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1. - SO 01 Oprava LB zdi" sheetId="2" r:id="rId2"/>
    <sheet name="VON - Vedlejší a ostatní ..." sheetId="3" r:id="rId3"/>
    <sheet name="Pokyny pro vyplnění" sheetId="4" r:id="rId4"/>
  </sheets>
  <definedNames>
    <definedName name="_xlnm.Print_Area" localSheetId="0">'Rekapitulace stavby'!$D$4:$AO$36,'Rekapitulace stavby'!$C$42:$AQ$57</definedName>
    <definedName name="_xlnm.Print_Titles" localSheetId="0">'Rekapitulace stavby'!$52:$52</definedName>
    <definedName name="_xlnm._FilterDatabase" localSheetId="1" hidden="1">'1. - SO 01 Oprava LB zdi'!$C$90:$K$475</definedName>
    <definedName name="_xlnm.Print_Area" localSheetId="1">'1. - SO 01 Oprava LB zdi'!$C$4:$J$39,'1. - SO 01 Oprava LB zdi'!$C$45:$J$72,'1. - SO 01 Oprava LB zdi'!$C$78:$K$475</definedName>
    <definedName name="_xlnm.Print_Titles" localSheetId="1">'1. - SO 01 Oprava LB zdi'!$90:$90</definedName>
    <definedName name="_xlnm._FilterDatabase" localSheetId="2" hidden="1">'VON - Vedlejší a ostatní ...'!$C$83:$K$172</definedName>
    <definedName name="_xlnm.Print_Area" localSheetId="2">'VON - Vedlejší a ostatní ...'!$C$4:$J$39,'VON - Vedlejší a ostatní ...'!$C$45:$J$65,'VON - Vedlejší a ostatní ...'!$C$71:$K$172</definedName>
    <definedName name="_xlnm.Print_Titles" localSheetId="2">'VON - Vedlejší a ostatní ...'!$83:$83</definedName>
    <definedName name="_xlnm.Print_Area" localSheetId="3">'Pokyny pro vyplnění'!$B$2:$K$71,'Pokyny pro vyplnění'!$B$74:$K$118,'Pokyny pro vyplnění'!$B$121:$K$190,'Pokyny pro vyplnění'!$B$198:$K$218</definedName>
  </definedNames>
  <calcPr/>
</workbook>
</file>

<file path=xl/calcChain.xml><?xml version="1.0" encoding="utf-8"?>
<calcChain xmlns="http://schemas.openxmlformats.org/spreadsheetml/2006/main">
  <c i="3" r="J37"/>
  <c r="J36"/>
  <c i="1" r="AY56"/>
  <c i="3" r="J35"/>
  <c i="1" r="AX56"/>
  <c i="3" r="BI171"/>
  <c r="BH171"/>
  <c r="BF171"/>
  <c r="BE171"/>
  <c r="T171"/>
  <c r="R171"/>
  <c r="P171"/>
  <c r="BK171"/>
  <c r="J171"/>
  <c r="BG171"/>
  <c r="BI167"/>
  <c r="BH167"/>
  <c r="BF167"/>
  <c r="BE167"/>
  <c r="T167"/>
  <c r="R167"/>
  <c r="P167"/>
  <c r="BK167"/>
  <c r="J167"/>
  <c r="BG167"/>
  <c r="BI162"/>
  <c r="BH162"/>
  <c r="BF162"/>
  <c r="BE162"/>
  <c r="T162"/>
  <c r="R162"/>
  <c r="P162"/>
  <c r="BK162"/>
  <c r="J162"/>
  <c r="BG162"/>
  <c r="BI156"/>
  <c r="BH156"/>
  <c r="BF156"/>
  <c r="BE156"/>
  <c r="T156"/>
  <c r="R156"/>
  <c r="P156"/>
  <c r="BK156"/>
  <c r="J156"/>
  <c r="BG156"/>
  <c r="BI151"/>
  <c r="BH151"/>
  <c r="BF151"/>
  <c r="BE151"/>
  <c r="T151"/>
  <c r="R151"/>
  <c r="P151"/>
  <c r="BK151"/>
  <c r="J151"/>
  <c r="BG151"/>
  <c r="BI145"/>
  <c r="BH145"/>
  <c r="BF145"/>
  <c r="BE145"/>
  <c r="T145"/>
  <c r="R145"/>
  <c r="P145"/>
  <c r="BK145"/>
  <c r="J145"/>
  <c r="BG145"/>
  <c r="BI139"/>
  <c r="BH139"/>
  <c r="BF139"/>
  <c r="BE139"/>
  <c r="T139"/>
  <c r="R139"/>
  <c r="P139"/>
  <c r="BK139"/>
  <c r="J139"/>
  <c r="BG139"/>
  <c r="BI133"/>
  <c r="BH133"/>
  <c r="BF133"/>
  <c r="BE133"/>
  <c r="T133"/>
  <c r="R133"/>
  <c r="P133"/>
  <c r="BK133"/>
  <c r="J133"/>
  <c r="BG133"/>
  <c r="BI131"/>
  <c r="BH131"/>
  <c r="BF131"/>
  <c r="BE131"/>
  <c r="T131"/>
  <c r="R131"/>
  <c r="P131"/>
  <c r="BK131"/>
  <c r="J131"/>
  <c r="BG131"/>
  <c r="BI129"/>
  <c r="BH129"/>
  <c r="BF129"/>
  <c r="BE129"/>
  <c r="T129"/>
  <c r="R129"/>
  <c r="P129"/>
  <c r="BK129"/>
  <c r="J129"/>
  <c r="BG129"/>
  <c r="BI127"/>
  <c r="BH127"/>
  <c r="BF127"/>
  <c r="BE127"/>
  <c r="T127"/>
  <c r="T126"/>
  <c r="R127"/>
  <c r="R126"/>
  <c r="P127"/>
  <c r="P126"/>
  <c r="BK127"/>
  <c r="BK126"/>
  <c r="J126"/>
  <c r="J127"/>
  <c r="BG127"/>
  <c r="J64"/>
  <c r="BI124"/>
  <c r="BH124"/>
  <c r="BF124"/>
  <c r="BE124"/>
  <c r="T124"/>
  <c r="T123"/>
  <c r="R124"/>
  <c r="R123"/>
  <c r="P124"/>
  <c r="P123"/>
  <c r="BK124"/>
  <c r="BK123"/>
  <c r="J123"/>
  <c r="J124"/>
  <c r="BG124"/>
  <c r="J63"/>
  <c r="BI119"/>
  <c r="BH119"/>
  <c r="BF119"/>
  <c r="BE119"/>
  <c r="T119"/>
  <c r="R119"/>
  <c r="P119"/>
  <c r="BK119"/>
  <c r="J119"/>
  <c r="BG119"/>
  <c r="BI117"/>
  <c r="BH117"/>
  <c r="BF117"/>
  <c r="BE117"/>
  <c r="T117"/>
  <c r="R117"/>
  <c r="P117"/>
  <c r="BK117"/>
  <c r="J117"/>
  <c r="BG117"/>
  <c r="BI115"/>
  <c r="BH115"/>
  <c r="BF115"/>
  <c r="BE115"/>
  <c r="T115"/>
  <c r="T114"/>
  <c r="R115"/>
  <c r="R114"/>
  <c r="P115"/>
  <c r="P114"/>
  <c r="BK115"/>
  <c r="BK114"/>
  <c r="J114"/>
  <c r="J115"/>
  <c r="BG115"/>
  <c r="J62"/>
  <c r="BI107"/>
  <c r="BH107"/>
  <c r="BF107"/>
  <c r="BE107"/>
  <c r="T107"/>
  <c r="R107"/>
  <c r="P107"/>
  <c r="BK107"/>
  <c r="J107"/>
  <c r="BG107"/>
  <c r="BI102"/>
  <c r="BH102"/>
  <c r="BF102"/>
  <c r="BE102"/>
  <c r="T102"/>
  <c r="R102"/>
  <c r="P102"/>
  <c r="BK102"/>
  <c r="J102"/>
  <c r="BG102"/>
  <c r="BI87"/>
  <c r="F37"/>
  <c i="1" r="BD56"/>
  <c i="3" r="BH87"/>
  <c r="F36"/>
  <c i="1" r="BC56"/>
  <c i="3" r="BF87"/>
  <c r="J34"/>
  <c i="1" r="AW56"/>
  <c i="3" r="F34"/>
  <c i="1" r="BA56"/>
  <c i="3" r="BE87"/>
  <c r="J33"/>
  <c i="1" r="AV56"/>
  <c i="3" r="F33"/>
  <c i="1" r="AZ56"/>
  <c i="3" r="T87"/>
  <c r="T86"/>
  <c r="T85"/>
  <c r="T84"/>
  <c r="R87"/>
  <c r="R86"/>
  <c r="R85"/>
  <c r="R84"/>
  <c r="P87"/>
  <c r="P86"/>
  <c r="P85"/>
  <c r="P84"/>
  <c i="1" r="AU56"/>
  <c i="3" r="BK87"/>
  <c r="BK86"/>
  <c r="J86"/>
  <c r="BK85"/>
  <c r="J85"/>
  <c r="BK84"/>
  <c r="J84"/>
  <c r="J59"/>
  <c r="J30"/>
  <c i="1" r="AG56"/>
  <c i="3" r="J87"/>
  <c r="BG87"/>
  <c r="F35"/>
  <c i="1" r="BB56"/>
  <c i="3" r="J61"/>
  <c r="J60"/>
  <c r="J81"/>
  <c r="J80"/>
  <c r="F80"/>
  <c r="F78"/>
  <c r="E76"/>
  <c r="J55"/>
  <c r="J54"/>
  <c r="F54"/>
  <c r="F52"/>
  <c r="E50"/>
  <c r="J39"/>
  <c r="J18"/>
  <c r="E18"/>
  <c r="F81"/>
  <c r="F55"/>
  <c r="J17"/>
  <c r="J12"/>
  <c r="J78"/>
  <c r="J52"/>
  <c r="E7"/>
  <c r="E74"/>
  <c r="E48"/>
  <c i="2" r="J37"/>
  <c r="J36"/>
  <c i="1" r="AY55"/>
  <c i="2" r="J35"/>
  <c i="1" r="AX55"/>
  <c i="2" r="BI473"/>
  <c r="BH473"/>
  <c r="BF473"/>
  <c r="BE473"/>
  <c r="T473"/>
  <c r="R473"/>
  <c r="P473"/>
  <c r="BK473"/>
  <c r="J473"/>
  <c r="BG473"/>
  <c r="BI468"/>
  <c r="BH468"/>
  <c r="BF468"/>
  <c r="BE468"/>
  <c r="T468"/>
  <c r="R468"/>
  <c r="P468"/>
  <c r="BK468"/>
  <c r="J468"/>
  <c r="BG468"/>
  <c r="BI463"/>
  <c r="BH463"/>
  <c r="BF463"/>
  <c r="BE463"/>
  <c r="T463"/>
  <c r="T462"/>
  <c r="R463"/>
  <c r="R462"/>
  <c r="P463"/>
  <c r="P462"/>
  <c r="BK463"/>
  <c r="BK462"/>
  <c r="J462"/>
  <c r="J463"/>
  <c r="BG463"/>
  <c r="J71"/>
  <c r="BI459"/>
  <c r="BH459"/>
  <c r="BF459"/>
  <c r="BE459"/>
  <c r="T459"/>
  <c r="R459"/>
  <c r="P459"/>
  <c r="BK459"/>
  <c r="J459"/>
  <c r="BG459"/>
  <c r="BI456"/>
  <c r="BH456"/>
  <c r="BF456"/>
  <c r="BE456"/>
  <c r="T456"/>
  <c r="R456"/>
  <c r="P456"/>
  <c r="BK456"/>
  <c r="J456"/>
  <c r="BG456"/>
  <c r="BI451"/>
  <c r="BH451"/>
  <c r="BF451"/>
  <c r="BE451"/>
  <c r="T451"/>
  <c r="T450"/>
  <c r="T449"/>
  <c r="R451"/>
  <c r="R450"/>
  <c r="R449"/>
  <c r="P451"/>
  <c r="P450"/>
  <c r="P449"/>
  <c r="BK451"/>
  <c r="BK450"/>
  <c r="J450"/>
  <c r="BK449"/>
  <c r="J449"/>
  <c r="J451"/>
  <c r="BG451"/>
  <c r="J70"/>
  <c r="J69"/>
  <c r="BI446"/>
  <c r="BH446"/>
  <c r="BF446"/>
  <c r="BE446"/>
  <c r="T446"/>
  <c r="T445"/>
  <c r="R446"/>
  <c r="R445"/>
  <c r="P446"/>
  <c r="P445"/>
  <c r="BK446"/>
  <c r="BK445"/>
  <c r="J445"/>
  <c r="J446"/>
  <c r="BG446"/>
  <c r="J68"/>
  <c r="BI437"/>
  <c r="BH437"/>
  <c r="BF437"/>
  <c r="BE437"/>
  <c r="T437"/>
  <c r="R437"/>
  <c r="P437"/>
  <c r="BK437"/>
  <c r="J437"/>
  <c r="BG437"/>
  <c r="BI433"/>
  <c r="BH433"/>
  <c r="BF433"/>
  <c r="BE433"/>
  <c r="T433"/>
  <c r="R433"/>
  <c r="P433"/>
  <c r="BK433"/>
  <c r="J433"/>
  <c r="BG433"/>
  <c r="BI425"/>
  <c r="BH425"/>
  <c r="BF425"/>
  <c r="BE425"/>
  <c r="T425"/>
  <c r="R425"/>
  <c r="P425"/>
  <c r="BK425"/>
  <c r="J425"/>
  <c r="BG425"/>
  <c r="BI421"/>
  <c r="BH421"/>
  <c r="BF421"/>
  <c r="BE421"/>
  <c r="T421"/>
  <c r="R421"/>
  <c r="P421"/>
  <c r="BK421"/>
  <c r="J421"/>
  <c r="BG421"/>
  <c r="BI416"/>
  <c r="BH416"/>
  <c r="BF416"/>
  <c r="BE416"/>
  <c r="T416"/>
  <c r="R416"/>
  <c r="P416"/>
  <c r="BK416"/>
  <c r="J416"/>
  <c r="BG416"/>
  <c r="BI412"/>
  <c r="BH412"/>
  <c r="BF412"/>
  <c r="BE412"/>
  <c r="T412"/>
  <c r="T411"/>
  <c r="R412"/>
  <c r="R411"/>
  <c r="P412"/>
  <c r="P411"/>
  <c r="BK412"/>
  <c r="BK411"/>
  <c r="J411"/>
  <c r="J412"/>
  <c r="BG412"/>
  <c r="J67"/>
  <c r="BI407"/>
  <c r="BH407"/>
  <c r="BF407"/>
  <c r="BE407"/>
  <c r="T407"/>
  <c r="R407"/>
  <c r="P407"/>
  <c r="BK407"/>
  <c r="J407"/>
  <c r="BG407"/>
  <c r="BI402"/>
  <c r="BH402"/>
  <c r="BF402"/>
  <c r="BE402"/>
  <c r="T402"/>
  <c r="R402"/>
  <c r="P402"/>
  <c r="BK402"/>
  <c r="J402"/>
  <c r="BG402"/>
  <c r="BI393"/>
  <c r="BH393"/>
  <c r="BF393"/>
  <c r="BE393"/>
  <c r="T393"/>
  <c r="R393"/>
  <c r="P393"/>
  <c r="BK393"/>
  <c r="J393"/>
  <c r="BG393"/>
  <c r="BI384"/>
  <c r="BH384"/>
  <c r="BF384"/>
  <c r="BE384"/>
  <c r="T384"/>
  <c r="R384"/>
  <c r="P384"/>
  <c r="BK384"/>
  <c r="J384"/>
  <c r="BG384"/>
  <c r="BI379"/>
  <c r="BH379"/>
  <c r="BF379"/>
  <c r="BE379"/>
  <c r="T379"/>
  <c r="R379"/>
  <c r="P379"/>
  <c r="BK379"/>
  <c r="J379"/>
  <c r="BG379"/>
  <c r="BI374"/>
  <c r="BH374"/>
  <c r="BF374"/>
  <c r="BE374"/>
  <c r="T374"/>
  <c r="R374"/>
  <c r="P374"/>
  <c r="BK374"/>
  <c r="J374"/>
  <c r="BG374"/>
  <c r="BI369"/>
  <c r="BH369"/>
  <c r="BF369"/>
  <c r="BE369"/>
  <c r="T369"/>
  <c r="R369"/>
  <c r="P369"/>
  <c r="BK369"/>
  <c r="J369"/>
  <c r="BG369"/>
  <c r="BI364"/>
  <c r="BH364"/>
  <c r="BF364"/>
  <c r="BE364"/>
  <c r="T364"/>
  <c r="R364"/>
  <c r="P364"/>
  <c r="BK364"/>
  <c r="J364"/>
  <c r="BG364"/>
  <c r="BI355"/>
  <c r="BH355"/>
  <c r="BF355"/>
  <c r="BE355"/>
  <c r="T355"/>
  <c r="R355"/>
  <c r="P355"/>
  <c r="BK355"/>
  <c r="J355"/>
  <c r="BG355"/>
  <c r="BI346"/>
  <c r="BH346"/>
  <c r="BF346"/>
  <c r="BE346"/>
  <c r="T346"/>
  <c r="R346"/>
  <c r="P346"/>
  <c r="BK346"/>
  <c r="J346"/>
  <c r="BG346"/>
  <c r="BI341"/>
  <c r="BH341"/>
  <c r="BF341"/>
  <c r="BE341"/>
  <c r="T341"/>
  <c r="T340"/>
  <c r="R341"/>
  <c r="R340"/>
  <c r="P341"/>
  <c r="P340"/>
  <c r="BK341"/>
  <c r="BK340"/>
  <c r="J340"/>
  <c r="J341"/>
  <c r="BG341"/>
  <c r="J66"/>
  <c r="BI335"/>
  <c r="BH335"/>
  <c r="BF335"/>
  <c r="BE335"/>
  <c r="T335"/>
  <c r="T334"/>
  <c r="R335"/>
  <c r="R334"/>
  <c r="P335"/>
  <c r="P334"/>
  <c r="BK335"/>
  <c r="BK334"/>
  <c r="J334"/>
  <c r="J335"/>
  <c r="BG335"/>
  <c r="J65"/>
  <c r="BI329"/>
  <c r="BH329"/>
  <c r="BF329"/>
  <c r="BE329"/>
  <c r="T329"/>
  <c r="R329"/>
  <c r="P329"/>
  <c r="BK329"/>
  <c r="J329"/>
  <c r="BG329"/>
  <c r="BI326"/>
  <c r="BH326"/>
  <c r="BF326"/>
  <c r="BE326"/>
  <c r="T326"/>
  <c r="R326"/>
  <c r="P326"/>
  <c r="BK326"/>
  <c r="J326"/>
  <c r="BG326"/>
  <c r="BI317"/>
  <c r="BH317"/>
  <c r="BF317"/>
  <c r="BE317"/>
  <c r="T317"/>
  <c r="R317"/>
  <c r="P317"/>
  <c r="BK317"/>
  <c r="J317"/>
  <c r="BG317"/>
  <c r="BI312"/>
  <c r="BH312"/>
  <c r="BF312"/>
  <c r="BE312"/>
  <c r="T312"/>
  <c r="R312"/>
  <c r="P312"/>
  <c r="BK312"/>
  <c r="J312"/>
  <c r="BG312"/>
  <c r="BI307"/>
  <c r="BH307"/>
  <c r="BF307"/>
  <c r="BE307"/>
  <c r="T307"/>
  <c r="R307"/>
  <c r="P307"/>
  <c r="BK307"/>
  <c r="J307"/>
  <c r="BG307"/>
  <c r="BI302"/>
  <c r="BH302"/>
  <c r="BF302"/>
  <c r="BE302"/>
  <c r="T302"/>
  <c r="R302"/>
  <c r="P302"/>
  <c r="BK302"/>
  <c r="J302"/>
  <c r="BG302"/>
  <c r="BI294"/>
  <c r="BH294"/>
  <c r="BF294"/>
  <c r="BE294"/>
  <c r="T294"/>
  <c r="R294"/>
  <c r="P294"/>
  <c r="BK294"/>
  <c r="J294"/>
  <c r="BG294"/>
  <c r="BI291"/>
  <c r="BH291"/>
  <c r="BF291"/>
  <c r="BE291"/>
  <c r="T291"/>
  <c r="R291"/>
  <c r="P291"/>
  <c r="BK291"/>
  <c r="J291"/>
  <c r="BG291"/>
  <c r="BI282"/>
  <c r="BH282"/>
  <c r="BF282"/>
  <c r="BE282"/>
  <c r="T282"/>
  <c r="R282"/>
  <c r="P282"/>
  <c r="BK282"/>
  <c r="J282"/>
  <c r="BG282"/>
  <c r="BI277"/>
  <c r="BH277"/>
  <c r="BF277"/>
  <c r="BE277"/>
  <c r="T277"/>
  <c r="T276"/>
  <c r="R277"/>
  <c r="R276"/>
  <c r="P277"/>
  <c r="P276"/>
  <c r="BK277"/>
  <c r="BK276"/>
  <c r="J276"/>
  <c r="J277"/>
  <c r="BG277"/>
  <c r="J64"/>
  <c r="BI271"/>
  <c r="BH271"/>
  <c r="BF271"/>
  <c r="BE271"/>
  <c r="T271"/>
  <c r="R271"/>
  <c r="P271"/>
  <c r="BK271"/>
  <c r="J271"/>
  <c r="BG271"/>
  <c r="BI265"/>
  <c r="BH265"/>
  <c r="BF265"/>
  <c r="BE265"/>
  <c r="T265"/>
  <c r="R265"/>
  <c r="P265"/>
  <c r="BK265"/>
  <c r="J265"/>
  <c r="BG265"/>
  <c r="BI261"/>
  <c r="BH261"/>
  <c r="BF261"/>
  <c r="BE261"/>
  <c r="T261"/>
  <c r="R261"/>
  <c r="P261"/>
  <c r="BK261"/>
  <c r="J261"/>
  <c r="BG261"/>
  <c r="BI256"/>
  <c r="BH256"/>
  <c r="BF256"/>
  <c r="BE256"/>
  <c r="T256"/>
  <c r="R256"/>
  <c r="P256"/>
  <c r="BK256"/>
  <c r="J256"/>
  <c r="BG256"/>
  <c r="BI251"/>
  <c r="BH251"/>
  <c r="BF251"/>
  <c r="BE251"/>
  <c r="T251"/>
  <c r="R251"/>
  <c r="P251"/>
  <c r="BK251"/>
  <c r="J251"/>
  <c r="BG251"/>
  <c r="BI246"/>
  <c r="BH246"/>
  <c r="BF246"/>
  <c r="BE246"/>
  <c r="T246"/>
  <c r="R246"/>
  <c r="P246"/>
  <c r="BK246"/>
  <c r="J246"/>
  <c r="BG246"/>
  <c r="BI242"/>
  <c r="BH242"/>
  <c r="BF242"/>
  <c r="BE242"/>
  <c r="T242"/>
  <c r="R242"/>
  <c r="P242"/>
  <c r="BK242"/>
  <c r="J242"/>
  <c r="BG242"/>
  <c r="BI237"/>
  <c r="BH237"/>
  <c r="BF237"/>
  <c r="BE237"/>
  <c r="T237"/>
  <c r="R237"/>
  <c r="P237"/>
  <c r="BK237"/>
  <c r="J237"/>
  <c r="BG237"/>
  <c r="BI232"/>
  <c r="BH232"/>
  <c r="BF232"/>
  <c r="BE232"/>
  <c r="T232"/>
  <c r="T231"/>
  <c r="R232"/>
  <c r="R231"/>
  <c r="P232"/>
  <c r="P231"/>
  <c r="BK232"/>
  <c r="BK231"/>
  <c r="J231"/>
  <c r="J232"/>
  <c r="BG232"/>
  <c r="J63"/>
  <c r="BI227"/>
  <c r="BH227"/>
  <c r="BF227"/>
  <c r="BE227"/>
  <c r="T227"/>
  <c r="R227"/>
  <c r="P227"/>
  <c r="BK227"/>
  <c r="J227"/>
  <c r="BG227"/>
  <c r="BI223"/>
  <c r="BH223"/>
  <c r="BF223"/>
  <c r="BE223"/>
  <c r="T223"/>
  <c r="R223"/>
  <c r="P223"/>
  <c r="BK223"/>
  <c r="J223"/>
  <c r="BG223"/>
  <c r="BI218"/>
  <c r="BH218"/>
  <c r="BF218"/>
  <c r="BE218"/>
  <c r="T218"/>
  <c r="R218"/>
  <c r="P218"/>
  <c r="BK218"/>
  <c r="J218"/>
  <c r="BG218"/>
  <c r="BI213"/>
  <c r="BH213"/>
  <c r="BF213"/>
  <c r="BE213"/>
  <c r="T213"/>
  <c r="T212"/>
  <c r="R213"/>
  <c r="R212"/>
  <c r="P213"/>
  <c r="P212"/>
  <c r="BK213"/>
  <c r="BK212"/>
  <c r="J212"/>
  <c r="J213"/>
  <c r="BG213"/>
  <c r="J62"/>
  <c r="BI207"/>
  <c r="BH207"/>
  <c r="BF207"/>
  <c r="BE207"/>
  <c r="T207"/>
  <c r="R207"/>
  <c r="P207"/>
  <c r="BK207"/>
  <c r="J207"/>
  <c r="BG207"/>
  <c r="BI202"/>
  <c r="BH202"/>
  <c r="BF202"/>
  <c r="BE202"/>
  <c r="T202"/>
  <c r="R202"/>
  <c r="P202"/>
  <c r="BK202"/>
  <c r="J202"/>
  <c r="BG202"/>
  <c r="BI197"/>
  <c r="BH197"/>
  <c r="BF197"/>
  <c r="BE197"/>
  <c r="T197"/>
  <c r="R197"/>
  <c r="P197"/>
  <c r="BK197"/>
  <c r="J197"/>
  <c r="BG197"/>
  <c r="BI192"/>
  <c r="BH192"/>
  <c r="BF192"/>
  <c r="BE192"/>
  <c r="T192"/>
  <c r="R192"/>
  <c r="P192"/>
  <c r="BK192"/>
  <c r="J192"/>
  <c r="BG192"/>
  <c r="BI187"/>
  <c r="BH187"/>
  <c r="BF187"/>
  <c r="BE187"/>
  <c r="T187"/>
  <c r="R187"/>
  <c r="P187"/>
  <c r="BK187"/>
  <c r="J187"/>
  <c r="BG187"/>
  <c r="BI182"/>
  <c r="BH182"/>
  <c r="BF182"/>
  <c r="BE182"/>
  <c r="T182"/>
  <c r="R182"/>
  <c r="P182"/>
  <c r="BK182"/>
  <c r="J182"/>
  <c r="BG182"/>
  <c r="BI169"/>
  <c r="BH169"/>
  <c r="BF169"/>
  <c r="BE169"/>
  <c r="T169"/>
  <c r="R169"/>
  <c r="P169"/>
  <c r="BK169"/>
  <c r="J169"/>
  <c r="BG169"/>
  <c r="BI160"/>
  <c r="BH160"/>
  <c r="BF160"/>
  <c r="BE160"/>
  <c r="T160"/>
  <c r="R160"/>
  <c r="P160"/>
  <c r="BK160"/>
  <c r="J160"/>
  <c r="BG160"/>
  <c r="BI158"/>
  <c r="BH158"/>
  <c r="BF158"/>
  <c r="BE158"/>
  <c r="T158"/>
  <c r="R158"/>
  <c r="P158"/>
  <c r="BK158"/>
  <c r="J158"/>
  <c r="BG158"/>
  <c r="BI153"/>
  <c r="BH153"/>
  <c r="BF153"/>
  <c r="BE153"/>
  <c r="T153"/>
  <c r="R153"/>
  <c r="P153"/>
  <c r="BK153"/>
  <c r="J153"/>
  <c r="BG153"/>
  <c r="BI151"/>
  <c r="BH151"/>
  <c r="BF151"/>
  <c r="BE151"/>
  <c r="T151"/>
  <c r="R151"/>
  <c r="P151"/>
  <c r="BK151"/>
  <c r="J151"/>
  <c r="BG151"/>
  <c r="BI146"/>
  <c r="BH146"/>
  <c r="BF146"/>
  <c r="BE146"/>
  <c r="T146"/>
  <c r="R146"/>
  <c r="P146"/>
  <c r="BK146"/>
  <c r="J146"/>
  <c r="BG146"/>
  <c r="BI141"/>
  <c r="BH141"/>
  <c r="BF141"/>
  <c r="BE141"/>
  <c r="T141"/>
  <c r="R141"/>
  <c r="P141"/>
  <c r="BK141"/>
  <c r="J141"/>
  <c r="BG141"/>
  <c r="BI137"/>
  <c r="BH137"/>
  <c r="BF137"/>
  <c r="BE137"/>
  <c r="T137"/>
  <c r="R137"/>
  <c r="P137"/>
  <c r="BK137"/>
  <c r="J137"/>
  <c r="BG137"/>
  <c r="BI132"/>
  <c r="BH132"/>
  <c r="BF132"/>
  <c r="BE132"/>
  <c r="T132"/>
  <c r="R132"/>
  <c r="P132"/>
  <c r="BK132"/>
  <c r="J132"/>
  <c r="BG132"/>
  <c r="BI128"/>
  <c r="BH128"/>
  <c r="BF128"/>
  <c r="BE128"/>
  <c r="T128"/>
  <c r="R128"/>
  <c r="P128"/>
  <c r="BK128"/>
  <c r="J128"/>
  <c r="BG128"/>
  <c r="BI123"/>
  <c r="BH123"/>
  <c r="BF123"/>
  <c r="BE123"/>
  <c r="T123"/>
  <c r="R123"/>
  <c r="P123"/>
  <c r="BK123"/>
  <c r="J123"/>
  <c r="BG123"/>
  <c r="BI118"/>
  <c r="BH118"/>
  <c r="BF118"/>
  <c r="BE118"/>
  <c r="T118"/>
  <c r="R118"/>
  <c r="P118"/>
  <c r="BK118"/>
  <c r="J118"/>
  <c r="BG118"/>
  <c r="BI113"/>
  <c r="BH113"/>
  <c r="BF113"/>
  <c r="BE113"/>
  <c r="T113"/>
  <c r="R113"/>
  <c r="P113"/>
  <c r="BK113"/>
  <c r="J113"/>
  <c r="BG113"/>
  <c r="BI108"/>
  <c r="BH108"/>
  <c r="BF108"/>
  <c r="BE108"/>
  <c r="T108"/>
  <c r="R108"/>
  <c r="P108"/>
  <c r="BK108"/>
  <c r="J108"/>
  <c r="BG108"/>
  <c r="BI103"/>
  <c r="BH103"/>
  <c r="BF103"/>
  <c r="BE103"/>
  <c r="T103"/>
  <c r="R103"/>
  <c r="P103"/>
  <c r="BK103"/>
  <c r="J103"/>
  <c r="BG103"/>
  <c r="BI94"/>
  <c r="F37"/>
  <c i="1" r="BD55"/>
  <c i="2" r="BH94"/>
  <c r="F36"/>
  <c i="1" r="BC55"/>
  <c i="2" r="BF94"/>
  <c r="J34"/>
  <c i="1" r="AW55"/>
  <c i="2" r="F34"/>
  <c i="1" r="BA55"/>
  <c i="2" r="BE94"/>
  <c r="J33"/>
  <c i="1" r="AV55"/>
  <c i="2" r="F33"/>
  <c i="1" r="AZ55"/>
  <c i="2" r="T94"/>
  <c r="T93"/>
  <c r="T92"/>
  <c r="T91"/>
  <c r="R94"/>
  <c r="R93"/>
  <c r="R92"/>
  <c r="R91"/>
  <c r="P94"/>
  <c r="P93"/>
  <c r="P92"/>
  <c r="P91"/>
  <c i="1" r="AU55"/>
  <c i="2" r="BK94"/>
  <c r="BK93"/>
  <c r="J93"/>
  <c r="BK92"/>
  <c r="J92"/>
  <c r="BK91"/>
  <c r="J91"/>
  <c r="J59"/>
  <c r="J30"/>
  <c i="1" r="AG55"/>
  <c i="2" r="J94"/>
  <c r="BG94"/>
  <c r="F35"/>
  <c i="1" r="BB55"/>
  <c i="2" r="J61"/>
  <c r="J60"/>
  <c r="J88"/>
  <c r="J87"/>
  <c r="F87"/>
  <c r="F85"/>
  <c r="E83"/>
  <c r="J55"/>
  <c r="J54"/>
  <c r="F54"/>
  <c r="F52"/>
  <c r="E50"/>
  <c r="J39"/>
  <c r="J18"/>
  <c r="E18"/>
  <c r="F88"/>
  <c r="F55"/>
  <c r="J17"/>
  <c r="J12"/>
  <c r="J85"/>
  <c r="J52"/>
  <c r="E7"/>
  <c r="E81"/>
  <c r="E48"/>
  <c i="1" r="BD54"/>
  <c r="W33"/>
  <c r="BC54"/>
  <c r="W32"/>
  <c r="BB54"/>
  <c r="W31"/>
  <c r="BA54"/>
  <c r="W30"/>
  <c r="AZ54"/>
  <c r="W29"/>
  <c r="AY54"/>
  <c r="AX54"/>
  <c r="AW54"/>
  <c r="AK30"/>
  <c r="AV54"/>
  <c r="AK29"/>
  <c r="AU54"/>
  <c r="AT54"/>
  <c r="AS54"/>
  <c r="AG54"/>
  <c r="AK26"/>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<sst xmlns="http://schemas.openxmlformats.org/spreadsheetml/2006/main">
  <si>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</si>
  <si>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</si>
  <si>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</si>
  <si>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</si>
  <si>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</si>
  <si>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{d58e78f9-4665-4bfc-81fd-91ab136e16ae}</t>
  </si>
  <si>
    <t>0,01</t>
  </si>
  <si>
    <t>21</t>
  </si>
  <si>
    <t>15</t>
  </si>
  <si>
    <t>REKAPITULACE STAVBY</t>
  </si>
  <si>
    <t xml:space="preserve">v ---  níže se nacházejí doplnkové a pomocné údaje k sestavám  --- v</t>
  </si>
  <si>
    <t>Návod na vyplnění</t>
  </si>
  <si>
    <t>0,001</t>
  </si>
  <si>
    <t>Kód:</t>
  </si>
  <si>
    <t>3525vv</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</si>
  <si>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</si>
  <si>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</si>
  <si>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Chrudimka, Chrudim, oprava nábřežní zdi LB, havárie, ř. km 21,085 - 21,095</t>
  </si>
  <si>
    <t>0,1</t>
  </si>
  <si>
    <t>KSO:</t>
  </si>
  <si>
    <t>833 2</t>
  </si>
  <si>
    <t>CC-CZ:</t>
  </si>
  <si>
    <t>215</t>
  </si>
  <si>
    <t>1</t>
  </si>
  <si>
    <t>Místo:</t>
  </si>
  <si>
    <t>Chrudim</t>
  </si>
  <si>
    <t>Datum:</t>
  </si>
  <si>
    <t>30.8.2019</t>
  </si>
  <si>
    <t>10</t>
  </si>
  <si>
    <t>100</t>
  </si>
  <si>
    <t>Zadavatel:</t>
  </si>
  <si>
    <t>IČ:</t>
  </si>
  <si>
    <t/>
  </si>
  <si>
    <t>Povodí Labe, státní podnik, závod 2, Pardubice</t>
  </si>
  <si>
    <t>DIČ:</t>
  </si>
  <si>
    <t>Uchazeč:</t>
  </si>
  <si>
    <t>Vyplň údaj</t>
  </si>
  <si>
    <t>Projektant:</t>
  </si>
  <si>
    <t xml:space="preserve">Povodí Labe, státní podnik, OIČ, Hradec Králové </t>
  </si>
  <si>
    <t>True</t>
  </si>
  <si>
    <t>Zpracovatel:</t>
  </si>
  <si>
    <t>Ing. Eva Morkesová</t>
  </si>
  <si>
    <t>Poznámka:</t>
  </si>
  <si>
    <t>Rozpočtováno v CÚ 2019/II_x000d_
Neomezený dálkový přístup k úvodním částem katalogů ÚRS na http:/www.cs-urs.cz._x000d_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</si>
  <si>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</si>
  <si>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</si>
  <si>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</si>
  <si>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</si>
  <si>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</si>
  <si>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</si>
  <si>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</si>
  <si>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</si>
  <si>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</si>
  <si>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</si>
  <si>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</si>
  <si>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</si>
  <si>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</si>
  <si>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</si>
  <si>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</si>
  <si>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</si>
  <si>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</si>
  <si>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</si>
  <si>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</si>
  <si>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</si>
  <si>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</si>
  <si>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</si>
  <si>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</si>
  <si>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</si>
  <si>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</si>
  <si>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</si>
  <si>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</si>
  <si>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</si>
  <si>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</si>
  <si>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</si>
  <si>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</si>
  <si>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</si>
  <si>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</si>
  <si>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</si>
  <si>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</si>
  <si>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</si>
  <si>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</si>
  <si>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</si>
  <si>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</si>
  <si>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</si>
  <si>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SO 01 Oprava LB zdi</t>
  </si>
  <si>
    <t>STA</t>
  </si>
  <si>
    <t>{0e778456-c87f-4b15-b024-926ad1f0ad1c}</t>
  </si>
  <si>
    <t>2</t>
  </si>
  <si>
    <t>VON</t>
  </si>
  <si>
    <t>Vedlejší a ostatní náklady</t>
  </si>
  <si>
    <t>{e9916601-0872-40a2-a49d-2fa3e3b23668}</t>
  </si>
  <si>
    <t>KRYCÍ LIST SOUPISU PRACÍ</t>
  </si>
  <si>
    <t>Objekt:</t>
  </si>
  <si>
    <t>1. - SO 01 Oprava LB zdi</t>
  </si>
  <si>
    <t>Rozpočtováno v CÚ 2019/II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</si>
  <si>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</si>
  <si>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</si>
  <si>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</si>
  <si>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</si>
  <si>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</si>
  <si>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</si>
  <si>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</si>
  <si>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</si>
  <si>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3 - Svislé a kompletní konstrukce</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</si>
  <si>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</si>
  <si>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</si>
  <si>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</si>
  <si>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</si>
  <si>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</si>
  <si>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</si>
  <si>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</si>
  <si>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</si>
  <si>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</si>
  <si>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</si>
  <si>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</si>
  <si>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</si>
  <si>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</si>
  <si>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</si>
  <si>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</si>
  <si>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</si>
  <si>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</si>
  <si>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</si>
  <si>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</si>
  <si>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</si>
  <si>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</si>
  <si>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</si>
  <si>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</si>
  <si>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</si>
  <si>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</si>
  <si>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111251111</t>
  </si>
  <si>
    <t>Drcení ořezaných větví D do 100 mm s odvozem do 20 km</t>
  </si>
  <si>
    <t>m3</t>
  </si>
  <si>
    <t>CS ÚRS 2019 02</t>
  </si>
  <si>
    <t>4</t>
  </si>
  <si>
    <t>-675134654</t>
  </si>
  <si>
    <t>PP</t>
  </si>
  <si>
    <t>Drcení ořezaných větví strojně - (štěpkování) s naložením na dopravní prostředek a odvozem drtě do 20 km a se složením o průměru větví do 100 mm</t>
  </si>
  <si>
    <t>PSC</t>
  </si>
  <si>
    <t xml:space="preserve">Poznámka k souboru cen:_x000d_
1. V cenách nejsou započteny náklady na uložení drti na skládku._x000d_
2. Měří se objem nadrcené hmoty._x000d_
</t>
  </si>
  <si>
    <t>VV</t>
  </si>
  <si>
    <t>"viz přloha B."</t>
  </si>
  <si>
    <t>"větve pokáceného stromu"</t>
  </si>
  <si>
    <t>1*0,5</t>
  </si>
  <si>
    <t>"větve z ořezu stromu"</t>
  </si>
  <si>
    <t>1*0,1</t>
  </si>
  <si>
    <t>Součet</t>
  </si>
  <si>
    <t>112151116</t>
  </si>
  <si>
    <t>Směrové kácení stromů s rozřezáním a odvětvením D kmene do 700 mm</t>
  </si>
  <si>
    <t>kus</t>
  </si>
  <si>
    <t>-1760257739</t>
  </si>
  <si>
    <t>Pokácení stromu směrové v celku s odřezáním kmene a s odvětvením průměru kmene přes 600 do 700 mm</t>
  </si>
  <si>
    <t xml:space="preserve">Poznámka k souboru cen:_x000d_
1. V cenách jsou započteny i náklady na odklizení částí kmene a větví na vzdálenost do 20 m se složením na hromady nebo naložením na dopravní prostředek._x000d_
2. V cenách nejsou započteny náklady na:_x000d_
a) odkornění kmenů, tyto práce se oceňují individuálně,_x000d_
b) odvoz ani uložení na skládku,_x000d_
c) odstranění pařezu._x000d_
3. Ceny jsou určeny pouze pro pěstební zásahy a rekonstrukce v sadovnických a krajinářských úpravách._x000d_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terénu._x000d_
5. Stromy o průměru kmene na řezné ploše větší než 1500 mm se oceňují individuálně._x000d_
</t>
  </si>
  <si>
    <t>"1 ks stromu, viz přloha B."</t>
  </si>
  <si>
    <t>3</t>
  </si>
  <si>
    <t>113107342</t>
  </si>
  <si>
    <t>Odstranění podkladu živičného tl 100 mm strojně pl do 50 m2</t>
  </si>
  <si>
    <t>m2</t>
  </si>
  <si>
    <t>1211744926</t>
  </si>
  <si>
    <t>Odstranění podkladů nebo krytů strojně plochy jednotlivě do 50 m2 s přemístěním hmot na skládku na vzdálenost do 3 m nebo s naložením na dopravní prostředek živičných, o tl. vrstvy přes 50 do 100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</si>
  <si>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</si>
  <si>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"odstranění chodníku v místě výkopu (za zdí), viz přloha B. - D.3"</t>
  </si>
  <si>
    <t>20,0</t>
  </si>
  <si>
    <t>114203202</t>
  </si>
  <si>
    <t>Očištění lomového kamene nebo betonových tvárnic od malty</t>
  </si>
  <si>
    <t>-916427427</t>
  </si>
  <si>
    <t>Očištění lomového kamene nebo betonových tvárnic získaných při rozebrání dlažeb, záhozů, rovnanin a soustřeďovacích staveb od malty</t>
  </si>
  <si>
    <t xml:space="preserve">Poznámka k souboru cen:_x000d_
1. V cenách jsou započteny i náklady na:_x000d_
a) přehození znečištěného i očištěného kamene nebo tvárnic na vzdálenost do 3 m nebo jeho naložení na dopravní prostředek,_x000d_
b) odklizení a uložení úlomků kamene a uvolněné hlíny či malty na vzdálenost do 10 m._x000d_
2. V cenách nejsou započteny náklady na:_x000d_
a) třídění lomového kamene nebo tvárnic; tyto práce se oceňují cenou 114 20-3301 Třídění lomového kamene nebo betonových tvárnic;_x000d_
b) srovnání lomového kamene nebo tvárnic do měřitelných figur; tyto práce se oceňují cenami souboru cen 114 20-34 Srovnání lomového kamene nebo betonových tvárnic do měřitelných figur._x000d_
3. Množství jednotek se určí v m3 lomového kamene nebo betonových tvárnic před očištěním._x000d_
</t>
  </si>
  <si>
    <t>"vybouraný kámen (obklad zdi), pro další použití, viz přloha B. - D.3"</t>
  </si>
  <si>
    <t>7,875</t>
  </si>
  <si>
    <t>5</t>
  </si>
  <si>
    <t>119001421</t>
  </si>
  <si>
    <t>Dočasné zajištění kabelů a kabelových tratí ze 3 volně ložených kabelů</t>
  </si>
  <si>
    <t>m</t>
  </si>
  <si>
    <t>16</t>
  </si>
  <si>
    <t>-848690461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</si>
  <si>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</si>
  <si>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 xml:space="preserve">Poznámka k souboru cen:_x000d_
1. Ceny nelze použít pro dočasné zajištění potrubí v provozu pod tlakem přes 1 MPa a potrubí nebo jiných vedení v provozu u nichž investor zakazuje použít při vykopávce kovové nástroje nebo nářadí._x000d_
2. Ztížení vykopávky v blízkosti vedení, potrubí a stok ve výkopišti nebo podél jeho stěn se oceňuje cenami souboru cen 120 00- . . a 130 00- . . Příplatky za ztížení vykopávky._x000d_
</t>
  </si>
  <si>
    <t>"ochrana stávajících kabelů (UPC, CETIN), viz přloha B. - D.3"</t>
  </si>
  <si>
    <t>6,0</t>
  </si>
  <si>
    <t>6</t>
  </si>
  <si>
    <t>131201201</t>
  </si>
  <si>
    <t>Hloubení jam zapažených v hornině tř. 3 objemu do 100 m3</t>
  </si>
  <si>
    <t>-739969282</t>
  </si>
  <si>
    <t>Hloubení zapažených jam a zářezů s urovnáním dna do předepsaného profilu a spádu v hornině tř. 3 do 100 m3</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</si>
  <si>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prostředek._x000d_
2. Hloubení zapažených jam hloubky přes 16 m se oceňuje individuálně._x000d_
3. Náklady na svislé přemístění výkopku nad 1 m hloubky se určí dle ustanovení článku č. 3161 všeobecných podmínek katalogu._x000d_
4. Výpočet objemu vykopávky v pazených prostorách se stanovuje dle přílohy č. 4 tohoto ceníku._x000d_
</t>
  </si>
  <si>
    <t>"výkop za rubem zdi, viz přloha B. - D.3"</t>
  </si>
  <si>
    <t>8,2*17,5+70,0</t>
  </si>
  <si>
    <t>7</t>
  </si>
  <si>
    <t>131201209</t>
  </si>
  <si>
    <t>Příplatek za lepivost u hloubení jam zapažených v hornině tř. 3</t>
  </si>
  <si>
    <t>-2132888706</t>
  </si>
  <si>
    <t>Hloubení zapažených jam a zářezů s urovnáním dna do předepsaného profilu a spádu Příplatek k cenám za lepivost horniny tř. 3</t>
  </si>
  <si>
    <t>213,5*0,3 'Přepočtené koeficientem množství</t>
  </si>
  <si>
    <t>8</t>
  </si>
  <si>
    <t>132201101</t>
  </si>
  <si>
    <t>Hloubení rýh š do 600 mm v hornině tř. 3 objemu do 100 m3</t>
  </si>
  <si>
    <t>-1704968632</t>
  </si>
  <si>
    <t>Hloubení zapažených i nezapažených rýh šířky do 600 mm s urovnáním dna do předepsaného profilu a spádu v hornině tř. 3 do 100 m3</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</si>
  <si>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</si>
  <si>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"rozšíření rýhy pro nový základ, viz přloha B. - D.3"</t>
  </si>
  <si>
    <t>8,2*0,3</t>
  </si>
  <si>
    <t>9</t>
  </si>
  <si>
    <t>132201109</t>
  </si>
  <si>
    <t>Příplatek za lepivost k hloubení rýh š do 600 mm v hornině tř. 3</t>
  </si>
  <si>
    <t>-1633358462</t>
  </si>
  <si>
    <t>Hloubení zapažených i nezapažených rýh šířky do 600 mm s urovnáním dna do předepsaného profilu a spádu v hornině tř. 3 Příplatek k cenám za lepivost horniny tř. 3</t>
  </si>
  <si>
    <t>2,46*0,3 'Přepočtené koeficientem množství</t>
  </si>
  <si>
    <t>138401101</t>
  </si>
  <si>
    <t>Dolamování hloubených vykopávek jam ve vrstvě tl do 1000 mm v hornině tř. 5</t>
  </si>
  <si>
    <t>-2111115160</t>
  </si>
  <si>
    <t>Dolamování zapažených nebo nezapažených hloubených vykopávek v horninách tř. 5 až 7 ručně s případným nutným přemístěním výkopku ve výkopišti, bez naložení jam nebo zářezů, ve vrstvě tl. do 1 000 mm v hornině tř. 5</t>
  </si>
  <si>
    <t xml:space="preserve">Poznámka k souboru cen:_x000d_
1. Ceny lze použít pouze tehdy, předepisuje-li projekt, že dno nebo boky hloubené vykopávky se musí dolámat bez použití trhavin, aby se neporušila skalní hornina v bocích nebo podložích vykopávky a dále podle čl. 3115 Všeobecných podmínek tohoto katalogu_x000d_
2. Ceny jsou určeny pro realizaci prací ručním nebo pneumatickým nářadím._x000d_
3. V ceně jsou započteny i náklady na přehození výkopku na přilehlém terénu na vzdálenost:_x000d_
a) do 3 m od okraje jámy nebo zářezu,_x000d_
b) do 5 m od osy rýhy,_x000d_
c) do 5 m od hrany šachty._x000d_
4. Půdorysná plochy šachty se určuje v úrovni přilehlého terénu_x000d_
</t>
  </si>
  <si>
    <t>"odšramování skalního podloží (pro základ zdi), viz přloha B. - D.3"</t>
  </si>
  <si>
    <t>8,2*1,2</t>
  </si>
  <si>
    <t>11</t>
  </si>
  <si>
    <t>151101202</t>
  </si>
  <si>
    <t>Zřízení příložného pažení stěn výkopu hl do 8 m</t>
  </si>
  <si>
    <t>1831823714</t>
  </si>
  <si>
    <t>Zřízení pažení stěn výkopu bez rozepření nebo vzepření příložné, hloubky do 8 m</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</si>
  <si>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</si>
  <si>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"pažení za zdí (včetně boků výkopu), výkaz, viz přloha B. - D.3"</t>
  </si>
  <si>
    <t>8,2*6,6+2*6,6</t>
  </si>
  <si>
    <t>12</t>
  </si>
  <si>
    <t>151101212</t>
  </si>
  <si>
    <t>Odstranění příložného pažení stěn hl do 8 m</t>
  </si>
  <si>
    <t>991808309</t>
  </si>
  <si>
    <t>Odstranění pažení stěn výkopu s uložením pažin na vzdálenost do 3 m od okraje výkopu příložné, hloubky do 8 m</t>
  </si>
  <si>
    <t>13</t>
  </si>
  <si>
    <t>151101302</t>
  </si>
  <si>
    <t>Zřízení rozepření stěn při pažení příložném hl do 8 m</t>
  </si>
  <si>
    <t>453845629</t>
  </si>
  <si>
    <t>Zřízení rozepření zapažených stěn výkopů s potřebným přepažováním při roubení příložném, hloubky do 8 m</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</si>
  <si>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rýhy._x000d_
</t>
  </si>
  <si>
    <t>"pažení za zdí, výkaz, viz pol. hloubení jámy, viz přloha B. - D.3"</t>
  </si>
  <si>
    <t>213,50</t>
  </si>
  <si>
    <t>14</t>
  </si>
  <si>
    <t>151101312</t>
  </si>
  <si>
    <t>Odstranění rozepření stěn při pažení příložném hl do 8 m</t>
  </si>
  <si>
    <t>2101851923</t>
  </si>
  <si>
    <t>Odstranění rozepření stěn výkopů s uložením materiálu na vzdálenost do 3 m od okraje výkopu roubení příložného, hloubky do 8 m</t>
  </si>
  <si>
    <t>161101103</t>
  </si>
  <si>
    <t>Svislé přemístění výkopku z horniny tř. 1 až 4 hl výkopu do 6 m</t>
  </si>
  <si>
    <t>2107443543</t>
  </si>
  <si>
    <t>Svislé přemístění výkopku bez naložení do dopravní nádoby avšak s vyprázdněním dopravní nádoby na hromadu nebo do dopravního prostředku z horniny tř. 1 až 4, při hloubce výkopu přes 4 do 6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</si>
  <si>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</si>
  <si>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"viz přloha B. - D.3"</t>
  </si>
  <si>
    <t>"materiál z výkopu za rubem zdi, výkaz"</t>
  </si>
  <si>
    <t>"materiál z rozšíření rýhy pro nový základ"</t>
  </si>
  <si>
    <t>161101153</t>
  </si>
  <si>
    <t>Svislé přemístění výkopku z horniny tř. 5 až 7 hl výkopu do 6 m</t>
  </si>
  <si>
    <t>1033604565</t>
  </si>
  <si>
    <t>Svislé přemístění výkopku bez naložení do dopravní nádoby avšak s vyprázdněním dopravní nádoby na hromadu nebo do dopravního prostředku z horniny tř. 5 až 7, při hloubce výkopu přes 4 do 6 m</t>
  </si>
  <si>
    <t>"přemístění materiálu z dolamování"</t>
  </si>
  <si>
    <t>9,84</t>
  </si>
  <si>
    <t>"přemístění materiálu z bourání dříku zdi a základu"</t>
  </si>
  <si>
    <t>5,74</t>
  </si>
  <si>
    <t>"vybouraný beton rubu zdi"</t>
  </si>
  <si>
    <t>25,42</t>
  </si>
  <si>
    <t>"kámen z obkladu"</t>
  </si>
  <si>
    <t>17</t>
  </si>
  <si>
    <t>162201102</t>
  </si>
  <si>
    <t>Vodorovné přemístění do 50 m výkopku/sypaniny z horniny tř. 1 až 4</t>
  </si>
  <si>
    <t>926230952</t>
  </si>
  <si>
    <t>Vodorovné přemístění výkopku nebo sypaniny po suchu na obvyklém dopravním prostředku, bez naložení výkopku, avšak se složením bez rozhrnutí z horniny tř. 1 až 4 na vzdálenost přes 20 do 50 m</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</si>
  <si>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</si>
  <si>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"materiál z hloubení jámy na meziskládku a část zpět pro opětovné použití do zásypu, viz přloha B. - D.3"</t>
  </si>
  <si>
    <t>(213,50+2,46)+199,56</t>
  </si>
  <si>
    <t>18</t>
  </si>
  <si>
    <t>162201152</t>
  </si>
  <si>
    <t>Vodorovné přemístění do 50 m výkopku/sypaniny z horniny tř. 5 až 7</t>
  </si>
  <si>
    <t>-1094482441</t>
  </si>
  <si>
    <t>Vodorovné přemístění výkopku nebo sypaniny po suchu na obvyklém dopravním prostředku, bez naložení výkopku, avšak se složením bez rozhrnutí z horniny tř. 5 až 7 na vzdálenost přes 20 do 50 m</t>
  </si>
  <si>
    <t>"kámen z obkladu zdi na meziskládku a očištěný kámen zpět do obkladu, viz přloha B. - D.3"</t>
  </si>
  <si>
    <t>2*7,875</t>
  </si>
  <si>
    <t>19</t>
  </si>
  <si>
    <t>167101101</t>
  </si>
  <si>
    <t>Nakládání výkopku z hornin tř. 1 až 4 do 100 m3</t>
  </si>
  <si>
    <t>-10750789</t>
  </si>
  <si>
    <t>Nakládání, skládání a překládání neulehlého výkopku nebo sypaniny nakládání, množství do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</si>
  <si>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</si>
  <si>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"přebytečný zemní materiál z meziskládky, viz přloha B. - D.3"</t>
  </si>
  <si>
    <t>2,46+13,94</t>
  </si>
  <si>
    <t>20</t>
  </si>
  <si>
    <t>167101151</t>
  </si>
  <si>
    <t>Nakládání výkopku z hornin tř. 5 až 7 do 100 m3</t>
  </si>
  <si>
    <t>-1876491390</t>
  </si>
  <si>
    <t>Nakládání, skládání a překládání neulehlého výkopku nebo sypaniny nakládání, množství do 100 m3, z hornin tř. 5 až 7</t>
  </si>
  <si>
    <t>"materiál z dolámání, viz přloha B. - D.3"</t>
  </si>
  <si>
    <t>174101101</t>
  </si>
  <si>
    <t>Zásyp jam, šachet rýh nebo kolem objektů sypaninou se zhutněním</t>
  </si>
  <si>
    <t>917981554</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</si>
  <si>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</si>
  <si>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</si>
  <si>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"zásyp za rubem zdi (výkop jámy, odpočet drénu)"</t>
  </si>
  <si>
    <t>213,50-13,94</t>
  </si>
  <si>
    <t>22</t>
  </si>
  <si>
    <t>184818111</t>
  </si>
  <si>
    <t>Vyvětvení a tvarový ořez dřevin v do 3 m s odnesením odpadu do 200 m a spálením</t>
  </si>
  <si>
    <t>-175963709</t>
  </si>
  <si>
    <t>Vyvětvení a tvarový ořez dřevin s úpravou koruny při výšce stromu do 3 m</t>
  </si>
  <si>
    <t xml:space="preserve">Poznámka k souboru cen:_x000d_
1. V cenách jsou započteny i náklady spojené s odnesením odpadu na vzdálenost do 200 m a jeho spálením._x000d_
</t>
  </si>
  <si>
    <t>"ořez spodních větví 1 ks stromů, viz přloha B. - D.3"</t>
  </si>
  <si>
    <t>Zemní práce - povrchové úpravy terénu</t>
  </si>
  <si>
    <t>23</t>
  </si>
  <si>
    <t>181111121</t>
  </si>
  <si>
    <t>Plošná úprava terénu do 500 m2 zemina tř 1 až 4 nerovnosti do 150 mm v rovinně a svahu do 1:5</t>
  </si>
  <si>
    <t>-62021281</t>
  </si>
  <si>
    <t>Plošná úprava terénu v zemině tř. 1 až 4 s urovnáním povrchu bez doplnění ornice souvislé plochy do 500 m2 při nerovnostech terénu přes 100 do 150 mm v rovině nebo na svahu do 1:5</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</si>
  <si>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215 90-1..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</si>
  <si>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"staveniště, viz přloha B. - D.3"</t>
  </si>
  <si>
    <t>150,0</t>
  </si>
  <si>
    <t>24</t>
  </si>
  <si>
    <t>181411131</t>
  </si>
  <si>
    <t>Založení parkového trávníku výsevem plochy do 1000 m2 v rovině a ve svahu do 1:5</t>
  </si>
  <si>
    <t>1878509394</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</si>
  <si>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</si>
  <si>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</si>
  <si>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25</t>
  </si>
  <si>
    <t>M</t>
  </si>
  <si>
    <t>00572410</t>
  </si>
  <si>
    <t>osivo směs travní parková</t>
  </si>
  <si>
    <t>kg</t>
  </si>
  <si>
    <t>-1346246350</t>
  </si>
  <si>
    <t>"viz pol. založení trávníku"</t>
  </si>
  <si>
    <t>150,0*0,03*1,03</t>
  </si>
  <si>
    <t>26</t>
  </si>
  <si>
    <t>184818243</t>
  </si>
  <si>
    <t>Ochrana kmene průměru přes 500 do 700 mm bedněním výšky přes 2 do 3 m</t>
  </si>
  <si>
    <t>1863382884</t>
  </si>
  <si>
    <t>Ochrana kmene bedněním před poškozením stavebním provozem zřízení včetně odstranění výšky bednění přes 2 do 3 m průměru kmene přes 500 do 700 mm</t>
  </si>
  <si>
    <t>"kmen stromu prům. 60 cm, 1 ks, viz přloha B. - D.3"</t>
  </si>
  <si>
    <t>Zakládání</t>
  </si>
  <si>
    <t>27</t>
  </si>
  <si>
    <t>211521111</t>
  </si>
  <si>
    <t>Výplň odvodňovacích žeber nebo trativodů kamenivem hrubým drceným frakce 65 až 125 mm</t>
  </si>
  <si>
    <t>576891340</t>
  </si>
  <si>
    <t>Výplň kamenivem do rýh odvodňovacích žeber nebo trativodů bez zhutnění, s úpravou povrchu výplně kamenivem hrubým drceným frakce 63 až 125 mm</t>
  </si>
  <si>
    <t xml:space="preserve">Poznámka k souboru cen:_x000d_
1. V ceně 51-1111 jsou započteny i náklady na průduchy vytvořené z lomového kamene._x000d_
2. V cenách 52-1111 až 58-1111 nejsou započteny náklady na zřízení průduchů; tyto práce se oceňují cenami:_x000d_
a) souboru cen 212 71-11 Trativody z trub z prostého betonu bez lože,_x000d_
b) souboru cen 212 75-5 . Trativody bez lože z drenážních trubek._x000d_
3. Množství měrných jednotek se určuje v m3 vyplňovaného prostoru. Objem potrubí a lože se do vyplňovaného prostoru nezapočítává._x000d_
</t>
  </si>
  <si>
    <t>"obrácený kamenný filtr za zdí (1,7 m3/bm), viz přloha B. - D.3"</t>
  </si>
  <si>
    <t>8,2*1,7</t>
  </si>
  <si>
    <t>28</t>
  </si>
  <si>
    <t>211971110</t>
  </si>
  <si>
    <t>Zřízení opláštění žeber nebo trativodů geotextilií v rýze nebo zářezu sklonu do 1:2</t>
  </si>
  <si>
    <t>1664006682</t>
  </si>
  <si>
    <t>Zřízení opláštění výplně z geotextilie odvodňovacích žeber nebo trativodů v rýze nebo zářezu se stěnami šikmými o sklonu do 1:2</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</si>
  <si>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</si>
  <si>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"drén, viz přloha B. - D.3"</t>
  </si>
  <si>
    <t>8,2*6,0</t>
  </si>
  <si>
    <t>29</t>
  </si>
  <si>
    <t>69311035</t>
  </si>
  <si>
    <t>geotextilie tkaná separační, filtrační, výztužná PP pevnost v tahu 30kN/m</t>
  </si>
  <si>
    <t>13233861</t>
  </si>
  <si>
    <t>"drén, ztratné 2 %"</t>
  </si>
  <si>
    <t>8,2*6,0*1,02</t>
  </si>
  <si>
    <t>30</t>
  </si>
  <si>
    <t>212755213</t>
  </si>
  <si>
    <t>Trativody z drenážních trubek plastových flexibilních D 80 mm bez lože</t>
  </si>
  <si>
    <t>254320632</t>
  </si>
  <si>
    <t>Trativody bez lože z drenážních trubek plastových flexibilních D 80 mm</t>
  </si>
  <si>
    <t xml:space="preserve">Poznámka k souboru cen:_x000d_
1. Ceny jsou určeny pro uložení drenážních trubek do výkopu bez lože a obsypu._x000d_
2. Trativody včetně lože a obsypu trubek se ocení cenami souboru cen 212 75-2 . Trativody z drenážních trubek katalogu 827-1 Vedení trubní dálková a přípojná – vodovody a kanalizace._x000d_
</t>
  </si>
  <si>
    <t>"odvodnění rubu zdi, dl. 1,6 m, 4 ks, viz přloha B. - D.3"</t>
  </si>
  <si>
    <t>4*1,6</t>
  </si>
  <si>
    <t>31</t>
  </si>
  <si>
    <t>213141112</t>
  </si>
  <si>
    <t>Zřízení vrstvy z geotextilie v rovině nebo ve sklonu do 1:5 š do 6 m</t>
  </si>
  <si>
    <t>-1515890063</t>
  </si>
  <si>
    <t>Zřízení vrstvy z geotextilie filtrační, separační, odvodňovací, ochranné, výztužné nebo protierozní v rovině nebo ve sklonu do 1:5, šířky přes 3 do 6 m</t>
  </si>
  <si>
    <t xml:space="preserve">Poznámka k souboru cen:_x000d_
1. Ceny jsou určeny pro zřízení vrstev na upraveném povrchu._x000d_
2. V cenách jsou započteny i náklady na položení a spojení geotextilií včetně přesahů._x000d_
3. V cenách nejsou započteny náklady na dodávku geotextilií, která se oceňuje ve specifikaci. Ztratné včetně přesahů lze stanovit ve výši 15 až 20 %._x000d_
4. Ceny -1131 až -1133 lze použít i pro vyvedení geotextilie na svislou konstrukci._x000d_
</t>
  </si>
  <si>
    <t>"staveniště, ochrana povrchu, viz přloha B. - D.3"</t>
  </si>
  <si>
    <t>32</t>
  </si>
  <si>
    <t>69311070</t>
  </si>
  <si>
    <t>geotextilie netkaná separační, ochranná, filtrační, drenážní PP 400g/m2</t>
  </si>
  <si>
    <t>361970574</t>
  </si>
  <si>
    <t>"dodávka geotextilie pro ochranu povrchu, viz přloha B. - D.3"</t>
  </si>
  <si>
    <t>150*1,15 'Přepočtené koeficientem množství</t>
  </si>
  <si>
    <t>33</t>
  </si>
  <si>
    <t>224111114</t>
  </si>
  <si>
    <t>Vrty maloprofilové D do 56 mm úklon do 45° hl do 25 m hor. III a IV</t>
  </si>
  <si>
    <t>1687264686</t>
  </si>
  <si>
    <t>Maloprofilové vrty průběžným sacím vrtáním průměru do 56 mm do úklonu 45° v hl 0 až 25 m v hornině tř. III a IV</t>
  </si>
  <si>
    <t>"vrty prům. 40 mm pro kotvy základu, výkaz, 13 ks, dl. vrtu 1,0 m, viz přloha B. - D.3"</t>
  </si>
  <si>
    <t>13*1,0</t>
  </si>
  <si>
    <t>34</t>
  </si>
  <si>
    <t>R - 1000</t>
  </si>
  <si>
    <t>Zálivka kotevních šroubů vysokopevnostní nesmrštivou maltou R4 objemu</t>
  </si>
  <si>
    <t>l</t>
  </si>
  <si>
    <t>-1136105344</t>
  </si>
  <si>
    <t>"pro kotvy základu - zálivka vysokopevnostní nesmrštitelnou maltou jemnozrnnou R4 pro těžké kotvení, 13 ks, viz přloha B. - D.3"</t>
  </si>
  <si>
    <t>"montáž dle technologického předpisu výrobce (včetně vyčištění vrtu) včetně materiálu"</t>
  </si>
  <si>
    <t>"výpočet zahrnuje ztratné"</t>
  </si>
  <si>
    <t>13*1,0*(0,040*0,040-0,028*0,028)*1000</t>
  </si>
  <si>
    <t>35</t>
  </si>
  <si>
    <t>274311127</t>
  </si>
  <si>
    <t>Základové pasy, prahy, věnce a ostruhy z betonu prostého C 25/30</t>
  </si>
  <si>
    <t>-431412327</t>
  </si>
  <si>
    <t>Základové konstrukce z betonu prostého pasy, prahy, věnce a ostruhy ve výkopu nebo na hlavách pilot C 25/30</t>
  </si>
  <si>
    <t xml:space="preserve">Poznámka k souboru cen:_x000d_
1. V cenách jsou započteny i náklady na:_x000d_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pilíře,_x000d_
b) ošetření a ochranu čerstvě uloženého betonu._x000d_
2. V cenách nejsou započteny náklady na:_x000d_
a) zhutnění podkladní vrstvy nebo vyčištění základové spáry u plošného založení,_x000d_
b) zhotovení vrtací šablony pilot nebo odbourání hlav pilot u základu založeného na pilotách._x000d_
</t>
  </si>
  <si>
    <t>"základ zdi z betonu C 25/30 XF3, viz přloha B. - D.3"</t>
  </si>
  <si>
    <t>8,2*2,1</t>
  </si>
  <si>
    <t>Svislé a kompletní konstrukce</t>
  </si>
  <si>
    <t>36</t>
  </si>
  <si>
    <t>317321017</t>
  </si>
  <si>
    <t>Římsy opěrných zdí a valů ze ŽB tř. C 25/30</t>
  </si>
  <si>
    <t>-1853418487</t>
  </si>
  <si>
    <t>Římsy opěrných zdí a valů z betonu železového tř. C 25/30</t>
  </si>
  <si>
    <t xml:space="preserve">Poznámka k souboru cen:_x000d_
1. Ceny lze použít i pro římsy ze železového betonu prováděné technologicky současně s betonáží zdí._x000d_
2. Množství v m3 se určí jako součin výšky římsy, šířky opěrné zdi v hlavě včetně vyložení římsy a délky prováděné římsy a délky prováděné římsy._x000d_
</t>
  </si>
  <si>
    <t>"parapet zdi z ŽB C 25/30 XF3, viz přloha B. - D.3"</t>
  </si>
  <si>
    <t>8,2*0,9*0,2</t>
  </si>
  <si>
    <t>37</t>
  </si>
  <si>
    <t>317353111</t>
  </si>
  <si>
    <t>Bednění říms opěrných zdí a valů přímých, zalomených nebo zakřivených zřízení</t>
  </si>
  <si>
    <t>1356137683</t>
  </si>
  <si>
    <t>Bednění říms opěrných zdí a valů jakéhokoliv tvaru přímých, zalomených nebo jinak zakřivených zřízení</t>
  </si>
  <si>
    <t xml:space="preserve">Poznámka k souboru cen:_x000d_
1. V cenách nejsou započteny náklady na podpěrné konstrukce pod bedněním říms. Tyto práce se oceňují příslušnými cenami katalogu 800-3 Lešení._x000d_
</t>
  </si>
  <si>
    <t>"parapet zdi"</t>
  </si>
  <si>
    <t>8,2*(0,2+0,2+0,07)</t>
  </si>
  <si>
    <t>"parapet zdi - dilatační spáry, 3 ks"</t>
  </si>
  <si>
    <t>3*0,9*0,2</t>
  </si>
  <si>
    <t>38</t>
  </si>
  <si>
    <t>317353112</t>
  </si>
  <si>
    <t>Bednění říms opěrných zdí a valů přímých, zalomených nebo zakřivených odstranění</t>
  </si>
  <si>
    <t>-455777380</t>
  </si>
  <si>
    <t>Bednění říms opěrných zdí a valů jakéhokoliv tvaru přímých, zalomených nebo jinak zakřivených odstranění</t>
  </si>
  <si>
    <t>39</t>
  </si>
  <si>
    <t>317361016</t>
  </si>
  <si>
    <t>Výztuž říms opěrných zdí a valů z betonářské oceli 10 505</t>
  </si>
  <si>
    <t>t</t>
  </si>
  <si>
    <t>1373963132</t>
  </si>
  <si>
    <t>Výztuž říms opěrných zdí a valů z oceli 10 505 (R) nebo BSt 500</t>
  </si>
  <si>
    <t>"parapet zdi, viz přloha B. - D.3"</t>
  </si>
  <si>
    <t>"podélná výztuž (žebírková ocel prům. 12), 2x4 ks"</t>
  </si>
  <si>
    <t>2*4*8,1*0,89/1000</t>
  </si>
  <si>
    <t>"příčná výztuž (ocel V8 po 300 mm), 28 ks"</t>
  </si>
  <si>
    <t>28*2,1*0,395/1000</t>
  </si>
  <si>
    <t>40</t>
  </si>
  <si>
    <t>321213345</t>
  </si>
  <si>
    <t>Zdivo nadzákladové z lomového kamene vodních staveb obkladní s vyspárováním</t>
  </si>
  <si>
    <t>1645622292</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</si>
  <si>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</si>
  <si>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cen:_x000d_
1. Ceny -3235, -3345, -3445 lze použít i pro dlažby z lomového kamene o sklonu přes 1:1._x000d_
2. Ceny -4511, -4591 lze použít i pro rovnaninu z lomového kamene o sklonu přes 1:1._x000d_
3. Objem se stanoví v m3 zdiva; objem dutin do 0,20 m3 jednotlivě se od celkového objemu neodečítá._x000d_
</t>
  </si>
  <si>
    <t>"obklad zdi z dovezeného kamene (odpočet obkladu z původního očištěného kamene), výkaz, viz přloha B. - D.3"</t>
  </si>
  <si>
    <t>8,2*4,2*0,3-7,875</t>
  </si>
  <si>
    <t>41</t>
  </si>
  <si>
    <t>321213345R</t>
  </si>
  <si>
    <t>640231803</t>
  </si>
  <si>
    <t>"obklad zdi z původního očištěného kamene (cena snížena o cenu kamene), výkaz, viz přloha B. - D.3"</t>
  </si>
  <si>
    <t>42</t>
  </si>
  <si>
    <t>321311115</t>
  </si>
  <si>
    <t>Konstrukce vodních staveb z betonu prostého mrazuvzdorného tř. C 25/30</t>
  </si>
  <si>
    <t>21666839</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</si>
  <si>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</si>
  <si>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 xml:space="preserve">Poznámka k souboru cen:_x000d_
1. Ceny lze použít i pro:_x000d_
a) konstrukce těsnících ostruh, vývarů, patek, dotlačných klínů, vtoků hrází a vodních elektráren, injekčních, revizních a komunikačních štol a základových výpustí hrází, podklad pod dlažbu dna vývaru,_x000d_
b) betony nevodostavebné a nemrazuvzdorné, pokud jsou výjimečně použity v částech konstrukcí._x000d_
2. Ceny neplatí pro:_x000d_
a) předsádkový beton; tento se oceňuje cenami souboru cen 313 43- .1 Předsádkový beton konstrukcí vodních staveb,_x000d_
b) betonový podklad pod dlažbu; tento se oceňuje cenami souboru cen 451 31-51 Podkladní a výplňové vrstvy z betonu prostého pod dlažbu,_x000d_
c) betonovou těsnící nebo opevňovací vrstvu; tato se oceňuje cenami souboru cen 457 31- Těsnicí vrstva z betonu odolného proti agresivnímu prostředí,_x000d_
d) betonové zálivky kotevních šroubů, ocelových konstrukcí, různých dutin apod.; tyto se oceňují cenami souboru cen 936 45-71 Zálivka kotevních šroubů, ocelových konstrukcí, různých dutin apod.._x000d_
3. V cenách jsou započteny i náklady na :_x000d_
a) úpravu, opracování a ošetření pracovních spár tlakovou vodou, vzduchem nebo odstraněním betonové vrstvy,_x000d_
b) spojovací vrstvu na pracovních spárách,_x000d_
c) ošetření a ochranu čerstvého betonu proti povětrnostním vlivům a proti vysýchání,_x000d_
d) odstranění drátů z líce konstrukce a na úpravu líce v místě po odstraněných drátech,_x000d_
e) osazení kotevních želez při betonování konstrukce,_x000d_
f) ztížení práce u drážek otvorů, kapes, injekčních trubek apod.._x000d_
4. V cenách z betonu pro konstrukce bílých van 321 32-12 nejsou započteny náklady na těsnění dilatačních a pracovních spar, tyto se oceňují cenami souborů cen 953 33 části A08 katalogu 801-1 Budovy a haly - zděné a monolitické._x000d_
5. Objem se stanoví v m3 betonové konstrukce; objem dutin jednotlivě do 0,20 m3 se od celkového objemu neodečítá._x000d_
</t>
  </si>
  <si>
    <t>"rub zdi z bet. C 25/30 XF3, viz přloha B. - D.3"</t>
  </si>
  <si>
    <t>8,2*3,0</t>
  </si>
  <si>
    <t>43</t>
  </si>
  <si>
    <t>321351010</t>
  </si>
  <si>
    <t>Bednění konstrukcí vodních staveb rovinné - zřízení</t>
  </si>
  <si>
    <t>793447541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</si>
  <si>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</si>
  <si>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cen:_x000d_
1. Ceny jsou určeny pro:_x000d_
a) bednění prováděné v prostorách zapažených nebo nezapažených,_x000d_
b) bednění ploch vodorovných, svislých nebo skloněných,_x000d_
c) bednění v prostoru bez výztuže nebo s výztuží jakékoliv hustoty,_x000d_
d) bednění prováděné taženou lištou, taženým bedněním, prefabrikovaným bedněním apod., kromě betonového prefabrikovaného bednění._x000d_
2. Ceny neplatí pro:_x000d_
a) bednění pohledových betonů. Tyto náklady se oceňují individuálně;_x000d_
b) bednění konstrukcí spirál a savek. Tyto náklady se oceňují cenami souboru cen 321 35-6111 až -6940 Obednění a odbednění spirál a savek._x000d_
c) bednění základových pasů, tyto práce lze ocenit cenami 27.35 katalogu 801-1._x000d_
3. V cenách jsou započteny i náklady na:_x000d_
a) podíl bednění otvorů, kapes, rýh, prostupů, výklenků apod. objemu jednotlivě do 1 m3,_x000d_
b) bednění v provedení, které nevyžaduje další úpravu betonových a železobetonových konstrukcí._x000d_
4. V cenách nejsou započteny náklady na podpěrné konstrukce; tyto se oceňují cenami katalogu 800-3 Lešení._x000d_
5. Plocha se stanoví v m2 rozvinuté plochy obedňované konstrukce._x000d_
6. Při výpočtu rozvinuté plochy obedňované konstrukce se neberou v úvahu otvory, kapsy, rýhy, prostupy, výklenky apod. objemu jednotlivě do 1 m3 ._x000d_
</t>
  </si>
  <si>
    <t>"rub dříku zdi, výkaz"</t>
  </si>
  <si>
    <t>8,2*(4,1+4,15)</t>
  </si>
  <si>
    <t>"dilatační spáry, 2 ks"</t>
  </si>
  <si>
    <t>2*3,1</t>
  </si>
  <si>
    <t>44</t>
  </si>
  <si>
    <t>321352010</t>
  </si>
  <si>
    <t>Bednění konstrukcí vodních staveb rovinné - odstranění</t>
  </si>
  <si>
    <t>-181459434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</si>
  <si>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</si>
  <si>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45</t>
  </si>
  <si>
    <t>321368211</t>
  </si>
  <si>
    <t>Výztuž železobetonových konstrukcí vodních staveb ze svařovaných sítí</t>
  </si>
  <si>
    <t>1445632441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</si>
  <si>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</si>
  <si>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cen:_x000d_
1. Ceny lze použít i pro:_x000d_
a) výztuž prováděnou v obedněných prostorách,_x000d_
b) výztuž koster obalených sítí; potažení kostry hustým pletivem se oceňuje individuálně,_x000d_
c) výztuž z armokošů._x000d_
2. V cenách jsou započteny i náklady na bodové svařování nahrazující vázaní drátem._x000d_
3. V cenách nejsou započteny náklady na provedení nosných svarů a na provedení svarů přenášejících tahová napětí při přepravě a montáži výztuže z vyztužených koster; tyto se oceňují cenami souboru cen 320 36-0 Svařované nosné spoje._x000d_
4. Množství jednotek se stanoví v t hmotnosti výztuže bez prostřihu._x000d_
</t>
  </si>
  <si>
    <t>"výztuž dříku, síť s oky 150 x 150 prům. drátu 8 mm, ztratné 10 %, viz přloha B. - D.3"</t>
  </si>
  <si>
    <t>(8,0*5,0)*0,005398*1,1</t>
  </si>
  <si>
    <t>Trubní vedení</t>
  </si>
  <si>
    <t>46</t>
  </si>
  <si>
    <t>810352111</t>
  </si>
  <si>
    <t>Potrubí z jedné betonové trouby kanalizační DN 200</t>
  </si>
  <si>
    <t>622813775</t>
  </si>
  <si>
    <t>Potrubí z jedné betonové trouby kanalizační s osazením, s popř. nutným přeseknutím trouby v rovině kolmé nebo skloněné k její ose, se začištěním seku , Js trouby 200 mm</t>
  </si>
  <si>
    <t xml:space="preserve">Poznámka k souboru cen:_x000d_
1. V cenách jsou započteny i náklady na připojení trub na dosavadní kanalizační stoku._x000d_
</t>
  </si>
  <si>
    <t>"prodloužení stávající výustě DN 200, viz přloha B. - D.3"</t>
  </si>
  <si>
    <t>2,0</t>
  </si>
  <si>
    <t>Ostatní konstrukce a práce-bourání</t>
  </si>
  <si>
    <t>47</t>
  </si>
  <si>
    <t>919735112</t>
  </si>
  <si>
    <t>Řezání stávajícího živičného krytu hl do 100 mm</t>
  </si>
  <si>
    <t>1390754867</t>
  </si>
  <si>
    <t>Řezání stávajícího živičného krytu nebo podkladu hloubky přes 50 do 100 mm</t>
  </si>
  <si>
    <t xml:space="preserve">Poznámka k souboru cen:_x000d_
1. V cenách jsou započteny i náklady na spotřebu vody._x000d_
</t>
  </si>
  <si>
    <t>5,0</t>
  </si>
  <si>
    <t>48</t>
  </si>
  <si>
    <t>931992121</t>
  </si>
  <si>
    <t>Výplň dilatačních spár z extrudovaného polystyrénu tl 20 mm</t>
  </si>
  <si>
    <t>-1466813561</t>
  </si>
  <si>
    <t>Výplň dilatačních spár z polystyrenu extrudovaného, tloušťky 20 mm</t>
  </si>
  <si>
    <t xml:space="preserve">Poznámka k souboru cen:_x000d_
1. V cenách jsou započteny náklady na řezání desek z polystyrenu na požadovaný rozměr a uložení do bednění dilatační spáry s nutným zajištěním před betonáží._x000d_
2. V cenách nejsou započteny náklady bednění čela dilatační spáry a vložení lišt zkosení dilatační spáry, tmelení dilatační spáry s předtěsněním, tyto se oceňují souborem cen 931 99-41 Těsnění spáry betonové konstrukce pásy, profily a tmely._x000d_
</t>
  </si>
  <si>
    <t>"dilatační spáry - polystyren tl. 10 mm, viz přloha B. - D.3"</t>
  </si>
  <si>
    <t>"dřík zdi včetně obkladu - 2 ks"</t>
  </si>
  <si>
    <t>2*3</t>
  </si>
  <si>
    <t>"parapet zdi - 3 ks"</t>
  </si>
  <si>
    <t>49</t>
  </si>
  <si>
    <t>931994142</t>
  </si>
  <si>
    <t>Těsnění dilatační spáry betonové konstrukce polyuretanovým tmelem do pl 4,0 cm2</t>
  </si>
  <si>
    <t>-1208858525</t>
  </si>
  <si>
    <t>Těsnění spáry betonové konstrukce pásy, profily, tmely tmelem polyuretanovým spáry dilatační do 4,0 cm2</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</si>
  <si>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spáry._x000d_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objektů._x000d_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tmelu._x000d_
4. Těsnění spárovým profilem ze silikonu nebo uretanu jako náhrada za pohledové výplně obsahuje nastříhaní a slepení pásů na potřebnou délku, vložení do spáry vytvořené lištami, zkosení čela spáry do 20/20 mm nebo do 40/40 mm._x000d_
5. Těsnění smrštitelné (pseudo) spáry obsahuje těsnění lícové tmelem a rubové povrchovým pásem dilatačním, vložení extrudovaného polystyrenu v 1/3 plochy tloušťky betonové stěny._x000d_
6. V cenách nejsou započteny náklady na:_x000d_
a) bednění pracovních a dilatačních čel, bednění podpěr těsnicího pásu svisle uložených, tyto se oceňují cenou 327 35-3112,_x000d_
b) bednění podpěr těsnicího pásu vodorovně uložených, tyto se oceňují cenou 421 35-3112,_x000d_
c) vložení polystyrenu do dilatačních spár, tyto se oceňují souborem cen 931 99-21 Výplň dilatačních spár z polystyrenu,_x000d_
d) u cen -4171 a -4172 na tmelení spáry pod izolačním pásem, tyto se oceňují cenami -4131 až -4142,_x000d_
e) u cen -4171 a -4172 na penetrační nátěr betonu, tyto se oceňují cenami katalogu 800-711 Izolace proti vodě, vlhkosti a plynům._x000d_
</t>
  </si>
  <si>
    <t>"dilatační spáry dříku zdi - dotěsnění obkladu, výkaz, 2 ks"</t>
  </si>
  <si>
    <t>2*4,2</t>
  </si>
  <si>
    <t>"dilatační spáry parapetu zdi, výkaz, 3 ks"</t>
  </si>
  <si>
    <t>3*1,37</t>
  </si>
  <si>
    <t>50</t>
  </si>
  <si>
    <t>941311111</t>
  </si>
  <si>
    <t>Montáž lešení řadového modulového lehkého zatížení do 200 kg/m2 š do 0,9 m v do 10 m</t>
  </si>
  <si>
    <t>-1768386798</t>
  </si>
  <si>
    <t>Montáž lešení řadového modulového lehkého pracovního s podlahami s provozním zatížením tř. 3 do 200 kg/m2 šířky tř. SW06 přes 0,6 do 0,9 m, výšky do 10 m</t>
  </si>
  <si>
    <t xml:space="preserve">Poznámka k souboru cen:_x000d_
1. V ceně jsou započteny i náklady na kotvení lešení._x000d_
2. Montáž lešení řadového modulového lehkého výšky přes 40 m se oceňuje individuálně._x000d_
3. Šířkou se rozumí půdorysná vzdálenost, měřená od vnitřního líce sloupků zábradlí k protilehlému volnému okraji podlahy nebo mezi vnitřními líci._x000d_
</t>
  </si>
  <si>
    <t>"pro stavbu zdi, viz přloha B. - D.3"</t>
  </si>
  <si>
    <t>8,2*4,0</t>
  </si>
  <si>
    <t>51</t>
  </si>
  <si>
    <t>941311211</t>
  </si>
  <si>
    <t>Příplatek k lešení řadovému modulovému lehkému š 0,9 m v do 25 m za první a ZKD den použití</t>
  </si>
  <si>
    <t>-1331652559</t>
  </si>
  <si>
    <t>Montáž lešení řadového modulového lehkého pracovního s podlahami s provozním zatížením tř. 3 do 200 kg/m2 Příplatek za první a každý další den použití lešení k ceně -1111 nebo -1112</t>
  </si>
  <si>
    <t>"pro stavbu zdí, 20 dní, viz přloha B. - D.3"</t>
  </si>
  <si>
    <t>20,0*30</t>
  </si>
  <si>
    <t>52</t>
  </si>
  <si>
    <t>941311811</t>
  </si>
  <si>
    <t>Demontáž lešení řadového modulového lehkého zatížení do 200 kg/m2 š do 0,9 m v do 10 m</t>
  </si>
  <si>
    <t>-660291360</t>
  </si>
  <si>
    <t>Demontáž lešení řadového modulového lehkého pracovního s podlahami s provozním zatížením tř. 3 do 200 kg/m2 šířky SW06 přes 0,6 do 0,9 m, výšky do 10 m</t>
  </si>
  <si>
    <t xml:space="preserve">Poznámka k souboru cen:_x000d_
1. Demontáž lešení řadového modulového lehkého výšky přes 40 m se oceňuje individuálně._x000d_
</t>
  </si>
  <si>
    <t>"po dokončení stavby zdi, viz přloha B. - D.3"</t>
  </si>
  <si>
    <t>53</t>
  </si>
  <si>
    <t>981513114</t>
  </si>
  <si>
    <t>Demolice konstrukcí objektů z betonu železového těžkou mechanizací</t>
  </si>
  <si>
    <t>1031304189</t>
  </si>
  <si>
    <t>Demolice konstrukcí objektů těžkými mechanizačními prostředky konstrukcí ze železobetonu</t>
  </si>
  <si>
    <t xml:space="preserve">Poznámka k souboru cen:_x000d_
1. Ceny jsou stanoveny na měrnou jednotku m3 skutečného objemu konstrukcí._x000d_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podesty._x000d_
</t>
  </si>
  <si>
    <t>"ŽB parapet stávající zdi, viz přloha B. - D.3"</t>
  </si>
  <si>
    <t>7,6*0,6*0,2</t>
  </si>
  <si>
    <t>54</t>
  </si>
  <si>
    <t>981513116</t>
  </si>
  <si>
    <t>Demolice konstrukcí objektů z betonu prostého těžkou mechanizací</t>
  </si>
  <si>
    <t>-1459077545</t>
  </si>
  <si>
    <t>Demolice konstrukcí objektů těžkými mechanizačními prostředky konstrukcí z betonu prostého</t>
  </si>
  <si>
    <t>"degradovaný beton, viz přloha B. - D.3"</t>
  </si>
  <si>
    <t>"dřík stávající zdi"</t>
  </si>
  <si>
    <t>8,2*3,1</t>
  </si>
  <si>
    <t>"základ zdi"</t>
  </si>
  <si>
    <t>8,2*0,7</t>
  </si>
  <si>
    <t>55</t>
  </si>
  <si>
    <t>985131111</t>
  </si>
  <si>
    <t>Očištění ploch stěn, rubu kleneb a podlah tlakovou vodou</t>
  </si>
  <si>
    <t>-949353687</t>
  </si>
  <si>
    <t xml:space="preserve">Poznámka k souboru cen:_x000d_
1. V cenách jsou započteny i náklady na dodání všech hmot._x000d_
2. V cenách očištění ploch pískem jsou započteny i náklady smetení písku dohromady nebo naložení na dopravní prostředek._x000d_
3. V cenách očištění ploch pískem nejsou započteny náklady na odvoz písku, které se oceňují cenami odvozu suti příslušného katalogu pro objekt, na kterém se práce provádí._x000d_
</t>
  </si>
  <si>
    <t>"líc zdi (dříku)"</t>
  </si>
  <si>
    <t>8,2*4,2</t>
  </si>
  <si>
    <t>"část zdi v místě odbourání"</t>
  </si>
  <si>
    <t>2*(3,0+1,26)</t>
  </si>
  <si>
    <t>56</t>
  </si>
  <si>
    <t>985221013</t>
  </si>
  <si>
    <t>Postupné rozebírání kamenného zdiva pro další použití přes 3 m3</t>
  </si>
  <si>
    <t>1710055411</t>
  </si>
  <si>
    <t>Postupné rozebírání zdiva pro další použití kamenného, objemu přes 3 m3</t>
  </si>
  <si>
    <t xml:space="preserve">Poznámka k souboru cen:_x000d_
1. V cenách jsou započteny i náklady na očištění cihel nebo kamene._x000d_
</t>
  </si>
  <si>
    <t>"obklad stávající zdi, odpočet chybějícího kamene, viz přloha B. - D.3"</t>
  </si>
  <si>
    <t>(2,0*(3,25+0,8)+3,0*(3,0+0,8)+3,2*(3,25+0,8)-(2,3*2,7))*0,3</t>
  </si>
  <si>
    <t>57</t>
  </si>
  <si>
    <t>985323111</t>
  </si>
  <si>
    <t>Spojovací můstek reprofilovaného betonu na cementové bázi tl 1 mm</t>
  </si>
  <si>
    <t>1110809290</t>
  </si>
  <si>
    <t>Spojovací můstek reprofilovaného betonu na cementové bázi, tloušťky 1 mm</t>
  </si>
  <si>
    <t>"líc zdi (dříku), viz přloha B. - D.3"</t>
  </si>
  <si>
    <t>997</t>
  </si>
  <si>
    <t>Přesun sutě</t>
  </si>
  <si>
    <t>58</t>
  </si>
  <si>
    <t>997013802R10</t>
  </si>
  <si>
    <t>Likvidace stavebního odpadu železobetonového</t>
  </si>
  <si>
    <t>-132306507</t>
  </si>
  <si>
    <t>Likvidace stavebního odpadu z armovaného betonu včetně naložení, dopravy, uložení a případného poplatku za uložení</t>
  </si>
  <si>
    <t>"vybouraný parapet, viz přloha B. - D.3"</t>
  </si>
  <si>
    <t>7,6*0,6*0,2*2,5</t>
  </si>
  <si>
    <t>59</t>
  </si>
  <si>
    <t>997013811R0</t>
  </si>
  <si>
    <t xml:space="preserve">Likvidace stavebního odpadu dřevěného </t>
  </si>
  <si>
    <t>875139785</t>
  </si>
  <si>
    <t>Likvidace stavebního odpadu dřevěného včetně naložení, dopravy, uložení a případného poplatku za uložení</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</si>
  <si>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</si>
  <si>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"pařez pokáceného stromu, 1 ks, viz přloha B. - D.3"</t>
  </si>
  <si>
    <t>1*0,33</t>
  </si>
  <si>
    <t>60</t>
  </si>
  <si>
    <t>997013813R0</t>
  </si>
  <si>
    <t>Likvidace stavebního odpadu z plastických hmot</t>
  </si>
  <si>
    <t>196312599</t>
  </si>
  <si>
    <t>Likvidace stavebního odpadu z plastických hmot včetně naložení, dopravy, uložení a případného poplatku za uložení</t>
  </si>
  <si>
    <t>"fólie ze zakrytí povrchu staveniště, viz přloha B. - D.3"</t>
  </si>
  <si>
    <t>0,055</t>
  </si>
  <si>
    <t>61</t>
  </si>
  <si>
    <t>9970138R10</t>
  </si>
  <si>
    <t>Likvidace stavebního odpadu betonového</t>
  </si>
  <si>
    <t>558911746</t>
  </si>
  <si>
    <t>Likvidace stavebního odpadu z prostého betonu včetně naložení, dopravy, uložení a případného poplatku za uložení</t>
  </si>
  <si>
    <t>"vybouraný základ - degradovaný beton"</t>
  </si>
  <si>
    <t>8,2*0,7*2,2</t>
  </si>
  <si>
    <t>8,2*3,1*2,2</t>
  </si>
  <si>
    <t>62</t>
  </si>
  <si>
    <t>997223845R0</t>
  </si>
  <si>
    <t>Likvidace odpadu asfaltového</t>
  </si>
  <si>
    <t>-226984438</t>
  </si>
  <si>
    <t>Likvidace stavebního odpadu asfaltového včetně dopravy, uložení a případného poplatku za uložení</t>
  </si>
  <si>
    <t>"živičný materiál (odstraněný chodník), viz přloha B. - D.3"</t>
  </si>
  <si>
    <t>2,2</t>
  </si>
  <si>
    <t>63</t>
  </si>
  <si>
    <t>997223855R10</t>
  </si>
  <si>
    <t>Likvidace stavebního odpadu - zeminy a kameniva</t>
  </si>
  <si>
    <t>-447236025</t>
  </si>
  <si>
    <t>Likvidace stavebního odpadu - zeminy a kameniva včertně dopravy, uložení a případného poplatku za uložení</t>
  </si>
  <si>
    <t>"přebytečný zemní materiál z výkopu, viz přloha B. - D.3"</t>
  </si>
  <si>
    <t>"materiál z výkopu jámy a rýhy (odpočet materiálu pro zásyp)"</t>
  </si>
  <si>
    <t>(213,50+2,46-199,56)*1,8</t>
  </si>
  <si>
    <t>"kamenitý materiál z dolamování"</t>
  </si>
  <si>
    <t>9,84*2,5</t>
  </si>
  <si>
    <t>998</t>
  </si>
  <si>
    <t>Přesun hmot</t>
  </si>
  <si>
    <t>64</t>
  </si>
  <si>
    <t>998332011</t>
  </si>
  <si>
    <t>Přesun hmot pro úpravy vodních toků a kanály</t>
  </si>
  <si>
    <t>1845613977</t>
  </si>
  <si>
    <t>Přesun hmot pro úpravy vodních toků a kanály, hráze rybníků apod. dopravní vzdálenost do 500 m</t>
  </si>
  <si>
    <t xml:space="preserve">Poznámka k souboru cen:_x000d_
1. Ceny jsou určeny pro jakoukoliv konstrukčně-materiálovou charakteristiku._x000d_
</t>
  </si>
  <si>
    <t>PSV</t>
  </si>
  <si>
    <t>Práce a dodávky PSV</t>
  </si>
  <si>
    <t>711</t>
  </si>
  <si>
    <t>Izolace proti vodě, vlhkosti a plynům</t>
  </si>
  <si>
    <t>65</t>
  </si>
  <si>
    <t>711112001</t>
  </si>
  <si>
    <t>Provedení izolace proti zemní vlhkosti svislé za studena nátěrem penetračním</t>
  </si>
  <si>
    <t>-555107748</t>
  </si>
  <si>
    <t>Provedení izolace proti zemní vlhkosti natěradly a tmely za studena na ploše svislé S nátěrem penetračním</t>
  </si>
  <si>
    <t xml:space="preserve">Poznámka k souboru cen:_x000d_
1. Izolace plochy jednotlivě do 10 m2 se oceňují skladebně cenou příslušné izolace a cenou 711 19-9095 Příplatek za plochu do 10 m2._x000d_
</t>
  </si>
  <si>
    <t>"nátěr proti zemní vlhkosti - rub zdi, viz přloha B. - D.3"</t>
  </si>
  <si>
    <t>8,2*4,3</t>
  </si>
  <si>
    <t>66</t>
  </si>
  <si>
    <t>11163150</t>
  </si>
  <si>
    <t>lak penetrační asfaltový</t>
  </si>
  <si>
    <t>1055776656</t>
  </si>
  <si>
    <t>35,26*0,00035 'Přepočtené koeficientem množství</t>
  </si>
  <si>
    <t>67</t>
  </si>
  <si>
    <t>998711101</t>
  </si>
  <si>
    <t>Přesun hmot tonážní pro izolace proti vodě, vlhkosti a plynům v objektech výšky do 6 m</t>
  </si>
  <si>
    <t>558248100</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</si>
  <si>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</si>
  <si>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</si>
  <si>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767</t>
  </si>
  <si>
    <t>Konstrukce zámečnické</t>
  </si>
  <si>
    <t>68</t>
  </si>
  <si>
    <t>767995113</t>
  </si>
  <si>
    <t>Montáž atypických zámečnických konstrukcí hmotnosti do 20 kg</t>
  </si>
  <si>
    <t>616431528</t>
  </si>
  <si>
    <t>Montáž ostatních atypických zámečnických konstrukcí hmotnosti přes 10 do 20 kg</t>
  </si>
  <si>
    <t xml:space="preserve">Poznámka k souboru cen:_x000d_
1. Určení cen se řídí hmotností jednotlivě montovaného dílu konstrukce._x000d_
</t>
  </si>
  <si>
    <t>"kotvy základu, výkaz, 13 ks prutů prům. 28 mm, viz přloha B. - D.3"</t>
  </si>
  <si>
    <t>13*3,0*4,83</t>
  </si>
  <si>
    <t>69</t>
  </si>
  <si>
    <t>13021020</t>
  </si>
  <si>
    <t>tyč ocelová žebírková jakost BSt 500S výztuž do betonu D 28mm</t>
  </si>
  <si>
    <t>-221478570</t>
  </si>
  <si>
    <t>P</t>
  </si>
  <si>
    <t>Poznámka k položce:_x000d_
Hmotnost: 4,83 kg/m</t>
  </si>
  <si>
    <t>"pro kotvy základu, výkaz, 13 ks prutů prům. 28 mm, viz přloha B. - D.3"</t>
  </si>
  <si>
    <t>13*3,0*4,83/1000</t>
  </si>
  <si>
    <t>70</t>
  </si>
  <si>
    <t>998767101</t>
  </si>
  <si>
    <t>Přesun hmot tonážní pro zámečnické konstrukce v objektech v do 6 m</t>
  </si>
  <si>
    <t>293929953</t>
  </si>
  <si>
    <t>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</si>
  <si>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</si>
  <si>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</si>
  <si>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</si>
  <si>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</si>
  <si>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</si>
  <si>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</si>
  <si>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</si>
  <si>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</si>
  <si>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</si>
  <si>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</si>
  <si>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</si>
  <si>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</si>
  <si>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</si>
  <si>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</si>
  <si>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</si>
  <si>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-1474139253</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</si>
  <si>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</si>
  <si>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</si>
  <si>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</si>
  <si>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</si>
  <si>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</si>
  <si>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</si>
  <si>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</si>
  <si>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</si>
  <si>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</si>
  <si>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</si>
  <si>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</si>
  <si>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</si>
  <si>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0112</t>
  </si>
  <si>
    <t>Zajištění obnovy asfaltové komunikace</t>
  </si>
  <si>
    <t>1913190768</t>
  </si>
  <si>
    <t>Zajištění obnovy stávající příjezdové asfaltové komunikace</t>
  </si>
  <si>
    <t>"obnova stávající cyklostezky při jejím případném porušení"</t>
  </si>
  <si>
    <t>"předpokládaná plocha využívané zpevněné asfaltové komunikace (20,0 x 3,0) m"</t>
  </si>
  <si>
    <t>0115</t>
  </si>
  <si>
    <t>Jímkování po dobu stavby</t>
  </si>
  <si>
    <t>1955392379</t>
  </si>
  <si>
    <t>Zřízení a odstranění jímek po dobu stavby (včetně materiálu a jeho likvidace)</t>
  </si>
  <si>
    <t>"cena za zřízení jímky z big bagů a likvidaci jímky z big bagů a pytlů (s fólií na návodní stranu jímky, včetně čerpání a šachet pro čerpání)"</t>
  </si>
  <si>
    <t>"bude využito stávajících naplněných big bagů a pytlů, které nyní zabezpečují zeď - budou přesunuty do místa jímky"</t>
  </si>
  <si>
    <t>"na návodní stranu bude zřízena fólie proti průsakům"</t>
  </si>
  <si>
    <t>"po dokončení stavby bude jímka rozebrána, písek a fólie budou zlikvidovány a samotné prázdné pytle a big bagy si odveze investor"</t>
  </si>
  <si>
    <t>02</t>
  </si>
  <si>
    <t>Projektová dokumentace - ostatní náklady</t>
  </si>
  <si>
    <t>0210</t>
  </si>
  <si>
    <t>Vypracování Plánu opatření pro případ havárie</t>
  </si>
  <si>
    <t>8192</t>
  </si>
  <si>
    <t>-70331101</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</si>
  <si>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</si>
  <si>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</si>
  <si>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</si>
  <si>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-1350980346</t>
  </si>
  <si>
    <t>023</t>
  </si>
  <si>
    <t>Vypracování projektu skutečného provedení díla</t>
  </si>
  <si>
    <t>-1704391710</t>
  </si>
  <si>
    <t>"3 paré + 1 x CD, viz příloha B."</t>
  </si>
  <si>
    <t>03</t>
  </si>
  <si>
    <t>Geodetické práce a vytýčení - ostatní náklady</t>
  </si>
  <si>
    <t>035</t>
  </si>
  <si>
    <t>Zajištění veškerých geodetických prací souvisejících s realizací díla</t>
  </si>
  <si>
    <t>262144</t>
  </si>
  <si>
    <t>1466601337</t>
  </si>
  <si>
    <t>09</t>
  </si>
  <si>
    <t>Ostatní náklady</t>
  </si>
  <si>
    <t>037</t>
  </si>
  <si>
    <t>Zajištění písemných souhlasných vyjádření všech dotčených vlastníků a případných uživatelů všech pozemků dotčených stavbou s jejich konečnou úpravou po dokončení prací</t>
  </si>
  <si>
    <t>-1823891284</t>
  </si>
  <si>
    <t>0931</t>
  </si>
  <si>
    <t>Provedení pasportizace stávajících nemovitostí (vč. pozemků) a jejich příslušenství, zajištění fotodokumentace stávajícího stavu přístupových komunikací</t>
  </si>
  <si>
    <t>2147066575</t>
  </si>
  <si>
    <t>094</t>
  </si>
  <si>
    <t>Zajištění vytyčení veškerých podzemních zařízení, koordinace se správci</t>
  </si>
  <si>
    <t>-1294189096</t>
  </si>
  <si>
    <t>Zajištění vytýčení veškerých podzemních zařízení, koordinace se správci</t>
  </si>
  <si>
    <t>0993</t>
  </si>
  <si>
    <t>Zajištění dopravně inženýrských opatření</t>
  </si>
  <si>
    <t>-598273508</t>
  </si>
  <si>
    <t>- zajištění dopravně inženýrských opatření</t>
  </si>
  <si>
    <t>- zajištění zřízení a likvidace dopravního značení včetně případné světelné signalizace</t>
  </si>
  <si>
    <t>- zajištění vydání dopravně inženýrského rozhodnutí</t>
  </si>
  <si>
    <t>099610</t>
  </si>
  <si>
    <t>Dočasné odstranění zábradlí ocelového s částečným obetonováním</t>
  </si>
  <si>
    <t>770343636</t>
  </si>
  <si>
    <t>Dočasné odstranění zábradlí ocelového s částečným obetonování</t>
  </si>
  <si>
    <t>"stávající zábradlí z důvodu možnosti provádění stavby - 1. pole dl. 2,40 m"</t>
  </si>
  <si>
    <t>"odříznutí, přesun do 50 m a zpětná montáž po dokončení stavby (ocelové zábradlí s obetonovaným vrchem)"</t>
  </si>
  <si>
    <t>"vybourání základu zábradlí 2,4 x 0,6 x 0,4 m, likvidace vybouraného materiálu a obnovení základu"</t>
  </si>
  <si>
    <t>099611</t>
  </si>
  <si>
    <t>Dočasné odstranění zábradlí betonového</t>
  </si>
  <si>
    <t>-1689870730</t>
  </si>
  <si>
    <t>"stávající zábradlí z důvodu možnosti provádění stavby - plné žel. bet. zábradlí tvaru I-profilu, šířky 0,4 m, výšky 1,2 m dl. 3,20 m"</t>
  </si>
  <si>
    <t>"odříznutí a přesun do 50 m a zpětná montáž po dokončení stavby"</t>
  </si>
  <si>
    <t>"vybourání základu zábradlí 3,2 x 0,6 x 0,4 m, likvidace vybouraného materiálu a obnovení základu"</t>
  </si>
  <si>
    <t>099612</t>
  </si>
  <si>
    <t>Dočasné odstranění zábradlí ocelového</t>
  </si>
  <si>
    <t>-221465323</t>
  </si>
  <si>
    <t>"stávající zábradlí z důvodu možnosti provádění stavby - délka 5,0 m"</t>
  </si>
  <si>
    <t>"odříznutí, přesun do 50 m a zpětná montáž po dokončení stavby (ocelové zábradlí)"</t>
  </si>
  <si>
    <t>099613</t>
  </si>
  <si>
    <t>Nové ocelové zábradlí</t>
  </si>
  <si>
    <t>-2028255531</t>
  </si>
  <si>
    <t>"zřízení nového zábradlí v místě budoucí lávky včetně nátěru - délka 3,6 m a výšky 1,1 m"</t>
  </si>
  <si>
    <t>"zábradlí bude za novou zdí a bude zřízeno do bet. patek hloubky 0,5 m a půdorysných rozměrech 0,25 x 0,25 m (5x)"</t>
  </si>
  <si>
    <t>"ocel pro zábradlí: stojny U80 - 5 x (0,8 + 0,5) m, vodorovné L40 - 2 x 3,6 m"</t>
  </si>
  <si>
    <t>099614</t>
  </si>
  <si>
    <t>Dočasné odstranění schodů</t>
  </si>
  <si>
    <t>2118510778</t>
  </si>
  <si>
    <t>"odstranění 2 ks schodů o rozměrech 0,9 x 0,3 x 0,25 m"</t>
  </si>
  <si>
    <t>"zpětné osazení 2 ks schodů po dokončení opravy zdi"</t>
  </si>
  <si>
    <t>09968</t>
  </si>
  <si>
    <t>Čištění vozovek splachováním vodou povrchu podkladu nebo krytu živičného, betonového nebo dlážděného</t>
  </si>
  <si>
    <t>-1899212688</t>
  </si>
  <si>
    <t>"čištění během stavby vodou z mobilních zdrojů (200,0 x 3,0 m)"</t>
  </si>
  <si>
    <t>09991</t>
  </si>
  <si>
    <t>Zajištění fotodokumentace veškerých konstrukcí, které budou v průběhu výstavby skryty nebo zakryty</t>
  </si>
  <si>
    <t>502609053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</si>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</sst>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8"/>
      <color rgb="FF969696"/>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20" fillId="0" borderId="0" xfId="0" applyFont="1" applyAlignment="1" applyProtection="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22</v>
      </c>
      <c r="AO7" s="23"/>
      <c r="AP7" s="23"/>
      <c r="AQ7" s="23"/>
      <c r="AR7" s="21"/>
      <c r="BE7" s="32"/>
      <c r="BS7" s="18" t="s">
        <v>23</v>
      </c>
    </row>
    <row r="8" s="1" customFormat="1" ht="12" customHeight="1">
      <c r="B8" s="22"/>
      <c r="C8" s="23"/>
      <c r="D8" s="33" t="s">
        <v>24</v>
      </c>
      <c r="E8" s="23"/>
      <c r="F8" s="23"/>
      <c r="G8" s="23"/>
      <c r="H8" s="23"/>
      <c r="I8" s="23"/>
      <c r="J8" s="23"/>
      <c r="K8" s="28"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26</v>
      </c>
      <c r="AL8" s="23"/>
      <c r="AM8" s="23"/>
      <c r="AN8" s="34" t="s">
        <v>27</v>
      </c>
      <c r="AO8" s="23"/>
      <c r="AP8" s="23"/>
      <c r="AQ8" s="23"/>
      <c r="AR8" s="21"/>
      <c r="BE8" s="32"/>
      <c r="BS8" s="18" t="s">
        <v>28</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29</v>
      </c>
    </row>
    <row r="10"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18</v>
      </c>
    </row>
    <row r="11" s="1" customFormat="1" ht="18.48"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18</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5" t="s">
        <v>36</v>
      </c>
      <c r="AO13" s="23"/>
      <c r="AP13" s="23"/>
      <c r="AQ13" s="23"/>
      <c r="AR13" s="21"/>
      <c r="BE13" s="32"/>
      <c r="BS13" s="18" t="s">
        <v>18</v>
      </c>
    </row>
    <row r="14">
      <c r="B14" s="22"/>
      <c r="C14" s="23"/>
      <c r="D14" s="23"/>
      <c r="E14" s="35" t="s">
        <v>36</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34</v>
      </c>
      <c r="AL14" s="23"/>
      <c r="AM14" s="23"/>
      <c r="AN14" s="35" t="s">
        <v>36</v>
      </c>
      <c r="AO14" s="23"/>
      <c r="AP14" s="23"/>
      <c r="AQ14" s="23"/>
      <c r="AR14" s="21"/>
      <c r="BE14" s="32"/>
      <c r="BS14" s="18" t="s">
        <v>18</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32</v>
      </c>
      <c r="AO16" s="23"/>
      <c r="AP16" s="23"/>
      <c r="AQ16" s="23"/>
      <c r="AR16" s="21"/>
      <c r="BE16" s="32"/>
      <c r="BS16" s="18" t="s">
        <v>4</v>
      </c>
    </row>
    <row r="17" s="1" customFormat="1" ht="18.48"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32</v>
      </c>
      <c r="AO17" s="23"/>
      <c r="AP17" s="23"/>
      <c r="AQ17" s="23"/>
      <c r="AR17" s="21"/>
      <c r="BE17" s="32"/>
      <c r="BS17" s="18" t="s">
        <v>39</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32</v>
      </c>
      <c r="AO19" s="23"/>
      <c r="AP19" s="23"/>
      <c r="AQ19" s="23"/>
      <c r="AR19" s="21"/>
      <c r="BE19" s="32"/>
      <c r="BS19" s="18" t="s">
        <v>18</v>
      </c>
    </row>
    <row r="20" s="1" customFormat="1" ht="18.48"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39</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38.25" customHeight="1">
      <c r="B23" s="22"/>
      <c r="C23" s="23"/>
      <c r="D23" s="23"/>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ROUNDUP(AG54,2)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2"/>
    </row>
    <row r="29" hidden="1" s="3" customFormat="1" ht="14.4" customHeight="1">
      <c r="A29" s="3"/>
      <c r="B29" s="47"/>
      <c r="C29" s="48"/>
      <c r="D29" s="33" t="s">
        <v>48</v>
      </c>
      <c r="E29" s="48"/>
      <c r="F29" s="33" t="s">
        <v>49</v>
      </c>
      <c r="G29" s="48"/>
      <c r="H29" s="48"/>
      <c r="I29" s="48"/>
      <c r="J29" s="48"/>
      <c r="K29" s="48"/>
      <c r="L29" s="49">
        <v>0.20999999999999999</v>
      </c>
      <c r="M29" s="48"/>
      <c r="N29" s="48"/>
      <c r="O29" s="48"/>
      <c r="P29" s="48"/>
      <c r="Q29" s="48"/>
      <c r="R29" s="48"/>
      <c r="S29" s="48"/>
      <c r="T29" s="48"/>
      <c r="U29" s="48"/>
      <c r="V29" s="48"/>
      <c r="W29" s="50">
        <f>ROUNDUP(AZ54, 2)</f>
        <v>0</v>
      </c>
      <c r="X29" s="48"/>
      <c r="Y29" s="48"/>
      <c r="Z29" s="48"/>
      <c r="AA29" s="48"/>
      <c r="AB29" s="48"/>
      <c r="AC29" s="48"/>
      <c r="AD29" s="48"/>
      <c r="AE29" s="48"/>
      <c r="AF29" s="48"/>
      <c r="AG29" s="48"/>
      <c r="AH29" s="48"/>
      <c r="AI29" s="48"/>
      <c r="AJ29" s="48"/>
      <c r="AK29" s="50">
        <f>ROUNDUP(AV54, 2)</f>
        <v>0</v>
      </c>
      <c r="AL29" s="48"/>
      <c r="AM29" s="48"/>
      <c r="AN29" s="48"/>
      <c r="AO29" s="48"/>
      <c r="AP29" s="48"/>
      <c r="AQ29" s="48"/>
      <c r="AR29" s="51"/>
      <c r="BE29" s="52"/>
    </row>
    <row r="30" hidden="1" s="3" customFormat="1" ht="14.4" customHeight="1">
      <c r="A30" s="3"/>
      <c r="B30" s="47"/>
      <c r="C30" s="48"/>
      <c r="D30" s="48"/>
      <c r="E30" s="48"/>
      <c r="F30" s="33" t="s">
        <v>50</v>
      </c>
      <c r="G30" s="48"/>
      <c r="H30" s="48"/>
      <c r="I30" s="48"/>
      <c r="J30" s="48"/>
      <c r="K30" s="48"/>
      <c r="L30" s="49">
        <v>0.14999999999999999</v>
      </c>
      <c r="M30" s="48"/>
      <c r="N30" s="48"/>
      <c r="O30" s="48"/>
      <c r="P30" s="48"/>
      <c r="Q30" s="48"/>
      <c r="R30" s="48"/>
      <c r="S30" s="48"/>
      <c r="T30" s="48"/>
      <c r="U30" s="48"/>
      <c r="V30" s="48"/>
      <c r="W30" s="50">
        <f>ROUNDUP(BA54, 2)</f>
        <v>0</v>
      </c>
      <c r="X30" s="48"/>
      <c r="Y30" s="48"/>
      <c r="Z30" s="48"/>
      <c r="AA30" s="48"/>
      <c r="AB30" s="48"/>
      <c r="AC30" s="48"/>
      <c r="AD30" s="48"/>
      <c r="AE30" s="48"/>
      <c r="AF30" s="48"/>
      <c r="AG30" s="48"/>
      <c r="AH30" s="48"/>
      <c r="AI30" s="48"/>
      <c r="AJ30" s="48"/>
      <c r="AK30" s="50">
        <f>ROUNDUP(AW54, 2)</f>
        <v>0</v>
      </c>
      <c r="AL30" s="48"/>
      <c r="AM30" s="48"/>
      <c r="AN30" s="48"/>
      <c r="AO30" s="48"/>
      <c r="AP30" s="48"/>
      <c r="AQ30" s="48"/>
      <c r="AR30" s="51"/>
      <c r="BE30" s="52"/>
    </row>
    <row r="31" s="3" customFormat="1" ht="14.4" customHeight="1">
      <c r="A31" s="3"/>
      <c r="B31" s="47"/>
      <c r="C31" s="48"/>
      <c r="D31" s="53" t="s">
        <v>48</v>
      </c>
      <c r="E31" s="48"/>
      <c r="F31" s="33" t="s">
        <v>51</v>
      </c>
      <c r="G31" s="48"/>
      <c r="H31" s="48"/>
      <c r="I31" s="48"/>
      <c r="J31" s="48"/>
      <c r="K31" s="48"/>
      <c r="L31" s="49">
        <v>0.20999999999999999</v>
      </c>
      <c r="M31" s="48"/>
      <c r="N31" s="48"/>
      <c r="O31" s="48"/>
      <c r="P31" s="48"/>
      <c r="Q31" s="48"/>
      <c r="R31" s="48"/>
      <c r="S31" s="48"/>
      <c r="T31" s="48"/>
      <c r="U31" s="48"/>
      <c r="V31" s="48"/>
      <c r="W31" s="50">
        <f>ROUNDUP(BB54,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3" customFormat="1" ht="14.4" customHeight="1">
      <c r="A32" s="3"/>
      <c r="B32" s="47"/>
      <c r="C32" s="48"/>
      <c r="D32" s="48"/>
      <c r="E32" s="48"/>
      <c r="F32" s="33" t="s">
        <v>52</v>
      </c>
      <c r="G32" s="48"/>
      <c r="H32" s="48"/>
      <c r="I32" s="48"/>
      <c r="J32" s="48"/>
      <c r="K32" s="48"/>
      <c r="L32" s="49">
        <v>0.14999999999999999</v>
      </c>
      <c r="M32" s="48"/>
      <c r="N32" s="48"/>
      <c r="O32" s="48"/>
      <c r="P32" s="48"/>
      <c r="Q32" s="48"/>
      <c r="R32" s="48"/>
      <c r="S32" s="48"/>
      <c r="T32" s="48"/>
      <c r="U32" s="48"/>
      <c r="V32" s="48"/>
      <c r="W32" s="50">
        <f>ROUNDUP(BC54,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53</v>
      </c>
      <c r="G33" s="48"/>
      <c r="H33" s="48"/>
      <c r="I33" s="48"/>
      <c r="J33" s="48"/>
      <c r="K33" s="48"/>
      <c r="L33" s="49">
        <v>0</v>
      </c>
      <c r="M33" s="48"/>
      <c r="N33" s="48"/>
      <c r="O33" s="48"/>
      <c r="P33" s="48"/>
      <c r="Q33" s="48"/>
      <c r="R33" s="48"/>
      <c r="S33" s="48"/>
      <c r="T33" s="48"/>
      <c r="U33" s="48"/>
      <c r="V33" s="48"/>
      <c r="W33" s="50">
        <f>ROUNDUP(BD54,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4"/>
      <c r="D35" s="55" t="s">
        <v>54</v>
      </c>
      <c r="E35" s="56"/>
      <c r="F35" s="56"/>
      <c r="G35" s="56"/>
      <c r="H35" s="56"/>
      <c r="I35" s="56"/>
      <c r="J35" s="56"/>
      <c r="K35" s="56"/>
      <c r="L35" s="56"/>
      <c r="M35" s="56"/>
      <c r="N35" s="56"/>
      <c r="O35" s="56"/>
      <c r="P35" s="56"/>
      <c r="Q35" s="56"/>
      <c r="R35" s="56"/>
      <c r="S35" s="56"/>
      <c r="T35" s="57" t="s">
        <v>55</v>
      </c>
      <c r="U35" s="56"/>
      <c r="V35" s="56"/>
      <c r="W35" s="56"/>
      <c r="X35" s="58" t="s">
        <v>56</v>
      </c>
      <c r="Y35" s="56"/>
      <c r="Z35" s="56"/>
      <c r="AA35" s="56"/>
      <c r="AB35" s="56"/>
      <c r="AC35" s="56"/>
      <c r="AD35" s="56"/>
      <c r="AE35" s="56"/>
      <c r="AF35" s="56"/>
      <c r="AG35" s="56"/>
      <c r="AH35" s="56"/>
      <c r="AI35" s="56"/>
      <c r="AJ35" s="56"/>
      <c r="AK35" s="59">
        <f>SUM(AK26:AK33)</f>
        <v>0</v>
      </c>
      <c r="AL35" s="56"/>
      <c r="AM35" s="56"/>
      <c r="AN35" s="56"/>
      <c r="AO35" s="60"/>
      <c r="AP35" s="54"/>
      <c r="AQ35" s="54"/>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5"/>
      <c r="BE37" s="39"/>
    </row>
    <row r="41" s="2" customFormat="1" ht="6.96" customHeight="1">
      <c r="A41" s="39"/>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5"/>
      <c r="BE41" s="39"/>
    </row>
    <row r="42" s="2" customFormat="1" ht="24.96" customHeight="1">
      <c r="A42" s="39"/>
      <c r="B42" s="40"/>
      <c r="C42" s="24"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5"/>
      <c r="C44" s="33" t="s">
        <v>13</v>
      </c>
      <c r="D44" s="66"/>
      <c r="E44" s="66"/>
      <c r="F44" s="66"/>
      <c r="G44" s="66"/>
      <c r="H44" s="66"/>
      <c r="I44" s="66"/>
      <c r="J44" s="66"/>
      <c r="K44" s="66"/>
      <c r="L44" s="66" t="str">
        <f>K5</f>
        <v>3525vv</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Chrudimka, Chrudim, oprava nábřežní zdi LB, havárie, ř. km 21,085 - 21,095</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24</v>
      </c>
      <c r="D47" s="41"/>
      <c r="E47" s="41"/>
      <c r="F47" s="41"/>
      <c r="G47" s="41"/>
      <c r="H47" s="41"/>
      <c r="I47" s="41"/>
      <c r="J47" s="41"/>
      <c r="K47" s="41"/>
      <c r="L47" s="73" t="str">
        <f>IF(K8="","",K8)</f>
        <v>Chrudim</v>
      </c>
      <c r="M47" s="41"/>
      <c r="N47" s="41"/>
      <c r="O47" s="41"/>
      <c r="P47" s="41"/>
      <c r="Q47" s="41"/>
      <c r="R47" s="41"/>
      <c r="S47" s="41"/>
      <c r="T47" s="41"/>
      <c r="U47" s="41"/>
      <c r="V47" s="41"/>
      <c r="W47" s="41"/>
      <c r="X47" s="41"/>
      <c r="Y47" s="41"/>
      <c r="Z47" s="41"/>
      <c r="AA47" s="41"/>
      <c r="AB47" s="41"/>
      <c r="AC47" s="41"/>
      <c r="AD47" s="41"/>
      <c r="AE47" s="41"/>
      <c r="AF47" s="41"/>
      <c r="AG47" s="41"/>
      <c r="AH47" s="41"/>
      <c r="AI47" s="33" t="s">
        <v>26</v>
      </c>
      <c r="AJ47" s="41"/>
      <c r="AK47" s="41"/>
      <c r="AL47" s="41"/>
      <c r="AM47" s="74" t="str">
        <f>IF(AN8= "","",AN8)</f>
        <v>30.8.2019</v>
      </c>
      <c r="AN47" s="74"/>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27.9" customHeight="1">
      <c r="A49" s="39"/>
      <c r="B49" s="40"/>
      <c r="C49" s="33" t="s">
        <v>30</v>
      </c>
      <c r="D49" s="41"/>
      <c r="E49" s="41"/>
      <c r="F49" s="41"/>
      <c r="G49" s="41"/>
      <c r="H49" s="41"/>
      <c r="I49" s="41"/>
      <c r="J49" s="41"/>
      <c r="K49" s="41"/>
      <c r="L49" s="66" t="str">
        <f>IF(E11= "","",E11)</f>
        <v>Povodí Labe, státní podnik, závod 2, Pardubice</v>
      </c>
      <c r="M49" s="41"/>
      <c r="N49" s="41"/>
      <c r="O49" s="41"/>
      <c r="P49" s="41"/>
      <c r="Q49" s="41"/>
      <c r="R49" s="41"/>
      <c r="S49" s="41"/>
      <c r="T49" s="41"/>
      <c r="U49" s="41"/>
      <c r="V49" s="41"/>
      <c r="W49" s="41"/>
      <c r="X49" s="41"/>
      <c r="Y49" s="41"/>
      <c r="Z49" s="41"/>
      <c r="AA49" s="41"/>
      <c r="AB49" s="41"/>
      <c r="AC49" s="41"/>
      <c r="AD49" s="41"/>
      <c r="AE49" s="41"/>
      <c r="AF49" s="41"/>
      <c r="AG49" s="41"/>
      <c r="AH49" s="41"/>
      <c r="AI49" s="33" t="s">
        <v>37</v>
      </c>
      <c r="AJ49" s="41"/>
      <c r="AK49" s="41"/>
      <c r="AL49" s="41"/>
      <c r="AM49" s="75" t="str">
        <f>IF(E17="","",E17)</f>
        <v xml:space="preserve">Povodí Labe, státní podnik, OIČ, Hradec Králové </v>
      </c>
      <c r="AN49" s="66"/>
      <c r="AO49" s="66"/>
      <c r="AP49" s="66"/>
      <c r="AQ49" s="41"/>
      <c r="AR49" s="45"/>
      <c r="AS49" s="76" t="s">
        <v>58</v>
      </c>
      <c r="AT49" s="77"/>
      <c r="AU49" s="78"/>
      <c r="AV49" s="78"/>
      <c r="AW49" s="78"/>
      <c r="AX49" s="78"/>
      <c r="AY49" s="78"/>
      <c r="AZ49" s="78"/>
      <c r="BA49" s="78"/>
      <c r="BB49" s="78"/>
      <c r="BC49" s="78"/>
      <c r="BD49" s="79"/>
      <c r="BE49" s="39"/>
    </row>
    <row r="50" s="2" customFormat="1" ht="15.15" customHeight="1">
      <c r="A50" s="39"/>
      <c r="B50" s="40"/>
      <c r="C50" s="33" t="s">
        <v>35</v>
      </c>
      <c r="D50" s="41"/>
      <c r="E50" s="41"/>
      <c r="F50" s="41"/>
      <c r="G50" s="41"/>
      <c r="H50" s="41"/>
      <c r="I50" s="41"/>
      <c r="J50" s="41"/>
      <c r="K50" s="41"/>
      <c r="L50" s="66"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40</v>
      </c>
      <c r="AJ50" s="41"/>
      <c r="AK50" s="41"/>
      <c r="AL50" s="41"/>
      <c r="AM50" s="75" t="str">
        <f>IF(E20="","",E20)</f>
        <v>Ing. Eva Morkesová</v>
      </c>
      <c r="AN50" s="66"/>
      <c r="AO50" s="66"/>
      <c r="AP50" s="66"/>
      <c r="AQ50" s="41"/>
      <c r="AR50" s="45"/>
      <c r="AS50" s="80"/>
      <c r="AT50" s="81"/>
      <c r="AU50" s="82"/>
      <c r="AV50" s="82"/>
      <c r="AW50" s="82"/>
      <c r="AX50" s="82"/>
      <c r="AY50" s="82"/>
      <c r="AZ50" s="82"/>
      <c r="BA50" s="82"/>
      <c r="BB50" s="82"/>
      <c r="BC50" s="82"/>
      <c r="BD50" s="83"/>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4"/>
      <c r="AT51" s="85"/>
      <c r="AU51" s="86"/>
      <c r="AV51" s="86"/>
      <c r="AW51" s="86"/>
      <c r="AX51" s="86"/>
      <c r="AY51" s="86"/>
      <c r="AZ51" s="86"/>
      <c r="BA51" s="86"/>
      <c r="BB51" s="86"/>
      <c r="BC51" s="86"/>
      <c r="BD51" s="87"/>
      <c r="BE51" s="39"/>
    </row>
    <row r="52" s="2" customFormat="1" ht="29.28" customHeight="1">
      <c r="A52" s="39"/>
      <c r="B52" s="40"/>
      <c r="C52" s="88" t="s">
        <v>59</v>
      </c>
      <c r="D52" s="89"/>
      <c r="E52" s="89"/>
      <c r="F52" s="89"/>
      <c r="G52" s="89"/>
      <c r="H52" s="90"/>
      <c r="I52" s="91" t="s">
        <v>60</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61</v>
      </c>
      <c r="AH52" s="89"/>
      <c r="AI52" s="89"/>
      <c r="AJ52" s="89"/>
      <c r="AK52" s="89"/>
      <c r="AL52" s="89"/>
      <c r="AM52" s="89"/>
      <c r="AN52" s="91" t="s">
        <v>62</v>
      </c>
      <c r="AO52" s="89"/>
      <c r="AP52" s="89"/>
      <c r="AQ52" s="93" t="s">
        <v>63</v>
      </c>
      <c r="AR52" s="45"/>
      <c r="AS52" s="94" t="s">
        <v>64</v>
      </c>
      <c r="AT52" s="95" t="s">
        <v>65</v>
      </c>
      <c r="AU52" s="95" t="s">
        <v>66</v>
      </c>
      <c r="AV52" s="95" t="s">
        <v>67</v>
      </c>
      <c r="AW52" s="95" t="s">
        <v>68</v>
      </c>
      <c r="AX52" s="95" t="s">
        <v>69</v>
      </c>
      <c r="AY52" s="95" t="s">
        <v>70</v>
      </c>
      <c r="AZ52" s="95" t="s">
        <v>71</v>
      </c>
      <c r="BA52" s="95" t="s">
        <v>72</v>
      </c>
      <c r="BB52" s="95" t="s">
        <v>73</v>
      </c>
      <c r="BC52" s="95" t="s">
        <v>74</v>
      </c>
      <c r="BD52" s="96" t="s">
        <v>75</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7"/>
      <c r="AT53" s="98"/>
      <c r="AU53" s="98"/>
      <c r="AV53" s="98"/>
      <c r="AW53" s="98"/>
      <c r="AX53" s="98"/>
      <c r="AY53" s="98"/>
      <c r="AZ53" s="98"/>
      <c r="BA53" s="98"/>
      <c r="BB53" s="98"/>
      <c r="BC53" s="98"/>
      <c r="BD53" s="99"/>
      <c r="BE53" s="39"/>
    </row>
    <row r="54" s="6" customFormat="1" ht="32.4" customHeight="1">
      <c r="A54" s="6"/>
      <c r="B54" s="100"/>
      <c r="C54" s="101" t="s">
        <v>76</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ROUNDUP(SUM(AG55:AG56),2)</f>
        <v>0</v>
      </c>
      <c r="AH54" s="103"/>
      <c r="AI54" s="103"/>
      <c r="AJ54" s="103"/>
      <c r="AK54" s="103"/>
      <c r="AL54" s="103"/>
      <c r="AM54" s="103"/>
      <c r="AN54" s="104">
        <f>SUM(AG54,AT54)</f>
        <v>0</v>
      </c>
      <c r="AO54" s="104"/>
      <c r="AP54" s="104"/>
      <c r="AQ54" s="105" t="s">
        <v>32</v>
      </c>
      <c r="AR54" s="106"/>
      <c r="AS54" s="107">
        <f>ROUNDUP(SUM(AS55:AS56),2)</f>
        <v>0</v>
      </c>
      <c r="AT54" s="108">
        <f>ROUNDUP(SUM(AV54:AW54),1)</f>
        <v>0</v>
      </c>
      <c r="AU54" s="109">
        <f>ROUNDUP(SUM(AU55:AU56),5)</f>
        <v>0</v>
      </c>
      <c r="AV54" s="108">
        <f>ROUNDUP(AZ54*L29,1)</f>
        <v>0</v>
      </c>
      <c r="AW54" s="108">
        <f>ROUNDUP(BA54*L30,1)</f>
        <v>0</v>
      </c>
      <c r="AX54" s="108">
        <f>ROUNDUP(BB54*L29,1)</f>
        <v>0</v>
      </c>
      <c r="AY54" s="108">
        <f>ROUNDUP(BC54*L30,1)</f>
        <v>0</v>
      </c>
      <c r="AZ54" s="108">
        <f>ROUNDUP(SUM(AZ55:AZ56),2)</f>
        <v>0</v>
      </c>
      <c r="BA54" s="108">
        <f>ROUNDUP(SUM(BA55:BA56),2)</f>
        <v>0</v>
      </c>
      <c r="BB54" s="108">
        <f>ROUNDUP(SUM(BB55:BB56),2)</f>
        <v>0</v>
      </c>
      <c r="BC54" s="108">
        <f>ROUNDUP(SUM(BC55:BC56),2)</f>
        <v>0</v>
      </c>
      <c r="BD54" s="110">
        <f>ROUNDUP(SUM(BD55:BD56),2)</f>
        <v>0</v>
      </c>
      <c r="BE54" s="6"/>
      <c r="BS54" s="111" t="s">
        <v>77</v>
      </c>
      <c r="BT54" s="111" t="s">
        <v>78</v>
      </c>
      <c r="BU54" s="112" t="s">
        <v>79</v>
      </c>
      <c r="BV54" s="111" t="s">
        <v>80</v>
      </c>
      <c r="BW54" s="111" t="s">
        <v>5</v>
      </c>
      <c r="BX54" s="111" t="s">
        <v>81</v>
      </c>
      <c r="CL54" s="111" t="s">
        <v>20</v>
      </c>
    </row>
    <row r="55" s="7" customFormat="1" ht="16.5" customHeight="1">
      <c r="A55" s="113" t="s">
        <v>82</v>
      </c>
      <c r="B55" s="114"/>
      <c r="C55" s="115"/>
      <c r="D55" s="116" t="s">
        <v>83</v>
      </c>
      <c r="E55" s="116"/>
      <c r="F55" s="116"/>
      <c r="G55" s="116"/>
      <c r="H55" s="116"/>
      <c r="I55" s="117"/>
      <c r="J55" s="116" t="s">
        <v>84</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 - SO 01 Oprava LB zdi'!J30</f>
        <v>0</v>
      </c>
      <c r="AH55" s="117"/>
      <c r="AI55" s="117"/>
      <c r="AJ55" s="117"/>
      <c r="AK55" s="117"/>
      <c r="AL55" s="117"/>
      <c r="AM55" s="117"/>
      <c r="AN55" s="118">
        <f>SUM(AG55,AT55)</f>
        <v>0</v>
      </c>
      <c r="AO55" s="117"/>
      <c r="AP55" s="117"/>
      <c r="AQ55" s="119" t="s">
        <v>85</v>
      </c>
      <c r="AR55" s="120"/>
      <c r="AS55" s="121">
        <v>0</v>
      </c>
      <c r="AT55" s="122">
        <f>ROUNDUP(SUM(AV55:AW55),1)</f>
        <v>0</v>
      </c>
      <c r="AU55" s="123">
        <f>'1. - SO 01 Oprava LB zdi'!P91</f>
        <v>0</v>
      </c>
      <c r="AV55" s="122">
        <f>'1. - SO 01 Oprava LB zdi'!J33</f>
        <v>0</v>
      </c>
      <c r="AW55" s="122">
        <f>'1. - SO 01 Oprava LB zdi'!J34</f>
        <v>0</v>
      </c>
      <c r="AX55" s="122">
        <f>'1. - SO 01 Oprava LB zdi'!J35</f>
        <v>0</v>
      </c>
      <c r="AY55" s="122">
        <f>'1. - SO 01 Oprava LB zdi'!J36</f>
        <v>0</v>
      </c>
      <c r="AZ55" s="122">
        <f>'1. - SO 01 Oprava LB zdi'!F33</f>
        <v>0</v>
      </c>
      <c r="BA55" s="122">
        <f>'1. - SO 01 Oprava LB zdi'!F34</f>
        <v>0</v>
      </c>
      <c r="BB55" s="122">
        <f>'1. - SO 01 Oprava LB zdi'!F35</f>
        <v>0</v>
      </c>
      <c r="BC55" s="122">
        <f>'1. - SO 01 Oprava LB zdi'!F36</f>
        <v>0</v>
      </c>
      <c r="BD55" s="124">
        <f>'1. - SO 01 Oprava LB zdi'!F37</f>
        <v>0</v>
      </c>
      <c r="BE55" s="7"/>
      <c r="BT55" s="125" t="s">
        <v>23</v>
      </c>
      <c r="BV55" s="125" t="s">
        <v>80</v>
      </c>
      <c r="BW55" s="125" t="s">
        <v>86</v>
      </c>
      <c r="BX55" s="125" t="s">
        <v>5</v>
      </c>
      <c r="CL55" s="125" t="s">
        <v>20</v>
      </c>
      <c r="CM55" s="125" t="s">
        <v>87</v>
      </c>
    </row>
    <row r="56" s="7" customFormat="1" ht="16.5" customHeight="1">
      <c r="A56" s="113" t="s">
        <v>82</v>
      </c>
      <c r="B56" s="114"/>
      <c r="C56" s="115"/>
      <c r="D56" s="116" t="s">
        <v>88</v>
      </c>
      <c r="E56" s="116"/>
      <c r="F56" s="116"/>
      <c r="G56" s="116"/>
      <c r="H56" s="116"/>
      <c r="I56" s="117"/>
      <c r="J56" s="116" t="s">
        <v>89</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'VON - Vedlejší a ostatní ...'!J30</f>
        <v>0</v>
      </c>
      <c r="AH56" s="117"/>
      <c r="AI56" s="117"/>
      <c r="AJ56" s="117"/>
      <c r="AK56" s="117"/>
      <c r="AL56" s="117"/>
      <c r="AM56" s="117"/>
      <c r="AN56" s="118">
        <f>SUM(AG56,AT56)</f>
        <v>0</v>
      </c>
      <c r="AO56" s="117"/>
      <c r="AP56" s="117"/>
      <c r="AQ56" s="119" t="s">
        <v>88</v>
      </c>
      <c r="AR56" s="120"/>
      <c r="AS56" s="126">
        <v>0</v>
      </c>
      <c r="AT56" s="127">
        <f>ROUNDUP(SUM(AV56:AW56),1)</f>
        <v>0</v>
      </c>
      <c r="AU56" s="128">
        <f>'VON - Vedlejší a ostatní ...'!P84</f>
        <v>0</v>
      </c>
      <c r="AV56" s="127">
        <f>'VON - Vedlejší a ostatní ...'!J33</f>
        <v>0</v>
      </c>
      <c r="AW56" s="127">
        <f>'VON - Vedlejší a ostatní ...'!J34</f>
        <v>0</v>
      </c>
      <c r="AX56" s="127">
        <f>'VON - Vedlejší a ostatní ...'!J35</f>
        <v>0</v>
      </c>
      <c r="AY56" s="127">
        <f>'VON - Vedlejší a ostatní ...'!J36</f>
        <v>0</v>
      </c>
      <c r="AZ56" s="127">
        <f>'VON - Vedlejší a ostatní ...'!F33</f>
        <v>0</v>
      </c>
      <c r="BA56" s="127">
        <f>'VON - Vedlejší a ostatní ...'!F34</f>
        <v>0</v>
      </c>
      <c r="BB56" s="127">
        <f>'VON - Vedlejší a ostatní ...'!F35</f>
        <v>0</v>
      </c>
      <c r="BC56" s="127">
        <f>'VON - Vedlejší a ostatní ...'!F36</f>
        <v>0</v>
      </c>
      <c r="BD56" s="129">
        <f>'VON - Vedlejší a ostatní ...'!F37</f>
        <v>0</v>
      </c>
      <c r="BE56" s="7"/>
      <c r="BT56" s="125" t="s">
        <v>23</v>
      </c>
      <c r="BV56" s="125" t="s">
        <v>80</v>
      </c>
      <c r="BW56" s="125" t="s">
        <v>90</v>
      </c>
      <c r="BX56" s="125" t="s">
        <v>5</v>
      </c>
      <c r="CL56" s="125" t="s">
        <v>20</v>
      </c>
      <c r="CM56" s="125" t="s">
        <v>87</v>
      </c>
    </row>
    <row r="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2" customFormat="1" ht="6.96" customHeight="1">
      <c r="A58" s="39"/>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5"/>
      <c r="AS58" s="39"/>
      <c r="AT58" s="39"/>
      <c r="AU58" s="39"/>
      <c r="AV58" s="39"/>
      <c r="AW58" s="39"/>
      <c r="AX58" s="39"/>
      <c r="AY58" s="39"/>
      <c r="AZ58" s="39"/>
      <c r="BA58" s="39"/>
      <c r="BB58" s="39"/>
      <c r="BC58" s="39"/>
      <c r="BD58" s="39"/>
      <c r="BE58" s="39"/>
    </row>
  </sheetData>
  <sheetProtection sheet="1" formatColumns="0" formatRows="0" objects="1" scenarios="1" spinCount="100000" saltValue="1zYkNM+4XHaMqrmO5sWD2+TNqu1xLz2Hn+VUbJo6IxVyhCxGLp1hvkpGMBYc3/68FATMu7AodbKtIt4igR7ogw==" hashValue="6bMpdX2mRXjpxeZFNHclE/sCThbvwzFl1mmRzgzp6VPBRBKH5G9HSYPu23ragHdrME0FpeHtUVTXXU0wtp+dbA==" algorithmName="SHA-512" password="CC35"/>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1. - SO 01 Oprava LB zdi'!C2" display="/"/>
    <hyperlink ref="A56"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8" t="s">
        <v>86</v>
      </c>
    </row>
    <row r="3" s="1" customFormat="1" ht="6.96" customHeight="1">
      <c r="B3" s="131"/>
      <c r="C3" s="132"/>
      <c r="D3" s="132"/>
      <c r="E3" s="132"/>
      <c r="F3" s="132"/>
      <c r="G3" s="132"/>
      <c r="H3" s="132"/>
      <c r="I3" s="133"/>
      <c r="J3" s="132"/>
      <c r="K3" s="132"/>
      <c r="L3" s="21"/>
      <c r="AT3" s="18" t="s">
        <v>87</v>
      </c>
    </row>
    <row r="4" s="1" customFormat="1" ht="24.96" customHeight="1">
      <c r="B4" s="21"/>
      <c r="D4" s="134" t="s">
        <v>91</v>
      </c>
      <c r="I4" s="130"/>
      <c r="L4" s="21"/>
      <c r="M4" s="135" t="s">
        <v>10</v>
      </c>
      <c r="AT4" s="18" t="s">
        <v>39</v>
      </c>
    </row>
    <row r="5" s="1" customFormat="1" ht="6.96" customHeight="1">
      <c r="B5" s="21"/>
      <c r="I5" s="130"/>
      <c r="L5" s="21"/>
    </row>
    <row r="6" s="1" customFormat="1" ht="12" customHeight="1">
      <c r="B6" s="21"/>
      <c r="D6" s="136" t="s">
        <v>16</v>
      </c>
      <c r="I6" s="130"/>
      <c r="L6" s="21"/>
    </row>
    <row r="7" s="1" customFormat="1" ht="16.5" customHeight="1">
      <c r="B7" s="21"/>
      <c r="E7" s="137" t="str">
        <f>'Rekapitulace stavby'!K6</f>
        <v>Chrudimka, Chrudim, oprava nábřežní zdi LB, havárie, ř. km 21,085 - 21,095</v>
      </c>
      <c r="F7" s="136"/>
      <c r="G7" s="136"/>
      <c r="H7" s="136"/>
      <c r="I7" s="130"/>
      <c r="L7" s="21"/>
    </row>
    <row r="8" s="2" customFormat="1" ht="12" customHeight="1">
      <c r="A8" s="39"/>
      <c r="B8" s="45"/>
      <c r="C8" s="39"/>
      <c r="D8" s="136" t="s">
        <v>92</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93</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19</v>
      </c>
      <c r="E11" s="39"/>
      <c r="F11" s="141" t="s">
        <v>20</v>
      </c>
      <c r="G11" s="39"/>
      <c r="H11" s="39"/>
      <c r="I11" s="142" t="s">
        <v>21</v>
      </c>
      <c r="J11" s="141" t="s">
        <v>22</v>
      </c>
      <c r="K11" s="39"/>
      <c r="L11" s="139"/>
      <c r="S11" s="39"/>
      <c r="T11" s="39"/>
      <c r="U11" s="39"/>
      <c r="V11" s="39"/>
      <c r="W11" s="39"/>
      <c r="X11" s="39"/>
      <c r="Y11" s="39"/>
      <c r="Z11" s="39"/>
      <c r="AA11" s="39"/>
      <c r="AB11" s="39"/>
      <c r="AC11" s="39"/>
      <c r="AD11" s="39"/>
      <c r="AE11" s="39"/>
    </row>
    <row r="12" s="2" customFormat="1" ht="12" customHeight="1">
      <c r="A12" s="39"/>
      <c r="B12" s="45"/>
      <c r="C12" s="39"/>
      <c r="D12" s="136" t="s">
        <v>24</v>
      </c>
      <c r="E12" s="39"/>
      <c r="F12" s="141" t="s">
        <v>25</v>
      </c>
      <c r="G12" s="39"/>
      <c r="H12" s="39"/>
      <c r="I12" s="142" t="s">
        <v>26</v>
      </c>
      <c r="J12" s="143" t="str">
        <f>'Rekapitulace stavby'!AN8</f>
        <v>30.8.2019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30</v>
      </c>
      <c r="E14" s="39"/>
      <c r="F14" s="39"/>
      <c r="G14" s="39"/>
      <c r="H14" s="39"/>
      <c r="I14" s="142" t="s">
        <v>31</v>
      </c>
      <c r="J14" s="141" t="s">
        <v>32</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33</v>
      </c>
      <c r="F15" s="39"/>
      <c r="G15" s="39"/>
      <c r="H15" s="39"/>
      <c r="I15" s="142" t="s">
        <v>34</v>
      </c>
      <c r="J15" s="141" t="s">
        <v>32</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35</v>
      </c>
      <c r="E17" s="39"/>
      <c r="F17" s="39"/>
      <c r="G17" s="39"/>
      <c r="H17" s="39"/>
      <c r="I17" s="142" t="s">
        <v>31</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34</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37</v>
      </c>
      <c r="E20" s="39"/>
      <c r="F20" s="39"/>
      <c r="G20" s="39"/>
      <c r="H20" s="39"/>
      <c r="I20" s="142" t="s">
        <v>31</v>
      </c>
      <c r="J20" s="141" t="s">
        <v>32</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
        <v>38</v>
      </c>
      <c r="F21" s="39"/>
      <c r="G21" s="39"/>
      <c r="H21" s="39"/>
      <c r="I21" s="142" t="s">
        <v>34</v>
      </c>
      <c r="J21" s="141" t="s">
        <v>32</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40</v>
      </c>
      <c r="E23" s="39"/>
      <c r="F23" s="39"/>
      <c r="G23" s="39"/>
      <c r="H23" s="39"/>
      <c r="I23" s="142" t="s">
        <v>31</v>
      </c>
      <c r="J23" s="141" t="s">
        <v>32</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41</v>
      </c>
      <c r="F24" s="39"/>
      <c r="G24" s="39"/>
      <c r="H24" s="39"/>
      <c r="I24" s="142" t="s">
        <v>34</v>
      </c>
      <c r="J24" s="141" t="s">
        <v>32</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42</v>
      </c>
      <c r="E26" s="39"/>
      <c r="F26" s="39"/>
      <c r="G26" s="39"/>
      <c r="H26" s="39"/>
      <c r="I26" s="138"/>
      <c r="J26" s="39"/>
      <c r="K26" s="39"/>
      <c r="L26" s="139"/>
      <c r="S26" s="39"/>
      <c r="T26" s="39"/>
      <c r="U26" s="39"/>
      <c r="V26" s="39"/>
      <c r="W26" s="39"/>
      <c r="X26" s="39"/>
      <c r="Y26" s="39"/>
      <c r="Z26" s="39"/>
      <c r="AA26" s="39"/>
      <c r="AB26" s="39"/>
      <c r="AC26" s="39"/>
      <c r="AD26" s="39"/>
      <c r="AE26" s="39"/>
    </row>
    <row r="27" s="8" customFormat="1" ht="25.5" customHeight="1">
      <c r="A27" s="144"/>
      <c r="B27" s="145"/>
      <c r="C27" s="144"/>
      <c r="D27" s="144"/>
      <c r="E27" s="146" t="s">
        <v>94</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44</v>
      </c>
      <c r="E30" s="39"/>
      <c r="F30" s="39"/>
      <c r="G30" s="39"/>
      <c r="H30" s="39"/>
      <c r="I30" s="138"/>
      <c r="J30" s="152">
        <f>ROUNDUP(J91,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46</v>
      </c>
      <c r="G32" s="39"/>
      <c r="H32" s="39"/>
      <c r="I32" s="154" t="s">
        <v>45</v>
      </c>
      <c r="J32" s="153" t="s">
        <v>47</v>
      </c>
      <c r="K32" s="39"/>
      <c r="L32" s="139"/>
      <c r="S32" s="39"/>
      <c r="T32" s="39"/>
      <c r="U32" s="39"/>
      <c r="V32" s="39"/>
      <c r="W32" s="39"/>
      <c r="X32" s="39"/>
      <c r="Y32" s="39"/>
      <c r="Z32" s="39"/>
      <c r="AA32" s="39"/>
      <c r="AB32" s="39"/>
      <c r="AC32" s="39"/>
      <c r="AD32" s="39"/>
      <c r="AE32" s="39"/>
    </row>
    <row r="33" hidden="1" s="2" customFormat="1" ht="14.4" customHeight="1">
      <c r="A33" s="39"/>
      <c r="B33" s="45"/>
      <c r="C33" s="39"/>
      <c r="D33" s="155" t="s">
        <v>48</v>
      </c>
      <c r="E33" s="136" t="s">
        <v>49</v>
      </c>
      <c r="F33" s="156">
        <f>ROUNDUP((SUM(BE91:BE475)),  2)</f>
        <v>0</v>
      </c>
      <c r="G33" s="39"/>
      <c r="H33" s="39"/>
      <c r="I33" s="157">
        <v>0.20999999999999999</v>
      </c>
      <c r="J33" s="156">
        <f>ROUNDUP(((SUM(BE91:BE475))*I33),  2)</f>
        <v>0</v>
      </c>
      <c r="K33" s="39"/>
      <c r="L33" s="139"/>
      <c r="S33" s="39"/>
      <c r="T33" s="39"/>
      <c r="U33" s="39"/>
      <c r="V33" s="39"/>
      <c r="W33" s="39"/>
      <c r="X33" s="39"/>
      <c r="Y33" s="39"/>
      <c r="Z33" s="39"/>
      <c r="AA33" s="39"/>
      <c r="AB33" s="39"/>
      <c r="AC33" s="39"/>
      <c r="AD33" s="39"/>
      <c r="AE33" s="39"/>
    </row>
    <row r="34" hidden="1" s="2" customFormat="1" ht="14.4" customHeight="1">
      <c r="A34" s="39"/>
      <c r="B34" s="45"/>
      <c r="C34" s="39"/>
      <c r="D34" s="39"/>
      <c r="E34" s="136" t="s">
        <v>50</v>
      </c>
      <c r="F34" s="156">
        <f>ROUNDUP((SUM(BF91:BF475)),  2)</f>
        <v>0</v>
      </c>
      <c r="G34" s="39"/>
      <c r="H34" s="39"/>
      <c r="I34" s="157">
        <v>0.14999999999999999</v>
      </c>
      <c r="J34" s="156">
        <f>ROUNDUP(((SUM(BF91:BF475))*I34),  2)</f>
        <v>0</v>
      </c>
      <c r="K34" s="39"/>
      <c r="L34" s="139"/>
      <c r="S34" s="39"/>
      <c r="T34" s="39"/>
      <c r="U34" s="39"/>
      <c r="V34" s="39"/>
      <c r="W34" s="39"/>
      <c r="X34" s="39"/>
      <c r="Y34" s="39"/>
      <c r="Z34" s="39"/>
      <c r="AA34" s="39"/>
      <c r="AB34" s="39"/>
      <c r="AC34" s="39"/>
      <c r="AD34" s="39"/>
      <c r="AE34" s="39"/>
    </row>
    <row r="35" s="2" customFormat="1" ht="14.4" customHeight="1">
      <c r="A35" s="39"/>
      <c r="B35" s="45"/>
      <c r="C35" s="39"/>
      <c r="D35" s="136" t="s">
        <v>48</v>
      </c>
      <c r="E35" s="136" t="s">
        <v>51</v>
      </c>
      <c r="F35" s="156">
        <f>ROUNDUP((SUM(BG91:BG475)),  2)</f>
        <v>0</v>
      </c>
      <c r="G35" s="39"/>
      <c r="H35" s="39"/>
      <c r="I35" s="157">
        <v>0.20999999999999999</v>
      </c>
      <c r="J35" s="156">
        <f>0</f>
        <v>0</v>
      </c>
      <c r="K35" s="39"/>
      <c r="L35" s="139"/>
      <c r="S35" s="39"/>
      <c r="T35" s="39"/>
      <c r="U35" s="39"/>
      <c r="V35" s="39"/>
      <c r="W35" s="39"/>
      <c r="X35" s="39"/>
      <c r="Y35" s="39"/>
      <c r="Z35" s="39"/>
      <c r="AA35" s="39"/>
      <c r="AB35" s="39"/>
      <c r="AC35" s="39"/>
      <c r="AD35" s="39"/>
      <c r="AE35" s="39"/>
    </row>
    <row r="36" s="2" customFormat="1" ht="14.4" customHeight="1">
      <c r="A36" s="39"/>
      <c r="B36" s="45"/>
      <c r="C36" s="39"/>
      <c r="D36" s="39"/>
      <c r="E36" s="136" t="s">
        <v>52</v>
      </c>
      <c r="F36" s="156">
        <f>ROUNDUP((SUM(BH91:BH475)),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53</v>
      </c>
      <c r="F37" s="156">
        <f>ROUNDUP((SUM(BI91:BI475)),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54</v>
      </c>
      <c r="E39" s="160"/>
      <c r="F39" s="160"/>
      <c r="G39" s="161" t="s">
        <v>55</v>
      </c>
      <c r="H39" s="162" t="s">
        <v>56</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95</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Chrudimka, Chrudim, oprava nábřežní zdi LB, havárie, ř. km 21,085 - 21,095</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92</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1" t="str">
        <f>E9</f>
        <v>1. - SO 01 Oprava LB zdi</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24</v>
      </c>
      <c r="D52" s="41"/>
      <c r="E52" s="41"/>
      <c r="F52" s="28" t="str">
        <f>F12</f>
        <v>Chrudim</v>
      </c>
      <c r="G52" s="41"/>
      <c r="H52" s="41"/>
      <c r="I52" s="142" t="s">
        <v>26</v>
      </c>
      <c r="J52" s="74" t="str">
        <f>IF(J12="","",J12)</f>
        <v>30.8.2019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43.05" customHeight="1">
      <c r="A54" s="39"/>
      <c r="B54" s="40"/>
      <c r="C54" s="33" t="s">
        <v>30</v>
      </c>
      <c r="D54" s="41"/>
      <c r="E54" s="41"/>
      <c r="F54" s="28" t="str">
        <f>E15</f>
        <v>Povodí Labe, státní podnik, závod 2, Pardubice</v>
      </c>
      <c r="G54" s="41"/>
      <c r="H54" s="41"/>
      <c r="I54" s="142" t="s">
        <v>37</v>
      </c>
      <c r="J54" s="37" t="str">
        <f>E21</f>
        <v xml:space="preserve">Povodí Labe, státní podnik, OIČ, Hradec Králové </v>
      </c>
      <c r="K54" s="41"/>
      <c r="L54" s="139"/>
      <c r="S54" s="39"/>
      <c r="T54" s="39"/>
      <c r="U54" s="39"/>
      <c r="V54" s="39"/>
      <c r="W54" s="39"/>
      <c r="X54" s="39"/>
      <c r="Y54" s="39"/>
      <c r="Z54" s="39"/>
      <c r="AA54" s="39"/>
      <c r="AB54" s="39"/>
      <c r="AC54" s="39"/>
      <c r="AD54" s="39"/>
      <c r="AE54" s="39"/>
    </row>
    <row r="55" s="2" customFormat="1" ht="15.15" customHeight="1">
      <c r="A55" s="39"/>
      <c r="B55" s="40"/>
      <c r="C55" s="33" t="s">
        <v>35</v>
      </c>
      <c r="D55" s="41"/>
      <c r="E55" s="41"/>
      <c r="F55" s="28" t="str">
        <f>IF(E18="","",E18)</f>
        <v>Vyplň údaj</v>
      </c>
      <c r="G55" s="41"/>
      <c r="H55" s="41"/>
      <c r="I55" s="142" t="s">
        <v>40</v>
      </c>
      <c r="J55" s="37" t="str">
        <f>E24</f>
        <v>Ing. Eva Morkesová</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96</v>
      </c>
      <c r="D57" s="174"/>
      <c r="E57" s="174"/>
      <c r="F57" s="174"/>
      <c r="G57" s="174"/>
      <c r="H57" s="174"/>
      <c r="I57" s="175"/>
      <c r="J57" s="176" t="s">
        <v>97</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76</v>
      </c>
      <c r="D59" s="41"/>
      <c r="E59" s="41"/>
      <c r="F59" s="41"/>
      <c r="G59" s="41"/>
      <c r="H59" s="41"/>
      <c r="I59" s="138"/>
      <c r="J59" s="104">
        <f>J91</f>
        <v>0</v>
      </c>
      <c r="K59" s="41"/>
      <c r="L59" s="139"/>
      <c r="S59" s="39"/>
      <c r="T59" s="39"/>
      <c r="U59" s="39"/>
      <c r="V59" s="39"/>
      <c r="W59" s="39"/>
      <c r="X59" s="39"/>
      <c r="Y59" s="39"/>
      <c r="Z59" s="39"/>
      <c r="AA59" s="39"/>
      <c r="AB59" s="39"/>
      <c r="AC59" s="39"/>
      <c r="AD59" s="39"/>
      <c r="AE59" s="39"/>
      <c r="AU59" s="18" t="s">
        <v>98</v>
      </c>
    </row>
    <row r="60" s="9" customFormat="1" ht="24.96" customHeight="1">
      <c r="A60" s="9"/>
      <c r="B60" s="178"/>
      <c r="C60" s="179"/>
      <c r="D60" s="180" t="s">
        <v>99</v>
      </c>
      <c r="E60" s="181"/>
      <c r="F60" s="181"/>
      <c r="G60" s="181"/>
      <c r="H60" s="181"/>
      <c r="I60" s="182"/>
      <c r="J60" s="183">
        <f>J92</f>
        <v>0</v>
      </c>
      <c r="K60" s="179"/>
      <c r="L60" s="184"/>
      <c r="S60" s="9"/>
      <c r="T60" s="9"/>
      <c r="U60" s="9"/>
      <c r="V60" s="9"/>
      <c r="W60" s="9"/>
      <c r="X60" s="9"/>
      <c r="Y60" s="9"/>
      <c r="Z60" s="9"/>
      <c r="AA60" s="9"/>
      <c r="AB60" s="9"/>
      <c r="AC60" s="9"/>
      <c r="AD60" s="9"/>
      <c r="AE60" s="9"/>
    </row>
    <row r="61" s="10" customFormat="1" ht="19.92" customHeight="1">
      <c r="A61" s="10"/>
      <c r="B61" s="185"/>
      <c r="C61" s="186"/>
      <c r="D61" s="187" t="s">
        <v>100</v>
      </c>
      <c r="E61" s="188"/>
      <c r="F61" s="188"/>
      <c r="G61" s="188"/>
      <c r="H61" s="188"/>
      <c r="I61" s="189"/>
      <c r="J61" s="190">
        <f>J93</f>
        <v>0</v>
      </c>
      <c r="K61" s="186"/>
      <c r="L61" s="191"/>
      <c r="S61" s="10"/>
      <c r="T61" s="10"/>
      <c r="U61" s="10"/>
      <c r="V61" s="10"/>
      <c r="W61" s="10"/>
      <c r="X61" s="10"/>
      <c r="Y61" s="10"/>
      <c r="Z61" s="10"/>
      <c r="AA61" s="10"/>
      <c r="AB61" s="10"/>
      <c r="AC61" s="10"/>
      <c r="AD61" s="10"/>
      <c r="AE61" s="10"/>
    </row>
    <row r="62" s="10" customFormat="1" ht="14.88" customHeight="1">
      <c r="A62" s="10"/>
      <c r="B62" s="185"/>
      <c r="C62" s="186"/>
      <c r="D62" s="187" t="s">
        <v>101</v>
      </c>
      <c r="E62" s="188"/>
      <c r="F62" s="188"/>
      <c r="G62" s="188"/>
      <c r="H62" s="188"/>
      <c r="I62" s="189"/>
      <c r="J62" s="190">
        <f>J212</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102</v>
      </c>
      <c r="E63" s="188"/>
      <c r="F63" s="188"/>
      <c r="G63" s="188"/>
      <c r="H63" s="188"/>
      <c r="I63" s="189"/>
      <c r="J63" s="190">
        <f>J231</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103</v>
      </c>
      <c r="E64" s="188"/>
      <c r="F64" s="188"/>
      <c r="G64" s="188"/>
      <c r="H64" s="188"/>
      <c r="I64" s="189"/>
      <c r="J64" s="190">
        <f>J276</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104</v>
      </c>
      <c r="E65" s="188"/>
      <c r="F65" s="188"/>
      <c r="G65" s="188"/>
      <c r="H65" s="188"/>
      <c r="I65" s="189"/>
      <c r="J65" s="190">
        <f>J334</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105</v>
      </c>
      <c r="E66" s="188"/>
      <c r="F66" s="188"/>
      <c r="G66" s="188"/>
      <c r="H66" s="188"/>
      <c r="I66" s="189"/>
      <c r="J66" s="190">
        <f>J340</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106</v>
      </c>
      <c r="E67" s="188"/>
      <c r="F67" s="188"/>
      <c r="G67" s="188"/>
      <c r="H67" s="188"/>
      <c r="I67" s="189"/>
      <c r="J67" s="190">
        <f>J411</f>
        <v>0</v>
      </c>
      <c r="K67" s="186"/>
      <c r="L67" s="191"/>
      <c r="S67" s="10"/>
      <c r="T67" s="10"/>
      <c r="U67" s="10"/>
      <c r="V67" s="10"/>
      <c r="W67" s="10"/>
      <c r="X67" s="10"/>
      <c r="Y67" s="10"/>
      <c r="Z67" s="10"/>
      <c r="AA67" s="10"/>
      <c r="AB67" s="10"/>
      <c r="AC67" s="10"/>
      <c r="AD67" s="10"/>
      <c r="AE67" s="10"/>
    </row>
    <row r="68" s="10" customFormat="1" ht="19.92" customHeight="1">
      <c r="A68" s="10"/>
      <c r="B68" s="185"/>
      <c r="C68" s="186"/>
      <c r="D68" s="187" t="s">
        <v>107</v>
      </c>
      <c r="E68" s="188"/>
      <c r="F68" s="188"/>
      <c r="G68" s="188"/>
      <c r="H68" s="188"/>
      <c r="I68" s="189"/>
      <c r="J68" s="190">
        <f>J445</f>
        <v>0</v>
      </c>
      <c r="K68" s="186"/>
      <c r="L68" s="191"/>
      <c r="S68" s="10"/>
      <c r="T68" s="10"/>
      <c r="U68" s="10"/>
      <c r="V68" s="10"/>
      <c r="W68" s="10"/>
      <c r="X68" s="10"/>
      <c r="Y68" s="10"/>
      <c r="Z68" s="10"/>
      <c r="AA68" s="10"/>
      <c r="AB68" s="10"/>
      <c r="AC68" s="10"/>
      <c r="AD68" s="10"/>
      <c r="AE68" s="10"/>
    </row>
    <row r="69" s="9" customFormat="1" ht="24.96" customHeight="1">
      <c r="A69" s="9"/>
      <c r="B69" s="178"/>
      <c r="C69" s="179"/>
      <c r="D69" s="180" t="s">
        <v>108</v>
      </c>
      <c r="E69" s="181"/>
      <c r="F69" s="181"/>
      <c r="G69" s="181"/>
      <c r="H69" s="181"/>
      <c r="I69" s="182"/>
      <c r="J69" s="183">
        <f>J449</f>
        <v>0</v>
      </c>
      <c r="K69" s="179"/>
      <c r="L69" s="184"/>
      <c r="S69" s="9"/>
      <c r="T69" s="9"/>
      <c r="U69" s="9"/>
      <c r="V69" s="9"/>
      <c r="W69" s="9"/>
      <c r="X69" s="9"/>
      <c r="Y69" s="9"/>
      <c r="Z69" s="9"/>
      <c r="AA69" s="9"/>
      <c r="AB69" s="9"/>
      <c r="AC69" s="9"/>
      <c r="AD69" s="9"/>
      <c r="AE69" s="9"/>
    </row>
    <row r="70" s="10" customFormat="1" ht="19.92" customHeight="1">
      <c r="A70" s="10"/>
      <c r="B70" s="185"/>
      <c r="C70" s="186"/>
      <c r="D70" s="187" t="s">
        <v>109</v>
      </c>
      <c r="E70" s="188"/>
      <c r="F70" s="188"/>
      <c r="G70" s="188"/>
      <c r="H70" s="188"/>
      <c r="I70" s="189"/>
      <c r="J70" s="190">
        <f>J450</f>
        <v>0</v>
      </c>
      <c r="K70" s="186"/>
      <c r="L70" s="191"/>
      <c r="S70" s="10"/>
      <c r="T70" s="10"/>
      <c r="U70" s="10"/>
      <c r="V70" s="10"/>
      <c r="W70" s="10"/>
      <c r="X70" s="10"/>
      <c r="Y70" s="10"/>
      <c r="Z70" s="10"/>
      <c r="AA70" s="10"/>
      <c r="AB70" s="10"/>
      <c r="AC70" s="10"/>
      <c r="AD70" s="10"/>
      <c r="AE70" s="10"/>
    </row>
    <row r="71" s="10" customFormat="1" ht="19.92" customHeight="1">
      <c r="A71" s="10"/>
      <c r="B71" s="185"/>
      <c r="C71" s="186"/>
      <c r="D71" s="187" t="s">
        <v>110</v>
      </c>
      <c r="E71" s="188"/>
      <c r="F71" s="188"/>
      <c r="G71" s="188"/>
      <c r="H71" s="188"/>
      <c r="I71" s="189"/>
      <c r="J71" s="190">
        <f>J462</f>
        <v>0</v>
      </c>
      <c r="K71" s="186"/>
      <c r="L71" s="191"/>
      <c r="S71" s="10"/>
      <c r="T71" s="10"/>
      <c r="U71" s="10"/>
      <c r="V71" s="10"/>
      <c r="W71" s="10"/>
      <c r="X71" s="10"/>
      <c r="Y71" s="10"/>
      <c r="Z71" s="10"/>
      <c r="AA71" s="10"/>
      <c r="AB71" s="10"/>
      <c r="AC71" s="10"/>
      <c r="AD71" s="10"/>
      <c r="AE71" s="10"/>
    </row>
    <row r="72" s="2" customFormat="1" ht="21.84"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2" customFormat="1" ht="6.96" customHeight="1">
      <c r="A73" s="39"/>
      <c r="B73" s="61"/>
      <c r="C73" s="62"/>
      <c r="D73" s="62"/>
      <c r="E73" s="62"/>
      <c r="F73" s="62"/>
      <c r="G73" s="62"/>
      <c r="H73" s="62"/>
      <c r="I73" s="168"/>
      <c r="J73" s="62"/>
      <c r="K73" s="62"/>
      <c r="L73" s="139"/>
      <c r="S73" s="39"/>
      <c r="T73" s="39"/>
      <c r="U73" s="39"/>
      <c r="V73" s="39"/>
      <c r="W73" s="39"/>
      <c r="X73" s="39"/>
      <c r="Y73" s="39"/>
      <c r="Z73" s="39"/>
      <c r="AA73" s="39"/>
      <c r="AB73" s="39"/>
      <c r="AC73" s="39"/>
      <c r="AD73" s="39"/>
      <c r="AE73" s="39"/>
    </row>
    <row r="77" s="2" customFormat="1" ht="6.96" customHeight="1">
      <c r="A77" s="39"/>
      <c r="B77" s="63"/>
      <c r="C77" s="64"/>
      <c r="D77" s="64"/>
      <c r="E77" s="64"/>
      <c r="F77" s="64"/>
      <c r="G77" s="64"/>
      <c r="H77" s="64"/>
      <c r="I77" s="171"/>
      <c r="J77" s="64"/>
      <c r="K77" s="64"/>
      <c r="L77" s="139"/>
      <c r="S77" s="39"/>
      <c r="T77" s="39"/>
      <c r="U77" s="39"/>
      <c r="V77" s="39"/>
      <c r="W77" s="39"/>
      <c r="X77" s="39"/>
      <c r="Y77" s="39"/>
      <c r="Z77" s="39"/>
      <c r="AA77" s="39"/>
      <c r="AB77" s="39"/>
      <c r="AC77" s="39"/>
      <c r="AD77" s="39"/>
      <c r="AE77" s="39"/>
    </row>
    <row r="78" s="2" customFormat="1" ht="24.96" customHeight="1">
      <c r="A78" s="39"/>
      <c r="B78" s="40"/>
      <c r="C78" s="24" t="s">
        <v>111</v>
      </c>
      <c r="D78" s="41"/>
      <c r="E78" s="41"/>
      <c r="F78" s="41"/>
      <c r="G78" s="41"/>
      <c r="H78" s="41"/>
      <c r="I78" s="138"/>
      <c r="J78" s="41"/>
      <c r="K78" s="41"/>
      <c r="L78" s="139"/>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2" customFormat="1" ht="12" customHeight="1">
      <c r="A80" s="39"/>
      <c r="B80" s="40"/>
      <c r="C80" s="33" t="s">
        <v>16</v>
      </c>
      <c r="D80" s="41"/>
      <c r="E80" s="41"/>
      <c r="F80" s="41"/>
      <c r="G80" s="41"/>
      <c r="H80" s="41"/>
      <c r="I80" s="138"/>
      <c r="J80" s="41"/>
      <c r="K80" s="41"/>
      <c r="L80" s="139"/>
      <c r="S80" s="39"/>
      <c r="T80" s="39"/>
      <c r="U80" s="39"/>
      <c r="V80" s="39"/>
      <c r="W80" s="39"/>
      <c r="X80" s="39"/>
      <c r="Y80" s="39"/>
      <c r="Z80" s="39"/>
      <c r="AA80" s="39"/>
      <c r="AB80" s="39"/>
      <c r="AC80" s="39"/>
      <c r="AD80" s="39"/>
      <c r="AE80" s="39"/>
    </row>
    <row r="81" s="2" customFormat="1" ht="16.5" customHeight="1">
      <c r="A81" s="39"/>
      <c r="B81" s="40"/>
      <c r="C81" s="41"/>
      <c r="D81" s="41"/>
      <c r="E81" s="172" t="str">
        <f>E7</f>
        <v>Chrudimka, Chrudim, oprava nábřežní zdi LB, havárie, ř. km 21,085 - 21,095</v>
      </c>
      <c r="F81" s="33"/>
      <c r="G81" s="33"/>
      <c r="H81" s="33"/>
      <c r="I81" s="138"/>
      <c r="J81" s="41"/>
      <c r="K81" s="41"/>
      <c r="L81" s="139"/>
      <c r="S81" s="39"/>
      <c r="T81" s="39"/>
      <c r="U81" s="39"/>
      <c r="V81" s="39"/>
      <c r="W81" s="39"/>
      <c r="X81" s="39"/>
      <c r="Y81" s="39"/>
      <c r="Z81" s="39"/>
      <c r="AA81" s="39"/>
      <c r="AB81" s="39"/>
      <c r="AC81" s="39"/>
      <c r="AD81" s="39"/>
      <c r="AE81" s="39"/>
    </row>
    <row r="82" s="2" customFormat="1" ht="12" customHeight="1">
      <c r="A82" s="39"/>
      <c r="B82" s="40"/>
      <c r="C82" s="33" t="s">
        <v>92</v>
      </c>
      <c r="D82" s="41"/>
      <c r="E82" s="41"/>
      <c r="F82" s="41"/>
      <c r="G82" s="41"/>
      <c r="H82" s="41"/>
      <c r="I82" s="138"/>
      <c r="J82" s="41"/>
      <c r="K82" s="41"/>
      <c r="L82" s="139"/>
      <c r="S82" s="39"/>
      <c r="T82" s="39"/>
      <c r="U82" s="39"/>
      <c r="V82" s="39"/>
      <c r="W82" s="39"/>
      <c r="X82" s="39"/>
      <c r="Y82" s="39"/>
      <c r="Z82" s="39"/>
      <c r="AA82" s="39"/>
      <c r="AB82" s="39"/>
      <c r="AC82" s="39"/>
      <c r="AD82" s="39"/>
      <c r="AE82" s="39"/>
    </row>
    <row r="83" s="2" customFormat="1" ht="16.5" customHeight="1">
      <c r="A83" s="39"/>
      <c r="B83" s="40"/>
      <c r="C83" s="41"/>
      <c r="D83" s="41"/>
      <c r="E83" s="71" t="str">
        <f>E9</f>
        <v>1. - SO 01 Oprava LB zdi</v>
      </c>
      <c r="F83" s="41"/>
      <c r="G83" s="41"/>
      <c r="H83" s="41"/>
      <c r="I83" s="138"/>
      <c r="J83" s="41"/>
      <c r="K83" s="41"/>
      <c r="L83" s="139"/>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138"/>
      <c r="J84" s="41"/>
      <c r="K84" s="41"/>
      <c r="L84" s="139"/>
      <c r="S84" s="39"/>
      <c r="T84" s="39"/>
      <c r="U84" s="39"/>
      <c r="V84" s="39"/>
      <c r="W84" s="39"/>
      <c r="X84" s="39"/>
      <c r="Y84" s="39"/>
      <c r="Z84" s="39"/>
      <c r="AA84" s="39"/>
      <c r="AB84" s="39"/>
      <c r="AC84" s="39"/>
      <c r="AD84" s="39"/>
      <c r="AE84" s="39"/>
    </row>
    <row r="85" s="2" customFormat="1" ht="12" customHeight="1">
      <c r="A85" s="39"/>
      <c r="B85" s="40"/>
      <c r="C85" s="33" t="s">
        <v>24</v>
      </c>
      <c r="D85" s="41"/>
      <c r="E85" s="41"/>
      <c r="F85" s="28" t="str">
        <f>F12</f>
        <v>Chrudim</v>
      </c>
      <c r="G85" s="41"/>
      <c r="H85" s="41"/>
      <c r="I85" s="142" t="s">
        <v>26</v>
      </c>
      <c r="J85" s="74" t="str">
        <f>IF(J12="","",J12)</f>
        <v>30.8.2019</v>
      </c>
      <c r="K85" s="41"/>
      <c r="L85" s="139"/>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2" customFormat="1" ht="43.05" customHeight="1">
      <c r="A87" s="39"/>
      <c r="B87" s="40"/>
      <c r="C87" s="33" t="s">
        <v>30</v>
      </c>
      <c r="D87" s="41"/>
      <c r="E87" s="41"/>
      <c r="F87" s="28" t="str">
        <f>E15</f>
        <v>Povodí Labe, státní podnik, závod 2, Pardubice</v>
      </c>
      <c r="G87" s="41"/>
      <c r="H87" s="41"/>
      <c r="I87" s="142" t="s">
        <v>37</v>
      </c>
      <c r="J87" s="37" t="str">
        <f>E21</f>
        <v xml:space="preserve">Povodí Labe, státní podnik, OIČ, Hradec Králové </v>
      </c>
      <c r="K87" s="41"/>
      <c r="L87" s="139"/>
      <c r="S87" s="39"/>
      <c r="T87" s="39"/>
      <c r="U87" s="39"/>
      <c r="V87" s="39"/>
      <c r="W87" s="39"/>
      <c r="X87" s="39"/>
      <c r="Y87" s="39"/>
      <c r="Z87" s="39"/>
      <c r="AA87" s="39"/>
      <c r="AB87" s="39"/>
      <c r="AC87" s="39"/>
      <c r="AD87" s="39"/>
      <c r="AE87" s="39"/>
    </row>
    <row r="88" s="2" customFormat="1" ht="15.15" customHeight="1">
      <c r="A88" s="39"/>
      <c r="B88" s="40"/>
      <c r="C88" s="33" t="s">
        <v>35</v>
      </c>
      <c r="D88" s="41"/>
      <c r="E88" s="41"/>
      <c r="F88" s="28" t="str">
        <f>IF(E18="","",E18)</f>
        <v>Vyplň údaj</v>
      </c>
      <c r="G88" s="41"/>
      <c r="H88" s="41"/>
      <c r="I88" s="142" t="s">
        <v>40</v>
      </c>
      <c r="J88" s="37" t="str">
        <f>E24</f>
        <v>Ing. Eva Morkesová</v>
      </c>
      <c r="K88" s="41"/>
      <c r="L88" s="139"/>
      <c r="S88" s="39"/>
      <c r="T88" s="39"/>
      <c r="U88" s="39"/>
      <c r="V88" s="39"/>
      <c r="W88" s="39"/>
      <c r="X88" s="39"/>
      <c r="Y88" s="39"/>
      <c r="Z88" s="39"/>
      <c r="AA88" s="39"/>
      <c r="AB88" s="39"/>
      <c r="AC88" s="39"/>
      <c r="AD88" s="39"/>
      <c r="AE88" s="39"/>
    </row>
    <row r="89" s="2" customFormat="1" ht="10.32" customHeight="1">
      <c r="A89" s="39"/>
      <c r="B89" s="40"/>
      <c r="C89" s="41"/>
      <c r="D89" s="41"/>
      <c r="E89" s="41"/>
      <c r="F89" s="41"/>
      <c r="G89" s="41"/>
      <c r="H89" s="41"/>
      <c r="I89" s="138"/>
      <c r="J89" s="41"/>
      <c r="K89" s="41"/>
      <c r="L89" s="139"/>
      <c r="S89" s="39"/>
      <c r="T89" s="39"/>
      <c r="U89" s="39"/>
      <c r="V89" s="39"/>
      <c r="W89" s="39"/>
      <c r="X89" s="39"/>
      <c r="Y89" s="39"/>
      <c r="Z89" s="39"/>
      <c r="AA89" s="39"/>
      <c r="AB89" s="39"/>
      <c r="AC89" s="39"/>
      <c r="AD89" s="39"/>
      <c r="AE89" s="39"/>
    </row>
    <row r="90" s="11" customFormat="1" ht="29.28" customHeight="1">
      <c r="A90" s="192"/>
      <c r="B90" s="193"/>
      <c r="C90" s="194" t="s">
        <v>112</v>
      </c>
      <c r="D90" s="195" t="s">
        <v>63</v>
      </c>
      <c r="E90" s="195" t="s">
        <v>59</v>
      </c>
      <c r="F90" s="195" t="s">
        <v>60</v>
      </c>
      <c r="G90" s="195" t="s">
        <v>113</v>
      </c>
      <c r="H90" s="195" t="s">
        <v>114</v>
      </c>
      <c r="I90" s="196" t="s">
        <v>115</v>
      </c>
      <c r="J90" s="195" t="s">
        <v>97</v>
      </c>
      <c r="K90" s="197" t="s">
        <v>116</v>
      </c>
      <c r="L90" s="198"/>
      <c r="M90" s="94" t="s">
        <v>32</v>
      </c>
      <c r="N90" s="95" t="s">
        <v>48</v>
      </c>
      <c r="O90" s="95" t="s">
        <v>117</v>
      </c>
      <c r="P90" s="95" t="s">
        <v>118</v>
      </c>
      <c r="Q90" s="95" t="s">
        <v>119</v>
      </c>
      <c r="R90" s="95" t="s">
        <v>120</v>
      </c>
      <c r="S90" s="95" t="s">
        <v>121</v>
      </c>
      <c r="T90" s="96" t="s">
        <v>122</v>
      </c>
      <c r="U90" s="192"/>
      <c r="V90" s="192"/>
      <c r="W90" s="192"/>
      <c r="X90" s="192"/>
      <c r="Y90" s="192"/>
      <c r="Z90" s="192"/>
      <c r="AA90" s="192"/>
      <c r="AB90" s="192"/>
      <c r="AC90" s="192"/>
      <c r="AD90" s="192"/>
      <c r="AE90" s="192"/>
    </row>
    <row r="91" s="2" customFormat="1" ht="22.8" customHeight="1">
      <c r="A91" s="39"/>
      <c r="B91" s="40"/>
      <c r="C91" s="101" t="s">
        <v>123</v>
      </c>
      <c r="D91" s="41"/>
      <c r="E91" s="41"/>
      <c r="F91" s="41"/>
      <c r="G91" s="41"/>
      <c r="H91" s="41"/>
      <c r="I91" s="138"/>
      <c r="J91" s="199">
        <f>BK91</f>
        <v>0</v>
      </c>
      <c r="K91" s="41"/>
      <c r="L91" s="45"/>
      <c r="M91" s="97"/>
      <c r="N91" s="200"/>
      <c r="O91" s="98"/>
      <c r="P91" s="201">
        <f>P92+P449</f>
        <v>0</v>
      </c>
      <c r="Q91" s="98"/>
      <c r="R91" s="201">
        <f>R92+R449</f>
        <v>18.380471183389997</v>
      </c>
      <c r="S91" s="98"/>
      <c r="T91" s="202">
        <f>T92+T449</f>
        <v>94.837420000000009</v>
      </c>
      <c r="U91" s="39"/>
      <c r="V91" s="39"/>
      <c r="W91" s="39"/>
      <c r="X91" s="39"/>
      <c r="Y91" s="39"/>
      <c r="Z91" s="39"/>
      <c r="AA91" s="39"/>
      <c r="AB91" s="39"/>
      <c r="AC91" s="39"/>
      <c r="AD91" s="39"/>
      <c r="AE91" s="39"/>
      <c r="AT91" s="18" t="s">
        <v>77</v>
      </c>
      <c r="AU91" s="18" t="s">
        <v>98</v>
      </c>
      <c r="BK91" s="203">
        <f>BK92+BK449</f>
        <v>0</v>
      </c>
    </row>
    <row r="92" s="12" customFormat="1" ht="25.92" customHeight="1">
      <c r="A92" s="12"/>
      <c r="B92" s="204"/>
      <c r="C92" s="205"/>
      <c r="D92" s="206" t="s">
        <v>77</v>
      </c>
      <c r="E92" s="207" t="s">
        <v>124</v>
      </c>
      <c r="F92" s="207" t="s">
        <v>125</v>
      </c>
      <c r="G92" s="205"/>
      <c r="H92" s="205"/>
      <c r="I92" s="208"/>
      <c r="J92" s="209">
        <f>BK92</f>
        <v>0</v>
      </c>
      <c r="K92" s="205"/>
      <c r="L92" s="210"/>
      <c r="M92" s="211"/>
      <c r="N92" s="212"/>
      <c r="O92" s="212"/>
      <c r="P92" s="213">
        <f>P93+P231+P276+P334+P340+P411+P445</f>
        <v>0</v>
      </c>
      <c r="Q92" s="212"/>
      <c r="R92" s="213">
        <f>R93+R231+R276+R334+R340+R411+R445</f>
        <v>18.169168983389998</v>
      </c>
      <c r="S92" s="212"/>
      <c r="T92" s="214">
        <f>T93+T231+T276+T334+T340+T411+T445</f>
        <v>94.837420000000009</v>
      </c>
      <c r="U92" s="12"/>
      <c r="V92" s="12"/>
      <c r="W92" s="12"/>
      <c r="X92" s="12"/>
      <c r="Y92" s="12"/>
      <c r="Z92" s="12"/>
      <c r="AA92" s="12"/>
      <c r="AB92" s="12"/>
      <c r="AC92" s="12"/>
      <c r="AD92" s="12"/>
      <c r="AE92" s="12"/>
      <c r="AR92" s="215" t="s">
        <v>23</v>
      </c>
      <c r="AT92" s="216" t="s">
        <v>77</v>
      </c>
      <c r="AU92" s="216" t="s">
        <v>78</v>
      </c>
      <c r="AY92" s="215" t="s">
        <v>126</v>
      </c>
      <c r="BK92" s="217">
        <f>BK93+BK231+BK276+BK334+BK340+BK411+BK445</f>
        <v>0</v>
      </c>
    </row>
    <row r="93" s="12" customFormat="1" ht="22.8" customHeight="1">
      <c r="A93" s="12"/>
      <c r="B93" s="204"/>
      <c r="C93" s="205"/>
      <c r="D93" s="206" t="s">
        <v>77</v>
      </c>
      <c r="E93" s="218" t="s">
        <v>23</v>
      </c>
      <c r="F93" s="218" t="s">
        <v>127</v>
      </c>
      <c r="G93" s="205"/>
      <c r="H93" s="205"/>
      <c r="I93" s="208"/>
      <c r="J93" s="219">
        <f>BK93</f>
        <v>0</v>
      </c>
      <c r="K93" s="205"/>
      <c r="L93" s="210"/>
      <c r="M93" s="211"/>
      <c r="N93" s="212"/>
      <c r="O93" s="212"/>
      <c r="P93" s="213">
        <f>P94+SUM(P95:P212)</f>
        <v>0</v>
      </c>
      <c r="Q93" s="212"/>
      <c r="R93" s="213">
        <f>R94+SUM(R95:R212)</f>
        <v>0.42273618000000002</v>
      </c>
      <c r="S93" s="212"/>
      <c r="T93" s="214">
        <f>T94+SUM(T95:T212)</f>
        <v>4.4000000000000004</v>
      </c>
      <c r="U93" s="12"/>
      <c r="V93" s="12"/>
      <c r="W93" s="12"/>
      <c r="X93" s="12"/>
      <c r="Y93" s="12"/>
      <c r="Z93" s="12"/>
      <c r="AA93" s="12"/>
      <c r="AB93" s="12"/>
      <c r="AC93" s="12"/>
      <c r="AD93" s="12"/>
      <c r="AE93" s="12"/>
      <c r="AR93" s="215" t="s">
        <v>23</v>
      </c>
      <c r="AT93" s="216" t="s">
        <v>77</v>
      </c>
      <c r="AU93" s="216" t="s">
        <v>23</v>
      </c>
      <c r="AY93" s="215" t="s">
        <v>126</v>
      </c>
      <c r="BK93" s="217">
        <f>BK94+SUM(BK95:BK212)</f>
        <v>0</v>
      </c>
    </row>
    <row r="94" s="2" customFormat="1" ht="16.5" customHeight="1">
      <c r="A94" s="39"/>
      <c r="B94" s="40"/>
      <c r="C94" s="220" t="s">
        <v>23</v>
      </c>
      <c r="D94" s="220" t="s">
        <v>128</v>
      </c>
      <c r="E94" s="221" t="s">
        <v>129</v>
      </c>
      <c r="F94" s="222" t="s">
        <v>130</v>
      </c>
      <c r="G94" s="223" t="s">
        <v>131</v>
      </c>
      <c r="H94" s="224">
        <v>0.59999999999999998</v>
      </c>
      <c r="I94" s="225"/>
      <c r="J94" s="226">
        <f>ROUND(I94*H94,2)</f>
        <v>0</v>
      </c>
      <c r="K94" s="222" t="s">
        <v>132</v>
      </c>
      <c r="L94" s="45"/>
      <c r="M94" s="227" t="s">
        <v>32</v>
      </c>
      <c r="N94" s="228" t="s">
        <v>51</v>
      </c>
      <c r="O94" s="86"/>
      <c r="P94" s="229">
        <f>O94*H94</f>
        <v>0</v>
      </c>
      <c r="Q94" s="229">
        <v>0</v>
      </c>
      <c r="R94" s="229">
        <f>Q94*H94</f>
        <v>0</v>
      </c>
      <c r="S94" s="229">
        <v>0</v>
      </c>
      <c r="T94" s="230">
        <f>S94*H94</f>
        <v>0</v>
      </c>
      <c r="U94" s="39"/>
      <c r="V94" s="39"/>
      <c r="W94" s="39"/>
      <c r="X94" s="39"/>
      <c r="Y94" s="39"/>
      <c r="Z94" s="39"/>
      <c r="AA94" s="39"/>
      <c r="AB94" s="39"/>
      <c r="AC94" s="39"/>
      <c r="AD94" s="39"/>
      <c r="AE94" s="39"/>
      <c r="AR94" s="231" t="s">
        <v>133</v>
      </c>
      <c r="AT94" s="231" t="s">
        <v>128</v>
      </c>
      <c r="AU94" s="231" t="s">
        <v>87</v>
      </c>
      <c r="AY94" s="18" t="s">
        <v>126</v>
      </c>
      <c r="BE94" s="232">
        <f>IF(N94="základní",J94,0)</f>
        <v>0</v>
      </c>
      <c r="BF94" s="232">
        <f>IF(N94="snížená",J94,0)</f>
        <v>0</v>
      </c>
      <c r="BG94" s="232">
        <f>IF(N94="zákl. přenesená",J94,0)</f>
        <v>0</v>
      </c>
      <c r="BH94" s="232">
        <f>IF(N94="sníž. přenesená",J94,0)</f>
        <v>0</v>
      </c>
      <c r="BI94" s="232">
        <f>IF(N94="nulová",J94,0)</f>
        <v>0</v>
      </c>
      <c r="BJ94" s="18" t="s">
        <v>133</v>
      </c>
      <c r="BK94" s="232">
        <f>ROUND(I94*H94,2)</f>
        <v>0</v>
      </c>
      <c r="BL94" s="18" t="s">
        <v>133</v>
      </c>
      <c r="BM94" s="231" t="s">
        <v>134</v>
      </c>
    </row>
    <row r="95" s="2" customFormat="1">
      <c r="A95" s="39"/>
      <c r="B95" s="40"/>
      <c r="C95" s="41"/>
      <c r="D95" s="233" t="s">
        <v>135</v>
      </c>
      <c r="E95" s="41"/>
      <c r="F95" s="234" t="s">
        <v>136</v>
      </c>
      <c r="G95" s="41"/>
      <c r="H95" s="41"/>
      <c r="I95" s="138"/>
      <c r="J95" s="41"/>
      <c r="K95" s="41"/>
      <c r="L95" s="45"/>
      <c r="M95" s="235"/>
      <c r="N95" s="236"/>
      <c r="O95" s="86"/>
      <c r="P95" s="86"/>
      <c r="Q95" s="86"/>
      <c r="R95" s="86"/>
      <c r="S95" s="86"/>
      <c r="T95" s="87"/>
      <c r="U95" s="39"/>
      <c r="V95" s="39"/>
      <c r="W95" s="39"/>
      <c r="X95" s="39"/>
      <c r="Y95" s="39"/>
      <c r="Z95" s="39"/>
      <c r="AA95" s="39"/>
      <c r="AB95" s="39"/>
      <c r="AC95" s="39"/>
      <c r="AD95" s="39"/>
      <c r="AE95" s="39"/>
      <c r="AT95" s="18" t="s">
        <v>135</v>
      </c>
      <c r="AU95" s="18" t="s">
        <v>87</v>
      </c>
    </row>
    <row r="96" s="2" customFormat="1">
      <c r="A96" s="39"/>
      <c r="B96" s="40"/>
      <c r="C96" s="41"/>
      <c r="D96" s="233" t="s">
        <v>137</v>
      </c>
      <c r="E96" s="41"/>
      <c r="F96" s="237" t="s">
        <v>138</v>
      </c>
      <c r="G96" s="41"/>
      <c r="H96" s="41"/>
      <c r="I96" s="138"/>
      <c r="J96" s="41"/>
      <c r="K96" s="41"/>
      <c r="L96" s="45"/>
      <c r="M96" s="235"/>
      <c r="N96" s="236"/>
      <c r="O96" s="86"/>
      <c r="P96" s="86"/>
      <c r="Q96" s="86"/>
      <c r="R96" s="86"/>
      <c r="S96" s="86"/>
      <c r="T96" s="87"/>
      <c r="U96" s="39"/>
      <c r="V96" s="39"/>
      <c r="W96" s="39"/>
      <c r="X96" s="39"/>
      <c r="Y96" s="39"/>
      <c r="Z96" s="39"/>
      <c r="AA96" s="39"/>
      <c r="AB96" s="39"/>
      <c r="AC96" s="39"/>
      <c r="AD96" s="39"/>
      <c r="AE96" s="39"/>
      <c r="AT96" s="18" t="s">
        <v>137</v>
      </c>
      <c r="AU96" s="18" t="s">
        <v>87</v>
      </c>
    </row>
    <row r="97" s="13" customFormat="1">
      <c r="A97" s="13"/>
      <c r="B97" s="238"/>
      <c r="C97" s="239"/>
      <c r="D97" s="233" t="s">
        <v>139</v>
      </c>
      <c r="E97" s="240" t="s">
        <v>32</v>
      </c>
      <c r="F97" s="241" t="s">
        <v>140</v>
      </c>
      <c r="G97" s="239"/>
      <c r="H97" s="240" t="s">
        <v>32</v>
      </c>
      <c r="I97" s="242"/>
      <c r="J97" s="239"/>
      <c r="K97" s="239"/>
      <c r="L97" s="243"/>
      <c r="M97" s="244"/>
      <c r="N97" s="245"/>
      <c r="O97" s="245"/>
      <c r="P97" s="245"/>
      <c r="Q97" s="245"/>
      <c r="R97" s="245"/>
      <c r="S97" s="245"/>
      <c r="T97" s="246"/>
      <c r="U97" s="13"/>
      <c r="V97" s="13"/>
      <c r="W97" s="13"/>
      <c r="X97" s="13"/>
      <c r="Y97" s="13"/>
      <c r="Z97" s="13"/>
      <c r="AA97" s="13"/>
      <c r="AB97" s="13"/>
      <c r="AC97" s="13"/>
      <c r="AD97" s="13"/>
      <c r="AE97" s="13"/>
      <c r="AT97" s="247" t="s">
        <v>139</v>
      </c>
      <c r="AU97" s="247" t="s">
        <v>87</v>
      </c>
      <c r="AV97" s="13" t="s">
        <v>23</v>
      </c>
      <c r="AW97" s="13" t="s">
        <v>39</v>
      </c>
      <c r="AX97" s="13" t="s">
        <v>78</v>
      </c>
      <c r="AY97" s="247" t="s">
        <v>126</v>
      </c>
    </row>
    <row r="98" s="13" customFormat="1">
      <c r="A98" s="13"/>
      <c r="B98" s="238"/>
      <c r="C98" s="239"/>
      <c r="D98" s="233" t="s">
        <v>139</v>
      </c>
      <c r="E98" s="240" t="s">
        <v>32</v>
      </c>
      <c r="F98" s="241" t="s">
        <v>141</v>
      </c>
      <c r="G98" s="239"/>
      <c r="H98" s="240" t="s">
        <v>32</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139</v>
      </c>
      <c r="AU98" s="247" t="s">
        <v>87</v>
      </c>
      <c r="AV98" s="13" t="s">
        <v>23</v>
      </c>
      <c r="AW98" s="13" t="s">
        <v>39</v>
      </c>
      <c r="AX98" s="13" t="s">
        <v>78</v>
      </c>
      <c r="AY98" s="247" t="s">
        <v>126</v>
      </c>
    </row>
    <row r="99" s="14" customFormat="1">
      <c r="A99" s="14"/>
      <c r="B99" s="248"/>
      <c r="C99" s="249"/>
      <c r="D99" s="233" t="s">
        <v>139</v>
      </c>
      <c r="E99" s="250" t="s">
        <v>32</v>
      </c>
      <c r="F99" s="251" t="s">
        <v>142</v>
      </c>
      <c r="G99" s="249"/>
      <c r="H99" s="252">
        <v>0.5</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139</v>
      </c>
      <c r="AU99" s="258" t="s">
        <v>87</v>
      </c>
      <c r="AV99" s="14" t="s">
        <v>87</v>
      </c>
      <c r="AW99" s="14" t="s">
        <v>39</v>
      </c>
      <c r="AX99" s="14" t="s">
        <v>78</v>
      </c>
      <c r="AY99" s="258" t="s">
        <v>126</v>
      </c>
    </row>
    <row r="100" s="13" customFormat="1">
      <c r="A100" s="13"/>
      <c r="B100" s="238"/>
      <c r="C100" s="239"/>
      <c r="D100" s="233" t="s">
        <v>139</v>
      </c>
      <c r="E100" s="240" t="s">
        <v>32</v>
      </c>
      <c r="F100" s="241" t="s">
        <v>143</v>
      </c>
      <c r="G100" s="239"/>
      <c r="H100" s="240" t="s">
        <v>32</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87</v>
      </c>
      <c r="AV100" s="13" t="s">
        <v>23</v>
      </c>
      <c r="AW100" s="13" t="s">
        <v>39</v>
      </c>
      <c r="AX100" s="13" t="s">
        <v>78</v>
      </c>
      <c r="AY100" s="247" t="s">
        <v>126</v>
      </c>
    </row>
    <row r="101" s="14" customFormat="1">
      <c r="A101" s="14"/>
      <c r="B101" s="248"/>
      <c r="C101" s="249"/>
      <c r="D101" s="233" t="s">
        <v>139</v>
      </c>
      <c r="E101" s="250" t="s">
        <v>32</v>
      </c>
      <c r="F101" s="251" t="s">
        <v>144</v>
      </c>
      <c r="G101" s="249"/>
      <c r="H101" s="252">
        <v>0.10000000000000001</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139</v>
      </c>
      <c r="AU101" s="258" t="s">
        <v>87</v>
      </c>
      <c r="AV101" s="14" t="s">
        <v>87</v>
      </c>
      <c r="AW101" s="14" t="s">
        <v>39</v>
      </c>
      <c r="AX101" s="14" t="s">
        <v>78</v>
      </c>
      <c r="AY101" s="258" t="s">
        <v>126</v>
      </c>
    </row>
    <row r="102" s="15" customFormat="1">
      <c r="A102" s="15"/>
      <c r="B102" s="259"/>
      <c r="C102" s="260"/>
      <c r="D102" s="233" t="s">
        <v>139</v>
      </c>
      <c r="E102" s="261" t="s">
        <v>32</v>
      </c>
      <c r="F102" s="262" t="s">
        <v>145</v>
      </c>
      <c r="G102" s="260"/>
      <c r="H102" s="263">
        <v>0.59999999999999998</v>
      </c>
      <c r="I102" s="264"/>
      <c r="J102" s="260"/>
      <c r="K102" s="260"/>
      <c r="L102" s="265"/>
      <c r="M102" s="266"/>
      <c r="N102" s="267"/>
      <c r="O102" s="267"/>
      <c r="P102" s="267"/>
      <c r="Q102" s="267"/>
      <c r="R102" s="267"/>
      <c r="S102" s="267"/>
      <c r="T102" s="268"/>
      <c r="U102" s="15"/>
      <c r="V102" s="15"/>
      <c r="W102" s="15"/>
      <c r="X102" s="15"/>
      <c r="Y102" s="15"/>
      <c r="Z102" s="15"/>
      <c r="AA102" s="15"/>
      <c r="AB102" s="15"/>
      <c r="AC102" s="15"/>
      <c r="AD102" s="15"/>
      <c r="AE102" s="15"/>
      <c r="AT102" s="269" t="s">
        <v>139</v>
      </c>
      <c r="AU102" s="269" t="s">
        <v>87</v>
      </c>
      <c r="AV102" s="15" t="s">
        <v>133</v>
      </c>
      <c r="AW102" s="15" t="s">
        <v>39</v>
      </c>
      <c r="AX102" s="15" t="s">
        <v>23</v>
      </c>
      <c r="AY102" s="269" t="s">
        <v>126</v>
      </c>
    </row>
    <row r="103" s="2" customFormat="1" ht="16.5" customHeight="1">
      <c r="A103" s="39"/>
      <c r="B103" s="40"/>
      <c r="C103" s="220" t="s">
        <v>87</v>
      </c>
      <c r="D103" s="220" t="s">
        <v>128</v>
      </c>
      <c r="E103" s="221" t="s">
        <v>146</v>
      </c>
      <c r="F103" s="222" t="s">
        <v>147</v>
      </c>
      <c r="G103" s="223" t="s">
        <v>148</v>
      </c>
      <c r="H103" s="224">
        <v>1</v>
      </c>
      <c r="I103" s="225"/>
      <c r="J103" s="226">
        <f>ROUND(I103*H103,2)</f>
        <v>0</v>
      </c>
      <c r="K103" s="222" t="s">
        <v>132</v>
      </c>
      <c r="L103" s="45"/>
      <c r="M103" s="227" t="s">
        <v>32</v>
      </c>
      <c r="N103" s="228" t="s">
        <v>51</v>
      </c>
      <c r="O103" s="86"/>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133</v>
      </c>
      <c r="AT103" s="231" t="s">
        <v>128</v>
      </c>
      <c r="AU103" s="231" t="s">
        <v>87</v>
      </c>
      <c r="AY103" s="18" t="s">
        <v>126</v>
      </c>
      <c r="BE103" s="232">
        <f>IF(N103="základní",J103,0)</f>
        <v>0</v>
      </c>
      <c r="BF103" s="232">
        <f>IF(N103="snížená",J103,0)</f>
        <v>0</v>
      </c>
      <c r="BG103" s="232">
        <f>IF(N103="zákl. přenesená",J103,0)</f>
        <v>0</v>
      </c>
      <c r="BH103" s="232">
        <f>IF(N103="sníž. přenesená",J103,0)</f>
        <v>0</v>
      </c>
      <c r="BI103" s="232">
        <f>IF(N103="nulová",J103,0)</f>
        <v>0</v>
      </c>
      <c r="BJ103" s="18" t="s">
        <v>133</v>
      </c>
      <c r="BK103" s="232">
        <f>ROUND(I103*H103,2)</f>
        <v>0</v>
      </c>
      <c r="BL103" s="18" t="s">
        <v>133</v>
      </c>
      <c r="BM103" s="231" t="s">
        <v>149</v>
      </c>
    </row>
    <row r="104" s="2" customFormat="1">
      <c r="A104" s="39"/>
      <c r="B104" s="40"/>
      <c r="C104" s="41"/>
      <c r="D104" s="233" t="s">
        <v>135</v>
      </c>
      <c r="E104" s="41"/>
      <c r="F104" s="234" t="s">
        <v>150</v>
      </c>
      <c r="G104" s="41"/>
      <c r="H104" s="41"/>
      <c r="I104" s="138"/>
      <c r="J104" s="41"/>
      <c r="K104" s="41"/>
      <c r="L104" s="45"/>
      <c r="M104" s="235"/>
      <c r="N104" s="236"/>
      <c r="O104" s="86"/>
      <c r="P104" s="86"/>
      <c r="Q104" s="86"/>
      <c r="R104" s="86"/>
      <c r="S104" s="86"/>
      <c r="T104" s="87"/>
      <c r="U104" s="39"/>
      <c r="V104" s="39"/>
      <c r="W104" s="39"/>
      <c r="X104" s="39"/>
      <c r="Y104" s="39"/>
      <c r="Z104" s="39"/>
      <c r="AA104" s="39"/>
      <c r="AB104" s="39"/>
      <c r="AC104" s="39"/>
      <c r="AD104" s="39"/>
      <c r="AE104" s="39"/>
      <c r="AT104" s="18" t="s">
        <v>135</v>
      </c>
      <c r="AU104" s="18" t="s">
        <v>87</v>
      </c>
    </row>
    <row r="105" s="2" customFormat="1">
      <c r="A105" s="39"/>
      <c r="B105" s="40"/>
      <c r="C105" s="41"/>
      <c r="D105" s="233" t="s">
        <v>137</v>
      </c>
      <c r="E105" s="41"/>
      <c r="F105" s="237" t="s">
        <v>151</v>
      </c>
      <c r="G105" s="41"/>
      <c r="H105" s="41"/>
      <c r="I105" s="138"/>
      <c r="J105" s="41"/>
      <c r="K105" s="41"/>
      <c r="L105" s="45"/>
      <c r="M105" s="235"/>
      <c r="N105" s="236"/>
      <c r="O105" s="86"/>
      <c r="P105" s="86"/>
      <c r="Q105" s="86"/>
      <c r="R105" s="86"/>
      <c r="S105" s="86"/>
      <c r="T105" s="87"/>
      <c r="U105" s="39"/>
      <c r="V105" s="39"/>
      <c r="W105" s="39"/>
      <c r="X105" s="39"/>
      <c r="Y105" s="39"/>
      <c r="Z105" s="39"/>
      <c r="AA105" s="39"/>
      <c r="AB105" s="39"/>
      <c r="AC105" s="39"/>
      <c r="AD105" s="39"/>
      <c r="AE105" s="39"/>
      <c r="AT105" s="18" t="s">
        <v>137</v>
      </c>
      <c r="AU105" s="18" t="s">
        <v>87</v>
      </c>
    </row>
    <row r="106" s="13" customFormat="1">
      <c r="A106" s="13"/>
      <c r="B106" s="238"/>
      <c r="C106" s="239"/>
      <c r="D106" s="233" t="s">
        <v>139</v>
      </c>
      <c r="E106" s="240" t="s">
        <v>32</v>
      </c>
      <c r="F106" s="241" t="s">
        <v>152</v>
      </c>
      <c r="G106" s="239"/>
      <c r="H106" s="240" t="s">
        <v>32</v>
      </c>
      <c r="I106" s="242"/>
      <c r="J106" s="239"/>
      <c r="K106" s="239"/>
      <c r="L106" s="243"/>
      <c r="M106" s="244"/>
      <c r="N106" s="245"/>
      <c r="O106" s="245"/>
      <c r="P106" s="245"/>
      <c r="Q106" s="245"/>
      <c r="R106" s="245"/>
      <c r="S106" s="245"/>
      <c r="T106" s="246"/>
      <c r="U106" s="13"/>
      <c r="V106" s="13"/>
      <c r="W106" s="13"/>
      <c r="X106" s="13"/>
      <c r="Y106" s="13"/>
      <c r="Z106" s="13"/>
      <c r="AA106" s="13"/>
      <c r="AB106" s="13"/>
      <c r="AC106" s="13"/>
      <c r="AD106" s="13"/>
      <c r="AE106" s="13"/>
      <c r="AT106" s="247" t="s">
        <v>139</v>
      </c>
      <c r="AU106" s="247" t="s">
        <v>87</v>
      </c>
      <c r="AV106" s="13" t="s">
        <v>23</v>
      </c>
      <c r="AW106" s="13" t="s">
        <v>39</v>
      </c>
      <c r="AX106" s="13" t="s">
        <v>78</v>
      </c>
      <c r="AY106" s="247" t="s">
        <v>126</v>
      </c>
    </row>
    <row r="107" s="14" customFormat="1">
      <c r="A107" s="14"/>
      <c r="B107" s="248"/>
      <c r="C107" s="249"/>
      <c r="D107" s="233" t="s">
        <v>139</v>
      </c>
      <c r="E107" s="250" t="s">
        <v>32</v>
      </c>
      <c r="F107" s="251" t="s">
        <v>23</v>
      </c>
      <c r="G107" s="249"/>
      <c r="H107" s="252">
        <v>1</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139</v>
      </c>
      <c r="AU107" s="258" t="s">
        <v>87</v>
      </c>
      <c r="AV107" s="14" t="s">
        <v>87</v>
      </c>
      <c r="AW107" s="14" t="s">
        <v>39</v>
      </c>
      <c r="AX107" s="14" t="s">
        <v>23</v>
      </c>
      <c r="AY107" s="258" t="s">
        <v>126</v>
      </c>
    </row>
    <row r="108" s="2" customFormat="1" ht="16.5" customHeight="1">
      <c r="A108" s="39"/>
      <c r="B108" s="40"/>
      <c r="C108" s="220" t="s">
        <v>153</v>
      </c>
      <c r="D108" s="220" t="s">
        <v>128</v>
      </c>
      <c r="E108" s="221" t="s">
        <v>154</v>
      </c>
      <c r="F108" s="222" t="s">
        <v>155</v>
      </c>
      <c r="G108" s="223" t="s">
        <v>156</v>
      </c>
      <c r="H108" s="224">
        <v>20</v>
      </c>
      <c r="I108" s="225"/>
      <c r="J108" s="226">
        <f>ROUND(I108*H108,2)</f>
        <v>0</v>
      </c>
      <c r="K108" s="222" t="s">
        <v>132</v>
      </c>
      <c r="L108" s="45"/>
      <c r="M108" s="227" t="s">
        <v>32</v>
      </c>
      <c r="N108" s="228" t="s">
        <v>51</v>
      </c>
      <c r="O108" s="86"/>
      <c r="P108" s="229">
        <f>O108*H108</f>
        <v>0</v>
      </c>
      <c r="Q108" s="229">
        <v>0</v>
      </c>
      <c r="R108" s="229">
        <f>Q108*H108</f>
        <v>0</v>
      </c>
      <c r="S108" s="229">
        <v>0.22</v>
      </c>
      <c r="T108" s="230">
        <f>S108*H108</f>
        <v>4.4000000000000004</v>
      </c>
      <c r="U108" s="39"/>
      <c r="V108" s="39"/>
      <c r="W108" s="39"/>
      <c r="X108" s="39"/>
      <c r="Y108" s="39"/>
      <c r="Z108" s="39"/>
      <c r="AA108" s="39"/>
      <c r="AB108" s="39"/>
      <c r="AC108" s="39"/>
      <c r="AD108" s="39"/>
      <c r="AE108" s="39"/>
      <c r="AR108" s="231" t="s">
        <v>133</v>
      </c>
      <c r="AT108" s="231" t="s">
        <v>128</v>
      </c>
      <c r="AU108" s="231" t="s">
        <v>87</v>
      </c>
      <c r="AY108" s="18" t="s">
        <v>126</v>
      </c>
      <c r="BE108" s="232">
        <f>IF(N108="základní",J108,0)</f>
        <v>0</v>
      </c>
      <c r="BF108" s="232">
        <f>IF(N108="snížená",J108,0)</f>
        <v>0</v>
      </c>
      <c r="BG108" s="232">
        <f>IF(N108="zákl. přenesená",J108,0)</f>
        <v>0</v>
      </c>
      <c r="BH108" s="232">
        <f>IF(N108="sníž. přenesená",J108,0)</f>
        <v>0</v>
      </c>
      <c r="BI108" s="232">
        <f>IF(N108="nulová",J108,0)</f>
        <v>0</v>
      </c>
      <c r="BJ108" s="18" t="s">
        <v>133</v>
      </c>
      <c r="BK108" s="232">
        <f>ROUND(I108*H108,2)</f>
        <v>0</v>
      </c>
      <c r="BL108" s="18" t="s">
        <v>133</v>
      </c>
      <c r="BM108" s="231" t="s">
        <v>157</v>
      </c>
    </row>
    <row r="109" s="2" customFormat="1">
      <c r="A109" s="39"/>
      <c r="B109" s="40"/>
      <c r="C109" s="41"/>
      <c r="D109" s="233" t="s">
        <v>135</v>
      </c>
      <c r="E109" s="41"/>
      <c r="F109" s="234" t="s">
        <v>158</v>
      </c>
      <c r="G109" s="41"/>
      <c r="H109" s="41"/>
      <c r="I109" s="138"/>
      <c r="J109" s="41"/>
      <c r="K109" s="41"/>
      <c r="L109" s="45"/>
      <c r="M109" s="235"/>
      <c r="N109" s="236"/>
      <c r="O109" s="86"/>
      <c r="P109" s="86"/>
      <c r="Q109" s="86"/>
      <c r="R109" s="86"/>
      <c r="S109" s="86"/>
      <c r="T109" s="87"/>
      <c r="U109" s="39"/>
      <c r="V109" s="39"/>
      <c r="W109" s="39"/>
      <c r="X109" s="39"/>
      <c r="Y109" s="39"/>
      <c r="Z109" s="39"/>
      <c r="AA109" s="39"/>
      <c r="AB109" s="39"/>
      <c r="AC109" s="39"/>
      <c r="AD109" s="39"/>
      <c r="AE109" s="39"/>
      <c r="AT109" s="18" t="s">
        <v>135</v>
      </c>
      <c r="AU109" s="18" t="s">
        <v>87</v>
      </c>
    </row>
    <row r="110" s="2" customFormat="1">
      <c r="A110" s="39"/>
      <c r="B110" s="40"/>
      <c r="C110" s="41"/>
      <c r="D110" s="233" t="s">
        <v>137</v>
      </c>
      <c r="E110" s="41"/>
      <c r="F110" s="237" t="s">
        <v>159</v>
      </c>
      <c r="G110" s="41"/>
      <c r="H110" s="41"/>
      <c r="I110" s="138"/>
      <c r="J110" s="41"/>
      <c r="K110" s="41"/>
      <c r="L110" s="45"/>
      <c r="M110" s="235"/>
      <c r="N110" s="236"/>
      <c r="O110" s="86"/>
      <c r="P110" s="86"/>
      <c r="Q110" s="86"/>
      <c r="R110" s="86"/>
      <c r="S110" s="86"/>
      <c r="T110" s="87"/>
      <c r="U110" s="39"/>
      <c r="V110" s="39"/>
      <c r="W110" s="39"/>
      <c r="X110" s="39"/>
      <c r="Y110" s="39"/>
      <c r="Z110" s="39"/>
      <c r="AA110" s="39"/>
      <c r="AB110" s="39"/>
      <c r="AC110" s="39"/>
      <c r="AD110" s="39"/>
      <c r="AE110" s="39"/>
      <c r="AT110" s="18" t="s">
        <v>137</v>
      </c>
      <c r="AU110" s="18" t="s">
        <v>87</v>
      </c>
    </row>
    <row r="111" s="13" customFormat="1">
      <c r="A111" s="13"/>
      <c r="B111" s="238"/>
      <c r="C111" s="239"/>
      <c r="D111" s="233" t="s">
        <v>139</v>
      </c>
      <c r="E111" s="240" t="s">
        <v>32</v>
      </c>
      <c r="F111" s="241" t="s">
        <v>160</v>
      </c>
      <c r="G111" s="239"/>
      <c r="H111" s="240" t="s">
        <v>32</v>
      </c>
      <c r="I111" s="242"/>
      <c r="J111" s="239"/>
      <c r="K111" s="239"/>
      <c r="L111" s="243"/>
      <c r="M111" s="244"/>
      <c r="N111" s="245"/>
      <c r="O111" s="245"/>
      <c r="P111" s="245"/>
      <c r="Q111" s="245"/>
      <c r="R111" s="245"/>
      <c r="S111" s="245"/>
      <c r="T111" s="246"/>
      <c r="U111" s="13"/>
      <c r="V111" s="13"/>
      <c r="W111" s="13"/>
      <c r="X111" s="13"/>
      <c r="Y111" s="13"/>
      <c r="Z111" s="13"/>
      <c r="AA111" s="13"/>
      <c r="AB111" s="13"/>
      <c r="AC111" s="13"/>
      <c r="AD111" s="13"/>
      <c r="AE111" s="13"/>
      <c r="AT111" s="247" t="s">
        <v>139</v>
      </c>
      <c r="AU111" s="247" t="s">
        <v>87</v>
      </c>
      <c r="AV111" s="13" t="s">
        <v>23</v>
      </c>
      <c r="AW111" s="13" t="s">
        <v>39</v>
      </c>
      <c r="AX111" s="13" t="s">
        <v>78</v>
      </c>
      <c r="AY111" s="247" t="s">
        <v>126</v>
      </c>
    </row>
    <row r="112" s="14" customFormat="1">
      <c r="A112" s="14"/>
      <c r="B112" s="248"/>
      <c r="C112" s="249"/>
      <c r="D112" s="233" t="s">
        <v>139</v>
      </c>
      <c r="E112" s="250" t="s">
        <v>32</v>
      </c>
      <c r="F112" s="251" t="s">
        <v>161</v>
      </c>
      <c r="G112" s="249"/>
      <c r="H112" s="252">
        <v>20</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139</v>
      </c>
      <c r="AU112" s="258" t="s">
        <v>87</v>
      </c>
      <c r="AV112" s="14" t="s">
        <v>87</v>
      </c>
      <c r="AW112" s="14" t="s">
        <v>39</v>
      </c>
      <c r="AX112" s="14" t="s">
        <v>23</v>
      </c>
      <c r="AY112" s="258" t="s">
        <v>126</v>
      </c>
    </row>
    <row r="113" s="2" customFormat="1" ht="16.5" customHeight="1">
      <c r="A113" s="39"/>
      <c r="B113" s="40"/>
      <c r="C113" s="220" t="s">
        <v>133</v>
      </c>
      <c r="D113" s="220" t="s">
        <v>128</v>
      </c>
      <c r="E113" s="221" t="s">
        <v>162</v>
      </c>
      <c r="F113" s="222" t="s">
        <v>163</v>
      </c>
      <c r="G113" s="223" t="s">
        <v>131</v>
      </c>
      <c r="H113" s="224">
        <v>7.875</v>
      </c>
      <c r="I113" s="225"/>
      <c r="J113" s="226">
        <f>ROUND(I113*H113,2)</f>
        <v>0</v>
      </c>
      <c r="K113" s="222" t="s">
        <v>132</v>
      </c>
      <c r="L113" s="45"/>
      <c r="M113" s="227" t="s">
        <v>32</v>
      </c>
      <c r="N113" s="228" t="s">
        <v>51</v>
      </c>
      <c r="O113" s="86"/>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133</v>
      </c>
      <c r="AT113" s="231" t="s">
        <v>128</v>
      </c>
      <c r="AU113" s="231" t="s">
        <v>87</v>
      </c>
      <c r="AY113" s="18" t="s">
        <v>126</v>
      </c>
      <c r="BE113" s="232">
        <f>IF(N113="základní",J113,0)</f>
        <v>0</v>
      </c>
      <c r="BF113" s="232">
        <f>IF(N113="snížená",J113,0)</f>
        <v>0</v>
      </c>
      <c r="BG113" s="232">
        <f>IF(N113="zákl. přenesená",J113,0)</f>
        <v>0</v>
      </c>
      <c r="BH113" s="232">
        <f>IF(N113="sníž. přenesená",J113,0)</f>
        <v>0</v>
      </c>
      <c r="BI113" s="232">
        <f>IF(N113="nulová",J113,0)</f>
        <v>0</v>
      </c>
      <c r="BJ113" s="18" t="s">
        <v>133</v>
      </c>
      <c r="BK113" s="232">
        <f>ROUND(I113*H113,2)</f>
        <v>0</v>
      </c>
      <c r="BL113" s="18" t="s">
        <v>133</v>
      </c>
      <c r="BM113" s="231" t="s">
        <v>164</v>
      </c>
    </row>
    <row r="114" s="2" customFormat="1">
      <c r="A114" s="39"/>
      <c r="B114" s="40"/>
      <c r="C114" s="41"/>
      <c r="D114" s="233" t="s">
        <v>135</v>
      </c>
      <c r="E114" s="41"/>
      <c r="F114" s="234" t="s">
        <v>165</v>
      </c>
      <c r="G114" s="41"/>
      <c r="H114" s="41"/>
      <c r="I114" s="138"/>
      <c r="J114" s="41"/>
      <c r="K114" s="41"/>
      <c r="L114" s="45"/>
      <c r="M114" s="235"/>
      <c r="N114" s="236"/>
      <c r="O114" s="86"/>
      <c r="P114" s="86"/>
      <c r="Q114" s="86"/>
      <c r="R114" s="86"/>
      <c r="S114" s="86"/>
      <c r="T114" s="87"/>
      <c r="U114" s="39"/>
      <c r="V114" s="39"/>
      <c r="W114" s="39"/>
      <c r="X114" s="39"/>
      <c r="Y114" s="39"/>
      <c r="Z114" s="39"/>
      <c r="AA114" s="39"/>
      <c r="AB114" s="39"/>
      <c r="AC114" s="39"/>
      <c r="AD114" s="39"/>
      <c r="AE114" s="39"/>
      <c r="AT114" s="18" t="s">
        <v>135</v>
      </c>
      <c r="AU114" s="18" t="s">
        <v>87</v>
      </c>
    </row>
    <row r="115" s="2" customFormat="1">
      <c r="A115" s="39"/>
      <c r="B115" s="40"/>
      <c r="C115" s="41"/>
      <c r="D115" s="233" t="s">
        <v>137</v>
      </c>
      <c r="E115" s="41"/>
      <c r="F115" s="237" t="s">
        <v>166</v>
      </c>
      <c r="G115" s="41"/>
      <c r="H115" s="41"/>
      <c r="I115" s="138"/>
      <c r="J115" s="41"/>
      <c r="K115" s="41"/>
      <c r="L115" s="45"/>
      <c r="M115" s="235"/>
      <c r="N115" s="236"/>
      <c r="O115" s="86"/>
      <c r="P115" s="86"/>
      <c r="Q115" s="86"/>
      <c r="R115" s="86"/>
      <c r="S115" s="86"/>
      <c r="T115" s="87"/>
      <c r="U115" s="39"/>
      <c r="V115" s="39"/>
      <c r="W115" s="39"/>
      <c r="X115" s="39"/>
      <c r="Y115" s="39"/>
      <c r="Z115" s="39"/>
      <c r="AA115" s="39"/>
      <c r="AB115" s="39"/>
      <c r="AC115" s="39"/>
      <c r="AD115" s="39"/>
      <c r="AE115" s="39"/>
      <c r="AT115" s="18" t="s">
        <v>137</v>
      </c>
      <c r="AU115" s="18" t="s">
        <v>87</v>
      </c>
    </row>
    <row r="116" s="13" customFormat="1">
      <c r="A116" s="13"/>
      <c r="B116" s="238"/>
      <c r="C116" s="239"/>
      <c r="D116" s="233" t="s">
        <v>139</v>
      </c>
      <c r="E116" s="240" t="s">
        <v>32</v>
      </c>
      <c r="F116" s="241" t="s">
        <v>167</v>
      </c>
      <c r="G116" s="239"/>
      <c r="H116" s="240" t="s">
        <v>32</v>
      </c>
      <c r="I116" s="242"/>
      <c r="J116" s="239"/>
      <c r="K116" s="239"/>
      <c r="L116" s="243"/>
      <c r="M116" s="244"/>
      <c r="N116" s="245"/>
      <c r="O116" s="245"/>
      <c r="P116" s="245"/>
      <c r="Q116" s="245"/>
      <c r="R116" s="245"/>
      <c r="S116" s="245"/>
      <c r="T116" s="246"/>
      <c r="U116" s="13"/>
      <c r="V116" s="13"/>
      <c r="W116" s="13"/>
      <c r="X116" s="13"/>
      <c r="Y116" s="13"/>
      <c r="Z116" s="13"/>
      <c r="AA116" s="13"/>
      <c r="AB116" s="13"/>
      <c r="AC116" s="13"/>
      <c r="AD116" s="13"/>
      <c r="AE116" s="13"/>
      <c r="AT116" s="247" t="s">
        <v>139</v>
      </c>
      <c r="AU116" s="247" t="s">
        <v>87</v>
      </c>
      <c r="AV116" s="13" t="s">
        <v>23</v>
      </c>
      <c r="AW116" s="13" t="s">
        <v>39</v>
      </c>
      <c r="AX116" s="13" t="s">
        <v>78</v>
      </c>
      <c r="AY116" s="247" t="s">
        <v>126</v>
      </c>
    </row>
    <row r="117" s="14" customFormat="1">
      <c r="A117" s="14"/>
      <c r="B117" s="248"/>
      <c r="C117" s="249"/>
      <c r="D117" s="233" t="s">
        <v>139</v>
      </c>
      <c r="E117" s="250" t="s">
        <v>32</v>
      </c>
      <c r="F117" s="251" t="s">
        <v>168</v>
      </c>
      <c r="G117" s="249"/>
      <c r="H117" s="252">
        <v>7.875</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139</v>
      </c>
      <c r="AU117" s="258" t="s">
        <v>87</v>
      </c>
      <c r="AV117" s="14" t="s">
        <v>87</v>
      </c>
      <c r="AW117" s="14" t="s">
        <v>39</v>
      </c>
      <c r="AX117" s="14" t="s">
        <v>23</v>
      </c>
      <c r="AY117" s="258" t="s">
        <v>126</v>
      </c>
    </row>
    <row r="118" s="2" customFormat="1" ht="16.5" customHeight="1">
      <c r="A118" s="39"/>
      <c r="B118" s="40"/>
      <c r="C118" s="220" t="s">
        <v>169</v>
      </c>
      <c r="D118" s="220" t="s">
        <v>128</v>
      </c>
      <c r="E118" s="221" t="s">
        <v>170</v>
      </c>
      <c r="F118" s="222" t="s">
        <v>171</v>
      </c>
      <c r="G118" s="223" t="s">
        <v>172</v>
      </c>
      <c r="H118" s="224">
        <v>6</v>
      </c>
      <c r="I118" s="225"/>
      <c r="J118" s="226">
        <f>ROUND(I118*H118,2)</f>
        <v>0</v>
      </c>
      <c r="K118" s="222" t="s">
        <v>132</v>
      </c>
      <c r="L118" s="45"/>
      <c r="M118" s="227" t="s">
        <v>32</v>
      </c>
      <c r="N118" s="228" t="s">
        <v>51</v>
      </c>
      <c r="O118" s="86"/>
      <c r="P118" s="229">
        <f>O118*H118</f>
        <v>0</v>
      </c>
      <c r="Q118" s="229">
        <v>0.036900000000000002</v>
      </c>
      <c r="R118" s="229">
        <f>Q118*H118</f>
        <v>0.22140000000000001</v>
      </c>
      <c r="S118" s="229">
        <v>0</v>
      </c>
      <c r="T118" s="230">
        <f>S118*H118</f>
        <v>0</v>
      </c>
      <c r="U118" s="39"/>
      <c r="V118" s="39"/>
      <c r="W118" s="39"/>
      <c r="X118" s="39"/>
      <c r="Y118" s="39"/>
      <c r="Z118" s="39"/>
      <c r="AA118" s="39"/>
      <c r="AB118" s="39"/>
      <c r="AC118" s="39"/>
      <c r="AD118" s="39"/>
      <c r="AE118" s="39"/>
      <c r="AR118" s="231" t="s">
        <v>173</v>
      </c>
      <c r="AT118" s="231" t="s">
        <v>128</v>
      </c>
      <c r="AU118" s="231" t="s">
        <v>87</v>
      </c>
      <c r="AY118" s="18" t="s">
        <v>126</v>
      </c>
      <c r="BE118" s="232">
        <f>IF(N118="základní",J118,0)</f>
        <v>0</v>
      </c>
      <c r="BF118" s="232">
        <f>IF(N118="snížená",J118,0)</f>
        <v>0</v>
      </c>
      <c r="BG118" s="232">
        <f>IF(N118="zákl. přenesená",J118,0)</f>
        <v>0</v>
      </c>
      <c r="BH118" s="232">
        <f>IF(N118="sníž. přenesená",J118,0)</f>
        <v>0</v>
      </c>
      <c r="BI118" s="232">
        <f>IF(N118="nulová",J118,0)</f>
        <v>0</v>
      </c>
      <c r="BJ118" s="18" t="s">
        <v>133</v>
      </c>
      <c r="BK118" s="232">
        <f>ROUND(I118*H118,2)</f>
        <v>0</v>
      </c>
      <c r="BL118" s="18" t="s">
        <v>173</v>
      </c>
      <c r="BM118" s="231" t="s">
        <v>174</v>
      </c>
    </row>
    <row r="119" s="2" customFormat="1">
      <c r="A119" s="39"/>
      <c r="B119" s="40"/>
      <c r="C119" s="41"/>
      <c r="D119" s="233" t="s">
        <v>135</v>
      </c>
      <c r="E119" s="41"/>
      <c r="F119" s="234" t="s">
        <v>175</v>
      </c>
      <c r="G119" s="41"/>
      <c r="H119" s="41"/>
      <c r="I119" s="138"/>
      <c r="J119" s="41"/>
      <c r="K119" s="41"/>
      <c r="L119" s="45"/>
      <c r="M119" s="235"/>
      <c r="N119" s="236"/>
      <c r="O119" s="86"/>
      <c r="P119" s="86"/>
      <c r="Q119" s="86"/>
      <c r="R119" s="86"/>
      <c r="S119" s="86"/>
      <c r="T119" s="87"/>
      <c r="U119" s="39"/>
      <c r="V119" s="39"/>
      <c r="W119" s="39"/>
      <c r="X119" s="39"/>
      <c r="Y119" s="39"/>
      <c r="Z119" s="39"/>
      <c r="AA119" s="39"/>
      <c r="AB119" s="39"/>
      <c r="AC119" s="39"/>
      <c r="AD119" s="39"/>
      <c r="AE119" s="39"/>
      <c r="AT119" s="18" t="s">
        <v>135</v>
      </c>
      <c r="AU119" s="18" t="s">
        <v>87</v>
      </c>
    </row>
    <row r="120" s="2" customFormat="1">
      <c r="A120" s="39"/>
      <c r="B120" s="40"/>
      <c r="C120" s="41"/>
      <c r="D120" s="233" t="s">
        <v>137</v>
      </c>
      <c r="E120" s="41"/>
      <c r="F120" s="237" t="s">
        <v>176</v>
      </c>
      <c r="G120" s="41"/>
      <c r="H120" s="41"/>
      <c r="I120" s="138"/>
      <c r="J120" s="41"/>
      <c r="K120" s="41"/>
      <c r="L120" s="45"/>
      <c r="M120" s="235"/>
      <c r="N120" s="236"/>
      <c r="O120" s="86"/>
      <c r="P120" s="86"/>
      <c r="Q120" s="86"/>
      <c r="R120" s="86"/>
      <c r="S120" s="86"/>
      <c r="T120" s="87"/>
      <c r="U120" s="39"/>
      <c r="V120" s="39"/>
      <c r="W120" s="39"/>
      <c r="X120" s="39"/>
      <c r="Y120" s="39"/>
      <c r="Z120" s="39"/>
      <c r="AA120" s="39"/>
      <c r="AB120" s="39"/>
      <c r="AC120" s="39"/>
      <c r="AD120" s="39"/>
      <c r="AE120" s="39"/>
      <c r="AT120" s="18" t="s">
        <v>137</v>
      </c>
      <c r="AU120" s="18" t="s">
        <v>87</v>
      </c>
    </row>
    <row r="121" s="13" customFormat="1">
      <c r="A121" s="13"/>
      <c r="B121" s="238"/>
      <c r="C121" s="239"/>
      <c r="D121" s="233" t="s">
        <v>139</v>
      </c>
      <c r="E121" s="240" t="s">
        <v>32</v>
      </c>
      <c r="F121" s="241" t="s">
        <v>177</v>
      </c>
      <c r="G121" s="239"/>
      <c r="H121" s="240" t="s">
        <v>32</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139</v>
      </c>
      <c r="AU121" s="247" t="s">
        <v>87</v>
      </c>
      <c r="AV121" s="13" t="s">
        <v>23</v>
      </c>
      <c r="AW121" s="13" t="s">
        <v>39</v>
      </c>
      <c r="AX121" s="13" t="s">
        <v>78</v>
      </c>
      <c r="AY121" s="247" t="s">
        <v>126</v>
      </c>
    </row>
    <row r="122" s="14" customFormat="1">
      <c r="A122" s="14"/>
      <c r="B122" s="248"/>
      <c r="C122" s="249"/>
      <c r="D122" s="233" t="s">
        <v>139</v>
      </c>
      <c r="E122" s="250" t="s">
        <v>32</v>
      </c>
      <c r="F122" s="251" t="s">
        <v>178</v>
      </c>
      <c r="G122" s="249"/>
      <c r="H122" s="252">
        <v>6</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139</v>
      </c>
      <c r="AU122" s="258" t="s">
        <v>87</v>
      </c>
      <c r="AV122" s="14" t="s">
        <v>87</v>
      </c>
      <c r="AW122" s="14" t="s">
        <v>39</v>
      </c>
      <c r="AX122" s="14" t="s">
        <v>23</v>
      </c>
      <c r="AY122" s="258" t="s">
        <v>126</v>
      </c>
    </row>
    <row r="123" s="2" customFormat="1" ht="16.5" customHeight="1">
      <c r="A123" s="39"/>
      <c r="B123" s="40"/>
      <c r="C123" s="220" t="s">
        <v>179</v>
      </c>
      <c r="D123" s="220" t="s">
        <v>128</v>
      </c>
      <c r="E123" s="221" t="s">
        <v>180</v>
      </c>
      <c r="F123" s="222" t="s">
        <v>181</v>
      </c>
      <c r="G123" s="223" t="s">
        <v>131</v>
      </c>
      <c r="H123" s="224">
        <v>213.5</v>
      </c>
      <c r="I123" s="225"/>
      <c r="J123" s="226">
        <f>ROUND(I123*H123,2)</f>
        <v>0</v>
      </c>
      <c r="K123" s="222" t="s">
        <v>132</v>
      </c>
      <c r="L123" s="45"/>
      <c r="M123" s="227" t="s">
        <v>32</v>
      </c>
      <c r="N123" s="228" t="s">
        <v>51</v>
      </c>
      <c r="O123" s="86"/>
      <c r="P123" s="229">
        <f>O123*H123</f>
        <v>0</v>
      </c>
      <c r="Q123" s="229">
        <v>0</v>
      </c>
      <c r="R123" s="229">
        <f>Q123*H123</f>
        <v>0</v>
      </c>
      <c r="S123" s="229">
        <v>0</v>
      </c>
      <c r="T123" s="230">
        <f>S123*H123</f>
        <v>0</v>
      </c>
      <c r="U123" s="39"/>
      <c r="V123" s="39"/>
      <c r="W123" s="39"/>
      <c r="X123" s="39"/>
      <c r="Y123" s="39"/>
      <c r="Z123" s="39"/>
      <c r="AA123" s="39"/>
      <c r="AB123" s="39"/>
      <c r="AC123" s="39"/>
      <c r="AD123" s="39"/>
      <c r="AE123" s="39"/>
      <c r="AR123" s="231" t="s">
        <v>133</v>
      </c>
      <c r="AT123" s="231" t="s">
        <v>128</v>
      </c>
      <c r="AU123" s="231" t="s">
        <v>87</v>
      </c>
      <c r="AY123" s="18" t="s">
        <v>126</v>
      </c>
      <c r="BE123" s="232">
        <f>IF(N123="základní",J123,0)</f>
        <v>0</v>
      </c>
      <c r="BF123" s="232">
        <f>IF(N123="snížená",J123,0)</f>
        <v>0</v>
      </c>
      <c r="BG123" s="232">
        <f>IF(N123="zákl. přenesená",J123,0)</f>
        <v>0</v>
      </c>
      <c r="BH123" s="232">
        <f>IF(N123="sníž. přenesená",J123,0)</f>
        <v>0</v>
      </c>
      <c r="BI123" s="232">
        <f>IF(N123="nulová",J123,0)</f>
        <v>0</v>
      </c>
      <c r="BJ123" s="18" t="s">
        <v>133</v>
      </c>
      <c r="BK123" s="232">
        <f>ROUND(I123*H123,2)</f>
        <v>0</v>
      </c>
      <c r="BL123" s="18" t="s">
        <v>133</v>
      </c>
      <c r="BM123" s="231" t="s">
        <v>182</v>
      </c>
    </row>
    <row r="124" s="2" customFormat="1">
      <c r="A124" s="39"/>
      <c r="B124" s="40"/>
      <c r="C124" s="41"/>
      <c r="D124" s="233" t="s">
        <v>135</v>
      </c>
      <c r="E124" s="41"/>
      <c r="F124" s="234" t="s">
        <v>183</v>
      </c>
      <c r="G124" s="41"/>
      <c r="H124" s="41"/>
      <c r="I124" s="138"/>
      <c r="J124" s="41"/>
      <c r="K124" s="41"/>
      <c r="L124" s="45"/>
      <c r="M124" s="235"/>
      <c r="N124" s="236"/>
      <c r="O124" s="86"/>
      <c r="P124" s="86"/>
      <c r="Q124" s="86"/>
      <c r="R124" s="86"/>
      <c r="S124" s="86"/>
      <c r="T124" s="87"/>
      <c r="U124" s="39"/>
      <c r="V124" s="39"/>
      <c r="W124" s="39"/>
      <c r="X124" s="39"/>
      <c r="Y124" s="39"/>
      <c r="Z124" s="39"/>
      <c r="AA124" s="39"/>
      <c r="AB124" s="39"/>
      <c r="AC124" s="39"/>
      <c r="AD124" s="39"/>
      <c r="AE124" s="39"/>
      <c r="AT124" s="18" t="s">
        <v>135</v>
      </c>
      <c r="AU124" s="18" t="s">
        <v>87</v>
      </c>
    </row>
    <row r="125" s="2" customFormat="1">
      <c r="A125" s="39"/>
      <c r="B125" s="40"/>
      <c r="C125" s="41"/>
      <c r="D125" s="233" t="s">
        <v>137</v>
      </c>
      <c r="E125" s="41"/>
      <c r="F125" s="237" t="s">
        <v>184</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137</v>
      </c>
      <c r="AU125" s="18" t="s">
        <v>87</v>
      </c>
    </row>
    <row r="126" s="13" customFormat="1">
      <c r="A126" s="13"/>
      <c r="B126" s="238"/>
      <c r="C126" s="239"/>
      <c r="D126" s="233" t="s">
        <v>139</v>
      </c>
      <c r="E126" s="240" t="s">
        <v>32</v>
      </c>
      <c r="F126" s="241" t="s">
        <v>185</v>
      </c>
      <c r="G126" s="239"/>
      <c r="H126" s="240" t="s">
        <v>32</v>
      </c>
      <c r="I126" s="242"/>
      <c r="J126" s="239"/>
      <c r="K126" s="239"/>
      <c r="L126" s="243"/>
      <c r="M126" s="244"/>
      <c r="N126" s="245"/>
      <c r="O126" s="245"/>
      <c r="P126" s="245"/>
      <c r="Q126" s="245"/>
      <c r="R126" s="245"/>
      <c r="S126" s="245"/>
      <c r="T126" s="246"/>
      <c r="U126" s="13"/>
      <c r="V126" s="13"/>
      <c r="W126" s="13"/>
      <c r="X126" s="13"/>
      <c r="Y126" s="13"/>
      <c r="Z126" s="13"/>
      <c r="AA126" s="13"/>
      <c r="AB126" s="13"/>
      <c r="AC126" s="13"/>
      <c r="AD126" s="13"/>
      <c r="AE126" s="13"/>
      <c r="AT126" s="247" t="s">
        <v>139</v>
      </c>
      <c r="AU126" s="247" t="s">
        <v>87</v>
      </c>
      <c r="AV126" s="13" t="s">
        <v>23</v>
      </c>
      <c r="AW126" s="13" t="s">
        <v>39</v>
      </c>
      <c r="AX126" s="13" t="s">
        <v>78</v>
      </c>
      <c r="AY126" s="247" t="s">
        <v>126</v>
      </c>
    </row>
    <row r="127" s="14" customFormat="1">
      <c r="A127" s="14"/>
      <c r="B127" s="248"/>
      <c r="C127" s="249"/>
      <c r="D127" s="233" t="s">
        <v>139</v>
      </c>
      <c r="E127" s="250" t="s">
        <v>32</v>
      </c>
      <c r="F127" s="251" t="s">
        <v>186</v>
      </c>
      <c r="G127" s="249"/>
      <c r="H127" s="252">
        <v>213.5</v>
      </c>
      <c r="I127" s="253"/>
      <c r="J127" s="249"/>
      <c r="K127" s="249"/>
      <c r="L127" s="254"/>
      <c r="M127" s="255"/>
      <c r="N127" s="256"/>
      <c r="O127" s="256"/>
      <c r="P127" s="256"/>
      <c r="Q127" s="256"/>
      <c r="R127" s="256"/>
      <c r="S127" s="256"/>
      <c r="T127" s="257"/>
      <c r="U127" s="14"/>
      <c r="V127" s="14"/>
      <c r="W127" s="14"/>
      <c r="X127" s="14"/>
      <c r="Y127" s="14"/>
      <c r="Z127" s="14"/>
      <c r="AA127" s="14"/>
      <c r="AB127" s="14"/>
      <c r="AC127" s="14"/>
      <c r="AD127" s="14"/>
      <c r="AE127" s="14"/>
      <c r="AT127" s="258" t="s">
        <v>139</v>
      </c>
      <c r="AU127" s="258" t="s">
        <v>87</v>
      </c>
      <c r="AV127" s="14" t="s">
        <v>87</v>
      </c>
      <c r="AW127" s="14" t="s">
        <v>39</v>
      </c>
      <c r="AX127" s="14" t="s">
        <v>23</v>
      </c>
      <c r="AY127" s="258" t="s">
        <v>126</v>
      </c>
    </row>
    <row r="128" s="2" customFormat="1" ht="16.5" customHeight="1">
      <c r="A128" s="39"/>
      <c r="B128" s="40"/>
      <c r="C128" s="220" t="s">
        <v>187</v>
      </c>
      <c r="D128" s="220" t="s">
        <v>128</v>
      </c>
      <c r="E128" s="221" t="s">
        <v>188</v>
      </c>
      <c r="F128" s="222" t="s">
        <v>189</v>
      </c>
      <c r="G128" s="223" t="s">
        <v>131</v>
      </c>
      <c r="H128" s="224">
        <v>64.049999999999997</v>
      </c>
      <c r="I128" s="225"/>
      <c r="J128" s="226">
        <f>ROUND(I128*H128,2)</f>
        <v>0</v>
      </c>
      <c r="K128" s="222" t="s">
        <v>132</v>
      </c>
      <c r="L128" s="45"/>
      <c r="M128" s="227" t="s">
        <v>32</v>
      </c>
      <c r="N128" s="228" t="s">
        <v>51</v>
      </c>
      <c r="O128" s="86"/>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133</v>
      </c>
      <c r="AT128" s="231" t="s">
        <v>128</v>
      </c>
      <c r="AU128" s="231" t="s">
        <v>87</v>
      </c>
      <c r="AY128" s="18" t="s">
        <v>126</v>
      </c>
      <c r="BE128" s="232">
        <f>IF(N128="základní",J128,0)</f>
        <v>0</v>
      </c>
      <c r="BF128" s="232">
        <f>IF(N128="snížená",J128,0)</f>
        <v>0</v>
      </c>
      <c r="BG128" s="232">
        <f>IF(N128="zákl. přenesená",J128,0)</f>
        <v>0</v>
      </c>
      <c r="BH128" s="232">
        <f>IF(N128="sníž. přenesená",J128,0)</f>
        <v>0</v>
      </c>
      <c r="BI128" s="232">
        <f>IF(N128="nulová",J128,0)</f>
        <v>0</v>
      </c>
      <c r="BJ128" s="18" t="s">
        <v>133</v>
      </c>
      <c r="BK128" s="232">
        <f>ROUND(I128*H128,2)</f>
        <v>0</v>
      </c>
      <c r="BL128" s="18" t="s">
        <v>133</v>
      </c>
      <c r="BM128" s="231" t="s">
        <v>190</v>
      </c>
    </row>
    <row r="129" s="2" customFormat="1">
      <c r="A129" s="39"/>
      <c r="B129" s="40"/>
      <c r="C129" s="41"/>
      <c r="D129" s="233" t="s">
        <v>135</v>
      </c>
      <c r="E129" s="41"/>
      <c r="F129" s="234" t="s">
        <v>191</v>
      </c>
      <c r="G129" s="41"/>
      <c r="H129" s="41"/>
      <c r="I129" s="138"/>
      <c r="J129" s="41"/>
      <c r="K129" s="41"/>
      <c r="L129" s="45"/>
      <c r="M129" s="235"/>
      <c r="N129" s="236"/>
      <c r="O129" s="86"/>
      <c r="P129" s="86"/>
      <c r="Q129" s="86"/>
      <c r="R129" s="86"/>
      <c r="S129" s="86"/>
      <c r="T129" s="87"/>
      <c r="U129" s="39"/>
      <c r="V129" s="39"/>
      <c r="W129" s="39"/>
      <c r="X129" s="39"/>
      <c r="Y129" s="39"/>
      <c r="Z129" s="39"/>
      <c r="AA129" s="39"/>
      <c r="AB129" s="39"/>
      <c r="AC129" s="39"/>
      <c r="AD129" s="39"/>
      <c r="AE129" s="39"/>
      <c r="AT129" s="18" t="s">
        <v>135</v>
      </c>
      <c r="AU129" s="18" t="s">
        <v>87</v>
      </c>
    </row>
    <row r="130" s="2" customFormat="1">
      <c r="A130" s="39"/>
      <c r="B130" s="40"/>
      <c r="C130" s="41"/>
      <c r="D130" s="233" t="s">
        <v>137</v>
      </c>
      <c r="E130" s="41"/>
      <c r="F130" s="237" t="s">
        <v>184</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137</v>
      </c>
      <c r="AU130" s="18" t="s">
        <v>87</v>
      </c>
    </row>
    <row r="131" s="14" customFormat="1">
      <c r="A131" s="14"/>
      <c r="B131" s="248"/>
      <c r="C131" s="249"/>
      <c r="D131" s="233" t="s">
        <v>139</v>
      </c>
      <c r="E131" s="249"/>
      <c r="F131" s="251" t="s">
        <v>192</v>
      </c>
      <c r="G131" s="249"/>
      <c r="H131" s="252">
        <v>64.049999999999997</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139</v>
      </c>
      <c r="AU131" s="258" t="s">
        <v>87</v>
      </c>
      <c r="AV131" s="14" t="s">
        <v>87</v>
      </c>
      <c r="AW131" s="14" t="s">
        <v>4</v>
      </c>
      <c r="AX131" s="14" t="s">
        <v>23</v>
      </c>
      <c r="AY131" s="258" t="s">
        <v>126</v>
      </c>
    </row>
    <row r="132" s="2" customFormat="1" ht="16.5" customHeight="1">
      <c r="A132" s="39"/>
      <c r="B132" s="40"/>
      <c r="C132" s="220" t="s">
        <v>193</v>
      </c>
      <c r="D132" s="220" t="s">
        <v>128</v>
      </c>
      <c r="E132" s="221" t="s">
        <v>194</v>
      </c>
      <c r="F132" s="222" t="s">
        <v>195</v>
      </c>
      <c r="G132" s="223" t="s">
        <v>131</v>
      </c>
      <c r="H132" s="224">
        <v>2.46</v>
      </c>
      <c r="I132" s="225"/>
      <c r="J132" s="226">
        <f>ROUND(I132*H132,2)</f>
        <v>0</v>
      </c>
      <c r="K132" s="222" t="s">
        <v>132</v>
      </c>
      <c r="L132" s="45"/>
      <c r="M132" s="227" t="s">
        <v>32</v>
      </c>
      <c r="N132" s="228" t="s">
        <v>51</v>
      </c>
      <c r="O132" s="86"/>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133</v>
      </c>
      <c r="AT132" s="231" t="s">
        <v>128</v>
      </c>
      <c r="AU132" s="231" t="s">
        <v>87</v>
      </c>
      <c r="AY132" s="18" t="s">
        <v>126</v>
      </c>
      <c r="BE132" s="232">
        <f>IF(N132="základní",J132,0)</f>
        <v>0</v>
      </c>
      <c r="BF132" s="232">
        <f>IF(N132="snížená",J132,0)</f>
        <v>0</v>
      </c>
      <c r="BG132" s="232">
        <f>IF(N132="zákl. přenesená",J132,0)</f>
        <v>0</v>
      </c>
      <c r="BH132" s="232">
        <f>IF(N132="sníž. přenesená",J132,0)</f>
        <v>0</v>
      </c>
      <c r="BI132" s="232">
        <f>IF(N132="nulová",J132,0)</f>
        <v>0</v>
      </c>
      <c r="BJ132" s="18" t="s">
        <v>133</v>
      </c>
      <c r="BK132" s="232">
        <f>ROUND(I132*H132,2)</f>
        <v>0</v>
      </c>
      <c r="BL132" s="18" t="s">
        <v>133</v>
      </c>
      <c r="BM132" s="231" t="s">
        <v>196</v>
      </c>
    </row>
    <row r="133" s="2" customFormat="1">
      <c r="A133" s="39"/>
      <c r="B133" s="40"/>
      <c r="C133" s="41"/>
      <c r="D133" s="233" t="s">
        <v>135</v>
      </c>
      <c r="E133" s="41"/>
      <c r="F133" s="234" t="s">
        <v>197</v>
      </c>
      <c r="G133" s="41"/>
      <c r="H133" s="41"/>
      <c r="I133" s="138"/>
      <c r="J133" s="41"/>
      <c r="K133" s="41"/>
      <c r="L133" s="45"/>
      <c r="M133" s="235"/>
      <c r="N133" s="236"/>
      <c r="O133" s="86"/>
      <c r="P133" s="86"/>
      <c r="Q133" s="86"/>
      <c r="R133" s="86"/>
      <c r="S133" s="86"/>
      <c r="T133" s="87"/>
      <c r="U133" s="39"/>
      <c r="V133" s="39"/>
      <c r="W133" s="39"/>
      <c r="X133" s="39"/>
      <c r="Y133" s="39"/>
      <c r="Z133" s="39"/>
      <c r="AA133" s="39"/>
      <c r="AB133" s="39"/>
      <c r="AC133" s="39"/>
      <c r="AD133" s="39"/>
      <c r="AE133" s="39"/>
      <c r="AT133" s="18" t="s">
        <v>135</v>
      </c>
      <c r="AU133" s="18" t="s">
        <v>87</v>
      </c>
    </row>
    <row r="134" s="2" customFormat="1">
      <c r="A134" s="39"/>
      <c r="B134" s="40"/>
      <c r="C134" s="41"/>
      <c r="D134" s="233" t="s">
        <v>137</v>
      </c>
      <c r="E134" s="41"/>
      <c r="F134" s="237" t="s">
        <v>198</v>
      </c>
      <c r="G134" s="41"/>
      <c r="H134" s="41"/>
      <c r="I134" s="138"/>
      <c r="J134" s="41"/>
      <c r="K134" s="41"/>
      <c r="L134" s="45"/>
      <c r="M134" s="235"/>
      <c r="N134" s="236"/>
      <c r="O134" s="86"/>
      <c r="P134" s="86"/>
      <c r="Q134" s="86"/>
      <c r="R134" s="86"/>
      <c r="S134" s="86"/>
      <c r="T134" s="87"/>
      <c r="U134" s="39"/>
      <c r="V134" s="39"/>
      <c r="W134" s="39"/>
      <c r="X134" s="39"/>
      <c r="Y134" s="39"/>
      <c r="Z134" s="39"/>
      <c r="AA134" s="39"/>
      <c r="AB134" s="39"/>
      <c r="AC134" s="39"/>
      <c r="AD134" s="39"/>
      <c r="AE134" s="39"/>
      <c r="AT134" s="18" t="s">
        <v>137</v>
      </c>
      <c r="AU134" s="18" t="s">
        <v>87</v>
      </c>
    </row>
    <row r="135" s="13" customFormat="1">
      <c r="A135" s="13"/>
      <c r="B135" s="238"/>
      <c r="C135" s="239"/>
      <c r="D135" s="233" t="s">
        <v>139</v>
      </c>
      <c r="E135" s="240" t="s">
        <v>32</v>
      </c>
      <c r="F135" s="241" t="s">
        <v>199</v>
      </c>
      <c r="G135" s="239"/>
      <c r="H135" s="240" t="s">
        <v>32</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139</v>
      </c>
      <c r="AU135" s="247" t="s">
        <v>87</v>
      </c>
      <c r="AV135" s="13" t="s">
        <v>23</v>
      </c>
      <c r="AW135" s="13" t="s">
        <v>39</v>
      </c>
      <c r="AX135" s="13" t="s">
        <v>78</v>
      </c>
      <c r="AY135" s="247" t="s">
        <v>126</v>
      </c>
    </row>
    <row r="136" s="14" customFormat="1">
      <c r="A136" s="14"/>
      <c r="B136" s="248"/>
      <c r="C136" s="249"/>
      <c r="D136" s="233" t="s">
        <v>139</v>
      </c>
      <c r="E136" s="250" t="s">
        <v>32</v>
      </c>
      <c r="F136" s="251" t="s">
        <v>200</v>
      </c>
      <c r="G136" s="249"/>
      <c r="H136" s="252">
        <v>2.46</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139</v>
      </c>
      <c r="AU136" s="258" t="s">
        <v>87</v>
      </c>
      <c r="AV136" s="14" t="s">
        <v>87</v>
      </c>
      <c r="AW136" s="14" t="s">
        <v>39</v>
      </c>
      <c r="AX136" s="14" t="s">
        <v>23</v>
      </c>
      <c r="AY136" s="258" t="s">
        <v>126</v>
      </c>
    </row>
    <row r="137" s="2" customFormat="1" ht="16.5" customHeight="1">
      <c r="A137" s="39"/>
      <c r="B137" s="40"/>
      <c r="C137" s="220" t="s">
        <v>201</v>
      </c>
      <c r="D137" s="220" t="s">
        <v>128</v>
      </c>
      <c r="E137" s="221" t="s">
        <v>202</v>
      </c>
      <c r="F137" s="222" t="s">
        <v>203</v>
      </c>
      <c r="G137" s="223" t="s">
        <v>131</v>
      </c>
      <c r="H137" s="224">
        <v>0.73799999999999999</v>
      </c>
      <c r="I137" s="225"/>
      <c r="J137" s="226">
        <f>ROUND(I137*H137,2)</f>
        <v>0</v>
      </c>
      <c r="K137" s="222" t="s">
        <v>132</v>
      </c>
      <c r="L137" s="45"/>
      <c r="M137" s="227" t="s">
        <v>32</v>
      </c>
      <c r="N137" s="228" t="s">
        <v>51</v>
      </c>
      <c r="O137" s="86"/>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133</v>
      </c>
      <c r="AT137" s="231" t="s">
        <v>128</v>
      </c>
      <c r="AU137" s="231" t="s">
        <v>87</v>
      </c>
      <c r="AY137" s="18" t="s">
        <v>126</v>
      </c>
      <c r="BE137" s="232">
        <f>IF(N137="základní",J137,0)</f>
        <v>0</v>
      </c>
      <c r="BF137" s="232">
        <f>IF(N137="snížená",J137,0)</f>
        <v>0</v>
      </c>
      <c r="BG137" s="232">
        <f>IF(N137="zákl. přenesená",J137,0)</f>
        <v>0</v>
      </c>
      <c r="BH137" s="232">
        <f>IF(N137="sníž. přenesená",J137,0)</f>
        <v>0</v>
      </c>
      <c r="BI137" s="232">
        <f>IF(N137="nulová",J137,0)</f>
        <v>0</v>
      </c>
      <c r="BJ137" s="18" t="s">
        <v>133</v>
      </c>
      <c r="BK137" s="232">
        <f>ROUND(I137*H137,2)</f>
        <v>0</v>
      </c>
      <c r="BL137" s="18" t="s">
        <v>133</v>
      </c>
      <c r="BM137" s="231" t="s">
        <v>204</v>
      </c>
    </row>
    <row r="138" s="2" customFormat="1">
      <c r="A138" s="39"/>
      <c r="B138" s="40"/>
      <c r="C138" s="41"/>
      <c r="D138" s="233" t="s">
        <v>135</v>
      </c>
      <c r="E138" s="41"/>
      <c r="F138" s="234" t="s">
        <v>205</v>
      </c>
      <c r="G138" s="41"/>
      <c r="H138" s="41"/>
      <c r="I138" s="138"/>
      <c r="J138" s="41"/>
      <c r="K138" s="41"/>
      <c r="L138" s="45"/>
      <c r="M138" s="235"/>
      <c r="N138" s="236"/>
      <c r="O138" s="86"/>
      <c r="P138" s="86"/>
      <c r="Q138" s="86"/>
      <c r="R138" s="86"/>
      <c r="S138" s="86"/>
      <c r="T138" s="87"/>
      <c r="U138" s="39"/>
      <c r="V138" s="39"/>
      <c r="W138" s="39"/>
      <c r="X138" s="39"/>
      <c r="Y138" s="39"/>
      <c r="Z138" s="39"/>
      <c r="AA138" s="39"/>
      <c r="AB138" s="39"/>
      <c r="AC138" s="39"/>
      <c r="AD138" s="39"/>
      <c r="AE138" s="39"/>
      <c r="AT138" s="18" t="s">
        <v>135</v>
      </c>
      <c r="AU138" s="18" t="s">
        <v>87</v>
      </c>
    </row>
    <row r="139" s="2" customFormat="1">
      <c r="A139" s="39"/>
      <c r="B139" s="40"/>
      <c r="C139" s="41"/>
      <c r="D139" s="233" t="s">
        <v>137</v>
      </c>
      <c r="E139" s="41"/>
      <c r="F139" s="237" t="s">
        <v>198</v>
      </c>
      <c r="G139" s="41"/>
      <c r="H139" s="41"/>
      <c r="I139" s="138"/>
      <c r="J139" s="41"/>
      <c r="K139" s="41"/>
      <c r="L139" s="45"/>
      <c r="M139" s="235"/>
      <c r="N139" s="236"/>
      <c r="O139" s="86"/>
      <c r="P139" s="86"/>
      <c r="Q139" s="86"/>
      <c r="R139" s="86"/>
      <c r="S139" s="86"/>
      <c r="T139" s="87"/>
      <c r="U139" s="39"/>
      <c r="V139" s="39"/>
      <c r="W139" s="39"/>
      <c r="X139" s="39"/>
      <c r="Y139" s="39"/>
      <c r="Z139" s="39"/>
      <c r="AA139" s="39"/>
      <c r="AB139" s="39"/>
      <c r="AC139" s="39"/>
      <c r="AD139" s="39"/>
      <c r="AE139" s="39"/>
      <c r="AT139" s="18" t="s">
        <v>137</v>
      </c>
      <c r="AU139" s="18" t="s">
        <v>87</v>
      </c>
    </row>
    <row r="140" s="14" customFormat="1">
      <c r="A140" s="14"/>
      <c r="B140" s="248"/>
      <c r="C140" s="249"/>
      <c r="D140" s="233" t="s">
        <v>139</v>
      </c>
      <c r="E140" s="249"/>
      <c r="F140" s="251" t="s">
        <v>206</v>
      </c>
      <c r="G140" s="249"/>
      <c r="H140" s="252">
        <v>0.73799999999999999</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139</v>
      </c>
      <c r="AU140" s="258" t="s">
        <v>87</v>
      </c>
      <c r="AV140" s="14" t="s">
        <v>87</v>
      </c>
      <c r="AW140" s="14" t="s">
        <v>4</v>
      </c>
      <c r="AX140" s="14" t="s">
        <v>23</v>
      </c>
      <c r="AY140" s="258" t="s">
        <v>126</v>
      </c>
    </row>
    <row r="141" s="2" customFormat="1" ht="16.5" customHeight="1">
      <c r="A141" s="39"/>
      <c r="B141" s="40"/>
      <c r="C141" s="220" t="s">
        <v>28</v>
      </c>
      <c r="D141" s="220" t="s">
        <v>128</v>
      </c>
      <c r="E141" s="221" t="s">
        <v>207</v>
      </c>
      <c r="F141" s="222" t="s">
        <v>208</v>
      </c>
      <c r="G141" s="223" t="s">
        <v>131</v>
      </c>
      <c r="H141" s="224">
        <v>9.8399999999999999</v>
      </c>
      <c r="I141" s="225"/>
      <c r="J141" s="226">
        <f>ROUND(I141*H141,2)</f>
        <v>0</v>
      </c>
      <c r="K141" s="222" t="s">
        <v>32</v>
      </c>
      <c r="L141" s="45"/>
      <c r="M141" s="227" t="s">
        <v>32</v>
      </c>
      <c r="N141" s="228" t="s">
        <v>51</v>
      </c>
      <c r="O141" s="86"/>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133</v>
      </c>
      <c r="AT141" s="231" t="s">
        <v>128</v>
      </c>
      <c r="AU141" s="231" t="s">
        <v>87</v>
      </c>
      <c r="AY141" s="18" t="s">
        <v>126</v>
      </c>
      <c r="BE141" s="232">
        <f>IF(N141="základní",J141,0)</f>
        <v>0</v>
      </c>
      <c r="BF141" s="232">
        <f>IF(N141="snížená",J141,0)</f>
        <v>0</v>
      </c>
      <c r="BG141" s="232">
        <f>IF(N141="zákl. přenesená",J141,0)</f>
        <v>0</v>
      </c>
      <c r="BH141" s="232">
        <f>IF(N141="sníž. přenesená",J141,0)</f>
        <v>0</v>
      </c>
      <c r="BI141" s="232">
        <f>IF(N141="nulová",J141,0)</f>
        <v>0</v>
      </c>
      <c r="BJ141" s="18" t="s">
        <v>133</v>
      </c>
      <c r="BK141" s="232">
        <f>ROUND(I141*H141,2)</f>
        <v>0</v>
      </c>
      <c r="BL141" s="18" t="s">
        <v>133</v>
      </c>
      <c r="BM141" s="231" t="s">
        <v>209</v>
      </c>
    </row>
    <row r="142" s="2" customFormat="1">
      <c r="A142" s="39"/>
      <c r="B142" s="40"/>
      <c r="C142" s="41"/>
      <c r="D142" s="233" t="s">
        <v>135</v>
      </c>
      <c r="E142" s="41"/>
      <c r="F142" s="234" t="s">
        <v>210</v>
      </c>
      <c r="G142" s="41"/>
      <c r="H142" s="41"/>
      <c r="I142" s="138"/>
      <c r="J142" s="41"/>
      <c r="K142" s="41"/>
      <c r="L142" s="45"/>
      <c r="M142" s="235"/>
      <c r="N142" s="236"/>
      <c r="O142" s="86"/>
      <c r="P142" s="86"/>
      <c r="Q142" s="86"/>
      <c r="R142" s="86"/>
      <c r="S142" s="86"/>
      <c r="T142" s="87"/>
      <c r="U142" s="39"/>
      <c r="V142" s="39"/>
      <c r="W142" s="39"/>
      <c r="X142" s="39"/>
      <c r="Y142" s="39"/>
      <c r="Z142" s="39"/>
      <c r="AA142" s="39"/>
      <c r="AB142" s="39"/>
      <c r="AC142" s="39"/>
      <c r="AD142" s="39"/>
      <c r="AE142" s="39"/>
      <c r="AT142" s="18" t="s">
        <v>135</v>
      </c>
      <c r="AU142" s="18" t="s">
        <v>87</v>
      </c>
    </row>
    <row r="143" s="2" customFormat="1">
      <c r="A143" s="39"/>
      <c r="B143" s="40"/>
      <c r="C143" s="41"/>
      <c r="D143" s="233" t="s">
        <v>137</v>
      </c>
      <c r="E143" s="41"/>
      <c r="F143" s="237" t="s">
        <v>211</v>
      </c>
      <c r="G143" s="41"/>
      <c r="H143" s="41"/>
      <c r="I143" s="138"/>
      <c r="J143" s="41"/>
      <c r="K143" s="41"/>
      <c r="L143" s="45"/>
      <c r="M143" s="235"/>
      <c r="N143" s="236"/>
      <c r="O143" s="86"/>
      <c r="P143" s="86"/>
      <c r="Q143" s="86"/>
      <c r="R143" s="86"/>
      <c r="S143" s="86"/>
      <c r="T143" s="87"/>
      <c r="U143" s="39"/>
      <c r="V143" s="39"/>
      <c r="W143" s="39"/>
      <c r="X143" s="39"/>
      <c r="Y143" s="39"/>
      <c r="Z143" s="39"/>
      <c r="AA143" s="39"/>
      <c r="AB143" s="39"/>
      <c r="AC143" s="39"/>
      <c r="AD143" s="39"/>
      <c r="AE143" s="39"/>
      <c r="AT143" s="18" t="s">
        <v>137</v>
      </c>
      <c r="AU143" s="18" t="s">
        <v>87</v>
      </c>
    </row>
    <row r="144" s="13" customFormat="1">
      <c r="A144" s="13"/>
      <c r="B144" s="238"/>
      <c r="C144" s="239"/>
      <c r="D144" s="233" t="s">
        <v>139</v>
      </c>
      <c r="E144" s="240" t="s">
        <v>32</v>
      </c>
      <c r="F144" s="241" t="s">
        <v>212</v>
      </c>
      <c r="G144" s="239"/>
      <c r="H144" s="240" t="s">
        <v>32</v>
      </c>
      <c r="I144" s="242"/>
      <c r="J144" s="239"/>
      <c r="K144" s="239"/>
      <c r="L144" s="243"/>
      <c r="M144" s="244"/>
      <c r="N144" s="245"/>
      <c r="O144" s="245"/>
      <c r="P144" s="245"/>
      <c r="Q144" s="245"/>
      <c r="R144" s="245"/>
      <c r="S144" s="245"/>
      <c r="T144" s="246"/>
      <c r="U144" s="13"/>
      <c r="V144" s="13"/>
      <c r="W144" s="13"/>
      <c r="X144" s="13"/>
      <c r="Y144" s="13"/>
      <c r="Z144" s="13"/>
      <c r="AA144" s="13"/>
      <c r="AB144" s="13"/>
      <c r="AC144" s="13"/>
      <c r="AD144" s="13"/>
      <c r="AE144" s="13"/>
      <c r="AT144" s="247" t="s">
        <v>139</v>
      </c>
      <c r="AU144" s="247" t="s">
        <v>87</v>
      </c>
      <c r="AV144" s="13" t="s">
        <v>23</v>
      </c>
      <c r="AW144" s="13" t="s">
        <v>39</v>
      </c>
      <c r="AX144" s="13" t="s">
        <v>78</v>
      </c>
      <c r="AY144" s="247" t="s">
        <v>126</v>
      </c>
    </row>
    <row r="145" s="14" customFormat="1">
      <c r="A145" s="14"/>
      <c r="B145" s="248"/>
      <c r="C145" s="249"/>
      <c r="D145" s="233" t="s">
        <v>139</v>
      </c>
      <c r="E145" s="250" t="s">
        <v>32</v>
      </c>
      <c r="F145" s="251" t="s">
        <v>213</v>
      </c>
      <c r="G145" s="249"/>
      <c r="H145" s="252">
        <v>9.8399999999999999</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139</v>
      </c>
      <c r="AU145" s="258" t="s">
        <v>87</v>
      </c>
      <c r="AV145" s="14" t="s">
        <v>87</v>
      </c>
      <c r="AW145" s="14" t="s">
        <v>39</v>
      </c>
      <c r="AX145" s="14" t="s">
        <v>23</v>
      </c>
      <c r="AY145" s="258" t="s">
        <v>126</v>
      </c>
    </row>
    <row r="146" s="2" customFormat="1" ht="16.5" customHeight="1">
      <c r="A146" s="39"/>
      <c r="B146" s="40"/>
      <c r="C146" s="220" t="s">
        <v>214</v>
      </c>
      <c r="D146" s="220" t="s">
        <v>128</v>
      </c>
      <c r="E146" s="221" t="s">
        <v>215</v>
      </c>
      <c r="F146" s="222" t="s">
        <v>216</v>
      </c>
      <c r="G146" s="223" t="s">
        <v>156</v>
      </c>
      <c r="H146" s="224">
        <v>67.319999999999993</v>
      </c>
      <c r="I146" s="225"/>
      <c r="J146" s="226">
        <f>ROUND(I146*H146,2)</f>
        <v>0</v>
      </c>
      <c r="K146" s="222" t="s">
        <v>132</v>
      </c>
      <c r="L146" s="45"/>
      <c r="M146" s="227" t="s">
        <v>32</v>
      </c>
      <c r="N146" s="228" t="s">
        <v>51</v>
      </c>
      <c r="O146" s="86"/>
      <c r="P146" s="229">
        <f>O146*H146</f>
        <v>0</v>
      </c>
      <c r="Q146" s="229">
        <v>0.00072300000000000001</v>
      </c>
      <c r="R146" s="229">
        <f>Q146*H146</f>
        <v>0.048672359999999998</v>
      </c>
      <c r="S146" s="229">
        <v>0</v>
      </c>
      <c r="T146" s="230">
        <f>S146*H146</f>
        <v>0</v>
      </c>
      <c r="U146" s="39"/>
      <c r="V146" s="39"/>
      <c r="W146" s="39"/>
      <c r="X146" s="39"/>
      <c r="Y146" s="39"/>
      <c r="Z146" s="39"/>
      <c r="AA146" s="39"/>
      <c r="AB146" s="39"/>
      <c r="AC146" s="39"/>
      <c r="AD146" s="39"/>
      <c r="AE146" s="39"/>
      <c r="AR146" s="231" t="s">
        <v>133</v>
      </c>
      <c r="AT146" s="231" t="s">
        <v>128</v>
      </c>
      <c r="AU146" s="231" t="s">
        <v>87</v>
      </c>
      <c r="AY146" s="18" t="s">
        <v>126</v>
      </c>
      <c r="BE146" s="232">
        <f>IF(N146="základní",J146,0)</f>
        <v>0</v>
      </c>
      <c r="BF146" s="232">
        <f>IF(N146="snížená",J146,0)</f>
        <v>0</v>
      </c>
      <c r="BG146" s="232">
        <f>IF(N146="zákl. přenesená",J146,0)</f>
        <v>0</v>
      </c>
      <c r="BH146" s="232">
        <f>IF(N146="sníž. přenesená",J146,0)</f>
        <v>0</v>
      </c>
      <c r="BI146" s="232">
        <f>IF(N146="nulová",J146,0)</f>
        <v>0</v>
      </c>
      <c r="BJ146" s="18" t="s">
        <v>133</v>
      </c>
      <c r="BK146" s="232">
        <f>ROUND(I146*H146,2)</f>
        <v>0</v>
      </c>
      <c r="BL146" s="18" t="s">
        <v>133</v>
      </c>
      <c r="BM146" s="231" t="s">
        <v>217</v>
      </c>
    </row>
    <row r="147" s="2" customFormat="1">
      <c r="A147" s="39"/>
      <c r="B147" s="40"/>
      <c r="C147" s="41"/>
      <c r="D147" s="233" t="s">
        <v>135</v>
      </c>
      <c r="E147" s="41"/>
      <c r="F147" s="234" t="s">
        <v>218</v>
      </c>
      <c r="G147" s="41"/>
      <c r="H147" s="41"/>
      <c r="I147" s="138"/>
      <c r="J147" s="41"/>
      <c r="K147" s="41"/>
      <c r="L147" s="45"/>
      <c r="M147" s="235"/>
      <c r="N147" s="236"/>
      <c r="O147" s="86"/>
      <c r="P147" s="86"/>
      <c r="Q147" s="86"/>
      <c r="R147" s="86"/>
      <c r="S147" s="86"/>
      <c r="T147" s="87"/>
      <c r="U147" s="39"/>
      <c r="V147" s="39"/>
      <c r="W147" s="39"/>
      <c r="X147" s="39"/>
      <c r="Y147" s="39"/>
      <c r="Z147" s="39"/>
      <c r="AA147" s="39"/>
      <c r="AB147" s="39"/>
      <c r="AC147" s="39"/>
      <c r="AD147" s="39"/>
      <c r="AE147" s="39"/>
      <c r="AT147" s="18" t="s">
        <v>135</v>
      </c>
      <c r="AU147" s="18" t="s">
        <v>87</v>
      </c>
    </row>
    <row r="148" s="2" customFormat="1">
      <c r="A148" s="39"/>
      <c r="B148" s="40"/>
      <c r="C148" s="41"/>
      <c r="D148" s="233" t="s">
        <v>137</v>
      </c>
      <c r="E148" s="41"/>
      <c r="F148" s="237" t="s">
        <v>219</v>
      </c>
      <c r="G148" s="41"/>
      <c r="H148" s="41"/>
      <c r="I148" s="138"/>
      <c r="J148" s="41"/>
      <c r="K148" s="41"/>
      <c r="L148" s="45"/>
      <c r="M148" s="235"/>
      <c r="N148" s="236"/>
      <c r="O148" s="86"/>
      <c r="P148" s="86"/>
      <c r="Q148" s="86"/>
      <c r="R148" s="86"/>
      <c r="S148" s="86"/>
      <c r="T148" s="87"/>
      <c r="U148" s="39"/>
      <c r="V148" s="39"/>
      <c r="W148" s="39"/>
      <c r="X148" s="39"/>
      <c r="Y148" s="39"/>
      <c r="Z148" s="39"/>
      <c r="AA148" s="39"/>
      <c r="AB148" s="39"/>
      <c r="AC148" s="39"/>
      <c r="AD148" s="39"/>
      <c r="AE148" s="39"/>
      <c r="AT148" s="18" t="s">
        <v>137</v>
      </c>
      <c r="AU148" s="18" t="s">
        <v>87</v>
      </c>
    </row>
    <row r="149" s="13" customFormat="1">
      <c r="A149" s="13"/>
      <c r="B149" s="238"/>
      <c r="C149" s="239"/>
      <c r="D149" s="233" t="s">
        <v>139</v>
      </c>
      <c r="E149" s="240" t="s">
        <v>32</v>
      </c>
      <c r="F149" s="241" t="s">
        <v>220</v>
      </c>
      <c r="G149" s="239"/>
      <c r="H149" s="240" t="s">
        <v>32</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139</v>
      </c>
      <c r="AU149" s="247" t="s">
        <v>87</v>
      </c>
      <c r="AV149" s="13" t="s">
        <v>23</v>
      </c>
      <c r="AW149" s="13" t="s">
        <v>39</v>
      </c>
      <c r="AX149" s="13" t="s">
        <v>78</v>
      </c>
      <c r="AY149" s="247" t="s">
        <v>126</v>
      </c>
    </row>
    <row r="150" s="14" customFormat="1">
      <c r="A150" s="14"/>
      <c r="B150" s="248"/>
      <c r="C150" s="249"/>
      <c r="D150" s="233" t="s">
        <v>139</v>
      </c>
      <c r="E150" s="250" t="s">
        <v>32</v>
      </c>
      <c r="F150" s="251" t="s">
        <v>221</v>
      </c>
      <c r="G150" s="249"/>
      <c r="H150" s="252">
        <v>67.319999999999993</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139</v>
      </c>
      <c r="AU150" s="258" t="s">
        <v>87</v>
      </c>
      <c r="AV150" s="14" t="s">
        <v>87</v>
      </c>
      <c r="AW150" s="14" t="s">
        <v>39</v>
      </c>
      <c r="AX150" s="14" t="s">
        <v>23</v>
      </c>
      <c r="AY150" s="258" t="s">
        <v>126</v>
      </c>
    </row>
    <row r="151" s="2" customFormat="1" ht="16.5" customHeight="1">
      <c r="A151" s="39"/>
      <c r="B151" s="40"/>
      <c r="C151" s="220" t="s">
        <v>222</v>
      </c>
      <c r="D151" s="220" t="s">
        <v>128</v>
      </c>
      <c r="E151" s="221" t="s">
        <v>223</v>
      </c>
      <c r="F151" s="222" t="s">
        <v>224</v>
      </c>
      <c r="G151" s="223" t="s">
        <v>156</v>
      </c>
      <c r="H151" s="224">
        <v>67.319999999999993</v>
      </c>
      <c r="I151" s="225"/>
      <c r="J151" s="226">
        <f>ROUND(I151*H151,2)</f>
        <v>0</v>
      </c>
      <c r="K151" s="222" t="s">
        <v>132</v>
      </c>
      <c r="L151" s="45"/>
      <c r="M151" s="227" t="s">
        <v>32</v>
      </c>
      <c r="N151" s="228" t="s">
        <v>51</v>
      </c>
      <c r="O151" s="86"/>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133</v>
      </c>
      <c r="AT151" s="231" t="s">
        <v>128</v>
      </c>
      <c r="AU151" s="231" t="s">
        <v>87</v>
      </c>
      <c r="AY151" s="18" t="s">
        <v>126</v>
      </c>
      <c r="BE151" s="232">
        <f>IF(N151="základní",J151,0)</f>
        <v>0</v>
      </c>
      <c r="BF151" s="232">
        <f>IF(N151="snížená",J151,0)</f>
        <v>0</v>
      </c>
      <c r="BG151" s="232">
        <f>IF(N151="zákl. přenesená",J151,0)</f>
        <v>0</v>
      </c>
      <c r="BH151" s="232">
        <f>IF(N151="sníž. přenesená",J151,0)</f>
        <v>0</v>
      </c>
      <c r="BI151" s="232">
        <f>IF(N151="nulová",J151,0)</f>
        <v>0</v>
      </c>
      <c r="BJ151" s="18" t="s">
        <v>133</v>
      </c>
      <c r="BK151" s="232">
        <f>ROUND(I151*H151,2)</f>
        <v>0</v>
      </c>
      <c r="BL151" s="18" t="s">
        <v>133</v>
      </c>
      <c r="BM151" s="231" t="s">
        <v>225</v>
      </c>
    </row>
    <row r="152" s="2" customFormat="1">
      <c r="A152" s="39"/>
      <c r="B152" s="40"/>
      <c r="C152" s="41"/>
      <c r="D152" s="233" t="s">
        <v>135</v>
      </c>
      <c r="E152" s="41"/>
      <c r="F152" s="234" t="s">
        <v>226</v>
      </c>
      <c r="G152" s="41"/>
      <c r="H152" s="41"/>
      <c r="I152" s="138"/>
      <c r="J152" s="41"/>
      <c r="K152" s="41"/>
      <c r="L152" s="45"/>
      <c r="M152" s="235"/>
      <c r="N152" s="236"/>
      <c r="O152" s="86"/>
      <c r="P152" s="86"/>
      <c r="Q152" s="86"/>
      <c r="R152" s="86"/>
      <c r="S152" s="86"/>
      <c r="T152" s="87"/>
      <c r="U152" s="39"/>
      <c r="V152" s="39"/>
      <c r="W152" s="39"/>
      <c r="X152" s="39"/>
      <c r="Y152" s="39"/>
      <c r="Z152" s="39"/>
      <c r="AA152" s="39"/>
      <c r="AB152" s="39"/>
      <c r="AC152" s="39"/>
      <c r="AD152" s="39"/>
      <c r="AE152" s="39"/>
      <c r="AT152" s="18" t="s">
        <v>135</v>
      </c>
      <c r="AU152" s="18" t="s">
        <v>87</v>
      </c>
    </row>
    <row r="153" s="2" customFormat="1" ht="16.5" customHeight="1">
      <c r="A153" s="39"/>
      <c r="B153" s="40"/>
      <c r="C153" s="220" t="s">
        <v>227</v>
      </c>
      <c r="D153" s="220" t="s">
        <v>128</v>
      </c>
      <c r="E153" s="221" t="s">
        <v>228</v>
      </c>
      <c r="F153" s="222" t="s">
        <v>229</v>
      </c>
      <c r="G153" s="223" t="s">
        <v>131</v>
      </c>
      <c r="H153" s="224">
        <v>213.5</v>
      </c>
      <c r="I153" s="225"/>
      <c r="J153" s="226">
        <f>ROUND(I153*H153,2)</f>
        <v>0</v>
      </c>
      <c r="K153" s="222" t="s">
        <v>132</v>
      </c>
      <c r="L153" s="45"/>
      <c r="M153" s="227" t="s">
        <v>32</v>
      </c>
      <c r="N153" s="228" t="s">
        <v>51</v>
      </c>
      <c r="O153" s="86"/>
      <c r="P153" s="229">
        <f>O153*H153</f>
        <v>0</v>
      </c>
      <c r="Q153" s="229">
        <v>0.00048331999999999997</v>
      </c>
      <c r="R153" s="229">
        <f>Q153*H153</f>
        <v>0.10318882</v>
      </c>
      <c r="S153" s="229">
        <v>0</v>
      </c>
      <c r="T153" s="230">
        <f>S153*H153</f>
        <v>0</v>
      </c>
      <c r="U153" s="39"/>
      <c r="V153" s="39"/>
      <c r="W153" s="39"/>
      <c r="X153" s="39"/>
      <c r="Y153" s="39"/>
      <c r="Z153" s="39"/>
      <c r="AA153" s="39"/>
      <c r="AB153" s="39"/>
      <c r="AC153" s="39"/>
      <c r="AD153" s="39"/>
      <c r="AE153" s="39"/>
      <c r="AR153" s="231" t="s">
        <v>133</v>
      </c>
      <c r="AT153" s="231" t="s">
        <v>128</v>
      </c>
      <c r="AU153" s="231" t="s">
        <v>87</v>
      </c>
      <c r="AY153" s="18" t="s">
        <v>126</v>
      </c>
      <c r="BE153" s="232">
        <f>IF(N153="základní",J153,0)</f>
        <v>0</v>
      </c>
      <c r="BF153" s="232">
        <f>IF(N153="snížená",J153,0)</f>
        <v>0</v>
      </c>
      <c r="BG153" s="232">
        <f>IF(N153="zákl. přenesená",J153,0)</f>
        <v>0</v>
      </c>
      <c r="BH153" s="232">
        <f>IF(N153="sníž. přenesená",J153,0)</f>
        <v>0</v>
      </c>
      <c r="BI153" s="232">
        <f>IF(N153="nulová",J153,0)</f>
        <v>0</v>
      </c>
      <c r="BJ153" s="18" t="s">
        <v>133</v>
      </c>
      <c r="BK153" s="232">
        <f>ROUND(I153*H153,2)</f>
        <v>0</v>
      </c>
      <c r="BL153" s="18" t="s">
        <v>133</v>
      </c>
      <c r="BM153" s="231" t="s">
        <v>230</v>
      </c>
    </row>
    <row r="154" s="2" customFormat="1">
      <c r="A154" s="39"/>
      <c r="B154" s="40"/>
      <c r="C154" s="41"/>
      <c r="D154" s="233" t="s">
        <v>135</v>
      </c>
      <c r="E154" s="41"/>
      <c r="F154" s="234" t="s">
        <v>231</v>
      </c>
      <c r="G154" s="41"/>
      <c r="H154" s="41"/>
      <c r="I154" s="138"/>
      <c r="J154" s="41"/>
      <c r="K154" s="41"/>
      <c r="L154" s="45"/>
      <c r="M154" s="235"/>
      <c r="N154" s="236"/>
      <c r="O154" s="86"/>
      <c r="P154" s="86"/>
      <c r="Q154" s="86"/>
      <c r="R154" s="86"/>
      <c r="S154" s="86"/>
      <c r="T154" s="87"/>
      <c r="U154" s="39"/>
      <c r="V154" s="39"/>
      <c r="W154" s="39"/>
      <c r="X154" s="39"/>
      <c r="Y154" s="39"/>
      <c r="Z154" s="39"/>
      <c r="AA154" s="39"/>
      <c r="AB154" s="39"/>
      <c r="AC154" s="39"/>
      <c r="AD154" s="39"/>
      <c r="AE154" s="39"/>
      <c r="AT154" s="18" t="s">
        <v>135</v>
      </c>
      <c r="AU154" s="18" t="s">
        <v>87</v>
      </c>
    </row>
    <row r="155" s="2" customFormat="1">
      <c r="A155" s="39"/>
      <c r="B155" s="40"/>
      <c r="C155" s="41"/>
      <c r="D155" s="233" t="s">
        <v>137</v>
      </c>
      <c r="E155" s="41"/>
      <c r="F155" s="237" t="s">
        <v>232</v>
      </c>
      <c r="G155" s="41"/>
      <c r="H155" s="41"/>
      <c r="I155" s="138"/>
      <c r="J155" s="41"/>
      <c r="K155" s="41"/>
      <c r="L155" s="45"/>
      <c r="M155" s="235"/>
      <c r="N155" s="236"/>
      <c r="O155" s="86"/>
      <c r="P155" s="86"/>
      <c r="Q155" s="86"/>
      <c r="R155" s="86"/>
      <c r="S155" s="86"/>
      <c r="T155" s="87"/>
      <c r="U155" s="39"/>
      <c r="V155" s="39"/>
      <c r="W155" s="39"/>
      <c r="X155" s="39"/>
      <c r="Y155" s="39"/>
      <c r="Z155" s="39"/>
      <c r="AA155" s="39"/>
      <c r="AB155" s="39"/>
      <c r="AC155" s="39"/>
      <c r="AD155" s="39"/>
      <c r="AE155" s="39"/>
      <c r="AT155" s="18" t="s">
        <v>137</v>
      </c>
      <c r="AU155" s="18" t="s">
        <v>87</v>
      </c>
    </row>
    <row r="156" s="13" customFormat="1">
      <c r="A156" s="13"/>
      <c r="B156" s="238"/>
      <c r="C156" s="239"/>
      <c r="D156" s="233" t="s">
        <v>139</v>
      </c>
      <c r="E156" s="240" t="s">
        <v>32</v>
      </c>
      <c r="F156" s="241" t="s">
        <v>233</v>
      </c>
      <c r="G156" s="239"/>
      <c r="H156" s="240" t="s">
        <v>32</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139</v>
      </c>
      <c r="AU156" s="247" t="s">
        <v>87</v>
      </c>
      <c r="AV156" s="13" t="s">
        <v>23</v>
      </c>
      <c r="AW156" s="13" t="s">
        <v>39</v>
      </c>
      <c r="AX156" s="13" t="s">
        <v>78</v>
      </c>
      <c r="AY156" s="247" t="s">
        <v>126</v>
      </c>
    </row>
    <row r="157" s="14" customFormat="1">
      <c r="A157" s="14"/>
      <c r="B157" s="248"/>
      <c r="C157" s="249"/>
      <c r="D157" s="233" t="s">
        <v>139</v>
      </c>
      <c r="E157" s="250" t="s">
        <v>32</v>
      </c>
      <c r="F157" s="251" t="s">
        <v>234</v>
      </c>
      <c r="G157" s="249"/>
      <c r="H157" s="252">
        <v>213.5</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139</v>
      </c>
      <c r="AU157" s="258" t="s">
        <v>87</v>
      </c>
      <c r="AV157" s="14" t="s">
        <v>87</v>
      </c>
      <c r="AW157" s="14" t="s">
        <v>39</v>
      </c>
      <c r="AX157" s="14" t="s">
        <v>23</v>
      </c>
      <c r="AY157" s="258" t="s">
        <v>126</v>
      </c>
    </row>
    <row r="158" s="2" customFormat="1" ht="16.5" customHeight="1">
      <c r="A158" s="39"/>
      <c r="B158" s="40"/>
      <c r="C158" s="220" t="s">
        <v>235</v>
      </c>
      <c r="D158" s="220" t="s">
        <v>128</v>
      </c>
      <c r="E158" s="221" t="s">
        <v>236</v>
      </c>
      <c r="F158" s="222" t="s">
        <v>237</v>
      </c>
      <c r="G158" s="223" t="s">
        <v>131</v>
      </c>
      <c r="H158" s="224">
        <v>213.5</v>
      </c>
      <c r="I158" s="225"/>
      <c r="J158" s="226">
        <f>ROUND(I158*H158,2)</f>
        <v>0</v>
      </c>
      <c r="K158" s="222" t="s">
        <v>132</v>
      </c>
      <c r="L158" s="45"/>
      <c r="M158" s="227" t="s">
        <v>32</v>
      </c>
      <c r="N158" s="228" t="s">
        <v>51</v>
      </c>
      <c r="O158" s="86"/>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133</v>
      </c>
      <c r="AT158" s="231" t="s">
        <v>128</v>
      </c>
      <c r="AU158" s="231" t="s">
        <v>87</v>
      </c>
      <c r="AY158" s="18" t="s">
        <v>126</v>
      </c>
      <c r="BE158" s="232">
        <f>IF(N158="základní",J158,0)</f>
        <v>0</v>
      </c>
      <c r="BF158" s="232">
        <f>IF(N158="snížená",J158,0)</f>
        <v>0</v>
      </c>
      <c r="BG158" s="232">
        <f>IF(N158="zákl. přenesená",J158,0)</f>
        <v>0</v>
      </c>
      <c r="BH158" s="232">
        <f>IF(N158="sníž. přenesená",J158,0)</f>
        <v>0</v>
      </c>
      <c r="BI158" s="232">
        <f>IF(N158="nulová",J158,0)</f>
        <v>0</v>
      </c>
      <c r="BJ158" s="18" t="s">
        <v>133</v>
      </c>
      <c r="BK158" s="232">
        <f>ROUND(I158*H158,2)</f>
        <v>0</v>
      </c>
      <c r="BL158" s="18" t="s">
        <v>133</v>
      </c>
      <c r="BM158" s="231" t="s">
        <v>238</v>
      </c>
    </row>
    <row r="159" s="2" customFormat="1">
      <c r="A159" s="39"/>
      <c r="B159" s="40"/>
      <c r="C159" s="41"/>
      <c r="D159" s="233" t="s">
        <v>135</v>
      </c>
      <c r="E159" s="41"/>
      <c r="F159" s="234" t="s">
        <v>239</v>
      </c>
      <c r="G159" s="41"/>
      <c r="H159" s="41"/>
      <c r="I159" s="138"/>
      <c r="J159" s="41"/>
      <c r="K159" s="41"/>
      <c r="L159" s="45"/>
      <c r="M159" s="235"/>
      <c r="N159" s="236"/>
      <c r="O159" s="86"/>
      <c r="P159" s="86"/>
      <c r="Q159" s="86"/>
      <c r="R159" s="86"/>
      <c r="S159" s="86"/>
      <c r="T159" s="87"/>
      <c r="U159" s="39"/>
      <c r="V159" s="39"/>
      <c r="W159" s="39"/>
      <c r="X159" s="39"/>
      <c r="Y159" s="39"/>
      <c r="Z159" s="39"/>
      <c r="AA159" s="39"/>
      <c r="AB159" s="39"/>
      <c r="AC159" s="39"/>
      <c r="AD159" s="39"/>
      <c r="AE159" s="39"/>
      <c r="AT159" s="18" t="s">
        <v>135</v>
      </c>
      <c r="AU159" s="18" t="s">
        <v>87</v>
      </c>
    </row>
    <row r="160" s="2" customFormat="1" ht="16.5" customHeight="1">
      <c r="A160" s="39"/>
      <c r="B160" s="40"/>
      <c r="C160" s="220" t="s">
        <v>8</v>
      </c>
      <c r="D160" s="220" t="s">
        <v>128</v>
      </c>
      <c r="E160" s="221" t="s">
        <v>240</v>
      </c>
      <c r="F160" s="222" t="s">
        <v>241</v>
      </c>
      <c r="G160" s="223" t="s">
        <v>131</v>
      </c>
      <c r="H160" s="224">
        <v>215.96000000000001</v>
      </c>
      <c r="I160" s="225"/>
      <c r="J160" s="226">
        <f>ROUND(I160*H160,2)</f>
        <v>0</v>
      </c>
      <c r="K160" s="222" t="s">
        <v>132</v>
      </c>
      <c r="L160" s="45"/>
      <c r="M160" s="227" t="s">
        <v>32</v>
      </c>
      <c r="N160" s="228" t="s">
        <v>51</v>
      </c>
      <c r="O160" s="86"/>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133</v>
      </c>
      <c r="AT160" s="231" t="s">
        <v>128</v>
      </c>
      <c r="AU160" s="231" t="s">
        <v>87</v>
      </c>
      <c r="AY160" s="18" t="s">
        <v>126</v>
      </c>
      <c r="BE160" s="232">
        <f>IF(N160="základní",J160,0)</f>
        <v>0</v>
      </c>
      <c r="BF160" s="232">
        <f>IF(N160="snížená",J160,0)</f>
        <v>0</v>
      </c>
      <c r="BG160" s="232">
        <f>IF(N160="zákl. přenesená",J160,0)</f>
        <v>0</v>
      </c>
      <c r="BH160" s="232">
        <f>IF(N160="sníž. přenesená",J160,0)</f>
        <v>0</v>
      </c>
      <c r="BI160" s="232">
        <f>IF(N160="nulová",J160,0)</f>
        <v>0</v>
      </c>
      <c r="BJ160" s="18" t="s">
        <v>133</v>
      </c>
      <c r="BK160" s="232">
        <f>ROUND(I160*H160,2)</f>
        <v>0</v>
      </c>
      <c r="BL160" s="18" t="s">
        <v>133</v>
      </c>
      <c r="BM160" s="231" t="s">
        <v>242</v>
      </c>
    </row>
    <row r="161" s="2" customFormat="1">
      <c r="A161" s="39"/>
      <c r="B161" s="40"/>
      <c r="C161" s="41"/>
      <c r="D161" s="233" t="s">
        <v>135</v>
      </c>
      <c r="E161" s="41"/>
      <c r="F161" s="234" t="s">
        <v>243</v>
      </c>
      <c r="G161" s="41"/>
      <c r="H161" s="41"/>
      <c r="I161" s="138"/>
      <c r="J161" s="41"/>
      <c r="K161" s="41"/>
      <c r="L161" s="45"/>
      <c r="M161" s="235"/>
      <c r="N161" s="236"/>
      <c r="O161" s="86"/>
      <c r="P161" s="86"/>
      <c r="Q161" s="86"/>
      <c r="R161" s="86"/>
      <c r="S161" s="86"/>
      <c r="T161" s="87"/>
      <c r="U161" s="39"/>
      <c r="V161" s="39"/>
      <c r="W161" s="39"/>
      <c r="X161" s="39"/>
      <c r="Y161" s="39"/>
      <c r="Z161" s="39"/>
      <c r="AA161" s="39"/>
      <c r="AB161" s="39"/>
      <c r="AC161" s="39"/>
      <c r="AD161" s="39"/>
      <c r="AE161" s="39"/>
      <c r="AT161" s="18" t="s">
        <v>135</v>
      </c>
      <c r="AU161" s="18" t="s">
        <v>87</v>
      </c>
    </row>
    <row r="162" s="2" customFormat="1">
      <c r="A162" s="39"/>
      <c r="B162" s="40"/>
      <c r="C162" s="41"/>
      <c r="D162" s="233" t="s">
        <v>137</v>
      </c>
      <c r="E162" s="41"/>
      <c r="F162" s="237" t="s">
        <v>244</v>
      </c>
      <c r="G162" s="41"/>
      <c r="H162" s="41"/>
      <c r="I162" s="138"/>
      <c r="J162" s="41"/>
      <c r="K162" s="41"/>
      <c r="L162" s="45"/>
      <c r="M162" s="235"/>
      <c r="N162" s="236"/>
      <c r="O162" s="86"/>
      <c r="P162" s="86"/>
      <c r="Q162" s="86"/>
      <c r="R162" s="86"/>
      <c r="S162" s="86"/>
      <c r="T162" s="87"/>
      <c r="U162" s="39"/>
      <c r="V162" s="39"/>
      <c r="W162" s="39"/>
      <c r="X162" s="39"/>
      <c r="Y162" s="39"/>
      <c r="Z162" s="39"/>
      <c r="AA162" s="39"/>
      <c r="AB162" s="39"/>
      <c r="AC162" s="39"/>
      <c r="AD162" s="39"/>
      <c r="AE162" s="39"/>
      <c r="AT162" s="18" t="s">
        <v>137</v>
      </c>
      <c r="AU162" s="18" t="s">
        <v>87</v>
      </c>
    </row>
    <row r="163" s="13" customFormat="1">
      <c r="A163" s="13"/>
      <c r="B163" s="238"/>
      <c r="C163" s="239"/>
      <c r="D163" s="233" t="s">
        <v>139</v>
      </c>
      <c r="E163" s="240" t="s">
        <v>32</v>
      </c>
      <c r="F163" s="241" t="s">
        <v>245</v>
      </c>
      <c r="G163" s="239"/>
      <c r="H163" s="240" t="s">
        <v>32</v>
      </c>
      <c r="I163" s="242"/>
      <c r="J163" s="239"/>
      <c r="K163" s="239"/>
      <c r="L163" s="243"/>
      <c r="M163" s="244"/>
      <c r="N163" s="245"/>
      <c r="O163" s="245"/>
      <c r="P163" s="245"/>
      <c r="Q163" s="245"/>
      <c r="R163" s="245"/>
      <c r="S163" s="245"/>
      <c r="T163" s="246"/>
      <c r="U163" s="13"/>
      <c r="V163" s="13"/>
      <c r="W163" s="13"/>
      <c r="X163" s="13"/>
      <c r="Y163" s="13"/>
      <c r="Z163" s="13"/>
      <c r="AA163" s="13"/>
      <c r="AB163" s="13"/>
      <c r="AC163" s="13"/>
      <c r="AD163" s="13"/>
      <c r="AE163" s="13"/>
      <c r="AT163" s="247" t="s">
        <v>139</v>
      </c>
      <c r="AU163" s="247" t="s">
        <v>87</v>
      </c>
      <c r="AV163" s="13" t="s">
        <v>23</v>
      </c>
      <c r="AW163" s="13" t="s">
        <v>39</v>
      </c>
      <c r="AX163" s="13" t="s">
        <v>78</v>
      </c>
      <c r="AY163" s="247" t="s">
        <v>126</v>
      </c>
    </row>
    <row r="164" s="13" customFormat="1">
      <c r="A164" s="13"/>
      <c r="B164" s="238"/>
      <c r="C164" s="239"/>
      <c r="D164" s="233" t="s">
        <v>139</v>
      </c>
      <c r="E164" s="240" t="s">
        <v>32</v>
      </c>
      <c r="F164" s="241" t="s">
        <v>246</v>
      </c>
      <c r="G164" s="239"/>
      <c r="H164" s="240" t="s">
        <v>32</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139</v>
      </c>
      <c r="AU164" s="247" t="s">
        <v>87</v>
      </c>
      <c r="AV164" s="13" t="s">
        <v>23</v>
      </c>
      <c r="AW164" s="13" t="s">
        <v>39</v>
      </c>
      <c r="AX164" s="13" t="s">
        <v>78</v>
      </c>
      <c r="AY164" s="247" t="s">
        <v>126</v>
      </c>
    </row>
    <row r="165" s="14" customFormat="1">
      <c r="A165" s="14"/>
      <c r="B165" s="248"/>
      <c r="C165" s="249"/>
      <c r="D165" s="233" t="s">
        <v>139</v>
      </c>
      <c r="E165" s="250" t="s">
        <v>32</v>
      </c>
      <c r="F165" s="251" t="s">
        <v>234</v>
      </c>
      <c r="G165" s="249"/>
      <c r="H165" s="252">
        <v>213.5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139</v>
      </c>
      <c r="AU165" s="258" t="s">
        <v>87</v>
      </c>
      <c r="AV165" s="14" t="s">
        <v>87</v>
      </c>
      <c r="AW165" s="14" t="s">
        <v>39</v>
      </c>
      <c r="AX165" s="14" t="s">
        <v>78</v>
      </c>
      <c r="AY165" s="258" t="s">
        <v>126</v>
      </c>
    </row>
    <row r="166" s="13" customFormat="1">
      <c r="A166" s="13"/>
      <c r="B166" s="238"/>
      <c r="C166" s="239"/>
      <c r="D166" s="233" t="s">
        <v>139</v>
      </c>
      <c r="E166" s="240" t="s">
        <v>32</v>
      </c>
      <c r="F166" s="241" t="s">
        <v>247</v>
      </c>
      <c r="G166" s="239"/>
      <c r="H166" s="240" t="s">
        <v>32</v>
      </c>
      <c r="I166" s="242"/>
      <c r="J166" s="239"/>
      <c r="K166" s="239"/>
      <c r="L166" s="243"/>
      <c r="M166" s="244"/>
      <c r="N166" s="245"/>
      <c r="O166" s="245"/>
      <c r="P166" s="245"/>
      <c r="Q166" s="245"/>
      <c r="R166" s="245"/>
      <c r="S166" s="245"/>
      <c r="T166" s="246"/>
      <c r="U166" s="13"/>
      <c r="V166" s="13"/>
      <c r="W166" s="13"/>
      <c r="X166" s="13"/>
      <c r="Y166" s="13"/>
      <c r="Z166" s="13"/>
      <c r="AA166" s="13"/>
      <c r="AB166" s="13"/>
      <c r="AC166" s="13"/>
      <c r="AD166" s="13"/>
      <c r="AE166" s="13"/>
      <c r="AT166" s="247" t="s">
        <v>139</v>
      </c>
      <c r="AU166" s="247" t="s">
        <v>87</v>
      </c>
      <c r="AV166" s="13" t="s">
        <v>23</v>
      </c>
      <c r="AW166" s="13" t="s">
        <v>39</v>
      </c>
      <c r="AX166" s="13" t="s">
        <v>78</v>
      </c>
      <c r="AY166" s="247" t="s">
        <v>126</v>
      </c>
    </row>
    <row r="167" s="14" customFormat="1">
      <c r="A167" s="14"/>
      <c r="B167" s="248"/>
      <c r="C167" s="249"/>
      <c r="D167" s="233" t="s">
        <v>139</v>
      </c>
      <c r="E167" s="250" t="s">
        <v>32</v>
      </c>
      <c r="F167" s="251" t="s">
        <v>200</v>
      </c>
      <c r="G167" s="249"/>
      <c r="H167" s="252">
        <v>2.46</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139</v>
      </c>
      <c r="AU167" s="258" t="s">
        <v>87</v>
      </c>
      <c r="AV167" s="14" t="s">
        <v>87</v>
      </c>
      <c r="AW167" s="14" t="s">
        <v>39</v>
      </c>
      <c r="AX167" s="14" t="s">
        <v>78</v>
      </c>
      <c r="AY167" s="258" t="s">
        <v>126</v>
      </c>
    </row>
    <row r="168" s="15" customFormat="1">
      <c r="A168" s="15"/>
      <c r="B168" s="259"/>
      <c r="C168" s="260"/>
      <c r="D168" s="233" t="s">
        <v>139</v>
      </c>
      <c r="E168" s="261" t="s">
        <v>32</v>
      </c>
      <c r="F168" s="262" t="s">
        <v>145</v>
      </c>
      <c r="G168" s="260"/>
      <c r="H168" s="263">
        <v>215.96000000000001</v>
      </c>
      <c r="I168" s="264"/>
      <c r="J168" s="260"/>
      <c r="K168" s="260"/>
      <c r="L168" s="265"/>
      <c r="M168" s="266"/>
      <c r="N168" s="267"/>
      <c r="O168" s="267"/>
      <c r="P168" s="267"/>
      <c r="Q168" s="267"/>
      <c r="R168" s="267"/>
      <c r="S168" s="267"/>
      <c r="T168" s="268"/>
      <c r="U168" s="15"/>
      <c r="V168" s="15"/>
      <c r="W168" s="15"/>
      <c r="X168" s="15"/>
      <c r="Y168" s="15"/>
      <c r="Z168" s="15"/>
      <c r="AA168" s="15"/>
      <c r="AB168" s="15"/>
      <c r="AC168" s="15"/>
      <c r="AD168" s="15"/>
      <c r="AE168" s="15"/>
      <c r="AT168" s="269" t="s">
        <v>139</v>
      </c>
      <c r="AU168" s="269" t="s">
        <v>87</v>
      </c>
      <c r="AV168" s="15" t="s">
        <v>133</v>
      </c>
      <c r="AW168" s="15" t="s">
        <v>39</v>
      </c>
      <c r="AX168" s="15" t="s">
        <v>23</v>
      </c>
      <c r="AY168" s="269" t="s">
        <v>126</v>
      </c>
    </row>
    <row r="169" s="2" customFormat="1" ht="16.5" customHeight="1">
      <c r="A169" s="39"/>
      <c r="B169" s="40"/>
      <c r="C169" s="220" t="s">
        <v>173</v>
      </c>
      <c r="D169" s="220" t="s">
        <v>128</v>
      </c>
      <c r="E169" s="221" t="s">
        <v>248</v>
      </c>
      <c r="F169" s="222" t="s">
        <v>249</v>
      </c>
      <c r="G169" s="223" t="s">
        <v>131</v>
      </c>
      <c r="H169" s="224">
        <v>48.875</v>
      </c>
      <c r="I169" s="225"/>
      <c r="J169" s="226">
        <f>ROUND(I169*H169,2)</f>
        <v>0</v>
      </c>
      <c r="K169" s="222" t="s">
        <v>132</v>
      </c>
      <c r="L169" s="45"/>
      <c r="M169" s="227" t="s">
        <v>32</v>
      </c>
      <c r="N169" s="228" t="s">
        <v>51</v>
      </c>
      <c r="O169" s="86"/>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133</v>
      </c>
      <c r="AT169" s="231" t="s">
        <v>128</v>
      </c>
      <c r="AU169" s="231" t="s">
        <v>87</v>
      </c>
      <c r="AY169" s="18" t="s">
        <v>126</v>
      </c>
      <c r="BE169" s="232">
        <f>IF(N169="základní",J169,0)</f>
        <v>0</v>
      </c>
      <c r="BF169" s="232">
        <f>IF(N169="snížená",J169,0)</f>
        <v>0</v>
      </c>
      <c r="BG169" s="232">
        <f>IF(N169="zákl. přenesená",J169,0)</f>
        <v>0</v>
      </c>
      <c r="BH169" s="232">
        <f>IF(N169="sníž. přenesená",J169,0)</f>
        <v>0</v>
      </c>
      <c r="BI169" s="232">
        <f>IF(N169="nulová",J169,0)</f>
        <v>0</v>
      </c>
      <c r="BJ169" s="18" t="s">
        <v>133</v>
      </c>
      <c r="BK169" s="232">
        <f>ROUND(I169*H169,2)</f>
        <v>0</v>
      </c>
      <c r="BL169" s="18" t="s">
        <v>133</v>
      </c>
      <c r="BM169" s="231" t="s">
        <v>250</v>
      </c>
    </row>
    <row r="170" s="2" customFormat="1">
      <c r="A170" s="39"/>
      <c r="B170" s="40"/>
      <c r="C170" s="41"/>
      <c r="D170" s="233" t="s">
        <v>135</v>
      </c>
      <c r="E170" s="41"/>
      <c r="F170" s="234" t="s">
        <v>251</v>
      </c>
      <c r="G170" s="41"/>
      <c r="H170" s="41"/>
      <c r="I170" s="138"/>
      <c r="J170" s="41"/>
      <c r="K170" s="41"/>
      <c r="L170" s="45"/>
      <c r="M170" s="235"/>
      <c r="N170" s="236"/>
      <c r="O170" s="86"/>
      <c r="P170" s="86"/>
      <c r="Q170" s="86"/>
      <c r="R170" s="86"/>
      <c r="S170" s="86"/>
      <c r="T170" s="87"/>
      <c r="U170" s="39"/>
      <c r="V170" s="39"/>
      <c r="W170" s="39"/>
      <c r="X170" s="39"/>
      <c r="Y170" s="39"/>
      <c r="Z170" s="39"/>
      <c r="AA170" s="39"/>
      <c r="AB170" s="39"/>
      <c r="AC170" s="39"/>
      <c r="AD170" s="39"/>
      <c r="AE170" s="39"/>
      <c r="AT170" s="18" t="s">
        <v>135</v>
      </c>
      <c r="AU170" s="18" t="s">
        <v>87</v>
      </c>
    </row>
    <row r="171" s="2" customFormat="1">
      <c r="A171" s="39"/>
      <c r="B171" s="40"/>
      <c r="C171" s="41"/>
      <c r="D171" s="233" t="s">
        <v>137</v>
      </c>
      <c r="E171" s="41"/>
      <c r="F171" s="237" t="s">
        <v>244</v>
      </c>
      <c r="G171" s="41"/>
      <c r="H171" s="41"/>
      <c r="I171" s="138"/>
      <c r="J171" s="41"/>
      <c r="K171" s="41"/>
      <c r="L171" s="45"/>
      <c r="M171" s="235"/>
      <c r="N171" s="236"/>
      <c r="O171" s="86"/>
      <c r="P171" s="86"/>
      <c r="Q171" s="86"/>
      <c r="R171" s="86"/>
      <c r="S171" s="86"/>
      <c r="T171" s="87"/>
      <c r="U171" s="39"/>
      <c r="V171" s="39"/>
      <c r="W171" s="39"/>
      <c r="X171" s="39"/>
      <c r="Y171" s="39"/>
      <c r="Z171" s="39"/>
      <c r="AA171" s="39"/>
      <c r="AB171" s="39"/>
      <c r="AC171" s="39"/>
      <c r="AD171" s="39"/>
      <c r="AE171" s="39"/>
      <c r="AT171" s="18" t="s">
        <v>137</v>
      </c>
      <c r="AU171" s="18" t="s">
        <v>87</v>
      </c>
    </row>
    <row r="172" s="13" customFormat="1">
      <c r="A172" s="13"/>
      <c r="B172" s="238"/>
      <c r="C172" s="239"/>
      <c r="D172" s="233" t="s">
        <v>139</v>
      </c>
      <c r="E172" s="240" t="s">
        <v>32</v>
      </c>
      <c r="F172" s="241" t="s">
        <v>245</v>
      </c>
      <c r="G172" s="239"/>
      <c r="H172" s="240" t="s">
        <v>32</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139</v>
      </c>
      <c r="AU172" s="247" t="s">
        <v>87</v>
      </c>
      <c r="AV172" s="13" t="s">
        <v>23</v>
      </c>
      <c r="AW172" s="13" t="s">
        <v>39</v>
      </c>
      <c r="AX172" s="13" t="s">
        <v>78</v>
      </c>
      <c r="AY172" s="247" t="s">
        <v>126</v>
      </c>
    </row>
    <row r="173" s="13" customFormat="1">
      <c r="A173" s="13"/>
      <c r="B173" s="238"/>
      <c r="C173" s="239"/>
      <c r="D173" s="233" t="s">
        <v>139</v>
      </c>
      <c r="E173" s="240" t="s">
        <v>32</v>
      </c>
      <c r="F173" s="241" t="s">
        <v>252</v>
      </c>
      <c r="G173" s="239"/>
      <c r="H173" s="240" t="s">
        <v>32</v>
      </c>
      <c r="I173" s="242"/>
      <c r="J173" s="239"/>
      <c r="K173" s="239"/>
      <c r="L173" s="243"/>
      <c r="M173" s="244"/>
      <c r="N173" s="245"/>
      <c r="O173" s="245"/>
      <c r="P173" s="245"/>
      <c r="Q173" s="245"/>
      <c r="R173" s="245"/>
      <c r="S173" s="245"/>
      <c r="T173" s="246"/>
      <c r="U173" s="13"/>
      <c r="V173" s="13"/>
      <c r="W173" s="13"/>
      <c r="X173" s="13"/>
      <c r="Y173" s="13"/>
      <c r="Z173" s="13"/>
      <c r="AA173" s="13"/>
      <c r="AB173" s="13"/>
      <c r="AC173" s="13"/>
      <c r="AD173" s="13"/>
      <c r="AE173" s="13"/>
      <c r="AT173" s="247" t="s">
        <v>139</v>
      </c>
      <c r="AU173" s="247" t="s">
        <v>87</v>
      </c>
      <c r="AV173" s="13" t="s">
        <v>23</v>
      </c>
      <c r="AW173" s="13" t="s">
        <v>39</v>
      </c>
      <c r="AX173" s="13" t="s">
        <v>78</v>
      </c>
      <c r="AY173" s="247" t="s">
        <v>126</v>
      </c>
    </row>
    <row r="174" s="14" customFormat="1">
      <c r="A174" s="14"/>
      <c r="B174" s="248"/>
      <c r="C174" s="249"/>
      <c r="D174" s="233" t="s">
        <v>139</v>
      </c>
      <c r="E174" s="250" t="s">
        <v>32</v>
      </c>
      <c r="F174" s="251" t="s">
        <v>253</v>
      </c>
      <c r="G174" s="249"/>
      <c r="H174" s="252">
        <v>9.8399999999999999</v>
      </c>
      <c r="I174" s="253"/>
      <c r="J174" s="249"/>
      <c r="K174" s="249"/>
      <c r="L174" s="254"/>
      <c r="M174" s="255"/>
      <c r="N174" s="256"/>
      <c r="O174" s="256"/>
      <c r="P174" s="256"/>
      <c r="Q174" s="256"/>
      <c r="R174" s="256"/>
      <c r="S174" s="256"/>
      <c r="T174" s="257"/>
      <c r="U174" s="14"/>
      <c r="V174" s="14"/>
      <c r="W174" s="14"/>
      <c r="X174" s="14"/>
      <c r="Y174" s="14"/>
      <c r="Z174" s="14"/>
      <c r="AA174" s="14"/>
      <c r="AB174" s="14"/>
      <c r="AC174" s="14"/>
      <c r="AD174" s="14"/>
      <c r="AE174" s="14"/>
      <c r="AT174" s="258" t="s">
        <v>139</v>
      </c>
      <c r="AU174" s="258" t="s">
        <v>87</v>
      </c>
      <c r="AV174" s="14" t="s">
        <v>87</v>
      </c>
      <c r="AW174" s="14" t="s">
        <v>39</v>
      </c>
      <c r="AX174" s="14" t="s">
        <v>78</v>
      </c>
      <c r="AY174" s="258" t="s">
        <v>126</v>
      </c>
    </row>
    <row r="175" s="13" customFormat="1">
      <c r="A175" s="13"/>
      <c r="B175" s="238"/>
      <c r="C175" s="239"/>
      <c r="D175" s="233" t="s">
        <v>139</v>
      </c>
      <c r="E175" s="240" t="s">
        <v>32</v>
      </c>
      <c r="F175" s="241" t="s">
        <v>254</v>
      </c>
      <c r="G175" s="239"/>
      <c r="H175" s="240" t="s">
        <v>32</v>
      </c>
      <c r="I175" s="242"/>
      <c r="J175" s="239"/>
      <c r="K175" s="239"/>
      <c r="L175" s="243"/>
      <c r="M175" s="244"/>
      <c r="N175" s="245"/>
      <c r="O175" s="245"/>
      <c r="P175" s="245"/>
      <c r="Q175" s="245"/>
      <c r="R175" s="245"/>
      <c r="S175" s="245"/>
      <c r="T175" s="246"/>
      <c r="U175" s="13"/>
      <c r="V175" s="13"/>
      <c r="W175" s="13"/>
      <c r="X175" s="13"/>
      <c r="Y175" s="13"/>
      <c r="Z175" s="13"/>
      <c r="AA175" s="13"/>
      <c r="AB175" s="13"/>
      <c r="AC175" s="13"/>
      <c r="AD175" s="13"/>
      <c r="AE175" s="13"/>
      <c r="AT175" s="247" t="s">
        <v>139</v>
      </c>
      <c r="AU175" s="247" t="s">
        <v>87</v>
      </c>
      <c r="AV175" s="13" t="s">
        <v>23</v>
      </c>
      <c r="AW175" s="13" t="s">
        <v>39</v>
      </c>
      <c r="AX175" s="13" t="s">
        <v>78</v>
      </c>
      <c r="AY175" s="247" t="s">
        <v>126</v>
      </c>
    </row>
    <row r="176" s="14" customFormat="1">
      <c r="A176" s="14"/>
      <c r="B176" s="248"/>
      <c r="C176" s="249"/>
      <c r="D176" s="233" t="s">
        <v>139</v>
      </c>
      <c r="E176" s="250" t="s">
        <v>32</v>
      </c>
      <c r="F176" s="251" t="s">
        <v>255</v>
      </c>
      <c r="G176" s="249"/>
      <c r="H176" s="252">
        <v>5.7400000000000002</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139</v>
      </c>
      <c r="AU176" s="258" t="s">
        <v>87</v>
      </c>
      <c r="AV176" s="14" t="s">
        <v>87</v>
      </c>
      <c r="AW176" s="14" t="s">
        <v>39</v>
      </c>
      <c r="AX176" s="14" t="s">
        <v>78</v>
      </c>
      <c r="AY176" s="258" t="s">
        <v>126</v>
      </c>
    </row>
    <row r="177" s="13" customFormat="1">
      <c r="A177" s="13"/>
      <c r="B177" s="238"/>
      <c r="C177" s="239"/>
      <c r="D177" s="233" t="s">
        <v>139</v>
      </c>
      <c r="E177" s="240" t="s">
        <v>32</v>
      </c>
      <c r="F177" s="241" t="s">
        <v>256</v>
      </c>
      <c r="G177" s="239"/>
      <c r="H177" s="240" t="s">
        <v>32</v>
      </c>
      <c r="I177" s="242"/>
      <c r="J177" s="239"/>
      <c r="K177" s="239"/>
      <c r="L177" s="243"/>
      <c r="M177" s="244"/>
      <c r="N177" s="245"/>
      <c r="O177" s="245"/>
      <c r="P177" s="245"/>
      <c r="Q177" s="245"/>
      <c r="R177" s="245"/>
      <c r="S177" s="245"/>
      <c r="T177" s="246"/>
      <c r="U177" s="13"/>
      <c r="V177" s="13"/>
      <c r="W177" s="13"/>
      <c r="X177" s="13"/>
      <c r="Y177" s="13"/>
      <c r="Z177" s="13"/>
      <c r="AA177" s="13"/>
      <c r="AB177" s="13"/>
      <c r="AC177" s="13"/>
      <c r="AD177" s="13"/>
      <c r="AE177" s="13"/>
      <c r="AT177" s="247" t="s">
        <v>139</v>
      </c>
      <c r="AU177" s="247" t="s">
        <v>87</v>
      </c>
      <c r="AV177" s="13" t="s">
        <v>23</v>
      </c>
      <c r="AW177" s="13" t="s">
        <v>39</v>
      </c>
      <c r="AX177" s="13" t="s">
        <v>78</v>
      </c>
      <c r="AY177" s="247" t="s">
        <v>126</v>
      </c>
    </row>
    <row r="178" s="14" customFormat="1">
      <c r="A178" s="14"/>
      <c r="B178" s="248"/>
      <c r="C178" s="249"/>
      <c r="D178" s="233" t="s">
        <v>139</v>
      </c>
      <c r="E178" s="250" t="s">
        <v>32</v>
      </c>
      <c r="F178" s="251" t="s">
        <v>257</v>
      </c>
      <c r="G178" s="249"/>
      <c r="H178" s="252">
        <v>25.420000000000002</v>
      </c>
      <c r="I178" s="253"/>
      <c r="J178" s="249"/>
      <c r="K178" s="249"/>
      <c r="L178" s="254"/>
      <c r="M178" s="255"/>
      <c r="N178" s="256"/>
      <c r="O178" s="256"/>
      <c r="P178" s="256"/>
      <c r="Q178" s="256"/>
      <c r="R178" s="256"/>
      <c r="S178" s="256"/>
      <c r="T178" s="257"/>
      <c r="U178" s="14"/>
      <c r="V178" s="14"/>
      <c r="W178" s="14"/>
      <c r="X178" s="14"/>
      <c r="Y178" s="14"/>
      <c r="Z178" s="14"/>
      <c r="AA178" s="14"/>
      <c r="AB178" s="14"/>
      <c r="AC178" s="14"/>
      <c r="AD178" s="14"/>
      <c r="AE178" s="14"/>
      <c r="AT178" s="258" t="s">
        <v>139</v>
      </c>
      <c r="AU178" s="258" t="s">
        <v>87</v>
      </c>
      <c r="AV178" s="14" t="s">
        <v>87</v>
      </c>
      <c r="AW178" s="14" t="s">
        <v>39</v>
      </c>
      <c r="AX178" s="14" t="s">
        <v>78</v>
      </c>
      <c r="AY178" s="258" t="s">
        <v>126</v>
      </c>
    </row>
    <row r="179" s="13" customFormat="1">
      <c r="A179" s="13"/>
      <c r="B179" s="238"/>
      <c r="C179" s="239"/>
      <c r="D179" s="233" t="s">
        <v>139</v>
      </c>
      <c r="E179" s="240" t="s">
        <v>32</v>
      </c>
      <c r="F179" s="241" t="s">
        <v>258</v>
      </c>
      <c r="G179" s="239"/>
      <c r="H179" s="240" t="s">
        <v>32</v>
      </c>
      <c r="I179" s="242"/>
      <c r="J179" s="239"/>
      <c r="K179" s="239"/>
      <c r="L179" s="243"/>
      <c r="M179" s="244"/>
      <c r="N179" s="245"/>
      <c r="O179" s="245"/>
      <c r="P179" s="245"/>
      <c r="Q179" s="245"/>
      <c r="R179" s="245"/>
      <c r="S179" s="245"/>
      <c r="T179" s="246"/>
      <c r="U179" s="13"/>
      <c r="V179" s="13"/>
      <c r="W179" s="13"/>
      <c r="X179" s="13"/>
      <c r="Y179" s="13"/>
      <c r="Z179" s="13"/>
      <c r="AA179" s="13"/>
      <c r="AB179" s="13"/>
      <c r="AC179" s="13"/>
      <c r="AD179" s="13"/>
      <c r="AE179" s="13"/>
      <c r="AT179" s="247" t="s">
        <v>139</v>
      </c>
      <c r="AU179" s="247" t="s">
        <v>87</v>
      </c>
      <c r="AV179" s="13" t="s">
        <v>23</v>
      </c>
      <c r="AW179" s="13" t="s">
        <v>39</v>
      </c>
      <c r="AX179" s="13" t="s">
        <v>78</v>
      </c>
      <c r="AY179" s="247" t="s">
        <v>126</v>
      </c>
    </row>
    <row r="180" s="14" customFormat="1">
      <c r="A180" s="14"/>
      <c r="B180" s="248"/>
      <c r="C180" s="249"/>
      <c r="D180" s="233" t="s">
        <v>139</v>
      </c>
      <c r="E180" s="250" t="s">
        <v>32</v>
      </c>
      <c r="F180" s="251" t="s">
        <v>168</v>
      </c>
      <c r="G180" s="249"/>
      <c r="H180" s="252">
        <v>7.875</v>
      </c>
      <c r="I180" s="253"/>
      <c r="J180" s="249"/>
      <c r="K180" s="249"/>
      <c r="L180" s="254"/>
      <c r="M180" s="255"/>
      <c r="N180" s="256"/>
      <c r="O180" s="256"/>
      <c r="P180" s="256"/>
      <c r="Q180" s="256"/>
      <c r="R180" s="256"/>
      <c r="S180" s="256"/>
      <c r="T180" s="257"/>
      <c r="U180" s="14"/>
      <c r="V180" s="14"/>
      <c r="W180" s="14"/>
      <c r="X180" s="14"/>
      <c r="Y180" s="14"/>
      <c r="Z180" s="14"/>
      <c r="AA180" s="14"/>
      <c r="AB180" s="14"/>
      <c r="AC180" s="14"/>
      <c r="AD180" s="14"/>
      <c r="AE180" s="14"/>
      <c r="AT180" s="258" t="s">
        <v>139</v>
      </c>
      <c r="AU180" s="258" t="s">
        <v>87</v>
      </c>
      <c r="AV180" s="14" t="s">
        <v>87</v>
      </c>
      <c r="AW180" s="14" t="s">
        <v>39</v>
      </c>
      <c r="AX180" s="14" t="s">
        <v>78</v>
      </c>
      <c r="AY180" s="258" t="s">
        <v>126</v>
      </c>
    </row>
    <row r="181" s="15" customFormat="1">
      <c r="A181" s="15"/>
      <c r="B181" s="259"/>
      <c r="C181" s="260"/>
      <c r="D181" s="233" t="s">
        <v>139</v>
      </c>
      <c r="E181" s="261" t="s">
        <v>32</v>
      </c>
      <c r="F181" s="262" t="s">
        <v>145</v>
      </c>
      <c r="G181" s="260"/>
      <c r="H181" s="263">
        <v>48.875</v>
      </c>
      <c r="I181" s="264"/>
      <c r="J181" s="260"/>
      <c r="K181" s="260"/>
      <c r="L181" s="265"/>
      <c r="M181" s="266"/>
      <c r="N181" s="267"/>
      <c r="O181" s="267"/>
      <c r="P181" s="267"/>
      <c r="Q181" s="267"/>
      <c r="R181" s="267"/>
      <c r="S181" s="267"/>
      <c r="T181" s="268"/>
      <c r="U181" s="15"/>
      <c r="V181" s="15"/>
      <c r="W181" s="15"/>
      <c r="X181" s="15"/>
      <c r="Y181" s="15"/>
      <c r="Z181" s="15"/>
      <c r="AA181" s="15"/>
      <c r="AB181" s="15"/>
      <c r="AC181" s="15"/>
      <c r="AD181" s="15"/>
      <c r="AE181" s="15"/>
      <c r="AT181" s="269" t="s">
        <v>139</v>
      </c>
      <c r="AU181" s="269" t="s">
        <v>87</v>
      </c>
      <c r="AV181" s="15" t="s">
        <v>133</v>
      </c>
      <c r="AW181" s="15" t="s">
        <v>39</v>
      </c>
      <c r="AX181" s="15" t="s">
        <v>23</v>
      </c>
      <c r="AY181" s="269" t="s">
        <v>126</v>
      </c>
    </row>
    <row r="182" s="2" customFormat="1" ht="16.5" customHeight="1">
      <c r="A182" s="39"/>
      <c r="B182" s="40"/>
      <c r="C182" s="220" t="s">
        <v>259</v>
      </c>
      <c r="D182" s="220" t="s">
        <v>128</v>
      </c>
      <c r="E182" s="221" t="s">
        <v>260</v>
      </c>
      <c r="F182" s="222" t="s">
        <v>261</v>
      </c>
      <c r="G182" s="223" t="s">
        <v>131</v>
      </c>
      <c r="H182" s="224">
        <v>415.51999999999998</v>
      </c>
      <c r="I182" s="225"/>
      <c r="J182" s="226">
        <f>ROUND(I182*H182,2)</f>
        <v>0</v>
      </c>
      <c r="K182" s="222" t="s">
        <v>32</v>
      </c>
      <c r="L182" s="45"/>
      <c r="M182" s="227" t="s">
        <v>32</v>
      </c>
      <c r="N182" s="228" t="s">
        <v>51</v>
      </c>
      <c r="O182" s="86"/>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133</v>
      </c>
      <c r="AT182" s="231" t="s">
        <v>128</v>
      </c>
      <c r="AU182" s="231" t="s">
        <v>87</v>
      </c>
      <c r="AY182" s="18" t="s">
        <v>126</v>
      </c>
      <c r="BE182" s="232">
        <f>IF(N182="základní",J182,0)</f>
        <v>0</v>
      </c>
      <c r="BF182" s="232">
        <f>IF(N182="snížená",J182,0)</f>
        <v>0</v>
      </c>
      <c r="BG182" s="232">
        <f>IF(N182="zákl. přenesená",J182,0)</f>
        <v>0</v>
      </c>
      <c r="BH182" s="232">
        <f>IF(N182="sníž. přenesená",J182,0)</f>
        <v>0</v>
      </c>
      <c r="BI182" s="232">
        <f>IF(N182="nulová",J182,0)</f>
        <v>0</v>
      </c>
      <c r="BJ182" s="18" t="s">
        <v>133</v>
      </c>
      <c r="BK182" s="232">
        <f>ROUND(I182*H182,2)</f>
        <v>0</v>
      </c>
      <c r="BL182" s="18" t="s">
        <v>133</v>
      </c>
      <c r="BM182" s="231" t="s">
        <v>262</v>
      </c>
    </row>
    <row r="183" s="2" customFormat="1">
      <c r="A183" s="39"/>
      <c r="B183" s="40"/>
      <c r="C183" s="41"/>
      <c r="D183" s="233" t="s">
        <v>135</v>
      </c>
      <c r="E183" s="41"/>
      <c r="F183" s="234" t="s">
        <v>263</v>
      </c>
      <c r="G183" s="41"/>
      <c r="H183" s="41"/>
      <c r="I183" s="138"/>
      <c r="J183" s="41"/>
      <c r="K183" s="41"/>
      <c r="L183" s="45"/>
      <c r="M183" s="235"/>
      <c r="N183" s="236"/>
      <c r="O183" s="86"/>
      <c r="P183" s="86"/>
      <c r="Q183" s="86"/>
      <c r="R183" s="86"/>
      <c r="S183" s="86"/>
      <c r="T183" s="87"/>
      <c r="U183" s="39"/>
      <c r="V183" s="39"/>
      <c r="W183" s="39"/>
      <c r="X183" s="39"/>
      <c r="Y183" s="39"/>
      <c r="Z183" s="39"/>
      <c r="AA183" s="39"/>
      <c r="AB183" s="39"/>
      <c r="AC183" s="39"/>
      <c r="AD183" s="39"/>
      <c r="AE183" s="39"/>
      <c r="AT183" s="18" t="s">
        <v>135</v>
      </c>
      <c r="AU183" s="18" t="s">
        <v>87</v>
      </c>
    </row>
    <row r="184" s="2" customFormat="1">
      <c r="A184" s="39"/>
      <c r="B184" s="40"/>
      <c r="C184" s="41"/>
      <c r="D184" s="233" t="s">
        <v>137</v>
      </c>
      <c r="E184" s="41"/>
      <c r="F184" s="237" t="s">
        <v>264</v>
      </c>
      <c r="G184" s="41"/>
      <c r="H184" s="41"/>
      <c r="I184" s="138"/>
      <c r="J184" s="41"/>
      <c r="K184" s="41"/>
      <c r="L184" s="45"/>
      <c r="M184" s="235"/>
      <c r="N184" s="236"/>
      <c r="O184" s="86"/>
      <c r="P184" s="86"/>
      <c r="Q184" s="86"/>
      <c r="R184" s="86"/>
      <c r="S184" s="86"/>
      <c r="T184" s="87"/>
      <c r="U184" s="39"/>
      <c r="V184" s="39"/>
      <c r="W184" s="39"/>
      <c r="X184" s="39"/>
      <c r="Y184" s="39"/>
      <c r="Z184" s="39"/>
      <c r="AA184" s="39"/>
      <c r="AB184" s="39"/>
      <c r="AC184" s="39"/>
      <c r="AD184" s="39"/>
      <c r="AE184" s="39"/>
      <c r="AT184" s="18" t="s">
        <v>137</v>
      </c>
      <c r="AU184" s="18" t="s">
        <v>87</v>
      </c>
    </row>
    <row r="185" s="13" customFormat="1">
      <c r="A185" s="13"/>
      <c r="B185" s="238"/>
      <c r="C185" s="239"/>
      <c r="D185" s="233" t="s">
        <v>139</v>
      </c>
      <c r="E185" s="240" t="s">
        <v>32</v>
      </c>
      <c r="F185" s="241" t="s">
        <v>265</v>
      </c>
      <c r="G185" s="239"/>
      <c r="H185" s="240" t="s">
        <v>32</v>
      </c>
      <c r="I185" s="242"/>
      <c r="J185" s="239"/>
      <c r="K185" s="239"/>
      <c r="L185" s="243"/>
      <c r="M185" s="244"/>
      <c r="N185" s="245"/>
      <c r="O185" s="245"/>
      <c r="P185" s="245"/>
      <c r="Q185" s="245"/>
      <c r="R185" s="245"/>
      <c r="S185" s="245"/>
      <c r="T185" s="246"/>
      <c r="U185" s="13"/>
      <c r="V185" s="13"/>
      <c r="W185" s="13"/>
      <c r="X185" s="13"/>
      <c r="Y185" s="13"/>
      <c r="Z185" s="13"/>
      <c r="AA185" s="13"/>
      <c r="AB185" s="13"/>
      <c r="AC185" s="13"/>
      <c r="AD185" s="13"/>
      <c r="AE185" s="13"/>
      <c r="AT185" s="247" t="s">
        <v>139</v>
      </c>
      <c r="AU185" s="247" t="s">
        <v>87</v>
      </c>
      <c r="AV185" s="13" t="s">
        <v>23</v>
      </c>
      <c r="AW185" s="13" t="s">
        <v>39</v>
      </c>
      <c r="AX185" s="13" t="s">
        <v>78</v>
      </c>
      <c r="AY185" s="247" t="s">
        <v>126</v>
      </c>
    </row>
    <row r="186" s="14" customFormat="1">
      <c r="A186" s="14"/>
      <c r="B186" s="248"/>
      <c r="C186" s="249"/>
      <c r="D186" s="233" t="s">
        <v>139</v>
      </c>
      <c r="E186" s="250" t="s">
        <v>32</v>
      </c>
      <c r="F186" s="251" t="s">
        <v>266</v>
      </c>
      <c r="G186" s="249"/>
      <c r="H186" s="252">
        <v>415.51999999999998</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139</v>
      </c>
      <c r="AU186" s="258" t="s">
        <v>87</v>
      </c>
      <c r="AV186" s="14" t="s">
        <v>87</v>
      </c>
      <c r="AW186" s="14" t="s">
        <v>39</v>
      </c>
      <c r="AX186" s="14" t="s">
        <v>23</v>
      </c>
      <c r="AY186" s="258" t="s">
        <v>126</v>
      </c>
    </row>
    <row r="187" s="2" customFormat="1" ht="16.5" customHeight="1">
      <c r="A187" s="39"/>
      <c r="B187" s="40"/>
      <c r="C187" s="220" t="s">
        <v>267</v>
      </c>
      <c r="D187" s="220" t="s">
        <v>128</v>
      </c>
      <c r="E187" s="221" t="s">
        <v>268</v>
      </c>
      <c r="F187" s="222" t="s">
        <v>269</v>
      </c>
      <c r="G187" s="223" t="s">
        <v>131</v>
      </c>
      <c r="H187" s="224">
        <v>15.75</v>
      </c>
      <c r="I187" s="225"/>
      <c r="J187" s="226">
        <f>ROUND(I187*H187,2)</f>
        <v>0</v>
      </c>
      <c r="K187" s="222" t="s">
        <v>32</v>
      </c>
      <c r="L187" s="45"/>
      <c r="M187" s="227" t="s">
        <v>32</v>
      </c>
      <c r="N187" s="228" t="s">
        <v>51</v>
      </c>
      <c r="O187" s="86"/>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133</v>
      </c>
      <c r="AT187" s="231" t="s">
        <v>128</v>
      </c>
      <c r="AU187" s="231" t="s">
        <v>87</v>
      </c>
      <c r="AY187" s="18" t="s">
        <v>126</v>
      </c>
      <c r="BE187" s="232">
        <f>IF(N187="základní",J187,0)</f>
        <v>0</v>
      </c>
      <c r="BF187" s="232">
        <f>IF(N187="snížená",J187,0)</f>
        <v>0</v>
      </c>
      <c r="BG187" s="232">
        <f>IF(N187="zákl. přenesená",J187,0)</f>
        <v>0</v>
      </c>
      <c r="BH187" s="232">
        <f>IF(N187="sníž. přenesená",J187,0)</f>
        <v>0</v>
      </c>
      <c r="BI187" s="232">
        <f>IF(N187="nulová",J187,0)</f>
        <v>0</v>
      </c>
      <c r="BJ187" s="18" t="s">
        <v>133</v>
      </c>
      <c r="BK187" s="232">
        <f>ROUND(I187*H187,2)</f>
        <v>0</v>
      </c>
      <c r="BL187" s="18" t="s">
        <v>133</v>
      </c>
      <c r="BM187" s="231" t="s">
        <v>270</v>
      </c>
    </row>
    <row r="188" s="2" customFormat="1">
      <c r="A188" s="39"/>
      <c r="B188" s="40"/>
      <c r="C188" s="41"/>
      <c r="D188" s="233" t="s">
        <v>135</v>
      </c>
      <c r="E188" s="41"/>
      <c r="F188" s="234" t="s">
        <v>271</v>
      </c>
      <c r="G188" s="41"/>
      <c r="H188" s="41"/>
      <c r="I188" s="138"/>
      <c r="J188" s="41"/>
      <c r="K188" s="41"/>
      <c r="L188" s="45"/>
      <c r="M188" s="235"/>
      <c r="N188" s="236"/>
      <c r="O188" s="86"/>
      <c r="P188" s="86"/>
      <c r="Q188" s="86"/>
      <c r="R188" s="86"/>
      <c r="S188" s="86"/>
      <c r="T188" s="87"/>
      <c r="U188" s="39"/>
      <c r="V188" s="39"/>
      <c r="W188" s="39"/>
      <c r="X188" s="39"/>
      <c r="Y188" s="39"/>
      <c r="Z188" s="39"/>
      <c r="AA188" s="39"/>
      <c r="AB188" s="39"/>
      <c r="AC188" s="39"/>
      <c r="AD188" s="39"/>
      <c r="AE188" s="39"/>
      <c r="AT188" s="18" t="s">
        <v>135</v>
      </c>
      <c r="AU188" s="18" t="s">
        <v>87</v>
      </c>
    </row>
    <row r="189" s="2" customFormat="1">
      <c r="A189" s="39"/>
      <c r="B189" s="40"/>
      <c r="C189" s="41"/>
      <c r="D189" s="233" t="s">
        <v>137</v>
      </c>
      <c r="E189" s="41"/>
      <c r="F189" s="237" t="s">
        <v>264</v>
      </c>
      <c r="G189" s="41"/>
      <c r="H189" s="41"/>
      <c r="I189" s="138"/>
      <c r="J189" s="41"/>
      <c r="K189" s="41"/>
      <c r="L189" s="45"/>
      <c r="M189" s="235"/>
      <c r="N189" s="236"/>
      <c r="O189" s="86"/>
      <c r="P189" s="86"/>
      <c r="Q189" s="86"/>
      <c r="R189" s="86"/>
      <c r="S189" s="86"/>
      <c r="T189" s="87"/>
      <c r="U189" s="39"/>
      <c r="V189" s="39"/>
      <c r="W189" s="39"/>
      <c r="X189" s="39"/>
      <c r="Y189" s="39"/>
      <c r="Z189" s="39"/>
      <c r="AA189" s="39"/>
      <c r="AB189" s="39"/>
      <c r="AC189" s="39"/>
      <c r="AD189" s="39"/>
      <c r="AE189" s="39"/>
      <c r="AT189" s="18" t="s">
        <v>137</v>
      </c>
      <c r="AU189" s="18" t="s">
        <v>87</v>
      </c>
    </row>
    <row r="190" s="13" customFormat="1">
      <c r="A190" s="13"/>
      <c r="B190" s="238"/>
      <c r="C190" s="239"/>
      <c r="D190" s="233" t="s">
        <v>139</v>
      </c>
      <c r="E190" s="240" t="s">
        <v>32</v>
      </c>
      <c r="F190" s="241" t="s">
        <v>272</v>
      </c>
      <c r="G190" s="239"/>
      <c r="H190" s="240" t="s">
        <v>32</v>
      </c>
      <c r="I190" s="242"/>
      <c r="J190" s="239"/>
      <c r="K190" s="239"/>
      <c r="L190" s="243"/>
      <c r="M190" s="244"/>
      <c r="N190" s="245"/>
      <c r="O190" s="245"/>
      <c r="P190" s="245"/>
      <c r="Q190" s="245"/>
      <c r="R190" s="245"/>
      <c r="S190" s="245"/>
      <c r="T190" s="246"/>
      <c r="U190" s="13"/>
      <c r="V190" s="13"/>
      <c r="W190" s="13"/>
      <c r="X190" s="13"/>
      <c r="Y190" s="13"/>
      <c r="Z190" s="13"/>
      <c r="AA190" s="13"/>
      <c r="AB190" s="13"/>
      <c r="AC190" s="13"/>
      <c r="AD190" s="13"/>
      <c r="AE190" s="13"/>
      <c r="AT190" s="247" t="s">
        <v>139</v>
      </c>
      <c r="AU190" s="247" t="s">
        <v>87</v>
      </c>
      <c r="AV190" s="13" t="s">
        <v>23</v>
      </c>
      <c r="AW190" s="13" t="s">
        <v>39</v>
      </c>
      <c r="AX190" s="13" t="s">
        <v>78</v>
      </c>
      <c r="AY190" s="247" t="s">
        <v>126</v>
      </c>
    </row>
    <row r="191" s="14" customFormat="1">
      <c r="A191" s="14"/>
      <c r="B191" s="248"/>
      <c r="C191" s="249"/>
      <c r="D191" s="233" t="s">
        <v>139</v>
      </c>
      <c r="E191" s="250" t="s">
        <v>32</v>
      </c>
      <c r="F191" s="251" t="s">
        <v>273</v>
      </c>
      <c r="G191" s="249"/>
      <c r="H191" s="252">
        <v>15.75</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139</v>
      </c>
      <c r="AU191" s="258" t="s">
        <v>87</v>
      </c>
      <c r="AV191" s="14" t="s">
        <v>87</v>
      </c>
      <c r="AW191" s="14" t="s">
        <v>39</v>
      </c>
      <c r="AX191" s="14" t="s">
        <v>23</v>
      </c>
      <c r="AY191" s="258" t="s">
        <v>126</v>
      </c>
    </row>
    <row r="192" s="2" customFormat="1" ht="16.5" customHeight="1">
      <c r="A192" s="39"/>
      <c r="B192" s="40"/>
      <c r="C192" s="220" t="s">
        <v>274</v>
      </c>
      <c r="D192" s="220" t="s">
        <v>128</v>
      </c>
      <c r="E192" s="221" t="s">
        <v>275</v>
      </c>
      <c r="F192" s="222" t="s">
        <v>276</v>
      </c>
      <c r="G192" s="223" t="s">
        <v>131</v>
      </c>
      <c r="H192" s="224">
        <v>16.399999999999999</v>
      </c>
      <c r="I192" s="225"/>
      <c r="J192" s="226">
        <f>ROUND(I192*H192,2)</f>
        <v>0</v>
      </c>
      <c r="K192" s="222" t="s">
        <v>32</v>
      </c>
      <c r="L192" s="45"/>
      <c r="M192" s="227" t="s">
        <v>32</v>
      </c>
      <c r="N192" s="228" t="s">
        <v>51</v>
      </c>
      <c r="O192" s="86"/>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133</v>
      </c>
      <c r="AT192" s="231" t="s">
        <v>128</v>
      </c>
      <c r="AU192" s="231" t="s">
        <v>87</v>
      </c>
      <c r="AY192" s="18" t="s">
        <v>126</v>
      </c>
      <c r="BE192" s="232">
        <f>IF(N192="základní",J192,0)</f>
        <v>0</v>
      </c>
      <c r="BF192" s="232">
        <f>IF(N192="snížená",J192,0)</f>
        <v>0</v>
      </c>
      <c r="BG192" s="232">
        <f>IF(N192="zákl. přenesená",J192,0)</f>
        <v>0</v>
      </c>
      <c r="BH192" s="232">
        <f>IF(N192="sníž. přenesená",J192,0)</f>
        <v>0</v>
      </c>
      <c r="BI192" s="232">
        <f>IF(N192="nulová",J192,0)</f>
        <v>0</v>
      </c>
      <c r="BJ192" s="18" t="s">
        <v>133</v>
      </c>
      <c r="BK192" s="232">
        <f>ROUND(I192*H192,2)</f>
        <v>0</v>
      </c>
      <c r="BL192" s="18" t="s">
        <v>133</v>
      </c>
      <c r="BM192" s="231" t="s">
        <v>277</v>
      </c>
    </row>
    <row r="193" s="2" customFormat="1">
      <c r="A193" s="39"/>
      <c r="B193" s="40"/>
      <c r="C193" s="41"/>
      <c r="D193" s="233" t="s">
        <v>135</v>
      </c>
      <c r="E193" s="41"/>
      <c r="F193" s="234" t="s">
        <v>278</v>
      </c>
      <c r="G193" s="41"/>
      <c r="H193" s="41"/>
      <c r="I193" s="138"/>
      <c r="J193" s="41"/>
      <c r="K193" s="41"/>
      <c r="L193" s="45"/>
      <c r="M193" s="235"/>
      <c r="N193" s="236"/>
      <c r="O193" s="86"/>
      <c r="P193" s="86"/>
      <c r="Q193" s="86"/>
      <c r="R193" s="86"/>
      <c r="S193" s="86"/>
      <c r="T193" s="87"/>
      <c r="U193" s="39"/>
      <c r="V193" s="39"/>
      <c r="W193" s="39"/>
      <c r="X193" s="39"/>
      <c r="Y193" s="39"/>
      <c r="Z193" s="39"/>
      <c r="AA193" s="39"/>
      <c r="AB193" s="39"/>
      <c r="AC193" s="39"/>
      <c r="AD193" s="39"/>
      <c r="AE193" s="39"/>
      <c r="AT193" s="18" t="s">
        <v>135</v>
      </c>
      <c r="AU193" s="18" t="s">
        <v>87</v>
      </c>
    </row>
    <row r="194" s="2" customFormat="1">
      <c r="A194" s="39"/>
      <c r="B194" s="40"/>
      <c r="C194" s="41"/>
      <c r="D194" s="233" t="s">
        <v>137</v>
      </c>
      <c r="E194" s="41"/>
      <c r="F194" s="237" t="s">
        <v>279</v>
      </c>
      <c r="G194" s="41"/>
      <c r="H194" s="41"/>
      <c r="I194" s="138"/>
      <c r="J194" s="41"/>
      <c r="K194" s="41"/>
      <c r="L194" s="45"/>
      <c r="M194" s="235"/>
      <c r="N194" s="236"/>
      <c r="O194" s="86"/>
      <c r="P194" s="86"/>
      <c r="Q194" s="86"/>
      <c r="R194" s="86"/>
      <c r="S194" s="86"/>
      <c r="T194" s="87"/>
      <c r="U194" s="39"/>
      <c r="V194" s="39"/>
      <c r="W194" s="39"/>
      <c r="X194" s="39"/>
      <c r="Y194" s="39"/>
      <c r="Z194" s="39"/>
      <c r="AA194" s="39"/>
      <c r="AB194" s="39"/>
      <c r="AC194" s="39"/>
      <c r="AD194" s="39"/>
      <c r="AE194" s="39"/>
      <c r="AT194" s="18" t="s">
        <v>137</v>
      </c>
      <c r="AU194" s="18" t="s">
        <v>87</v>
      </c>
    </row>
    <row r="195" s="13" customFormat="1">
      <c r="A195" s="13"/>
      <c r="B195" s="238"/>
      <c r="C195" s="239"/>
      <c r="D195" s="233" t="s">
        <v>139</v>
      </c>
      <c r="E195" s="240" t="s">
        <v>32</v>
      </c>
      <c r="F195" s="241" t="s">
        <v>280</v>
      </c>
      <c r="G195" s="239"/>
      <c r="H195" s="240" t="s">
        <v>32</v>
      </c>
      <c r="I195" s="242"/>
      <c r="J195" s="239"/>
      <c r="K195" s="239"/>
      <c r="L195" s="243"/>
      <c r="M195" s="244"/>
      <c r="N195" s="245"/>
      <c r="O195" s="245"/>
      <c r="P195" s="245"/>
      <c r="Q195" s="245"/>
      <c r="R195" s="245"/>
      <c r="S195" s="245"/>
      <c r="T195" s="246"/>
      <c r="U195" s="13"/>
      <c r="V195" s="13"/>
      <c r="W195" s="13"/>
      <c r="X195" s="13"/>
      <c r="Y195" s="13"/>
      <c r="Z195" s="13"/>
      <c r="AA195" s="13"/>
      <c r="AB195" s="13"/>
      <c r="AC195" s="13"/>
      <c r="AD195" s="13"/>
      <c r="AE195" s="13"/>
      <c r="AT195" s="247" t="s">
        <v>139</v>
      </c>
      <c r="AU195" s="247" t="s">
        <v>87</v>
      </c>
      <c r="AV195" s="13" t="s">
        <v>23</v>
      </c>
      <c r="AW195" s="13" t="s">
        <v>39</v>
      </c>
      <c r="AX195" s="13" t="s">
        <v>78</v>
      </c>
      <c r="AY195" s="247" t="s">
        <v>126</v>
      </c>
    </row>
    <row r="196" s="14" customFormat="1">
      <c r="A196" s="14"/>
      <c r="B196" s="248"/>
      <c r="C196" s="249"/>
      <c r="D196" s="233" t="s">
        <v>139</v>
      </c>
      <c r="E196" s="250" t="s">
        <v>32</v>
      </c>
      <c r="F196" s="251" t="s">
        <v>281</v>
      </c>
      <c r="G196" s="249"/>
      <c r="H196" s="252">
        <v>16.399999999999999</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139</v>
      </c>
      <c r="AU196" s="258" t="s">
        <v>87</v>
      </c>
      <c r="AV196" s="14" t="s">
        <v>87</v>
      </c>
      <c r="AW196" s="14" t="s">
        <v>39</v>
      </c>
      <c r="AX196" s="14" t="s">
        <v>23</v>
      </c>
      <c r="AY196" s="258" t="s">
        <v>126</v>
      </c>
    </row>
    <row r="197" s="2" customFormat="1" ht="16.5" customHeight="1">
      <c r="A197" s="39"/>
      <c r="B197" s="40"/>
      <c r="C197" s="220" t="s">
        <v>282</v>
      </c>
      <c r="D197" s="220" t="s">
        <v>128</v>
      </c>
      <c r="E197" s="221" t="s">
        <v>283</v>
      </c>
      <c r="F197" s="222" t="s">
        <v>284</v>
      </c>
      <c r="G197" s="223" t="s">
        <v>131</v>
      </c>
      <c r="H197" s="224">
        <v>9.8399999999999999</v>
      </c>
      <c r="I197" s="225"/>
      <c r="J197" s="226">
        <f>ROUND(I197*H197,2)</f>
        <v>0</v>
      </c>
      <c r="K197" s="222" t="s">
        <v>132</v>
      </c>
      <c r="L197" s="45"/>
      <c r="M197" s="227" t="s">
        <v>32</v>
      </c>
      <c r="N197" s="228" t="s">
        <v>51</v>
      </c>
      <c r="O197" s="86"/>
      <c r="P197" s="229">
        <f>O197*H197</f>
        <v>0</v>
      </c>
      <c r="Q197" s="229">
        <v>0</v>
      </c>
      <c r="R197" s="229">
        <f>Q197*H197</f>
        <v>0</v>
      </c>
      <c r="S197" s="229">
        <v>0</v>
      </c>
      <c r="T197" s="230">
        <f>S197*H197</f>
        <v>0</v>
      </c>
      <c r="U197" s="39"/>
      <c r="V197" s="39"/>
      <c r="W197" s="39"/>
      <c r="X197" s="39"/>
      <c r="Y197" s="39"/>
      <c r="Z197" s="39"/>
      <c r="AA197" s="39"/>
      <c r="AB197" s="39"/>
      <c r="AC197" s="39"/>
      <c r="AD197" s="39"/>
      <c r="AE197" s="39"/>
      <c r="AR197" s="231" t="s">
        <v>133</v>
      </c>
      <c r="AT197" s="231" t="s">
        <v>128</v>
      </c>
      <c r="AU197" s="231" t="s">
        <v>87</v>
      </c>
      <c r="AY197" s="18" t="s">
        <v>126</v>
      </c>
      <c r="BE197" s="232">
        <f>IF(N197="základní",J197,0)</f>
        <v>0</v>
      </c>
      <c r="BF197" s="232">
        <f>IF(N197="snížená",J197,0)</f>
        <v>0</v>
      </c>
      <c r="BG197" s="232">
        <f>IF(N197="zákl. přenesená",J197,0)</f>
        <v>0</v>
      </c>
      <c r="BH197" s="232">
        <f>IF(N197="sníž. přenesená",J197,0)</f>
        <v>0</v>
      </c>
      <c r="BI197" s="232">
        <f>IF(N197="nulová",J197,0)</f>
        <v>0</v>
      </c>
      <c r="BJ197" s="18" t="s">
        <v>133</v>
      </c>
      <c r="BK197" s="232">
        <f>ROUND(I197*H197,2)</f>
        <v>0</v>
      </c>
      <c r="BL197" s="18" t="s">
        <v>133</v>
      </c>
      <c r="BM197" s="231" t="s">
        <v>285</v>
      </c>
    </row>
    <row r="198" s="2" customFormat="1">
      <c r="A198" s="39"/>
      <c r="B198" s="40"/>
      <c r="C198" s="41"/>
      <c r="D198" s="233" t="s">
        <v>135</v>
      </c>
      <c r="E198" s="41"/>
      <c r="F198" s="234" t="s">
        <v>286</v>
      </c>
      <c r="G198" s="41"/>
      <c r="H198" s="41"/>
      <c r="I198" s="138"/>
      <c r="J198" s="41"/>
      <c r="K198" s="41"/>
      <c r="L198" s="45"/>
      <c r="M198" s="235"/>
      <c r="N198" s="236"/>
      <c r="O198" s="86"/>
      <c r="P198" s="86"/>
      <c r="Q198" s="86"/>
      <c r="R198" s="86"/>
      <c r="S198" s="86"/>
      <c r="T198" s="87"/>
      <c r="U198" s="39"/>
      <c r="V198" s="39"/>
      <c r="W198" s="39"/>
      <c r="X198" s="39"/>
      <c r="Y198" s="39"/>
      <c r="Z198" s="39"/>
      <c r="AA198" s="39"/>
      <c r="AB198" s="39"/>
      <c r="AC198" s="39"/>
      <c r="AD198" s="39"/>
      <c r="AE198" s="39"/>
      <c r="AT198" s="18" t="s">
        <v>135</v>
      </c>
      <c r="AU198" s="18" t="s">
        <v>87</v>
      </c>
    </row>
    <row r="199" s="2" customFormat="1">
      <c r="A199" s="39"/>
      <c r="B199" s="40"/>
      <c r="C199" s="41"/>
      <c r="D199" s="233" t="s">
        <v>137</v>
      </c>
      <c r="E199" s="41"/>
      <c r="F199" s="237" t="s">
        <v>279</v>
      </c>
      <c r="G199" s="41"/>
      <c r="H199" s="41"/>
      <c r="I199" s="138"/>
      <c r="J199" s="41"/>
      <c r="K199" s="41"/>
      <c r="L199" s="45"/>
      <c r="M199" s="235"/>
      <c r="N199" s="236"/>
      <c r="O199" s="86"/>
      <c r="P199" s="86"/>
      <c r="Q199" s="86"/>
      <c r="R199" s="86"/>
      <c r="S199" s="86"/>
      <c r="T199" s="87"/>
      <c r="U199" s="39"/>
      <c r="V199" s="39"/>
      <c r="W199" s="39"/>
      <c r="X199" s="39"/>
      <c r="Y199" s="39"/>
      <c r="Z199" s="39"/>
      <c r="AA199" s="39"/>
      <c r="AB199" s="39"/>
      <c r="AC199" s="39"/>
      <c r="AD199" s="39"/>
      <c r="AE199" s="39"/>
      <c r="AT199" s="18" t="s">
        <v>137</v>
      </c>
      <c r="AU199" s="18" t="s">
        <v>87</v>
      </c>
    </row>
    <row r="200" s="13" customFormat="1">
      <c r="A200" s="13"/>
      <c r="B200" s="238"/>
      <c r="C200" s="239"/>
      <c r="D200" s="233" t="s">
        <v>139</v>
      </c>
      <c r="E200" s="240" t="s">
        <v>32</v>
      </c>
      <c r="F200" s="241" t="s">
        <v>287</v>
      </c>
      <c r="G200" s="239"/>
      <c r="H200" s="240" t="s">
        <v>32</v>
      </c>
      <c r="I200" s="242"/>
      <c r="J200" s="239"/>
      <c r="K200" s="239"/>
      <c r="L200" s="243"/>
      <c r="M200" s="244"/>
      <c r="N200" s="245"/>
      <c r="O200" s="245"/>
      <c r="P200" s="245"/>
      <c r="Q200" s="245"/>
      <c r="R200" s="245"/>
      <c r="S200" s="245"/>
      <c r="T200" s="246"/>
      <c r="U200" s="13"/>
      <c r="V200" s="13"/>
      <c r="W200" s="13"/>
      <c r="X200" s="13"/>
      <c r="Y200" s="13"/>
      <c r="Z200" s="13"/>
      <c r="AA200" s="13"/>
      <c r="AB200" s="13"/>
      <c r="AC200" s="13"/>
      <c r="AD200" s="13"/>
      <c r="AE200" s="13"/>
      <c r="AT200" s="247" t="s">
        <v>139</v>
      </c>
      <c r="AU200" s="247" t="s">
        <v>87</v>
      </c>
      <c r="AV200" s="13" t="s">
        <v>23</v>
      </c>
      <c r="AW200" s="13" t="s">
        <v>39</v>
      </c>
      <c r="AX200" s="13" t="s">
        <v>78</v>
      </c>
      <c r="AY200" s="247" t="s">
        <v>126</v>
      </c>
    </row>
    <row r="201" s="14" customFormat="1">
      <c r="A201" s="14"/>
      <c r="B201" s="248"/>
      <c r="C201" s="249"/>
      <c r="D201" s="233" t="s">
        <v>139</v>
      </c>
      <c r="E201" s="250" t="s">
        <v>32</v>
      </c>
      <c r="F201" s="251" t="s">
        <v>253</v>
      </c>
      <c r="G201" s="249"/>
      <c r="H201" s="252">
        <v>9.8399999999999999</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139</v>
      </c>
      <c r="AU201" s="258" t="s">
        <v>87</v>
      </c>
      <c r="AV201" s="14" t="s">
        <v>87</v>
      </c>
      <c r="AW201" s="14" t="s">
        <v>39</v>
      </c>
      <c r="AX201" s="14" t="s">
        <v>23</v>
      </c>
      <c r="AY201" s="258" t="s">
        <v>126</v>
      </c>
    </row>
    <row r="202" s="2" customFormat="1" ht="16.5" customHeight="1">
      <c r="A202" s="39"/>
      <c r="B202" s="40"/>
      <c r="C202" s="220" t="s">
        <v>7</v>
      </c>
      <c r="D202" s="220" t="s">
        <v>128</v>
      </c>
      <c r="E202" s="221" t="s">
        <v>288</v>
      </c>
      <c r="F202" s="222" t="s">
        <v>289</v>
      </c>
      <c r="G202" s="223" t="s">
        <v>131</v>
      </c>
      <c r="H202" s="224">
        <v>199.56</v>
      </c>
      <c r="I202" s="225"/>
      <c r="J202" s="226">
        <f>ROUND(I202*H202,2)</f>
        <v>0</v>
      </c>
      <c r="K202" s="222" t="s">
        <v>132</v>
      </c>
      <c r="L202" s="45"/>
      <c r="M202" s="227" t="s">
        <v>32</v>
      </c>
      <c r="N202" s="228" t="s">
        <v>51</v>
      </c>
      <c r="O202" s="86"/>
      <c r="P202" s="229">
        <f>O202*H202</f>
        <v>0</v>
      </c>
      <c r="Q202" s="229">
        <v>0</v>
      </c>
      <c r="R202" s="229">
        <f>Q202*H202</f>
        <v>0</v>
      </c>
      <c r="S202" s="229">
        <v>0</v>
      </c>
      <c r="T202" s="230">
        <f>S202*H202</f>
        <v>0</v>
      </c>
      <c r="U202" s="39"/>
      <c r="V202" s="39"/>
      <c r="W202" s="39"/>
      <c r="X202" s="39"/>
      <c r="Y202" s="39"/>
      <c r="Z202" s="39"/>
      <c r="AA202" s="39"/>
      <c r="AB202" s="39"/>
      <c r="AC202" s="39"/>
      <c r="AD202" s="39"/>
      <c r="AE202" s="39"/>
      <c r="AR202" s="231" t="s">
        <v>133</v>
      </c>
      <c r="AT202" s="231" t="s">
        <v>128</v>
      </c>
      <c r="AU202" s="231" t="s">
        <v>87</v>
      </c>
      <c r="AY202" s="18" t="s">
        <v>126</v>
      </c>
      <c r="BE202" s="232">
        <f>IF(N202="základní",J202,0)</f>
        <v>0</v>
      </c>
      <c r="BF202" s="232">
        <f>IF(N202="snížená",J202,0)</f>
        <v>0</v>
      </c>
      <c r="BG202" s="232">
        <f>IF(N202="zákl. přenesená",J202,0)</f>
        <v>0</v>
      </c>
      <c r="BH202" s="232">
        <f>IF(N202="sníž. přenesená",J202,0)</f>
        <v>0</v>
      </c>
      <c r="BI202" s="232">
        <f>IF(N202="nulová",J202,0)</f>
        <v>0</v>
      </c>
      <c r="BJ202" s="18" t="s">
        <v>133</v>
      </c>
      <c r="BK202" s="232">
        <f>ROUND(I202*H202,2)</f>
        <v>0</v>
      </c>
      <c r="BL202" s="18" t="s">
        <v>133</v>
      </c>
      <c r="BM202" s="231" t="s">
        <v>290</v>
      </c>
    </row>
    <row r="203" s="2" customFormat="1">
      <c r="A203" s="39"/>
      <c r="B203" s="40"/>
      <c r="C203" s="41"/>
      <c r="D203" s="233" t="s">
        <v>135</v>
      </c>
      <c r="E203" s="41"/>
      <c r="F203" s="234" t="s">
        <v>291</v>
      </c>
      <c r="G203" s="41"/>
      <c r="H203" s="41"/>
      <c r="I203" s="138"/>
      <c r="J203" s="41"/>
      <c r="K203" s="41"/>
      <c r="L203" s="45"/>
      <c r="M203" s="235"/>
      <c r="N203" s="236"/>
      <c r="O203" s="86"/>
      <c r="P203" s="86"/>
      <c r="Q203" s="86"/>
      <c r="R203" s="86"/>
      <c r="S203" s="86"/>
      <c r="T203" s="87"/>
      <c r="U203" s="39"/>
      <c r="V203" s="39"/>
      <c r="W203" s="39"/>
      <c r="X203" s="39"/>
      <c r="Y203" s="39"/>
      <c r="Z203" s="39"/>
      <c r="AA203" s="39"/>
      <c r="AB203" s="39"/>
      <c r="AC203" s="39"/>
      <c r="AD203" s="39"/>
      <c r="AE203" s="39"/>
      <c r="AT203" s="18" t="s">
        <v>135</v>
      </c>
      <c r="AU203" s="18" t="s">
        <v>87</v>
      </c>
    </row>
    <row r="204" s="2" customFormat="1">
      <c r="A204" s="39"/>
      <c r="B204" s="40"/>
      <c r="C204" s="41"/>
      <c r="D204" s="233" t="s">
        <v>137</v>
      </c>
      <c r="E204" s="41"/>
      <c r="F204" s="237" t="s">
        <v>292</v>
      </c>
      <c r="G204" s="41"/>
      <c r="H204" s="41"/>
      <c r="I204" s="138"/>
      <c r="J204" s="41"/>
      <c r="K204" s="41"/>
      <c r="L204" s="45"/>
      <c r="M204" s="235"/>
      <c r="N204" s="236"/>
      <c r="O204" s="86"/>
      <c r="P204" s="86"/>
      <c r="Q204" s="86"/>
      <c r="R204" s="86"/>
      <c r="S204" s="86"/>
      <c r="T204" s="87"/>
      <c r="U204" s="39"/>
      <c r="V204" s="39"/>
      <c r="W204" s="39"/>
      <c r="X204" s="39"/>
      <c r="Y204" s="39"/>
      <c r="Z204" s="39"/>
      <c r="AA204" s="39"/>
      <c r="AB204" s="39"/>
      <c r="AC204" s="39"/>
      <c r="AD204" s="39"/>
      <c r="AE204" s="39"/>
      <c r="AT204" s="18" t="s">
        <v>137</v>
      </c>
      <c r="AU204" s="18" t="s">
        <v>87</v>
      </c>
    </row>
    <row r="205" s="13" customFormat="1">
      <c r="A205" s="13"/>
      <c r="B205" s="238"/>
      <c r="C205" s="239"/>
      <c r="D205" s="233" t="s">
        <v>139</v>
      </c>
      <c r="E205" s="240" t="s">
        <v>32</v>
      </c>
      <c r="F205" s="241" t="s">
        <v>293</v>
      </c>
      <c r="G205" s="239"/>
      <c r="H205" s="240" t="s">
        <v>32</v>
      </c>
      <c r="I205" s="242"/>
      <c r="J205" s="239"/>
      <c r="K205" s="239"/>
      <c r="L205" s="243"/>
      <c r="M205" s="244"/>
      <c r="N205" s="245"/>
      <c r="O205" s="245"/>
      <c r="P205" s="245"/>
      <c r="Q205" s="245"/>
      <c r="R205" s="245"/>
      <c r="S205" s="245"/>
      <c r="T205" s="246"/>
      <c r="U205" s="13"/>
      <c r="V205" s="13"/>
      <c r="W205" s="13"/>
      <c r="X205" s="13"/>
      <c r="Y205" s="13"/>
      <c r="Z205" s="13"/>
      <c r="AA205" s="13"/>
      <c r="AB205" s="13"/>
      <c r="AC205" s="13"/>
      <c r="AD205" s="13"/>
      <c r="AE205" s="13"/>
      <c r="AT205" s="247" t="s">
        <v>139</v>
      </c>
      <c r="AU205" s="247" t="s">
        <v>87</v>
      </c>
      <c r="AV205" s="13" t="s">
        <v>23</v>
      </c>
      <c r="AW205" s="13" t="s">
        <v>39</v>
      </c>
      <c r="AX205" s="13" t="s">
        <v>78</v>
      </c>
      <c r="AY205" s="247" t="s">
        <v>126</v>
      </c>
    </row>
    <row r="206" s="14" customFormat="1">
      <c r="A206" s="14"/>
      <c r="B206" s="248"/>
      <c r="C206" s="249"/>
      <c r="D206" s="233" t="s">
        <v>139</v>
      </c>
      <c r="E206" s="250" t="s">
        <v>32</v>
      </c>
      <c r="F206" s="251" t="s">
        <v>294</v>
      </c>
      <c r="G206" s="249"/>
      <c r="H206" s="252">
        <v>199.56</v>
      </c>
      <c r="I206" s="253"/>
      <c r="J206" s="249"/>
      <c r="K206" s="249"/>
      <c r="L206" s="254"/>
      <c r="M206" s="255"/>
      <c r="N206" s="256"/>
      <c r="O206" s="256"/>
      <c r="P206" s="256"/>
      <c r="Q206" s="256"/>
      <c r="R206" s="256"/>
      <c r="S206" s="256"/>
      <c r="T206" s="257"/>
      <c r="U206" s="14"/>
      <c r="V206" s="14"/>
      <c r="W206" s="14"/>
      <c r="X206" s="14"/>
      <c r="Y206" s="14"/>
      <c r="Z206" s="14"/>
      <c r="AA206" s="14"/>
      <c r="AB206" s="14"/>
      <c r="AC206" s="14"/>
      <c r="AD206" s="14"/>
      <c r="AE206" s="14"/>
      <c r="AT206" s="258" t="s">
        <v>139</v>
      </c>
      <c r="AU206" s="258" t="s">
        <v>87</v>
      </c>
      <c r="AV206" s="14" t="s">
        <v>87</v>
      </c>
      <c r="AW206" s="14" t="s">
        <v>39</v>
      </c>
      <c r="AX206" s="14" t="s">
        <v>23</v>
      </c>
      <c r="AY206" s="258" t="s">
        <v>126</v>
      </c>
    </row>
    <row r="207" s="2" customFormat="1" ht="16.5" customHeight="1">
      <c r="A207" s="39"/>
      <c r="B207" s="40"/>
      <c r="C207" s="220" t="s">
        <v>295</v>
      </c>
      <c r="D207" s="220" t="s">
        <v>128</v>
      </c>
      <c r="E207" s="221" t="s">
        <v>296</v>
      </c>
      <c r="F207" s="222" t="s">
        <v>297</v>
      </c>
      <c r="G207" s="223" t="s">
        <v>148</v>
      </c>
      <c r="H207" s="224">
        <v>1</v>
      </c>
      <c r="I207" s="225"/>
      <c r="J207" s="226">
        <f>ROUND(I207*H207,2)</f>
        <v>0</v>
      </c>
      <c r="K207" s="222" t="s">
        <v>132</v>
      </c>
      <c r="L207" s="45"/>
      <c r="M207" s="227" t="s">
        <v>32</v>
      </c>
      <c r="N207" s="228" t="s">
        <v>51</v>
      </c>
      <c r="O207" s="86"/>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133</v>
      </c>
      <c r="AT207" s="231" t="s">
        <v>128</v>
      </c>
      <c r="AU207" s="231" t="s">
        <v>87</v>
      </c>
      <c r="AY207" s="18" t="s">
        <v>126</v>
      </c>
      <c r="BE207" s="232">
        <f>IF(N207="základní",J207,0)</f>
        <v>0</v>
      </c>
      <c r="BF207" s="232">
        <f>IF(N207="snížená",J207,0)</f>
        <v>0</v>
      </c>
      <c r="BG207" s="232">
        <f>IF(N207="zákl. přenesená",J207,0)</f>
        <v>0</v>
      </c>
      <c r="BH207" s="232">
        <f>IF(N207="sníž. přenesená",J207,0)</f>
        <v>0</v>
      </c>
      <c r="BI207" s="232">
        <f>IF(N207="nulová",J207,0)</f>
        <v>0</v>
      </c>
      <c r="BJ207" s="18" t="s">
        <v>133</v>
      </c>
      <c r="BK207" s="232">
        <f>ROUND(I207*H207,2)</f>
        <v>0</v>
      </c>
      <c r="BL207" s="18" t="s">
        <v>133</v>
      </c>
      <c r="BM207" s="231" t="s">
        <v>298</v>
      </c>
    </row>
    <row r="208" s="2" customFormat="1">
      <c r="A208" s="39"/>
      <c r="B208" s="40"/>
      <c r="C208" s="41"/>
      <c r="D208" s="233" t="s">
        <v>135</v>
      </c>
      <c r="E208" s="41"/>
      <c r="F208" s="234" t="s">
        <v>299</v>
      </c>
      <c r="G208" s="41"/>
      <c r="H208" s="41"/>
      <c r="I208" s="138"/>
      <c r="J208" s="41"/>
      <c r="K208" s="41"/>
      <c r="L208" s="45"/>
      <c r="M208" s="235"/>
      <c r="N208" s="236"/>
      <c r="O208" s="86"/>
      <c r="P208" s="86"/>
      <c r="Q208" s="86"/>
      <c r="R208" s="86"/>
      <c r="S208" s="86"/>
      <c r="T208" s="87"/>
      <c r="U208" s="39"/>
      <c r="V208" s="39"/>
      <c r="W208" s="39"/>
      <c r="X208" s="39"/>
      <c r="Y208" s="39"/>
      <c r="Z208" s="39"/>
      <c r="AA208" s="39"/>
      <c r="AB208" s="39"/>
      <c r="AC208" s="39"/>
      <c r="AD208" s="39"/>
      <c r="AE208" s="39"/>
      <c r="AT208" s="18" t="s">
        <v>135</v>
      </c>
      <c r="AU208" s="18" t="s">
        <v>87</v>
      </c>
    </row>
    <row r="209" s="2" customFormat="1">
      <c r="A209" s="39"/>
      <c r="B209" s="40"/>
      <c r="C209" s="41"/>
      <c r="D209" s="233" t="s">
        <v>137</v>
      </c>
      <c r="E209" s="41"/>
      <c r="F209" s="237" t="s">
        <v>300</v>
      </c>
      <c r="G209" s="41"/>
      <c r="H209" s="41"/>
      <c r="I209" s="138"/>
      <c r="J209" s="41"/>
      <c r="K209" s="41"/>
      <c r="L209" s="45"/>
      <c r="M209" s="235"/>
      <c r="N209" s="236"/>
      <c r="O209" s="86"/>
      <c r="P209" s="86"/>
      <c r="Q209" s="86"/>
      <c r="R209" s="86"/>
      <c r="S209" s="86"/>
      <c r="T209" s="87"/>
      <c r="U209" s="39"/>
      <c r="V209" s="39"/>
      <c r="W209" s="39"/>
      <c r="X209" s="39"/>
      <c r="Y209" s="39"/>
      <c r="Z209" s="39"/>
      <c r="AA209" s="39"/>
      <c r="AB209" s="39"/>
      <c r="AC209" s="39"/>
      <c r="AD209" s="39"/>
      <c r="AE209" s="39"/>
      <c r="AT209" s="18" t="s">
        <v>137</v>
      </c>
      <c r="AU209" s="18" t="s">
        <v>87</v>
      </c>
    </row>
    <row r="210" s="13" customFormat="1">
      <c r="A210" s="13"/>
      <c r="B210" s="238"/>
      <c r="C210" s="239"/>
      <c r="D210" s="233" t="s">
        <v>139</v>
      </c>
      <c r="E210" s="240" t="s">
        <v>32</v>
      </c>
      <c r="F210" s="241" t="s">
        <v>301</v>
      </c>
      <c r="G210" s="239"/>
      <c r="H210" s="240" t="s">
        <v>32</v>
      </c>
      <c r="I210" s="242"/>
      <c r="J210" s="239"/>
      <c r="K210" s="239"/>
      <c r="L210" s="243"/>
      <c r="M210" s="244"/>
      <c r="N210" s="245"/>
      <c r="O210" s="245"/>
      <c r="P210" s="245"/>
      <c r="Q210" s="245"/>
      <c r="R210" s="245"/>
      <c r="S210" s="245"/>
      <c r="T210" s="246"/>
      <c r="U210" s="13"/>
      <c r="V210" s="13"/>
      <c r="W210" s="13"/>
      <c r="X210" s="13"/>
      <c r="Y210" s="13"/>
      <c r="Z210" s="13"/>
      <c r="AA210" s="13"/>
      <c r="AB210" s="13"/>
      <c r="AC210" s="13"/>
      <c r="AD210" s="13"/>
      <c r="AE210" s="13"/>
      <c r="AT210" s="247" t="s">
        <v>139</v>
      </c>
      <c r="AU210" s="247" t="s">
        <v>87</v>
      </c>
      <c r="AV210" s="13" t="s">
        <v>23</v>
      </c>
      <c r="AW210" s="13" t="s">
        <v>39</v>
      </c>
      <c r="AX210" s="13" t="s">
        <v>78</v>
      </c>
      <c r="AY210" s="247" t="s">
        <v>126</v>
      </c>
    </row>
    <row r="211" s="14" customFormat="1">
      <c r="A211" s="14"/>
      <c r="B211" s="248"/>
      <c r="C211" s="249"/>
      <c r="D211" s="233" t="s">
        <v>139</v>
      </c>
      <c r="E211" s="250" t="s">
        <v>32</v>
      </c>
      <c r="F211" s="251" t="s">
        <v>23</v>
      </c>
      <c r="G211" s="249"/>
      <c r="H211" s="252">
        <v>1</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139</v>
      </c>
      <c r="AU211" s="258" t="s">
        <v>87</v>
      </c>
      <c r="AV211" s="14" t="s">
        <v>87</v>
      </c>
      <c r="AW211" s="14" t="s">
        <v>39</v>
      </c>
      <c r="AX211" s="14" t="s">
        <v>23</v>
      </c>
      <c r="AY211" s="258" t="s">
        <v>126</v>
      </c>
    </row>
    <row r="212" s="12" customFormat="1" ht="20.88" customHeight="1">
      <c r="A212" s="12"/>
      <c r="B212" s="204"/>
      <c r="C212" s="205"/>
      <c r="D212" s="206" t="s">
        <v>77</v>
      </c>
      <c r="E212" s="218" t="s">
        <v>267</v>
      </c>
      <c r="F212" s="218" t="s">
        <v>302</v>
      </c>
      <c r="G212" s="205"/>
      <c r="H212" s="205"/>
      <c r="I212" s="208"/>
      <c r="J212" s="219">
        <f>BK212</f>
        <v>0</v>
      </c>
      <c r="K212" s="205"/>
      <c r="L212" s="210"/>
      <c r="M212" s="211"/>
      <c r="N212" s="212"/>
      <c r="O212" s="212"/>
      <c r="P212" s="213">
        <f>SUM(P213:P230)</f>
        <v>0</v>
      </c>
      <c r="Q212" s="212"/>
      <c r="R212" s="213">
        <f>SUM(R213:R230)</f>
        <v>0.049474999999999998</v>
      </c>
      <c r="S212" s="212"/>
      <c r="T212" s="214">
        <f>SUM(T213:T230)</f>
        <v>0</v>
      </c>
      <c r="U212" s="12"/>
      <c r="V212" s="12"/>
      <c r="W212" s="12"/>
      <c r="X212" s="12"/>
      <c r="Y212" s="12"/>
      <c r="Z212" s="12"/>
      <c r="AA212" s="12"/>
      <c r="AB212" s="12"/>
      <c r="AC212" s="12"/>
      <c r="AD212" s="12"/>
      <c r="AE212" s="12"/>
      <c r="AR212" s="215" t="s">
        <v>23</v>
      </c>
      <c r="AT212" s="216" t="s">
        <v>77</v>
      </c>
      <c r="AU212" s="216" t="s">
        <v>87</v>
      </c>
      <c r="AY212" s="215" t="s">
        <v>126</v>
      </c>
      <c r="BK212" s="217">
        <f>SUM(BK213:BK230)</f>
        <v>0</v>
      </c>
    </row>
    <row r="213" s="2" customFormat="1" ht="16.5" customHeight="1">
      <c r="A213" s="39"/>
      <c r="B213" s="40"/>
      <c r="C213" s="220" t="s">
        <v>303</v>
      </c>
      <c r="D213" s="220" t="s">
        <v>128</v>
      </c>
      <c r="E213" s="221" t="s">
        <v>304</v>
      </c>
      <c r="F213" s="222" t="s">
        <v>305</v>
      </c>
      <c r="G213" s="223" t="s">
        <v>156</v>
      </c>
      <c r="H213" s="224">
        <v>150</v>
      </c>
      <c r="I213" s="225"/>
      <c r="J213" s="226">
        <f>ROUND(I213*H213,2)</f>
        <v>0</v>
      </c>
      <c r="K213" s="222" t="s">
        <v>32</v>
      </c>
      <c r="L213" s="45"/>
      <c r="M213" s="227" t="s">
        <v>32</v>
      </c>
      <c r="N213" s="228" t="s">
        <v>51</v>
      </c>
      <c r="O213" s="86"/>
      <c r="P213" s="229">
        <f>O213*H213</f>
        <v>0</v>
      </c>
      <c r="Q213" s="229">
        <v>0</v>
      </c>
      <c r="R213" s="229">
        <f>Q213*H213</f>
        <v>0</v>
      </c>
      <c r="S213" s="229">
        <v>0</v>
      </c>
      <c r="T213" s="230">
        <f>S213*H213</f>
        <v>0</v>
      </c>
      <c r="U213" s="39"/>
      <c r="V213" s="39"/>
      <c r="W213" s="39"/>
      <c r="X213" s="39"/>
      <c r="Y213" s="39"/>
      <c r="Z213" s="39"/>
      <c r="AA213" s="39"/>
      <c r="AB213" s="39"/>
      <c r="AC213" s="39"/>
      <c r="AD213" s="39"/>
      <c r="AE213" s="39"/>
      <c r="AR213" s="231" t="s">
        <v>133</v>
      </c>
      <c r="AT213" s="231" t="s">
        <v>128</v>
      </c>
      <c r="AU213" s="231" t="s">
        <v>153</v>
      </c>
      <c r="AY213" s="18" t="s">
        <v>126</v>
      </c>
      <c r="BE213" s="232">
        <f>IF(N213="základní",J213,0)</f>
        <v>0</v>
      </c>
      <c r="BF213" s="232">
        <f>IF(N213="snížená",J213,0)</f>
        <v>0</v>
      </c>
      <c r="BG213" s="232">
        <f>IF(N213="zákl. přenesená",J213,0)</f>
        <v>0</v>
      </c>
      <c r="BH213" s="232">
        <f>IF(N213="sníž. přenesená",J213,0)</f>
        <v>0</v>
      </c>
      <c r="BI213" s="232">
        <f>IF(N213="nulová",J213,0)</f>
        <v>0</v>
      </c>
      <c r="BJ213" s="18" t="s">
        <v>133</v>
      </c>
      <c r="BK213" s="232">
        <f>ROUND(I213*H213,2)</f>
        <v>0</v>
      </c>
      <c r="BL213" s="18" t="s">
        <v>133</v>
      </c>
      <c r="BM213" s="231" t="s">
        <v>306</v>
      </c>
    </row>
    <row r="214" s="2" customFormat="1">
      <c r="A214" s="39"/>
      <c r="B214" s="40"/>
      <c r="C214" s="41"/>
      <c r="D214" s="233" t="s">
        <v>135</v>
      </c>
      <c r="E214" s="41"/>
      <c r="F214" s="234" t="s">
        <v>307</v>
      </c>
      <c r="G214" s="41"/>
      <c r="H214" s="41"/>
      <c r="I214" s="138"/>
      <c r="J214" s="41"/>
      <c r="K214" s="41"/>
      <c r="L214" s="45"/>
      <c r="M214" s="235"/>
      <c r="N214" s="236"/>
      <c r="O214" s="86"/>
      <c r="P214" s="86"/>
      <c r="Q214" s="86"/>
      <c r="R214" s="86"/>
      <c r="S214" s="86"/>
      <c r="T214" s="87"/>
      <c r="U214" s="39"/>
      <c r="V214" s="39"/>
      <c r="W214" s="39"/>
      <c r="X214" s="39"/>
      <c r="Y214" s="39"/>
      <c r="Z214" s="39"/>
      <c r="AA214" s="39"/>
      <c r="AB214" s="39"/>
      <c r="AC214" s="39"/>
      <c r="AD214" s="39"/>
      <c r="AE214" s="39"/>
      <c r="AT214" s="18" t="s">
        <v>135</v>
      </c>
      <c r="AU214" s="18" t="s">
        <v>153</v>
      </c>
    </row>
    <row r="215" s="2" customFormat="1">
      <c r="A215" s="39"/>
      <c r="B215" s="40"/>
      <c r="C215" s="41"/>
      <c r="D215" s="233" t="s">
        <v>137</v>
      </c>
      <c r="E215" s="41"/>
      <c r="F215" s="237" t="s">
        <v>308</v>
      </c>
      <c r="G215" s="41"/>
      <c r="H215" s="41"/>
      <c r="I215" s="138"/>
      <c r="J215" s="41"/>
      <c r="K215" s="41"/>
      <c r="L215" s="45"/>
      <c r="M215" s="235"/>
      <c r="N215" s="236"/>
      <c r="O215" s="86"/>
      <c r="P215" s="86"/>
      <c r="Q215" s="86"/>
      <c r="R215" s="86"/>
      <c r="S215" s="86"/>
      <c r="T215" s="87"/>
      <c r="U215" s="39"/>
      <c r="V215" s="39"/>
      <c r="W215" s="39"/>
      <c r="X215" s="39"/>
      <c r="Y215" s="39"/>
      <c r="Z215" s="39"/>
      <c r="AA215" s="39"/>
      <c r="AB215" s="39"/>
      <c r="AC215" s="39"/>
      <c r="AD215" s="39"/>
      <c r="AE215" s="39"/>
      <c r="AT215" s="18" t="s">
        <v>137</v>
      </c>
      <c r="AU215" s="18" t="s">
        <v>153</v>
      </c>
    </row>
    <row r="216" s="13" customFormat="1">
      <c r="A216" s="13"/>
      <c r="B216" s="238"/>
      <c r="C216" s="239"/>
      <c r="D216" s="233" t="s">
        <v>139</v>
      </c>
      <c r="E216" s="240" t="s">
        <v>32</v>
      </c>
      <c r="F216" s="241" t="s">
        <v>309</v>
      </c>
      <c r="G216" s="239"/>
      <c r="H216" s="240" t="s">
        <v>32</v>
      </c>
      <c r="I216" s="242"/>
      <c r="J216" s="239"/>
      <c r="K216" s="239"/>
      <c r="L216" s="243"/>
      <c r="M216" s="244"/>
      <c r="N216" s="245"/>
      <c r="O216" s="245"/>
      <c r="P216" s="245"/>
      <c r="Q216" s="245"/>
      <c r="R216" s="245"/>
      <c r="S216" s="245"/>
      <c r="T216" s="246"/>
      <c r="U216" s="13"/>
      <c r="V216" s="13"/>
      <c r="W216" s="13"/>
      <c r="X216" s="13"/>
      <c r="Y216" s="13"/>
      <c r="Z216" s="13"/>
      <c r="AA216" s="13"/>
      <c r="AB216" s="13"/>
      <c r="AC216" s="13"/>
      <c r="AD216" s="13"/>
      <c r="AE216" s="13"/>
      <c r="AT216" s="247" t="s">
        <v>139</v>
      </c>
      <c r="AU216" s="247" t="s">
        <v>153</v>
      </c>
      <c r="AV216" s="13" t="s">
        <v>23</v>
      </c>
      <c r="AW216" s="13" t="s">
        <v>39</v>
      </c>
      <c r="AX216" s="13" t="s">
        <v>78</v>
      </c>
      <c r="AY216" s="247" t="s">
        <v>126</v>
      </c>
    </row>
    <row r="217" s="14" customFormat="1">
      <c r="A217" s="14"/>
      <c r="B217" s="248"/>
      <c r="C217" s="249"/>
      <c r="D217" s="233" t="s">
        <v>139</v>
      </c>
      <c r="E217" s="250" t="s">
        <v>32</v>
      </c>
      <c r="F217" s="251" t="s">
        <v>310</v>
      </c>
      <c r="G217" s="249"/>
      <c r="H217" s="252">
        <v>150</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139</v>
      </c>
      <c r="AU217" s="258" t="s">
        <v>153</v>
      </c>
      <c r="AV217" s="14" t="s">
        <v>87</v>
      </c>
      <c r="AW217" s="14" t="s">
        <v>39</v>
      </c>
      <c r="AX217" s="14" t="s">
        <v>23</v>
      </c>
      <c r="AY217" s="258" t="s">
        <v>126</v>
      </c>
    </row>
    <row r="218" s="2" customFormat="1" ht="16.5" customHeight="1">
      <c r="A218" s="39"/>
      <c r="B218" s="40"/>
      <c r="C218" s="220" t="s">
        <v>311</v>
      </c>
      <c r="D218" s="220" t="s">
        <v>128</v>
      </c>
      <c r="E218" s="221" t="s">
        <v>312</v>
      </c>
      <c r="F218" s="222" t="s">
        <v>313</v>
      </c>
      <c r="G218" s="223" t="s">
        <v>156</v>
      </c>
      <c r="H218" s="224">
        <v>150</v>
      </c>
      <c r="I218" s="225"/>
      <c r="J218" s="226">
        <f>ROUND(I218*H218,2)</f>
        <v>0</v>
      </c>
      <c r="K218" s="222" t="s">
        <v>132</v>
      </c>
      <c r="L218" s="45"/>
      <c r="M218" s="227" t="s">
        <v>32</v>
      </c>
      <c r="N218" s="228" t="s">
        <v>51</v>
      </c>
      <c r="O218" s="86"/>
      <c r="P218" s="229">
        <f>O218*H218</f>
        <v>0</v>
      </c>
      <c r="Q218" s="229">
        <v>0</v>
      </c>
      <c r="R218" s="229">
        <f>Q218*H218</f>
        <v>0</v>
      </c>
      <c r="S218" s="229">
        <v>0</v>
      </c>
      <c r="T218" s="230">
        <f>S218*H218</f>
        <v>0</v>
      </c>
      <c r="U218" s="39"/>
      <c r="V218" s="39"/>
      <c r="W218" s="39"/>
      <c r="X218" s="39"/>
      <c r="Y218" s="39"/>
      <c r="Z218" s="39"/>
      <c r="AA218" s="39"/>
      <c r="AB218" s="39"/>
      <c r="AC218" s="39"/>
      <c r="AD218" s="39"/>
      <c r="AE218" s="39"/>
      <c r="AR218" s="231" t="s">
        <v>133</v>
      </c>
      <c r="AT218" s="231" t="s">
        <v>128</v>
      </c>
      <c r="AU218" s="231" t="s">
        <v>153</v>
      </c>
      <c r="AY218" s="18" t="s">
        <v>126</v>
      </c>
      <c r="BE218" s="232">
        <f>IF(N218="základní",J218,0)</f>
        <v>0</v>
      </c>
      <c r="BF218" s="232">
        <f>IF(N218="snížená",J218,0)</f>
        <v>0</v>
      </c>
      <c r="BG218" s="232">
        <f>IF(N218="zákl. přenesená",J218,0)</f>
        <v>0</v>
      </c>
      <c r="BH218" s="232">
        <f>IF(N218="sníž. přenesená",J218,0)</f>
        <v>0</v>
      </c>
      <c r="BI218" s="232">
        <f>IF(N218="nulová",J218,0)</f>
        <v>0</v>
      </c>
      <c r="BJ218" s="18" t="s">
        <v>133</v>
      </c>
      <c r="BK218" s="232">
        <f>ROUND(I218*H218,2)</f>
        <v>0</v>
      </c>
      <c r="BL218" s="18" t="s">
        <v>133</v>
      </c>
      <c r="BM218" s="231" t="s">
        <v>314</v>
      </c>
    </row>
    <row r="219" s="2" customFormat="1">
      <c r="A219" s="39"/>
      <c r="B219" s="40"/>
      <c r="C219" s="41"/>
      <c r="D219" s="233" t="s">
        <v>135</v>
      </c>
      <c r="E219" s="41"/>
      <c r="F219" s="234" t="s">
        <v>315</v>
      </c>
      <c r="G219" s="41"/>
      <c r="H219" s="41"/>
      <c r="I219" s="138"/>
      <c r="J219" s="41"/>
      <c r="K219" s="41"/>
      <c r="L219" s="45"/>
      <c r="M219" s="235"/>
      <c r="N219" s="236"/>
      <c r="O219" s="86"/>
      <c r="P219" s="86"/>
      <c r="Q219" s="86"/>
      <c r="R219" s="86"/>
      <c r="S219" s="86"/>
      <c r="T219" s="87"/>
      <c r="U219" s="39"/>
      <c r="V219" s="39"/>
      <c r="W219" s="39"/>
      <c r="X219" s="39"/>
      <c r="Y219" s="39"/>
      <c r="Z219" s="39"/>
      <c r="AA219" s="39"/>
      <c r="AB219" s="39"/>
      <c r="AC219" s="39"/>
      <c r="AD219" s="39"/>
      <c r="AE219" s="39"/>
      <c r="AT219" s="18" t="s">
        <v>135</v>
      </c>
      <c r="AU219" s="18" t="s">
        <v>153</v>
      </c>
    </row>
    <row r="220" s="2" customFormat="1">
      <c r="A220" s="39"/>
      <c r="B220" s="40"/>
      <c r="C220" s="41"/>
      <c r="D220" s="233" t="s">
        <v>137</v>
      </c>
      <c r="E220" s="41"/>
      <c r="F220" s="237" t="s">
        <v>316</v>
      </c>
      <c r="G220" s="41"/>
      <c r="H220" s="41"/>
      <c r="I220" s="138"/>
      <c r="J220" s="41"/>
      <c r="K220" s="41"/>
      <c r="L220" s="45"/>
      <c r="M220" s="235"/>
      <c r="N220" s="236"/>
      <c r="O220" s="86"/>
      <c r="P220" s="86"/>
      <c r="Q220" s="86"/>
      <c r="R220" s="86"/>
      <c r="S220" s="86"/>
      <c r="T220" s="87"/>
      <c r="U220" s="39"/>
      <c r="V220" s="39"/>
      <c r="W220" s="39"/>
      <c r="X220" s="39"/>
      <c r="Y220" s="39"/>
      <c r="Z220" s="39"/>
      <c r="AA220" s="39"/>
      <c r="AB220" s="39"/>
      <c r="AC220" s="39"/>
      <c r="AD220" s="39"/>
      <c r="AE220" s="39"/>
      <c r="AT220" s="18" t="s">
        <v>137</v>
      </c>
      <c r="AU220" s="18" t="s">
        <v>153</v>
      </c>
    </row>
    <row r="221" s="13" customFormat="1">
      <c r="A221" s="13"/>
      <c r="B221" s="238"/>
      <c r="C221" s="239"/>
      <c r="D221" s="233" t="s">
        <v>139</v>
      </c>
      <c r="E221" s="240" t="s">
        <v>32</v>
      </c>
      <c r="F221" s="241" t="s">
        <v>309</v>
      </c>
      <c r="G221" s="239"/>
      <c r="H221" s="240" t="s">
        <v>32</v>
      </c>
      <c r="I221" s="242"/>
      <c r="J221" s="239"/>
      <c r="K221" s="239"/>
      <c r="L221" s="243"/>
      <c r="M221" s="244"/>
      <c r="N221" s="245"/>
      <c r="O221" s="245"/>
      <c r="P221" s="245"/>
      <c r="Q221" s="245"/>
      <c r="R221" s="245"/>
      <c r="S221" s="245"/>
      <c r="T221" s="246"/>
      <c r="U221" s="13"/>
      <c r="V221" s="13"/>
      <c r="W221" s="13"/>
      <c r="X221" s="13"/>
      <c r="Y221" s="13"/>
      <c r="Z221" s="13"/>
      <c r="AA221" s="13"/>
      <c r="AB221" s="13"/>
      <c r="AC221" s="13"/>
      <c r="AD221" s="13"/>
      <c r="AE221" s="13"/>
      <c r="AT221" s="247" t="s">
        <v>139</v>
      </c>
      <c r="AU221" s="247" t="s">
        <v>153</v>
      </c>
      <c r="AV221" s="13" t="s">
        <v>23</v>
      </c>
      <c r="AW221" s="13" t="s">
        <v>39</v>
      </c>
      <c r="AX221" s="13" t="s">
        <v>78</v>
      </c>
      <c r="AY221" s="247" t="s">
        <v>126</v>
      </c>
    </row>
    <row r="222" s="14" customFormat="1">
      <c r="A222" s="14"/>
      <c r="B222" s="248"/>
      <c r="C222" s="249"/>
      <c r="D222" s="233" t="s">
        <v>139</v>
      </c>
      <c r="E222" s="250" t="s">
        <v>32</v>
      </c>
      <c r="F222" s="251" t="s">
        <v>310</v>
      </c>
      <c r="G222" s="249"/>
      <c r="H222" s="252">
        <v>150</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139</v>
      </c>
      <c r="AU222" s="258" t="s">
        <v>153</v>
      </c>
      <c r="AV222" s="14" t="s">
        <v>87</v>
      </c>
      <c r="AW222" s="14" t="s">
        <v>39</v>
      </c>
      <c r="AX222" s="14" t="s">
        <v>23</v>
      </c>
      <c r="AY222" s="258" t="s">
        <v>126</v>
      </c>
    </row>
    <row r="223" s="2" customFormat="1" ht="16.5" customHeight="1">
      <c r="A223" s="39"/>
      <c r="B223" s="40"/>
      <c r="C223" s="270" t="s">
        <v>317</v>
      </c>
      <c r="D223" s="270" t="s">
        <v>318</v>
      </c>
      <c r="E223" s="271" t="s">
        <v>319</v>
      </c>
      <c r="F223" s="272" t="s">
        <v>320</v>
      </c>
      <c r="G223" s="273" t="s">
        <v>321</v>
      </c>
      <c r="H223" s="274">
        <v>4.6349999999999998</v>
      </c>
      <c r="I223" s="275"/>
      <c r="J223" s="276">
        <f>ROUND(I223*H223,2)</f>
        <v>0</v>
      </c>
      <c r="K223" s="272" t="s">
        <v>132</v>
      </c>
      <c r="L223" s="277"/>
      <c r="M223" s="278" t="s">
        <v>32</v>
      </c>
      <c r="N223" s="279" t="s">
        <v>51</v>
      </c>
      <c r="O223" s="86"/>
      <c r="P223" s="229">
        <f>O223*H223</f>
        <v>0</v>
      </c>
      <c r="Q223" s="229">
        <v>0.001</v>
      </c>
      <c r="R223" s="229">
        <f>Q223*H223</f>
        <v>0.0046350000000000002</v>
      </c>
      <c r="S223" s="229">
        <v>0</v>
      </c>
      <c r="T223" s="230">
        <f>S223*H223</f>
        <v>0</v>
      </c>
      <c r="U223" s="39"/>
      <c r="V223" s="39"/>
      <c r="W223" s="39"/>
      <c r="X223" s="39"/>
      <c r="Y223" s="39"/>
      <c r="Z223" s="39"/>
      <c r="AA223" s="39"/>
      <c r="AB223" s="39"/>
      <c r="AC223" s="39"/>
      <c r="AD223" s="39"/>
      <c r="AE223" s="39"/>
      <c r="AR223" s="231" t="s">
        <v>193</v>
      </c>
      <c r="AT223" s="231" t="s">
        <v>318</v>
      </c>
      <c r="AU223" s="231" t="s">
        <v>153</v>
      </c>
      <c r="AY223" s="18" t="s">
        <v>126</v>
      </c>
      <c r="BE223" s="232">
        <f>IF(N223="základní",J223,0)</f>
        <v>0</v>
      </c>
      <c r="BF223" s="232">
        <f>IF(N223="snížená",J223,0)</f>
        <v>0</v>
      </c>
      <c r="BG223" s="232">
        <f>IF(N223="zákl. přenesená",J223,0)</f>
        <v>0</v>
      </c>
      <c r="BH223" s="232">
        <f>IF(N223="sníž. přenesená",J223,0)</f>
        <v>0</v>
      </c>
      <c r="BI223" s="232">
        <f>IF(N223="nulová",J223,0)</f>
        <v>0</v>
      </c>
      <c r="BJ223" s="18" t="s">
        <v>133</v>
      </c>
      <c r="BK223" s="232">
        <f>ROUND(I223*H223,2)</f>
        <v>0</v>
      </c>
      <c r="BL223" s="18" t="s">
        <v>133</v>
      </c>
      <c r="BM223" s="231" t="s">
        <v>322</v>
      </c>
    </row>
    <row r="224" s="2" customFormat="1">
      <c r="A224" s="39"/>
      <c r="B224" s="40"/>
      <c r="C224" s="41"/>
      <c r="D224" s="233" t="s">
        <v>135</v>
      </c>
      <c r="E224" s="41"/>
      <c r="F224" s="234" t="s">
        <v>320</v>
      </c>
      <c r="G224" s="41"/>
      <c r="H224" s="41"/>
      <c r="I224" s="138"/>
      <c r="J224" s="41"/>
      <c r="K224" s="41"/>
      <c r="L224" s="45"/>
      <c r="M224" s="235"/>
      <c r="N224" s="236"/>
      <c r="O224" s="86"/>
      <c r="P224" s="86"/>
      <c r="Q224" s="86"/>
      <c r="R224" s="86"/>
      <c r="S224" s="86"/>
      <c r="T224" s="87"/>
      <c r="U224" s="39"/>
      <c r="V224" s="39"/>
      <c r="W224" s="39"/>
      <c r="X224" s="39"/>
      <c r="Y224" s="39"/>
      <c r="Z224" s="39"/>
      <c r="AA224" s="39"/>
      <c r="AB224" s="39"/>
      <c r="AC224" s="39"/>
      <c r="AD224" s="39"/>
      <c r="AE224" s="39"/>
      <c r="AT224" s="18" t="s">
        <v>135</v>
      </c>
      <c r="AU224" s="18" t="s">
        <v>153</v>
      </c>
    </row>
    <row r="225" s="13" customFormat="1">
      <c r="A225" s="13"/>
      <c r="B225" s="238"/>
      <c r="C225" s="239"/>
      <c r="D225" s="233" t="s">
        <v>139</v>
      </c>
      <c r="E225" s="240" t="s">
        <v>32</v>
      </c>
      <c r="F225" s="241" t="s">
        <v>323</v>
      </c>
      <c r="G225" s="239"/>
      <c r="H225" s="240" t="s">
        <v>32</v>
      </c>
      <c r="I225" s="242"/>
      <c r="J225" s="239"/>
      <c r="K225" s="239"/>
      <c r="L225" s="243"/>
      <c r="M225" s="244"/>
      <c r="N225" s="245"/>
      <c r="O225" s="245"/>
      <c r="P225" s="245"/>
      <c r="Q225" s="245"/>
      <c r="R225" s="245"/>
      <c r="S225" s="245"/>
      <c r="T225" s="246"/>
      <c r="U225" s="13"/>
      <c r="V225" s="13"/>
      <c r="W225" s="13"/>
      <c r="X225" s="13"/>
      <c r="Y225" s="13"/>
      <c r="Z225" s="13"/>
      <c r="AA225" s="13"/>
      <c r="AB225" s="13"/>
      <c r="AC225" s="13"/>
      <c r="AD225" s="13"/>
      <c r="AE225" s="13"/>
      <c r="AT225" s="247" t="s">
        <v>139</v>
      </c>
      <c r="AU225" s="247" t="s">
        <v>153</v>
      </c>
      <c r="AV225" s="13" t="s">
        <v>23</v>
      </c>
      <c r="AW225" s="13" t="s">
        <v>39</v>
      </c>
      <c r="AX225" s="13" t="s">
        <v>78</v>
      </c>
      <c r="AY225" s="247" t="s">
        <v>126</v>
      </c>
    </row>
    <row r="226" s="14" customFormat="1">
      <c r="A226" s="14"/>
      <c r="B226" s="248"/>
      <c r="C226" s="249"/>
      <c r="D226" s="233" t="s">
        <v>139</v>
      </c>
      <c r="E226" s="250" t="s">
        <v>32</v>
      </c>
      <c r="F226" s="251" t="s">
        <v>324</v>
      </c>
      <c r="G226" s="249"/>
      <c r="H226" s="252">
        <v>4.6349999999999998</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139</v>
      </c>
      <c r="AU226" s="258" t="s">
        <v>153</v>
      </c>
      <c r="AV226" s="14" t="s">
        <v>87</v>
      </c>
      <c r="AW226" s="14" t="s">
        <v>39</v>
      </c>
      <c r="AX226" s="14" t="s">
        <v>23</v>
      </c>
      <c r="AY226" s="258" t="s">
        <v>126</v>
      </c>
    </row>
    <row r="227" s="2" customFormat="1" ht="16.5" customHeight="1">
      <c r="A227" s="39"/>
      <c r="B227" s="40"/>
      <c r="C227" s="220" t="s">
        <v>325</v>
      </c>
      <c r="D227" s="220" t="s">
        <v>128</v>
      </c>
      <c r="E227" s="221" t="s">
        <v>326</v>
      </c>
      <c r="F227" s="222" t="s">
        <v>327</v>
      </c>
      <c r="G227" s="223" t="s">
        <v>148</v>
      </c>
      <c r="H227" s="224">
        <v>1</v>
      </c>
      <c r="I227" s="225"/>
      <c r="J227" s="226">
        <f>ROUND(I227*H227,2)</f>
        <v>0</v>
      </c>
      <c r="K227" s="222" t="s">
        <v>132</v>
      </c>
      <c r="L227" s="45"/>
      <c r="M227" s="227" t="s">
        <v>32</v>
      </c>
      <c r="N227" s="228" t="s">
        <v>51</v>
      </c>
      <c r="O227" s="86"/>
      <c r="P227" s="229">
        <f>O227*H227</f>
        <v>0</v>
      </c>
      <c r="Q227" s="229">
        <v>0.044839999999999998</v>
      </c>
      <c r="R227" s="229">
        <f>Q227*H227</f>
        <v>0.044839999999999998</v>
      </c>
      <c r="S227" s="229">
        <v>0</v>
      </c>
      <c r="T227" s="230">
        <f>S227*H227</f>
        <v>0</v>
      </c>
      <c r="U227" s="39"/>
      <c r="V227" s="39"/>
      <c r="W227" s="39"/>
      <c r="X227" s="39"/>
      <c r="Y227" s="39"/>
      <c r="Z227" s="39"/>
      <c r="AA227" s="39"/>
      <c r="AB227" s="39"/>
      <c r="AC227" s="39"/>
      <c r="AD227" s="39"/>
      <c r="AE227" s="39"/>
      <c r="AR227" s="231" t="s">
        <v>133</v>
      </c>
      <c r="AT227" s="231" t="s">
        <v>128</v>
      </c>
      <c r="AU227" s="231" t="s">
        <v>153</v>
      </c>
      <c r="AY227" s="18" t="s">
        <v>126</v>
      </c>
      <c r="BE227" s="232">
        <f>IF(N227="základní",J227,0)</f>
        <v>0</v>
      </c>
      <c r="BF227" s="232">
        <f>IF(N227="snížená",J227,0)</f>
        <v>0</v>
      </c>
      <c r="BG227" s="232">
        <f>IF(N227="zákl. přenesená",J227,0)</f>
        <v>0</v>
      </c>
      <c r="BH227" s="232">
        <f>IF(N227="sníž. přenesená",J227,0)</f>
        <v>0</v>
      </c>
      <c r="BI227" s="232">
        <f>IF(N227="nulová",J227,0)</f>
        <v>0</v>
      </c>
      <c r="BJ227" s="18" t="s">
        <v>133</v>
      </c>
      <c r="BK227" s="232">
        <f>ROUND(I227*H227,2)</f>
        <v>0</v>
      </c>
      <c r="BL227" s="18" t="s">
        <v>133</v>
      </c>
      <c r="BM227" s="231" t="s">
        <v>328</v>
      </c>
    </row>
    <row r="228" s="2" customFormat="1">
      <c r="A228" s="39"/>
      <c r="B228" s="40"/>
      <c r="C228" s="41"/>
      <c r="D228" s="233" t="s">
        <v>135</v>
      </c>
      <c r="E228" s="41"/>
      <c r="F228" s="234" t="s">
        <v>329</v>
      </c>
      <c r="G228" s="41"/>
      <c r="H228" s="41"/>
      <c r="I228" s="138"/>
      <c r="J228" s="41"/>
      <c r="K228" s="41"/>
      <c r="L228" s="45"/>
      <c r="M228" s="235"/>
      <c r="N228" s="236"/>
      <c r="O228" s="86"/>
      <c r="P228" s="86"/>
      <c r="Q228" s="86"/>
      <c r="R228" s="86"/>
      <c r="S228" s="86"/>
      <c r="T228" s="87"/>
      <c r="U228" s="39"/>
      <c r="V228" s="39"/>
      <c r="W228" s="39"/>
      <c r="X228" s="39"/>
      <c r="Y228" s="39"/>
      <c r="Z228" s="39"/>
      <c r="AA228" s="39"/>
      <c r="AB228" s="39"/>
      <c r="AC228" s="39"/>
      <c r="AD228" s="39"/>
      <c r="AE228" s="39"/>
      <c r="AT228" s="18" t="s">
        <v>135</v>
      </c>
      <c r="AU228" s="18" t="s">
        <v>153</v>
      </c>
    </row>
    <row r="229" s="13" customFormat="1">
      <c r="A229" s="13"/>
      <c r="B229" s="238"/>
      <c r="C229" s="239"/>
      <c r="D229" s="233" t="s">
        <v>139</v>
      </c>
      <c r="E229" s="240" t="s">
        <v>32</v>
      </c>
      <c r="F229" s="241" t="s">
        <v>330</v>
      </c>
      <c r="G229" s="239"/>
      <c r="H229" s="240" t="s">
        <v>32</v>
      </c>
      <c r="I229" s="242"/>
      <c r="J229" s="239"/>
      <c r="K229" s="239"/>
      <c r="L229" s="243"/>
      <c r="M229" s="244"/>
      <c r="N229" s="245"/>
      <c r="O229" s="245"/>
      <c r="P229" s="245"/>
      <c r="Q229" s="245"/>
      <c r="R229" s="245"/>
      <c r="S229" s="245"/>
      <c r="T229" s="246"/>
      <c r="U229" s="13"/>
      <c r="V229" s="13"/>
      <c r="W229" s="13"/>
      <c r="X229" s="13"/>
      <c r="Y229" s="13"/>
      <c r="Z229" s="13"/>
      <c r="AA229" s="13"/>
      <c r="AB229" s="13"/>
      <c r="AC229" s="13"/>
      <c r="AD229" s="13"/>
      <c r="AE229" s="13"/>
      <c r="AT229" s="247" t="s">
        <v>139</v>
      </c>
      <c r="AU229" s="247" t="s">
        <v>153</v>
      </c>
      <c r="AV229" s="13" t="s">
        <v>23</v>
      </c>
      <c r="AW229" s="13" t="s">
        <v>39</v>
      </c>
      <c r="AX229" s="13" t="s">
        <v>78</v>
      </c>
      <c r="AY229" s="247" t="s">
        <v>126</v>
      </c>
    </row>
    <row r="230" s="14" customFormat="1">
      <c r="A230" s="14"/>
      <c r="B230" s="248"/>
      <c r="C230" s="249"/>
      <c r="D230" s="233" t="s">
        <v>139</v>
      </c>
      <c r="E230" s="250" t="s">
        <v>32</v>
      </c>
      <c r="F230" s="251" t="s">
        <v>23</v>
      </c>
      <c r="G230" s="249"/>
      <c r="H230" s="252">
        <v>1</v>
      </c>
      <c r="I230" s="253"/>
      <c r="J230" s="249"/>
      <c r="K230" s="249"/>
      <c r="L230" s="254"/>
      <c r="M230" s="255"/>
      <c r="N230" s="256"/>
      <c r="O230" s="256"/>
      <c r="P230" s="256"/>
      <c r="Q230" s="256"/>
      <c r="R230" s="256"/>
      <c r="S230" s="256"/>
      <c r="T230" s="257"/>
      <c r="U230" s="14"/>
      <c r="V230" s="14"/>
      <c r="W230" s="14"/>
      <c r="X230" s="14"/>
      <c r="Y230" s="14"/>
      <c r="Z230" s="14"/>
      <c r="AA230" s="14"/>
      <c r="AB230" s="14"/>
      <c r="AC230" s="14"/>
      <c r="AD230" s="14"/>
      <c r="AE230" s="14"/>
      <c r="AT230" s="258" t="s">
        <v>139</v>
      </c>
      <c r="AU230" s="258" t="s">
        <v>153</v>
      </c>
      <c r="AV230" s="14" t="s">
        <v>87</v>
      </c>
      <c r="AW230" s="14" t="s">
        <v>39</v>
      </c>
      <c r="AX230" s="14" t="s">
        <v>23</v>
      </c>
      <c r="AY230" s="258" t="s">
        <v>126</v>
      </c>
    </row>
    <row r="231" s="12" customFormat="1" ht="22.8" customHeight="1">
      <c r="A231" s="12"/>
      <c r="B231" s="204"/>
      <c r="C231" s="205"/>
      <c r="D231" s="206" t="s">
        <v>77</v>
      </c>
      <c r="E231" s="218" t="s">
        <v>87</v>
      </c>
      <c r="F231" s="218" t="s">
        <v>331</v>
      </c>
      <c r="G231" s="205"/>
      <c r="H231" s="205"/>
      <c r="I231" s="208"/>
      <c r="J231" s="219">
        <f>BK231</f>
        <v>0</v>
      </c>
      <c r="K231" s="205"/>
      <c r="L231" s="210"/>
      <c r="M231" s="211"/>
      <c r="N231" s="212"/>
      <c r="O231" s="212"/>
      <c r="P231" s="213">
        <f>SUM(P232:P275)</f>
        <v>0</v>
      </c>
      <c r="Q231" s="212"/>
      <c r="R231" s="213">
        <f>SUM(R232:R275)</f>
        <v>0.11156608000000001</v>
      </c>
      <c r="S231" s="212"/>
      <c r="T231" s="214">
        <f>SUM(T232:T275)</f>
        <v>0</v>
      </c>
      <c r="U231" s="12"/>
      <c r="V231" s="12"/>
      <c r="W231" s="12"/>
      <c r="X231" s="12"/>
      <c r="Y231" s="12"/>
      <c r="Z231" s="12"/>
      <c r="AA231" s="12"/>
      <c r="AB231" s="12"/>
      <c r="AC231" s="12"/>
      <c r="AD231" s="12"/>
      <c r="AE231" s="12"/>
      <c r="AR231" s="215" t="s">
        <v>23</v>
      </c>
      <c r="AT231" s="216" t="s">
        <v>77</v>
      </c>
      <c r="AU231" s="216" t="s">
        <v>23</v>
      </c>
      <c r="AY231" s="215" t="s">
        <v>126</v>
      </c>
      <c r="BK231" s="217">
        <f>SUM(BK232:BK275)</f>
        <v>0</v>
      </c>
    </row>
    <row r="232" s="2" customFormat="1" ht="16.5" customHeight="1">
      <c r="A232" s="39"/>
      <c r="B232" s="40"/>
      <c r="C232" s="220" t="s">
        <v>332</v>
      </c>
      <c r="D232" s="220" t="s">
        <v>128</v>
      </c>
      <c r="E232" s="221" t="s">
        <v>333</v>
      </c>
      <c r="F232" s="222" t="s">
        <v>334</v>
      </c>
      <c r="G232" s="223" t="s">
        <v>131</v>
      </c>
      <c r="H232" s="224">
        <v>13.94</v>
      </c>
      <c r="I232" s="225"/>
      <c r="J232" s="226">
        <f>ROUND(I232*H232,2)</f>
        <v>0</v>
      </c>
      <c r="K232" s="222" t="s">
        <v>132</v>
      </c>
      <c r="L232" s="45"/>
      <c r="M232" s="227" t="s">
        <v>32</v>
      </c>
      <c r="N232" s="228" t="s">
        <v>51</v>
      </c>
      <c r="O232" s="86"/>
      <c r="P232" s="229">
        <f>O232*H232</f>
        <v>0</v>
      </c>
      <c r="Q232" s="229">
        <v>0</v>
      </c>
      <c r="R232" s="229">
        <f>Q232*H232</f>
        <v>0</v>
      </c>
      <c r="S232" s="229">
        <v>0</v>
      </c>
      <c r="T232" s="230">
        <f>S232*H232</f>
        <v>0</v>
      </c>
      <c r="U232" s="39"/>
      <c r="V232" s="39"/>
      <c r="W232" s="39"/>
      <c r="X232" s="39"/>
      <c r="Y232" s="39"/>
      <c r="Z232" s="39"/>
      <c r="AA232" s="39"/>
      <c r="AB232" s="39"/>
      <c r="AC232" s="39"/>
      <c r="AD232" s="39"/>
      <c r="AE232" s="39"/>
      <c r="AR232" s="231" t="s">
        <v>133</v>
      </c>
      <c r="AT232" s="231" t="s">
        <v>128</v>
      </c>
      <c r="AU232" s="231" t="s">
        <v>87</v>
      </c>
      <c r="AY232" s="18" t="s">
        <v>126</v>
      </c>
      <c r="BE232" s="232">
        <f>IF(N232="základní",J232,0)</f>
        <v>0</v>
      </c>
      <c r="BF232" s="232">
        <f>IF(N232="snížená",J232,0)</f>
        <v>0</v>
      </c>
      <c r="BG232" s="232">
        <f>IF(N232="zákl. přenesená",J232,0)</f>
        <v>0</v>
      </c>
      <c r="BH232" s="232">
        <f>IF(N232="sníž. přenesená",J232,0)</f>
        <v>0</v>
      </c>
      <c r="BI232" s="232">
        <f>IF(N232="nulová",J232,0)</f>
        <v>0</v>
      </c>
      <c r="BJ232" s="18" t="s">
        <v>133</v>
      </c>
      <c r="BK232" s="232">
        <f>ROUND(I232*H232,2)</f>
        <v>0</v>
      </c>
      <c r="BL232" s="18" t="s">
        <v>133</v>
      </c>
      <c r="BM232" s="231" t="s">
        <v>335</v>
      </c>
    </row>
    <row r="233" s="2" customFormat="1">
      <c r="A233" s="39"/>
      <c r="B233" s="40"/>
      <c r="C233" s="41"/>
      <c r="D233" s="233" t="s">
        <v>135</v>
      </c>
      <c r="E233" s="41"/>
      <c r="F233" s="234" t="s">
        <v>336</v>
      </c>
      <c r="G233" s="41"/>
      <c r="H233" s="41"/>
      <c r="I233" s="138"/>
      <c r="J233" s="41"/>
      <c r="K233" s="41"/>
      <c r="L233" s="45"/>
      <c r="M233" s="235"/>
      <c r="N233" s="236"/>
      <c r="O233" s="86"/>
      <c r="P233" s="86"/>
      <c r="Q233" s="86"/>
      <c r="R233" s="86"/>
      <c r="S233" s="86"/>
      <c r="T233" s="87"/>
      <c r="U233" s="39"/>
      <c r="V233" s="39"/>
      <c r="W233" s="39"/>
      <c r="X233" s="39"/>
      <c r="Y233" s="39"/>
      <c r="Z233" s="39"/>
      <c r="AA233" s="39"/>
      <c r="AB233" s="39"/>
      <c r="AC233" s="39"/>
      <c r="AD233" s="39"/>
      <c r="AE233" s="39"/>
      <c r="AT233" s="18" t="s">
        <v>135</v>
      </c>
      <c r="AU233" s="18" t="s">
        <v>87</v>
      </c>
    </row>
    <row r="234" s="2" customFormat="1">
      <c r="A234" s="39"/>
      <c r="B234" s="40"/>
      <c r="C234" s="41"/>
      <c r="D234" s="233" t="s">
        <v>137</v>
      </c>
      <c r="E234" s="41"/>
      <c r="F234" s="237" t="s">
        <v>337</v>
      </c>
      <c r="G234" s="41"/>
      <c r="H234" s="41"/>
      <c r="I234" s="138"/>
      <c r="J234" s="41"/>
      <c r="K234" s="41"/>
      <c r="L234" s="45"/>
      <c r="M234" s="235"/>
      <c r="N234" s="236"/>
      <c r="O234" s="86"/>
      <c r="P234" s="86"/>
      <c r="Q234" s="86"/>
      <c r="R234" s="86"/>
      <c r="S234" s="86"/>
      <c r="T234" s="87"/>
      <c r="U234" s="39"/>
      <c r="V234" s="39"/>
      <c r="W234" s="39"/>
      <c r="X234" s="39"/>
      <c r="Y234" s="39"/>
      <c r="Z234" s="39"/>
      <c r="AA234" s="39"/>
      <c r="AB234" s="39"/>
      <c r="AC234" s="39"/>
      <c r="AD234" s="39"/>
      <c r="AE234" s="39"/>
      <c r="AT234" s="18" t="s">
        <v>137</v>
      </c>
      <c r="AU234" s="18" t="s">
        <v>87</v>
      </c>
    </row>
    <row r="235" s="13" customFormat="1">
      <c r="A235" s="13"/>
      <c r="B235" s="238"/>
      <c r="C235" s="239"/>
      <c r="D235" s="233" t="s">
        <v>139</v>
      </c>
      <c r="E235" s="240" t="s">
        <v>32</v>
      </c>
      <c r="F235" s="241" t="s">
        <v>338</v>
      </c>
      <c r="G235" s="239"/>
      <c r="H235" s="240" t="s">
        <v>32</v>
      </c>
      <c r="I235" s="242"/>
      <c r="J235" s="239"/>
      <c r="K235" s="239"/>
      <c r="L235" s="243"/>
      <c r="M235" s="244"/>
      <c r="N235" s="245"/>
      <c r="O235" s="245"/>
      <c r="P235" s="245"/>
      <c r="Q235" s="245"/>
      <c r="R235" s="245"/>
      <c r="S235" s="245"/>
      <c r="T235" s="246"/>
      <c r="U235" s="13"/>
      <c r="V235" s="13"/>
      <c r="W235" s="13"/>
      <c r="X235" s="13"/>
      <c r="Y235" s="13"/>
      <c r="Z235" s="13"/>
      <c r="AA235" s="13"/>
      <c r="AB235" s="13"/>
      <c r="AC235" s="13"/>
      <c r="AD235" s="13"/>
      <c r="AE235" s="13"/>
      <c r="AT235" s="247" t="s">
        <v>139</v>
      </c>
      <c r="AU235" s="247" t="s">
        <v>87</v>
      </c>
      <c r="AV235" s="13" t="s">
        <v>23</v>
      </c>
      <c r="AW235" s="13" t="s">
        <v>39</v>
      </c>
      <c r="AX235" s="13" t="s">
        <v>78</v>
      </c>
      <c r="AY235" s="247" t="s">
        <v>126</v>
      </c>
    </row>
    <row r="236" s="14" customFormat="1">
      <c r="A236" s="14"/>
      <c r="B236" s="248"/>
      <c r="C236" s="249"/>
      <c r="D236" s="233" t="s">
        <v>139</v>
      </c>
      <c r="E236" s="250" t="s">
        <v>32</v>
      </c>
      <c r="F236" s="251" t="s">
        <v>339</v>
      </c>
      <c r="G236" s="249"/>
      <c r="H236" s="252">
        <v>13.94</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139</v>
      </c>
      <c r="AU236" s="258" t="s">
        <v>87</v>
      </c>
      <c r="AV236" s="14" t="s">
        <v>87</v>
      </c>
      <c r="AW236" s="14" t="s">
        <v>39</v>
      </c>
      <c r="AX236" s="14" t="s">
        <v>23</v>
      </c>
      <c r="AY236" s="258" t="s">
        <v>126</v>
      </c>
    </row>
    <row r="237" s="2" customFormat="1" ht="16.5" customHeight="1">
      <c r="A237" s="39"/>
      <c r="B237" s="40"/>
      <c r="C237" s="220" t="s">
        <v>340</v>
      </c>
      <c r="D237" s="220" t="s">
        <v>128</v>
      </c>
      <c r="E237" s="221" t="s">
        <v>341</v>
      </c>
      <c r="F237" s="222" t="s">
        <v>342</v>
      </c>
      <c r="G237" s="223" t="s">
        <v>156</v>
      </c>
      <c r="H237" s="224">
        <v>49.200000000000003</v>
      </c>
      <c r="I237" s="225"/>
      <c r="J237" s="226">
        <f>ROUND(I237*H237,2)</f>
        <v>0</v>
      </c>
      <c r="K237" s="222" t="s">
        <v>132</v>
      </c>
      <c r="L237" s="45"/>
      <c r="M237" s="227" t="s">
        <v>32</v>
      </c>
      <c r="N237" s="228" t="s">
        <v>51</v>
      </c>
      <c r="O237" s="86"/>
      <c r="P237" s="229">
        <f>O237*H237</f>
        <v>0</v>
      </c>
      <c r="Q237" s="229">
        <v>0.00017000000000000001</v>
      </c>
      <c r="R237" s="229">
        <f>Q237*H237</f>
        <v>0.0083640000000000016</v>
      </c>
      <c r="S237" s="229">
        <v>0</v>
      </c>
      <c r="T237" s="230">
        <f>S237*H237</f>
        <v>0</v>
      </c>
      <c r="U237" s="39"/>
      <c r="V237" s="39"/>
      <c r="W237" s="39"/>
      <c r="X237" s="39"/>
      <c r="Y237" s="39"/>
      <c r="Z237" s="39"/>
      <c r="AA237" s="39"/>
      <c r="AB237" s="39"/>
      <c r="AC237" s="39"/>
      <c r="AD237" s="39"/>
      <c r="AE237" s="39"/>
      <c r="AR237" s="231" t="s">
        <v>133</v>
      </c>
      <c r="AT237" s="231" t="s">
        <v>128</v>
      </c>
      <c r="AU237" s="231" t="s">
        <v>87</v>
      </c>
      <c r="AY237" s="18" t="s">
        <v>126</v>
      </c>
      <c r="BE237" s="232">
        <f>IF(N237="základní",J237,0)</f>
        <v>0</v>
      </c>
      <c r="BF237" s="232">
        <f>IF(N237="snížená",J237,0)</f>
        <v>0</v>
      </c>
      <c r="BG237" s="232">
        <f>IF(N237="zákl. přenesená",J237,0)</f>
        <v>0</v>
      </c>
      <c r="BH237" s="232">
        <f>IF(N237="sníž. přenesená",J237,0)</f>
        <v>0</v>
      </c>
      <c r="BI237" s="232">
        <f>IF(N237="nulová",J237,0)</f>
        <v>0</v>
      </c>
      <c r="BJ237" s="18" t="s">
        <v>133</v>
      </c>
      <c r="BK237" s="232">
        <f>ROUND(I237*H237,2)</f>
        <v>0</v>
      </c>
      <c r="BL237" s="18" t="s">
        <v>133</v>
      </c>
      <c r="BM237" s="231" t="s">
        <v>343</v>
      </c>
    </row>
    <row r="238" s="2" customFormat="1">
      <c r="A238" s="39"/>
      <c r="B238" s="40"/>
      <c r="C238" s="41"/>
      <c r="D238" s="233" t="s">
        <v>135</v>
      </c>
      <c r="E238" s="41"/>
      <c r="F238" s="234" t="s">
        <v>344</v>
      </c>
      <c r="G238" s="41"/>
      <c r="H238" s="41"/>
      <c r="I238" s="138"/>
      <c r="J238" s="41"/>
      <c r="K238" s="41"/>
      <c r="L238" s="45"/>
      <c r="M238" s="235"/>
      <c r="N238" s="236"/>
      <c r="O238" s="86"/>
      <c r="P238" s="86"/>
      <c r="Q238" s="86"/>
      <c r="R238" s="86"/>
      <c r="S238" s="86"/>
      <c r="T238" s="87"/>
      <c r="U238" s="39"/>
      <c r="V238" s="39"/>
      <c r="W238" s="39"/>
      <c r="X238" s="39"/>
      <c r="Y238" s="39"/>
      <c r="Z238" s="39"/>
      <c r="AA238" s="39"/>
      <c r="AB238" s="39"/>
      <c r="AC238" s="39"/>
      <c r="AD238" s="39"/>
      <c r="AE238" s="39"/>
      <c r="AT238" s="18" t="s">
        <v>135</v>
      </c>
      <c r="AU238" s="18" t="s">
        <v>87</v>
      </c>
    </row>
    <row r="239" s="2" customFormat="1">
      <c r="A239" s="39"/>
      <c r="B239" s="40"/>
      <c r="C239" s="41"/>
      <c r="D239" s="233" t="s">
        <v>137</v>
      </c>
      <c r="E239" s="41"/>
      <c r="F239" s="237" t="s">
        <v>345</v>
      </c>
      <c r="G239" s="41"/>
      <c r="H239" s="41"/>
      <c r="I239" s="138"/>
      <c r="J239" s="41"/>
      <c r="K239" s="41"/>
      <c r="L239" s="45"/>
      <c r="M239" s="235"/>
      <c r="N239" s="236"/>
      <c r="O239" s="86"/>
      <c r="P239" s="86"/>
      <c r="Q239" s="86"/>
      <c r="R239" s="86"/>
      <c r="S239" s="86"/>
      <c r="T239" s="87"/>
      <c r="U239" s="39"/>
      <c r="V239" s="39"/>
      <c r="W239" s="39"/>
      <c r="X239" s="39"/>
      <c r="Y239" s="39"/>
      <c r="Z239" s="39"/>
      <c r="AA239" s="39"/>
      <c r="AB239" s="39"/>
      <c r="AC239" s="39"/>
      <c r="AD239" s="39"/>
      <c r="AE239" s="39"/>
      <c r="AT239" s="18" t="s">
        <v>137</v>
      </c>
      <c r="AU239" s="18" t="s">
        <v>87</v>
      </c>
    </row>
    <row r="240" s="13" customFormat="1">
      <c r="A240" s="13"/>
      <c r="B240" s="238"/>
      <c r="C240" s="239"/>
      <c r="D240" s="233" t="s">
        <v>139</v>
      </c>
      <c r="E240" s="240" t="s">
        <v>32</v>
      </c>
      <c r="F240" s="241" t="s">
        <v>346</v>
      </c>
      <c r="G240" s="239"/>
      <c r="H240" s="240" t="s">
        <v>32</v>
      </c>
      <c r="I240" s="242"/>
      <c r="J240" s="239"/>
      <c r="K240" s="239"/>
      <c r="L240" s="243"/>
      <c r="M240" s="244"/>
      <c r="N240" s="245"/>
      <c r="O240" s="245"/>
      <c r="P240" s="245"/>
      <c r="Q240" s="245"/>
      <c r="R240" s="245"/>
      <c r="S240" s="245"/>
      <c r="T240" s="246"/>
      <c r="U240" s="13"/>
      <c r="V240" s="13"/>
      <c r="W240" s="13"/>
      <c r="X240" s="13"/>
      <c r="Y240" s="13"/>
      <c r="Z240" s="13"/>
      <c r="AA240" s="13"/>
      <c r="AB240" s="13"/>
      <c r="AC240" s="13"/>
      <c r="AD240" s="13"/>
      <c r="AE240" s="13"/>
      <c r="AT240" s="247" t="s">
        <v>139</v>
      </c>
      <c r="AU240" s="247" t="s">
        <v>87</v>
      </c>
      <c r="AV240" s="13" t="s">
        <v>23</v>
      </c>
      <c r="AW240" s="13" t="s">
        <v>39</v>
      </c>
      <c r="AX240" s="13" t="s">
        <v>78</v>
      </c>
      <c r="AY240" s="247" t="s">
        <v>126</v>
      </c>
    </row>
    <row r="241" s="14" customFormat="1">
      <c r="A241" s="14"/>
      <c r="B241" s="248"/>
      <c r="C241" s="249"/>
      <c r="D241" s="233" t="s">
        <v>139</v>
      </c>
      <c r="E241" s="250" t="s">
        <v>32</v>
      </c>
      <c r="F241" s="251" t="s">
        <v>347</v>
      </c>
      <c r="G241" s="249"/>
      <c r="H241" s="252">
        <v>49.200000000000003</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139</v>
      </c>
      <c r="AU241" s="258" t="s">
        <v>87</v>
      </c>
      <c r="AV241" s="14" t="s">
        <v>87</v>
      </c>
      <c r="AW241" s="14" t="s">
        <v>39</v>
      </c>
      <c r="AX241" s="14" t="s">
        <v>23</v>
      </c>
      <c r="AY241" s="258" t="s">
        <v>126</v>
      </c>
    </row>
    <row r="242" s="2" customFormat="1" ht="16.5" customHeight="1">
      <c r="A242" s="39"/>
      <c r="B242" s="40"/>
      <c r="C242" s="270" t="s">
        <v>348</v>
      </c>
      <c r="D242" s="270" t="s">
        <v>318</v>
      </c>
      <c r="E242" s="271" t="s">
        <v>349</v>
      </c>
      <c r="F242" s="272" t="s">
        <v>350</v>
      </c>
      <c r="G242" s="273" t="s">
        <v>156</v>
      </c>
      <c r="H242" s="274">
        <v>50.183999999999998</v>
      </c>
      <c r="I242" s="275"/>
      <c r="J242" s="276">
        <f>ROUND(I242*H242,2)</f>
        <v>0</v>
      </c>
      <c r="K242" s="272" t="s">
        <v>132</v>
      </c>
      <c r="L242" s="277"/>
      <c r="M242" s="278" t="s">
        <v>32</v>
      </c>
      <c r="N242" s="279" t="s">
        <v>51</v>
      </c>
      <c r="O242" s="86"/>
      <c r="P242" s="229">
        <f>O242*H242</f>
        <v>0</v>
      </c>
      <c r="Q242" s="229">
        <v>0.00018000000000000001</v>
      </c>
      <c r="R242" s="229">
        <f>Q242*H242</f>
        <v>0.0090331200000000004</v>
      </c>
      <c r="S242" s="229">
        <v>0</v>
      </c>
      <c r="T242" s="230">
        <f>S242*H242</f>
        <v>0</v>
      </c>
      <c r="U242" s="39"/>
      <c r="V242" s="39"/>
      <c r="W242" s="39"/>
      <c r="X242" s="39"/>
      <c r="Y242" s="39"/>
      <c r="Z242" s="39"/>
      <c r="AA242" s="39"/>
      <c r="AB242" s="39"/>
      <c r="AC242" s="39"/>
      <c r="AD242" s="39"/>
      <c r="AE242" s="39"/>
      <c r="AR242" s="231" t="s">
        <v>193</v>
      </c>
      <c r="AT242" s="231" t="s">
        <v>318</v>
      </c>
      <c r="AU242" s="231" t="s">
        <v>87</v>
      </c>
      <c r="AY242" s="18" t="s">
        <v>126</v>
      </c>
      <c r="BE242" s="232">
        <f>IF(N242="základní",J242,0)</f>
        <v>0</v>
      </c>
      <c r="BF242" s="232">
        <f>IF(N242="snížená",J242,0)</f>
        <v>0</v>
      </c>
      <c r="BG242" s="232">
        <f>IF(N242="zákl. přenesená",J242,0)</f>
        <v>0</v>
      </c>
      <c r="BH242" s="232">
        <f>IF(N242="sníž. přenesená",J242,0)</f>
        <v>0</v>
      </c>
      <c r="BI242" s="232">
        <f>IF(N242="nulová",J242,0)</f>
        <v>0</v>
      </c>
      <c r="BJ242" s="18" t="s">
        <v>133</v>
      </c>
      <c r="BK242" s="232">
        <f>ROUND(I242*H242,2)</f>
        <v>0</v>
      </c>
      <c r="BL242" s="18" t="s">
        <v>133</v>
      </c>
      <c r="BM242" s="231" t="s">
        <v>351</v>
      </c>
    </row>
    <row r="243" s="2" customFormat="1">
      <c r="A243" s="39"/>
      <c r="B243" s="40"/>
      <c r="C243" s="41"/>
      <c r="D243" s="233" t="s">
        <v>135</v>
      </c>
      <c r="E243" s="41"/>
      <c r="F243" s="234" t="s">
        <v>350</v>
      </c>
      <c r="G243" s="41"/>
      <c r="H243" s="41"/>
      <c r="I243" s="138"/>
      <c r="J243" s="41"/>
      <c r="K243" s="41"/>
      <c r="L243" s="45"/>
      <c r="M243" s="235"/>
      <c r="N243" s="236"/>
      <c r="O243" s="86"/>
      <c r="P243" s="86"/>
      <c r="Q243" s="86"/>
      <c r="R243" s="86"/>
      <c r="S243" s="86"/>
      <c r="T243" s="87"/>
      <c r="U243" s="39"/>
      <c r="V243" s="39"/>
      <c r="W243" s="39"/>
      <c r="X243" s="39"/>
      <c r="Y243" s="39"/>
      <c r="Z243" s="39"/>
      <c r="AA243" s="39"/>
      <c r="AB243" s="39"/>
      <c r="AC243" s="39"/>
      <c r="AD243" s="39"/>
      <c r="AE243" s="39"/>
      <c r="AT243" s="18" t="s">
        <v>135</v>
      </c>
      <c r="AU243" s="18" t="s">
        <v>87</v>
      </c>
    </row>
    <row r="244" s="13" customFormat="1">
      <c r="A244" s="13"/>
      <c r="B244" s="238"/>
      <c r="C244" s="239"/>
      <c r="D244" s="233" t="s">
        <v>139</v>
      </c>
      <c r="E244" s="240" t="s">
        <v>32</v>
      </c>
      <c r="F244" s="241" t="s">
        <v>352</v>
      </c>
      <c r="G244" s="239"/>
      <c r="H244" s="240" t="s">
        <v>32</v>
      </c>
      <c r="I244" s="242"/>
      <c r="J244" s="239"/>
      <c r="K244" s="239"/>
      <c r="L244" s="243"/>
      <c r="M244" s="244"/>
      <c r="N244" s="245"/>
      <c r="O244" s="245"/>
      <c r="P244" s="245"/>
      <c r="Q244" s="245"/>
      <c r="R244" s="245"/>
      <c r="S244" s="245"/>
      <c r="T244" s="246"/>
      <c r="U244" s="13"/>
      <c r="V244" s="13"/>
      <c r="W244" s="13"/>
      <c r="X244" s="13"/>
      <c r="Y244" s="13"/>
      <c r="Z244" s="13"/>
      <c r="AA244" s="13"/>
      <c r="AB244" s="13"/>
      <c r="AC244" s="13"/>
      <c r="AD244" s="13"/>
      <c r="AE244" s="13"/>
      <c r="AT244" s="247" t="s">
        <v>139</v>
      </c>
      <c r="AU244" s="247" t="s">
        <v>87</v>
      </c>
      <c r="AV244" s="13" t="s">
        <v>23</v>
      </c>
      <c r="AW244" s="13" t="s">
        <v>39</v>
      </c>
      <c r="AX244" s="13" t="s">
        <v>78</v>
      </c>
      <c r="AY244" s="247" t="s">
        <v>126</v>
      </c>
    </row>
    <row r="245" s="14" customFormat="1">
      <c r="A245" s="14"/>
      <c r="B245" s="248"/>
      <c r="C245" s="249"/>
      <c r="D245" s="233" t="s">
        <v>139</v>
      </c>
      <c r="E245" s="250" t="s">
        <v>32</v>
      </c>
      <c r="F245" s="251" t="s">
        <v>353</v>
      </c>
      <c r="G245" s="249"/>
      <c r="H245" s="252">
        <v>50.183999999999998</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139</v>
      </c>
      <c r="AU245" s="258" t="s">
        <v>87</v>
      </c>
      <c r="AV245" s="14" t="s">
        <v>87</v>
      </c>
      <c r="AW245" s="14" t="s">
        <v>39</v>
      </c>
      <c r="AX245" s="14" t="s">
        <v>23</v>
      </c>
      <c r="AY245" s="258" t="s">
        <v>126</v>
      </c>
    </row>
    <row r="246" s="2" customFormat="1" ht="16.5" customHeight="1">
      <c r="A246" s="39"/>
      <c r="B246" s="40"/>
      <c r="C246" s="220" t="s">
        <v>354</v>
      </c>
      <c r="D246" s="220" t="s">
        <v>128</v>
      </c>
      <c r="E246" s="221" t="s">
        <v>355</v>
      </c>
      <c r="F246" s="222" t="s">
        <v>356</v>
      </c>
      <c r="G246" s="223" t="s">
        <v>172</v>
      </c>
      <c r="H246" s="224">
        <v>6.4000000000000004</v>
      </c>
      <c r="I246" s="225"/>
      <c r="J246" s="226">
        <f>ROUND(I246*H246,2)</f>
        <v>0</v>
      </c>
      <c r="K246" s="222" t="s">
        <v>132</v>
      </c>
      <c r="L246" s="45"/>
      <c r="M246" s="227" t="s">
        <v>32</v>
      </c>
      <c r="N246" s="228" t="s">
        <v>51</v>
      </c>
      <c r="O246" s="86"/>
      <c r="P246" s="229">
        <f>O246*H246</f>
        <v>0</v>
      </c>
      <c r="Q246" s="229">
        <v>0.00032640000000000002</v>
      </c>
      <c r="R246" s="229">
        <f>Q246*H246</f>
        <v>0.0020889600000000004</v>
      </c>
      <c r="S246" s="229">
        <v>0</v>
      </c>
      <c r="T246" s="230">
        <f>S246*H246</f>
        <v>0</v>
      </c>
      <c r="U246" s="39"/>
      <c r="V246" s="39"/>
      <c r="W246" s="39"/>
      <c r="X246" s="39"/>
      <c r="Y246" s="39"/>
      <c r="Z246" s="39"/>
      <c r="AA246" s="39"/>
      <c r="AB246" s="39"/>
      <c r="AC246" s="39"/>
      <c r="AD246" s="39"/>
      <c r="AE246" s="39"/>
      <c r="AR246" s="231" t="s">
        <v>133</v>
      </c>
      <c r="AT246" s="231" t="s">
        <v>128</v>
      </c>
      <c r="AU246" s="231" t="s">
        <v>87</v>
      </c>
      <c r="AY246" s="18" t="s">
        <v>126</v>
      </c>
      <c r="BE246" s="232">
        <f>IF(N246="základní",J246,0)</f>
        <v>0</v>
      </c>
      <c r="BF246" s="232">
        <f>IF(N246="snížená",J246,0)</f>
        <v>0</v>
      </c>
      <c r="BG246" s="232">
        <f>IF(N246="zákl. přenesená",J246,0)</f>
        <v>0</v>
      </c>
      <c r="BH246" s="232">
        <f>IF(N246="sníž. přenesená",J246,0)</f>
        <v>0</v>
      </c>
      <c r="BI246" s="232">
        <f>IF(N246="nulová",J246,0)</f>
        <v>0</v>
      </c>
      <c r="BJ246" s="18" t="s">
        <v>133</v>
      </c>
      <c r="BK246" s="232">
        <f>ROUND(I246*H246,2)</f>
        <v>0</v>
      </c>
      <c r="BL246" s="18" t="s">
        <v>133</v>
      </c>
      <c r="BM246" s="231" t="s">
        <v>357</v>
      </c>
    </row>
    <row r="247" s="2" customFormat="1">
      <c r="A247" s="39"/>
      <c r="B247" s="40"/>
      <c r="C247" s="41"/>
      <c r="D247" s="233" t="s">
        <v>135</v>
      </c>
      <c r="E247" s="41"/>
      <c r="F247" s="234" t="s">
        <v>358</v>
      </c>
      <c r="G247" s="41"/>
      <c r="H247" s="41"/>
      <c r="I247" s="138"/>
      <c r="J247" s="41"/>
      <c r="K247" s="41"/>
      <c r="L247" s="45"/>
      <c r="M247" s="235"/>
      <c r="N247" s="236"/>
      <c r="O247" s="86"/>
      <c r="P247" s="86"/>
      <c r="Q247" s="86"/>
      <c r="R247" s="86"/>
      <c r="S247" s="86"/>
      <c r="T247" s="87"/>
      <c r="U247" s="39"/>
      <c r="V247" s="39"/>
      <c r="W247" s="39"/>
      <c r="X247" s="39"/>
      <c r="Y247" s="39"/>
      <c r="Z247" s="39"/>
      <c r="AA247" s="39"/>
      <c r="AB247" s="39"/>
      <c r="AC247" s="39"/>
      <c r="AD247" s="39"/>
      <c r="AE247" s="39"/>
      <c r="AT247" s="18" t="s">
        <v>135</v>
      </c>
      <c r="AU247" s="18" t="s">
        <v>87</v>
      </c>
    </row>
    <row r="248" s="2" customFormat="1">
      <c r="A248" s="39"/>
      <c r="B248" s="40"/>
      <c r="C248" s="41"/>
      <c r="D248" s="233" t="s">
        <v>137</v>
      </c>
      <c r="E248" s="41"/>
      <c r="F248" s="237" t="s">
        <v>359</v>
      </c>
      <c r="G248" s="41"/>
      <c r="H248" s="41"/>
      <c r="I248" s="138"/>
      <c r="J248" s="41"/>
      <c r="K248" s="41"/>
      <c r="L248" s="45"/>
      <c r="M248" s="235"/>
      <c r="N248" s="236"/>
      <c r="O248" s="86"/>
      <c r="P248" s="86"/>
      <c r="Q248" s="86"/>
      <c r="R248" s="86"/>
      <c r="S248" s="86"/>
      <c r="T248" s="87"/>
      <c r="U248" s="39"/>
      <c r="V248" s="39"/>
      <c r="W248" s="39"/>
      <c r="X248" s="39"/>
      <c r="Y248" s="39"/>
      <c r="Z248" s="39"/>
      <c r="AA248" s="39"/>
      <c r="AB248" s="39"/>
      <c r="AC248" s="39"/>
      <c r="AD248" s="39"/>
      <c r="AE248" s="39"/>
      <c r="AT248" s="18" t="s">
        <v>137</v>
      </c>
      <c r="AU248" s="18" t="s">
        <v>87</v>
      </c>
    </row>
    <row r="249" s="13" customFormat="1">
      <c r="A249" s="13"/>
      <c r="B249" s="238"/>
      <c r="C249" s="239"/>
      <c r="D249" s="233" t="s">
        <v>139</v>
      </c>
      <c r="E249" s="240" t="s">
        <v>32</v>
      </c>
      <c r="F249" s="241" t="s">
        <v>360</v>
      </c>
      <c r="G249" s="239"/>
      <c r="H249" s="240" t="s">
        <v>32</v>
      </c>
      <c r="I249" s="242"/>
      <c r="J249" s="239"/>
      <c r="K249" s="239"/>
      <c r="L249" s="243"/>
      <c r="M249" s="244"/>
      <c r="N249" s="245"/>
      <c r="O249" s="245"/>
      <c r="P249" s="245"/>
      <c r="Q249" s="245"/>
      <c r="R249" s="245"/>
      <c r="S249" s="245"/>
      <c r="T249" s="246"/>
      <c r="U249" s="13"/>
      <c r="V249" s="13"/>
      <c r="W249" s="13"/>
      <c r="X249" s="13"/>
      <c r="Y249" s="13"/>
      <c r="Z249" s="13"/>
      <c r="AA249" s="13"/>
      <c r="AB249" s="13"/>
      <c r="AC249" s="13"/>
      <c r="AD249" s="13"/>
      <c r="AE249" s="13"/>
      <c r="AT249" s="247" t="s">
        <v>139</v>
      </c>
      <c r="AU249" s="247" t="s">
        <v>87</v>
      </c>
      <c r="AV249" s="13" t="s">
        <v>23</v>
      </c>
      <c r="AW249" s="13" t="s">
        <v>39</v>
      </c>
      <c r="AX249" s="13" t="s">
        <v>78</v>
      </c>
      <c r="AY249" s="247" t="s">
        <v>126</v>
      </c>
    </row>
    <row r="250" s="14" customFormat="1">
      <c r="A250" s="14"/>
      <c r="B250" s="248"/>
      <c r="C250" s="249"/>
      <c r="D250" s="233" t="s">
        <v>139</v>
      </c>
      <c r="E250" s="250" t="s">
        <v>32</v>
      </c>
      <c r="F250" s="251" t="s">
        <v>361</v>
      </c>
      <c r="G250" s="249"/>
      <c r="H250" s="252">
        <v>6.4000000000000004</v>
      </c>
      <c r="I250" s="253"/>
      <c r="J250" s="249"/>
      <c r="K250" s="249"/>
      <c r="L250" s="254"/>
      <c r="M250" s="255"/>
      <c r="N250" s="256"/>
      <c r="O250" s="256"/>
      <c r="P250" s="256"/>
      <c r="Q250" s="256"/>
      <c r="R250" s="256"/>
      <c r="S250" s="256"/>
      <c r="T250" s="257"/>
      <c r="U250" s="14"/>
      <c r="V250" s="14"/>
      <c r="W250" s="14"/>
      <c r="X250" s="14"/>
      <c r="Y250" s="14"/>
      <c r="Z250" s="14"/>
      <c r="AA250" s="14"/>
      <c r="AB250" s="14"/>
      <c r="AC250" s="14"/>
      <c r="AD250" s="14"/>
      <c r="AE250" s="14"/>
      <c r="AT250" s="258" t="s">
        <v>139</v>
      </c>
      <c r="AU250" s="258" t="s">
        <v>87</v>
      </c>
      <c r="AV250" s="14" t="s">
        <v>87</v>
      </c>
      <c r="AW250" s="14" t="s">
        <v>39</v>
      </c>
      <c r="AX250" s="14" t="s">
        <v>23</v>
      </c>
      <c r="AY250" s="258" t="s">
        <v>126</v>
      </c>
    </row>
    <row r="251" s="2" customFormat="1" ht="16.5" customHeight="1">
      <c r="A251" s="39"/>
      <c r="B251" s="40"/>
      <c r="C251" s="220" t="s">
        <v>362</v>
      </c>
      <c r="D251" s="220" t="s">
        <v>128</v>
      </c>
      <c r="E251" s="221" t="s">
        <v>363</v>
      </c>
      <c r="F251" s="222" t="s">
        <v>364</v>
      </c>
      <c r="G251" s="223" t="s">
        <v>156</v>
      </c>
      <c r="H251" s="224">
        <v>150</v>
      </c>
      <c r="I251" s="225"/>
      <c r="J251" s="226">
        <f>ROUND(I251*H251,2)</f>
        <v>0</v>
      </c>
      <c r="K251" s="222" t="s">
        <v>132</v>
      </c>
      <c r="L251" s="45"/>
      <c r="M251" s="227" t="s">
        <v>32</v>
      </c>
      <c r="N251" s="228" t="s">
        <v>51</v>
      </c>
      <c r="O251" s="86"/>
      <c r="P251" s="229">
        <f>O251*H251</f>
        <v>0</v>
      </c>
      <c r="Q251" s="229">
        <v>0.00013999999999999999</v>
      </c>
      <c r="R251" s="229">
        <f>Q251*H251</f>
        <v>0.020999999999999998</v>
      </c>
      <c r="S251" s="229">
        <v>0</v>
      </c>
      <c r="T251" s="230">
        <f>S251*H251</f>
        <v>0</v>
      </c>
      <c r="U251" s="39"/>
      <c r="V251" s="39"/>
      <c r="W251" s="39"/>
      <c r="X251" s="39"/>
      <c r="Y251" s="39"/>
      <c r="Z251" s="39"/>
      <c r="AA251" s="39"/>
      <c r="AB251" s="39"/>
      <c r="AC251" s="39"/>
      <c r="AD251" s="39"/>
      <c r="AE251" s="39"/>
      <c r="AR251" s="231" t="s">
        <v>133</v>
      </c>
      <c r="AT251" s="231" t="s">
        <v>128</v>
      </c>
      <c r="AU251" s="231" t="s">
        <v>87</v>
      </c>
      <c r="AY251" s="18" t="s">
        <v>126</v>
      </c>
      <c r="BE251" s="232">
        <f>IF(N251="základní",J251,0)</f>
        <v>0</v>
      </c>
      <c r="BF251" s="232">
        <f>IF(N251="snížená",J251,0)</f>
        <v>0</v>
      </c>
      <c r="BG251" s="232">
        <f>IF(N251="zákl. přenesená",J251,0)</f>
        <v>0</v>
      </c>
      <c r="BH251" s="232">
        <f>IF(N251="sníž. přenesená",J251,0)</f>
        <v>0</v>
      </c>
      <c r="BI251" s="232">
        <f>IF(N251="nulová",J251,0)</f>
        <v>0</v>
      </c>
      <c r="BJ251" s="18" t="s">
        <v>133</v>
      </c>
      <c r="BK251" s="232">
        <f>ROUND(I251*H251,2)</f>
        <v>0</v>
      </c>
      <c r="BL251" s="18" t="s">
        <v>133</v>
      </c>
      <c r="BM251" s="231" t="s">
        <v>365</v>
      </c>
    </row>
    <row r="252" s="2" customFormat="1">
      <c r="A252" s="39"/>
      <c r="B252" s="40"/>
      <c r="C252" s="41"/>
      <c r="D252" s="233" t="s">
        <v>135</v>
      </c>
      <c r="E252" s="41"/>
      <c r="F252" s="234" t="s">
        <v>366</v>
      </c>
      <c r="G252" s="41"/>
      <c r="H252" s="41"/>
      <c r="I252" s="138"/>
      <c r="J252" s="41"/>
      <c r="K252" s="41"/>
      <c r="L252" s="45"/>
      <c r="M252" s="235"/>
      <c r="N252" s="236"/>
      <c r="O252" s="86"/>
      <c r="P252" s="86"/>
      <c r="Q252" s="86"/>
      <c r="R252" s="86"/>
      <c r="S252" s="86"/>
      <c r="T252" s="87"/>
      <c r="U252" s="39"/>
      <c r="V252" s="39"/>
      <c r="W252" s="39"/>
      <c r="X252" s="39"/>
      <c r="Y252" s="39"/>
      <c r="Z252" s="39"/>
      <c r="AA252" s="39"/>
      <c r="AB252" s="39"/>
      <c r="AC252" s="39"/>
      <c r="AD252" s="39"/>
      <c r="AE252" s="39"/>
      <c r="AT252" s="18" t="s">
        <v>135</v>
      </c>
      <c r="AU252" s="18" t="s">
        <v>87</v>
      </c>
    </row>
    <row r="253" s="2" customFormat="1">
      <c r="A253" s="39"/>
      <c r="B253" s="40"/>
      <c r="C253" s="41"/>
      <c r="D253" s="233" t="s">
        <v>137</v>
      </c>
      <c r="E253" s="41"/>
      <c r="F253" s="237" t="s">
        <v>367</v>
      </c>
      <c r="G253" s="41"/>
      <c r="H253" s="41"/>
      <c r="I253" s="138"/>
      <c r="J253" s="41"/>
      <c r="K253" s="41"/>
      <c r="L253" s="45"/>
      <c r="M253" s="235"/>
      <c r="N253" s="236"/>
      <c r="O253" s="86"/>
      <c r="P253" s="86"/>
      <c r="Q253" s="86"/>
      <c r="R253" s="86"/>
      <c r="S253" s="86"/>
      <c r="T253" s="87"/>
      <c r="U253" s="39"/>
      <c r="V253" s="39"/>
      <c r="W253" s="39"/>
      <c r="X253" s="39"/>
      <c r="Y253" s="39"/>
      <c r="Z253" s="39"/>
      <c r="AA253" s="39"/>
      <c r="AB253" s="39"/>
      <c r="AC253" s="39"/>
      <c r="AD253" s="39"/>
      <c r="AE253" s="39"/>
      <c r="AT253" s="18" t="s">
        <v>137</v>
      </c>
      <c r="AU253" s="18" t="s">
        <v>87</v>
      </c>
    </row>
    <row r="254" s="13" customFormat="1">
      <c r="A254" s="13"/>
      <c r="B254" s="238"/>
      <c r="C254" s="239"/>
      <c r="D254" s="233" t="s">
        <v>139</v>
      </c>
      <c r="E254" s="240" t="s">
        <v>32</v>
      </c>
      <c r="F254" s="241" t="s">
        <v>368</v>
      </c>
      <c r="G254" s="239"/>
      <c r="H254" s="240" t="s">
        <v>32</v>
      </c>
      <c r="I254" s="242"/>
      <c r="J254" s="239"/>
      <c r="K254" s="239"/>
      <c r="L254" s="243"/>
      <c r="M254" s="244"/>
      <c r="N254" s="245"/>
      <c r="O254" s="245"/>
      <c r="P254" s="245"/>
      <c r="Q254" s="245"/>
      <c r="R254" s="245"/>
      <c r="S254" s="245"/>
      <c r="T254" s="246"/>
      <c r="U254" s="13"/>
      <c r="V254" s="13"/>
      <c r="W254" s="13"/>
      <c r="X254" s="13"/>
      <c r="Y254" s="13"/>
      <c r="Z254" s="13"/>
      <c r="AA254" s="13"/>
      <c r="AB254" s="13"/>
      <c r="AC254" s="13"/>
      <c r="AD254" s="13"/>
      <c r="AE254" s="13"/>
      <c r="AT254" s="247" t="s">
        <v>139</v>
      </c>
      <c r="AU254" s="247" t="s">
        <v>87</v>
      </c>
      <c r="AV254" s="13" t="s">
        <v>23</v>
      </c>
      <c r="AW254" s="13" t="s">
        <v>39</v>
      </c>
      <c r="AX254" s="13" t="s">
        <v>78</v>
      </c>
      <c r="AY254" s="247" t="s">
        <v>126</v>
      </c>
    </row>
    <row r="255" s="14" customFormat="1">
      <c r="A255" s="14"/>
      <c r="B255" s="248"/>
      <c r="C255" s="249"/>
      <c r="D255" s="233" t="s">
        <v>139</v>
      </c>
      <c r="E255" s="250" t="s">
        <v>32</v>
      </c>
      <c r="F255" s="251" t="s">
        <v>310</v>
      </c>
      <c r="G255" s="249"/>
      <c r="H255" s="252">
        <v>150</v>
      </c>
      <c r="I255" s="253"/>
      <c r="J255" s="249"/>
      <c r="K255" s="249"/>
      <c r="L255" s="254"/>
      <c r="M255" s="255"/>
      <c r="N255" s="256"/>
      <c r="O255" s="256"/>
      <c r="P255" s="256"/>
      <c r="Q255" s="256"/>
      <c r="R255" s="256"/>
      <c r="S255" s="256"/>
      <c r="T255" s="257"/>
      <c r="U255" s="14"/>
      <c r="V255" s="14"/>
      <c r="W255" s="14"/>
      <c r="X255" s="14"/>
      <c r="Y255" s="14"/>
      <c r="Z255" s="14"/>
      <c r="AA255" s="14"/>
      <c r="AB255" s="14"/>
      <c r="AC255" s="14"/>
      <c r="AD255" s="14"/>
      <c r="AE255" s="14"/>
      <c r="AT255" s="258" t="s">
        <v>139</v>
      </c>
      <c r="AU255" s="258" t="s">
        <v>87</v>
      </c>
      <c r="AV255" s="14" t="s">
        <v>87</v>
      </c>
      <c r="AW255" s="14" t="s">
        <v>39</v>
      </c>
      <c r="AX255" s="14" t="s">
        <v>23</v>
      </c>
      <c r="AY255" s="258" t="s">
        <v>126</v>
      </c>
    </row>
    <row r="256" s="2" customFormat="1" ht="16.5" customHeight="1">
      <c r="A256" s="39"/>
      <c r="B256" s="40"/>
      <c r="C256" s="270" t="s">
        <v>369</v>
      </c>
      <c r="D256" s="270" t="s">
        <v>318</v>
      </c>
      <c r="E256" s="271" t="s">
        <v>370</v>
      </c>
      <c r="F256" s="272" t="s">
        <v>371</v>
      </c>
      <c r="G256" s="273" t="s">
        <v>156</v>
      </c>
      <c r="H256" s="274">
        <v>172.5</v>
      </c>
      <c r="I256" s="275"/>
      <c r="J256" s="276">
        <f>ROUND(I256*H256,2)</f>
        <v>0</v>
      </c>
      <c r="K256" s="272" t="s">
        <v>32</v>
      </c>
      <c r="L256" s="277"/>
      <c r="M256" s="278" t="s">
        <v>32</v>
      </c>
      <c r="N256" s="279" t="s">
        <v>51</v>
      </c>
      <c r="O256" s="86"/>
      <c r="P256" s="229">
        <f>O256*H256</f>
        <v>0</v>
      </c>
      <c r="Q256" s="229">
        <v>0.00040000000000000002</v>
      </c>
      <c r="R256" s="229">
        <f>Q256*H256</f>
        <v>0.069000000000000006</v>
      </c>
      <c r="S256" s="229">
        <v>0</v>
      </c>
      <c r="T256" s="230">
        <f>S256*H256</f>
        <v>0</v>
      </c>
      <c r="U256" s="39"/>
      <c r="V256" s="39"/>
      <c r="W256" s="39"/>
      <c r="X256" s="39"/>
      <c r="Y256" s="39"/>
      <c r="Z256" s="39"/>
      <c r="AA256" s="39"/>
      <c r="AB256" s="39"/>
      <c r="AC256" s="39"/>
      <c r="AD256" s="39"/>
      <c r="AE256" s="39"/>
      <c r="AR256" s="231" t="s">
        <v>193</v>
      </c>
      <c r="AT256" s="231" t="s">
        <v>318</v>
      </c>
      <c r="AU256" s="231" t="s">
        <v>87</v>
      </c>
      <c r="AY256" s="18" t="s">
        <v>126</v>
      </c>
      <c r="BE256" s="232">
        <f>IF(N256="základní",J256,0)</f>
        <v>0</v>
      </c>
      <c r="BF256" s="232">
        <f>IF(N256="snížená",J256,0)</f>
        <v>0</v>
      </c>
      <c r="BG256" s="232">
        <f>IF(N256="zákl. přenesená",J256,0)</f>
        <v>0</v>
      </c>
      <c r="BH256" s="232">
        <f>IF(N256="sníž. přenesená",J256,0)</f>
        <v>0</v>
      </c>
      <c r="BI256" s="232">
        <f>IF(N256="nulová",J256,0)</f>
        <v>0</v>
      </c>
      <c r="BJ256" s="18" t="s">
        <v>133</v>
      </c>
      <c r="BK256" s="232">
        <f>ROUND(I256*H256,2)</f>
        <v>0</v>
      </c>
      <c r="BL256" s="18" t="s">
        <v>133</v>
      </c>
      <c r="BM256" s="231" t="s">
        <v>372</v>
      </c>
    </row>
    <row r="257" s="2" customFormat="1">
      <c r="A257" s="39"/>
      <c r="B257" s="40"/>
      <c r="C257" s="41"/>
      <c r="D257" s="233" t="s">
        <v>135</v>
      </c>
      <c r="E257" s="41"/>
      <c r="F257" s="234" t="s">
        <v>371</v>
      </c>
      <c r="G257" s="41"/>
      <c r="H257" s="41"/>
      <c r="I257" s="138"/>
      <c r="J257" s="41"/>
      <c r="K257" s="41"/>
      <c r="L257" s="45"/>
      <c r="M257" s="235"/>
      <c r="N257" s="236"/>
      <c r="O257" s="86"/>
      <c r="P257" s="86"/>
      <c r="Q257" s="86"/>
      <c r="R257" s="86"/>
      <c r="S257" s="86"/>
      <c r="T257" s="87"/>
      <c r="U257" s="39"/>
      <c r="V257" s="39"/>
      <c r="W257" s="39"/>
      <c r="X257" s="39"/>
      <c r="Y257" s="39"/>
      <c r="Z257" s="39"/>
      <c r="AA257" s="39"/>
      <c r="AB257" s="39"/>
      <c r="AC257" s="39"/>
      <c r="AD257" s="39"/>
      <c r="AE257" s="39"/>
      <c r="AT257" s="18" t="s">
        <v>135</v>
      </c>
      <c r="AU257" s="18" t="s">
        <v>87</v>
      </c>
    </row>
    <row r="258" s="13" customFormat="1">
      <c r="A258" s="13"/>
      <c r="B258" s="238"/>
      <c r="C258" s="239"/>
      <c r="D258" s="233" t="s">
        <v>139</v>
      </c>
      <c r="E258" s="240" t="s">
        <v>32</v>
      </c>
      <c r="F258" s="241" t="s">
        <v>373</v>
      </c>
      <c r="G258" s="239"/>
      <c r="H258" s="240" t="s">
        <v>32</v>
      </c>
      <c r="I258" s="242"/>
      <c r="J258" s="239"/>
      <c r="K258" s="239"/>
      <c r="L258" s="243"/>
      <c r="M258" s="244"/>
      <c r="N258" s="245"/>
      <c r="O258" s="245"/>
      <c r="P258" s="245"/>
      <c r="Q258" s="245"/>
      <c r="R258" s="245"/>
      <c r="S258" s="245"/>
      <c r="T258" s="246"/>
      <c r="U258" s="13"/>
      <c r="V258" s="13"/>
      <c r="W258" s="13"/>
      <c r="X258" s="13"/>
      <c r="Y258" s="13"/>
      <c r="Z258" s="13"/>
      <c r="AA258" s="13"/>
      <c r="AB258" s="13"/>
      <c r="AC258" s="13"/>
      <c r="AD258" s="13"/>
      <c r="AE258" s="13"/>
      <c r="AT258" s="247" t="s">
        <v>139</v>
      </c>
      <c r="AU258" s="247" t="s">
        <v>87</v>
      </c>
      <c r="AV258" s="13" t="s">
        <v>23</v>
      </c>
      <c r="AW258" s="13" t="s">
        <v>39</v>
      </c>
      <c r="AX258" s="13" t="s">
        <v>78</v>
      </c>
      <c r="AY258" s="247" t="s">
        <v>126</v>
      </c>
    </row>
    <row r="259" s="14" customFormat="1">
      <c r="A259" s="14"/>
      <c r="B259" s="248"/>
      <c r="C259" s="249"/>
      <c r="D259" s="233" t="s">
        <v>139</v>
      </c>
      <c r="E259" s="250" t="s">
        <v>32</v>
      </c>
      <c r="F259" s="251" t="s">
        <v>310</v>
      </c>
      <c r="G259" s="249"/>
      <c r="H259" s="252">
        <v>150</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139</v>
      </c>
      <c r="AU259" s="258" t="s">
        <v>87</v>
      </c>
      <c r="AV259" s="14" t="s">
        <v>87</v>
      </c>
      <c r="AW259" s="14" t="s">
        <v>39</v>
      </c>
      <c r="AX259" s="14" t="s">
        <v>23</v>
      </c>
      <c r="AY259" s="258" t="s">
        <v>126</v>
      </c>
    </row>
    <row r="260" s="14" customFormat="1">
      <c r="A260" s="14"/>
      <c r="B260" s="248"/>
      <c r="C260" s="249"/>
      <c r="D260" s="233" t="s">
        <v>139</v>
      </c>
      <c r="E260" s="249"/>
      <c r="F260" s="251" t="s">
        <v>374</v>
      </c>
      <c r="G260" s="249"/>
      <c r="H260" s="252">
        <v>172.5</v>
      </c>
      <c r="I260" s="253"/>
      <c r="J260" s="249"/>
      <c r="K260" s="249"/>
      <c r="L260" s="254"/>
      <c r="M260" s="255"/>
      <c r="N260" s="256"/>
      <c r="O260" s="256"/>
      <c r="P260" s="256"/>
      <c r="Q260" s="256"/>
      <c r="R260" s="256"/>
      <c r="S260" s="256"/>
      <c r="T260" s="257"/>
      <c r="U260" s="14"/>
      <c r="V260" s="14"/>
      <c r="W260" s="14"/>
      <c r="X260" s="14"/>
      <c r="Y260" s="14"/>
      <c r="Z260" s="14"/>
      <c r="AA260" s="14"/>
      <c r="AB260" s="14"/>
      <c r="AC260" s="14"/>
      <c r="AD260" s="14"/>
      <c r="AE260" s="14"/>
      <c r="AT260" s="258" t="s">
        <v>139</v>
      </c>
      <c r="AU260" s="258" t="s">
        <v>87</v>
      </c>
      <c r="AV260" s="14" t="s">
        <v>87</v>
      </c>
      <c r="AW260" s="14" t="s">
        <v>4</v>
      </c>
      <c r="AX260" s="14" t="s">
        <v>23</v>
      </c>
      <c r="AY260" s="258" t="s">
        <v>126</v>
      </c>
    </row>
    <row r="261" s="2" customFormat="1" ht="16.5" customHeight="1">
      <c r="A261" s="39"/>
      <c r="B261" s="40"/>
      <c r="C261" s="220" t="s">
        <v>375</v>
      </c>
      <c r="D261" s="220" t="s">
        <v>128</v>
      </c>
      <c r="E261" s="221" t="s">
        <v>376</v>
      </c>
      <c r="F261" s="222" t="s">
        <v>377</v>
      </c>
      <c r="G261" s="223" t="s">
        <v>172</v>
      </c>
      <c r="H261" s="224">
        <v>13</v>
      </c>
      <c r="I261" s="225"/>
      <c r="J261" s="226">
        <f>ROUND(I261*H261,2)</f>
        <v>0</v>
      </c>
      <c r="K261" s="222" t="s">
        <v>32</v>
      </c>
      <c r="L261" s="45"/>
      <c r="M261" s="227" t="s">
        <v>32</v>
      </c>
      <c r="N261" s="228" t="s">
        <v>51</v>
      </c>
      <c r="O261" s="86"/>
      <c r="P261" s="229">
        <f>O261*H261</f>
        <v>0</v>
      </c>
      <c r="Q261" s="229">
        <v>0.00016000000000000001</v>
      </c>
      <c r="R261" s="229">
        <f>Q261*H261</f>
        <v>0.0020800000000000003</v>
      </c>
      <c r="S261" s="229">
        <v>0</v>
      </c>
      <c r="T261" s="230">
        <f>S261*H261</f>
        <v>0</v>
      </c>
      <c r="U261" s="39"/>
      <c r="V261" s="39"/>
      <c r="W261" s="39"/>
      <c r="X261" s="39"/>
      <c r="Y261" s="39"/>
      <c r="Z261" s="39"/>
      <c r="AA261" s="39"/>
      <c r="AB261" s="39"/>
      <c r="AC261" s="39"/>
      <c r="AD261" s="39"/>
      <c r="AE261" s="39"/>
      <c r="AR261" s="231" t="s">
        <v>133</v>
      </c>
      <c r="AT261" s="231" t="s">
        <v>128</v>
      </c>
      <c r="AU261" s="231" t="s">
        <v>87</v>
      </c>
      <c r="AY261" s="18" t="s">
        <v>126</v>
      </c>
      <c r="BE261" s="232">
        <f>IF(N261="základní",J261,0)</f>
        <v>0</v>
      </c>
      <c r="BF261" s="232">
        <f>IF(N261="snížená",J261,0)</f>
        <v>0</v>
      </c>
      <c r="BG261" s="232">
        <f>IF(N261="zákl. přenesená",J261,0)</f>
        <v>0</v>
      </c>
      <c r="BH261" s="232">
        <f>IF(N261="sníž. přenesená",J261,0)</f>
        <v>0</v>
      </c>
      <c r="BI261" s="232">
        <f>IF(N261="nulová",J261,0)</f>
        <v>0</v>
      </c>
      <c r="BJ261" s="18" t="s">
        <v>133</v>
      </c>
      <c r="BK261" s="232">
        <f>ROUND(I261*H261,2)</f>
        <v>0</v>
      </c>
      <c r="BL261" s="18" t="s">
        <v>133</v>
      </c>
      <c r="BM261" s="231" t="s">
        <v>378</v>
      </c>
    </row>
    <row r="262" s="2" customFormat="1">
      <c r="A262" s="39"/>
      <c r="B262" s="40"/>
      <c r="C262" s="41"/>
      <c r="D262" s="233" t="s">
        <v>135</v>
      </c>
      <c r="E262" s="41"/>
      <c r="F262" s="234" t="s">
        <v>379</v>
      </c>
      <c r="G262" s="41"/>
      <c r="H262" s="41"/>
      <c r="I262" s="138"/>
      <c r="J262" s="41"/>
      <c r="K262" s="41"/>
      <c r="L262" s="45"/>
      <c r="M262" s="235"/>
      <c r="N262" s="236"/>
      <c r="O262" s="86"/>
      <c r="P262" s="86"/>
      <c r="Q262" s="86"/>
      <c r="R262" s="86"/>
      <c r="S262" s="86"/>
      <c r="T262" s="87"/>
      <c r="U262" s="39"/>
      <c r="V262" s="39"/>
      <c r="W262" s="39"/>
      <c r="X262" s="39"/>
      <c r="Y262" s="39"/>
      <c r="Z262" s="39"/>
      <c r="AA262" s="39"/>
      <c r="AB262" s="39"/>
      <c r="AC262" s="39"/>
      <c r="AD262" s="39"/>
      <c r="AE262" s="39"/>
      <c r="AT262" s="18" t="s">
        <v>135</v>
      </c>
      <c r="AU262" s="18" t="s">
        <v>87</v>
      </c>
    </row>
    <row r="263" s="13" customFormat="1">
      <c r="A263" s="13"/>
      <c r="B263" s="238"/>
      <c r="C263" s="239"/>
      <c r="D263" s="233" t="s">
        <v>139</v>
      </c>
      <c r="E263" s="240" t="s">
        <v>32</v>
      </c>
      <c r="F263" s="241" t="s">
        <v>380</v>
      </c>
      <c r="G263" s="239"/>
      <c r="H263" s="240" t="s">
        <v>32</v>
      </c>
      <c r="I263" s="242"/>
      <c r="J263" s="239"/>
      <c r="K263" s="239"/>
      <c r="L263" s="243"/>
      <c r="M263" s="244"/>
      <c r="N263" s="245"/>
      <c r="O263" s="245"/>
      <c r="P263" s="245"/>
      <c r="Q263" s="245"/>
      <c r="R263" s="245"/>
      <c r="S263" s="245"/>
      <c r="T263" s="246"/>
      <c r="U263" s="13"/>
      <c r="V263" s="13"/>
      <c r="W263" s="13"/>
      <c r="X263" s="13"/>
      <c r="Y263" s="13"/>
      <c r="Z263" s="13"/>
      <c r="AA263" s="13"/>
      <c r="AB263" s="13"/>
      <c r="AC263" s="13"/>
      <c r="AD263" s="13"/>
      <c r="AE263" s="13"/>
      <c r="AT263" s="247" t="s">
        <v>139</v>
      </c>
      <c r="AU263" s="247" t="s">
        <v>87</v>
      </c>
      <c r="AV263" s="13" t="s">
        <v>23</v>
      </c>
      <c r="AW263" s="13" t="s">
        <v>39</v>
      </c>
      <c r="AX263" s="13" t="s">
        <v>78</v>
      </c>
      <c r="AY263" s="247" t="s">
        <v>126</v>
      </c>
    </row>
    <row r="264" s="14" customFormat="1">
      <c r="A264" s="14"/>
      <c r="B264" s="248"/>
      <c r="C264" s="249"/>
      <c r="D264" s="233" t="s">
        <v>139</v>
      </c>
      <c r="E264" s="250" t="s">
        <v>32</v>
      </c>
      <c r="F264" s="251" t="s">
        <v>381</v>
      </c>
      <c r="G264" s="249"/>
      <c r="H264" s="252">
        <v>13</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139</v>
      </c>
      <c r="AU264" s="258" t="s">
        <v>87</v>
      </c>
      <c r="AV264" s="14" t="s">
        <v>87</v>
      </c>
      <c r="AW264" s="14" t="s">
        <v>39</v>
      </c>
      <c r="AX264" s="14" t="s">
        <v>23</v>
      </c>
      <c r="AY264" s="258" t="s">
        <v>126</v>
      </c>
    </row>
    <row r="265" s="2" customFormat="1" ht="16.5" customHeight="1">
      <c r="A265" s="39"/>
      <c r="B265" s="40"/>
      <c r="C265" s="220" t="s">
        <v>382</v>
      </c>
      <c r="D265" s="220" t="s">
        <v>128</v>
      </c>
      <c r="E265" s="221" t="s">
        <v>383</v>
      </c>
      <c r="F265" s="222" t="s">
        <v>384</v>
      </c>
      <c r="G265" s="223" t="s">
        <v>385</v>
      </c>
      <c r="H265" s="224">
        <v>10.608000000000001</v>
      </c>
      <c r="I265" s="225"/>
      <c r="J265" s="226">
        <f>ROUND(I265*H265,2)</f>
        <v>0</v>
      </c>
      <c r="K265" s="222" t="s">
        <v>32</v>
      </c>
      <c r="L265" s="45"/>
      <c r="M265" s="227" t="s">
        <v>32</v>
      </c>
      <c r="N265" s="228" t="s">
        <v>51</v>
      </c>
      <c r="O265" s="86"/>
      <c r="P265" s="229">
        <f>O265*H265</f>
        <v>0</v>
      </c>
      <c r="Q265" s="229">
        <v>0</v>
      </c>
      <c r="R265" s="229">
        <f>Q265*H265</f>
        <v>0</v>
      </c>
      <c r="S265" s="229">
        <v>0</v>
      </c>
      <c r="T265" s="230">
        <f>S265*H265</f>
        <v>0</v>
      </c>
      <c r="U265" s="39"/>
      <c r="V265" s="39"/>
      <c r="W265" s="39"/>
      <c r="X265" s="39"/>
      <c r="Y265" s="39"/>
      <c r="Z265" s="39"/>
      <c r="AA265" s="39"/>
      <c r="AB265" s="39"/>
      <c r="AC265" s="39"/>
      <c r="AD265" s="39"/>
      <c r="AE265" s="39"/>
      <c r="AR265" s="231" t="s">
        <v>133</v>
      </c>
      <c r="AT265" s="231" t="s">
        <v>128</v>
      </c>
      <c r="AU265" s="231" t="s">
        <v>87</v>
      </c>
      <c r="AY265" s="18" t="s">
        <v>126</v>
      </c>
      <c r="BE265" s="232">
        <f>IF(N265="základní",J265,0)</f>
        <v>0</v>
      </c>
      <c r="BF265" s="232">
        <f>IF(N265="snížená",J265,0)</f>
        <v>0</v>
      </c>
      <c r="BG265" s="232">
        <f>IF(N265="zákl. přenesená",J265,0)</f>
        <v>0</v>
      </c>
      <c r="BH265" s="232">
        <f>IF(N265="sníž. přenesená",J265,0)</f>
        <v>0</v>
      </c>
      <c r="BI265" s="232">
        <f>IF(N265="nulová",J265,0)</f>
        <v>0</v>
      </c>
      <c r="BJ265" s="18" t="s">
        <v>133</v>
      </c>
      <c r="BK265" s="232">
        <f>ROUND(I265*H265,2)</f>
        <v>0</v>
      </c>
      <c r="BL265" s="18" t="s">
        <v>133</v>
      </c>
      <c r="BM265" s="231" t="s">
        <v>386</v>
      </c>
    </row>
    <row r="266" s="2" customFormat="1">
      <c r="A266" s="39"/>
      <c r="B266" s="40"/>
      <c r="C266" s="41"/>
      <c r="D266" s="233" t="s">
        <v>135</v>
      </c>
      <c r="E266" s="41"/>
      <c r="F266" s="234" t="s">
        <v>384</v>
      </c>
      <c r="G266" s="41"/>
      <c r="H266" s="41"/>
      <c r="I266" s="138"/>
      <c r="J266" s="41"/>
      <c r="K266" s="41"/>
      <c r="L266" s="45"/>
      <c r="M266" s="235"/>
      <c r="N266" s="236"/>
      <c r="O266" s="86"/>
      <c r="P266" s="86"/>
      <c r="Q266" s="86"/>
      <c r="R266" s="86"/>
      <c r="S266" s="86"/>
      <c r="T266" s="87"/>
      <c r="U266" s="39"/>
      <c r="V266" s="39"/>
      <c r="W266" s="39"/>
      <c r="X266" s="39"/>
      <c r="Y266" s="39"/>
      <c r="Z266" s="39"/>
      <c r="AA266" s="39"/>
      <c r="AB266" s="39"/>
      <c r="AC266" s="39"/>
      <c r="AD266" s="39"/>
      <c r="AE266" s="39"/>
      <c r="AT266" s="18" t="s">
        <v>135</v>
      </c>
      <c r="AU266" s="18" t="s">
        <v>87</v>
      </c>
    </row>
    <row r="267" s="13" customFormat="1">
      <c r="A267" s="13"/>
      <c r="B267" s="238"/>
      <c r="C267" s="239"/>
      <c r="D267" s="233" t="s">
        <v>139</v>
      </c>
      <c r="E267" s="240" t="s">
        <v>32</v>
      </c>
      <c r="F267" s="241" t="s">
        <v>387</v>
      </c>
      <c r="G267" s="239"/>
      <c r="H267" s="240" t="s">
        <v>32</v>
      </c>
      <c r="I267" s="242"/>
      <c r="J267" s="239"/>
      <c r="K267" s="239"/>
      <c r="L267" s="243"/>
      <c r="M267" s="244"/>
      <c r="N267" s="245"/>
      <c r="O267" s="245"/>
      <c r="P267" s="245"/>
      <c r="Q267" s="245"/>
      <c r="R267" s="245"/>
      <c r="S267" s="245"/>
      <c r="T267" s="246"/>
      <c r="U267" s="13"/>
      <c r="V267" s="13"/>
      <c r="W267" s="13"/>
      <c r="X267" s="13"/>
      <c r="Y267" s="13"/>
      <c r="Z267" s="13"/>
      <c r="AA267" s="13"/>
      <c r="AB267" s="13"/>
      <c r="AC267" s="13"/>
      <c r="AD267" s="13"/>
      <c r="AE267" s="13"/>
      <c r="AT267" s="247" t="s">
        <v>139</v>
      </c>
      <c r="AU267" s="247" t="s">
        <v>87</v>
      </c>
      <c r="AV267" s="13" t="s">
        <v>23</v>
      </c>
      <c r="AW267" s="13" t="s">
        <v>39</v>
      </c>
      <c r="AX267" s="13" t="s">
        <v>78</v>
      </c>
      <c r="AY267" s="247" t="s">
        <v>126</v>
      </c>
    </row>
    <row r="268" s="13" customFormat="1">
      <c r="A268" s="13"/>
      <c r="B268" s="238"/>
      <c r="C268" s="239"/>
      <c r="D268" s="233" t="s">
        <v>139</v>
      </c>
      <c r="E268" s="240" t="s">
        <v>32</v>
      </c>
      <c r="F268" s="241" t="s">
        <v>388</v>
      </c>
      <c r="G268" s="239"/>
      <c r="H268" s="240" t="s">
        <v>32</v>
      </c>
      <c r="I268" s="242"/>
      <c r="J268" s="239"/>
      <c r="K268" s="239"/>
      <c r="L268" s="243"/>
      <c r="M268" s="244"/>
      <c r="N268" s="245"/>
      <c r="O268" s="245"/>
      <c r="P268" s="245"/>
      <c r="Q268" s="245"/>
      <c r="R268" s="245"/>
      <c r="S268" s="245"/>
      <c r="T268" s="246"/>
      <c r="U268" s="13"/>
      <c r="V268" s="13"/>
      <c r="W268" s="13"/>
      <c r="X268" s="13"/>
      <c r="Y268" s="13"/>
      <c r="Z268" s="13"/>
      <c r="AA268" s="13"/>
      <c r="AB268" s="13"/>
      <c r="AC268" s="13"/>
      <c r="AD268" s="13"/>
      <c r="AE268" s="13"/>
      <c r="AT268" s="247" t="s">
        <v>139</v>
      </c>
      <c r="AU268" s="247" t="s">
        <v>87</v>
      </c>
      <c r="AV268" s="13" t="s">
        <v>23</v>
      </c>
      <c r="AW268" s="13" t="s">
        <v>39</v>
      </c>
      <c r="AX268" s="13" t="s">
        <v>78</v>
      </c>
      <c r="AY268" s="247" t="s">
        <v>126</v>
      </c>
    </row>
    <row r="269" s="13" customFormat="1">
      <c r="A269" s="13"/>
      <c r="B269" s="238"/>
      <c r="C269" s="239"/>
      <c r="D269" s="233" t="s">
        <v>139</v>
      </c>
      <c r="E269" s="240" t="s">
        <v>32</v>
      </c>
      <c r="F269" s="241" t="s">
        <v>389</v>
      </c>
      <c r="G269" s="239"/>
      <c r="H269" s="240" t="s">
        <v>32</v>
      </c>
      <c r="I269" s="242"/>
      <c r="J269" s="239"/>
      <c r="K269" s="239"/>
      <c r="L269" s="243"/>
      <c r="M269" s="244"/>
      <c r="N269" s="245"/>
      <c r="O269" s="245"/>
      <c r="P269" s="245"/>
      <c r="Q269" s="245"/>
      <c r="R269" s="245"/>
      <c r="S269" s="245"/>
      <c r="T269" s="246"/>
      <c r="U269" s="13"/>
      <c r="V269" s="13"/>
      <c r="W269" s="13"/>
      <c r="X269" s="13"/>
      <c r="Y269" s="13"/>
      <c r="Z269" s="13"/>
      <c r="AA269" s="13"/>
      <c r="AB269" s="13"/>
      <c r="AC269" s="13"/>
      <c r="AD269" s="13"/>
      <c r="AE269" s="13"/>
      <c r="AT269" s="247" t="s">
        <v>139</v>
      </c>
      <c r="AU269" s="247" t="s">
        <v>87</v>
      </c>
      <c r="AV269" s="13" t="s">
        <v>23</v>
      </c>
      <c r="AW269" s="13" t="s">
        <v>39</v>
      </c>
      <c r="AX269" s="13" t="s">
        <v>78</v>
      </c>
      <c r="AY269" s="247" t="s">
        <v>126</v>
      </c>
    </row>
    <row r="270" s="14" customFormat="1">
      <c r="A270" s="14"/>
      <c r="B270" s="248"/>
      <c r="C270" s="249"/>
      <c r="D270" s="233" t="s">
        <v>139</v>
      </c>
      <c r="E270" s="250" t="s">
        <v>32</v>
      </c>
      <c r="F270" s="251" t="s">
        <v>390</v>
      </c>
      <c r="G270" s="249"/>
      <c r="H270" s="252">
        <v>10.608000000000001</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139</v>
      </c>
      <c r="AU270" s="258" t="s">
        <v>87</v>
      </c>
      <c r="AV270" s="14" t="s">
        <v>87</v>
      </c>
      <c r="AW270" s="14" t="s">
        <v>39</v>
      </c>
      <c r="AX270" s="14" t="s">
        <v>23</v>
      </c>
      <c r="AY270" s="258" t="s">
        <v>126</v>
      </c>
    </row>
    <row r="271" s="2" customFormat="1" ht="16.5" customHeight="1">
      <c r="A271" s="39"/>
      <c r="B271" s="40"/>
      <c r="C271" s="220" t="s">
        <v>391</v>
      </c>
      <c r="D271" s="220" t="s">
        <v>128</v>
      </c>
      <c r="E271" s="221" t="s">
        <v>392</v>
      </c>
      <c r="F271" s="222" t="s">
        <v>393</v>
      </c>
      <c r="G271" s="223" t="s">
        <v>131</v>
      </c>
      <c r="H271" s="224">
        <v>17.219999999999999</v>
      </c>
      <c r="I271" s="225"/>
      <c r="J271" s="226">
        <f>ROUND(I271*H271,2)</f>
        <v>0</v>
      </c>
      <c r="K271" s="222" t="s">
        <v>132</v>
      </c>
      <c r="L271" s="45"/>
      <c r="M271" s="227" t="s">
        <v>32</v>
      </c>
      <c r="N271" s="228" t="s">
        <v>51</v>
      </c>
      <c r="O271" s="86"/>
      <c r="P271" s="229">
        <f>O271*H271</f>
        <v>0</v>
      </c>
      <c r="Q271" s="229">
        <v>0</v>
      </c>
      <c r="R271" s="229">
        <f>Q271*H271</f>
        <v>0</v>
      </c>
      <c r="S271" s="229">
        <v>0</v>
      </c>
      <c r="T271" s="230">
        <f>S271*H271</f>
        <v>0</v>
      </c>
      <c r="U271" s="39"/>
      <c r="V271" s="39"/>
      <c r="W271" s="39"/>
      <c r="X271" s="39"/>
      <c r="Y271" s="39"/>
      <c r="Z271" s="39"/>
      <c r="AA271" s="39"/>
      <c r="AB271" s="39"/>
      <c r="AC271" s="39"/>
      <c r="AD271" s="39"/>
      <c r="AE271" s="39"/>
      <c r="AR271" s="231" t="s">
        <v>133</v>
      </c>
      <c r="AT271" s="231" t="s">
        <v>128</v>
      </c>
      <c r="AU271" s="231" t="s">
        <v>87</v>
      </c>
      <c r="AY271" s="18" t="s">
        <v>126</v>
      </c>
      <c r="BE271" s="232">
        <f>IF(N271="základní",J271,0)</f>
        <v>0</v>
      </c>
      <c r="BF271" s="232">
        <f>IF(N271="snížená",J271,0)</f>
        <v>0</v>
      </c>
      <c r="BG271" s="232">
        <f>IF(N271="zákl. přenesená",J271,0)</f>
        <v>0</v>
      </c>
      <c r="BH271" s="232">
        <f>IF(N271="sníž. přenesená",J271,0)</f>
        <v>0</v>
      </c>
      <c r="BI271" s="232">
        <f>IF(N271="nulová",J271,0)</f>
        <v>0</v>
      </c>
      <c r="BJ271" s="18" t="s">
        <v>133</v>
      </c>
      <c r="BK271" s="232">
        <f>ROUND(I271*H271,2)</f>
        <v>0</v>
      </c>
      <c r="BL271" s="18" t="s">
        <v>133</v>
      </c>
      <c r="BM271" s="231" t="s">
        <v>394</v>
      </c>
    </row>
    <row r="272" s="2" customFormat="1">
      <c r="A272" s="39"/>
      <c r="B272" s="40"/>
      <c r="C272" s="41"/>
      <c r="D272" s="233" t="s">
        <v>135</v>
      </c>
      <c r="E272" s="41"/>
      <c r="F272" s="234" t="s">
        <v>395</v>
      </c>
      <c r="G272" s="41"/>
      <c r="H272" s="41"/>
      <c r="I272" s="138"/>
      <c r="J272" s="41"/>
      <c r="K272" s="41"/>
      <c r="L272" s="45"/>
      <c r="M272" s="235"/>
      <c r="N272" s="236"/>
      <c r="O272" s="86"/>
      <c r="P272" s="86"/>
      <c r="Q272" s="86"/>
      <c r="R272" s="86"/>
      <c r="S272" s="86"/>
      <c r="T272" s="87"/>
      <c r="U272" s="39"/>
      <c r="V272" s="39"/>
      <c r="W272" s="39"/>
      <c r="X272" s="39"/>
      <c r="Y272" s="39"/>
      <c r="Z272" s="39"/>
      <c r="AA272" s="39"/>
      <c r="AB272" s="39"/>
      <c r="AC272" s="39"/>
      <c r="AD272" s="39"/>
      <c r="AE272" s="39"/>
      <c r="AT272" s="18" t="s">
        <v>135</v>
      </c>
      <c r="AU272" s="18" t="s">
        <v>87</v>
      </c>
    </row>
    <row r="273" s="2" customFormat="1">
      <c r="A273" s="39"/>
      <c r="B273" s="40"/>
      <c r="C273" s="41"/>
      <c r="D273" s="233" t="s">
        <v>137</v>
      </c>
      <c r="E273" s="41"/>
      <c r="F273" s="237" t="s">
        <v>396</v>
      </c>
      <c r="G273" s="41"/>
      <c r="H273" s="41"/>
      <c r="I273" s="138"/>
      <c r="J273" s="41"/>
      <c r="K273" s="41"/>
      <c r="L273" s="45"/>
      <c r="M273" s="235"/>
      <c r="N273" s="236"/>
      <c r="O273" s="86"/>
      <c r="P273" s="86"/>
      <c r="Q273" s="86"/>
      <c r="R273" s="86"/>
      <c r="S273" s="86"/>
      <c r="T273" s="87"/>
      <c r="U273" s="39"/>
      <c r="V273" s="39"/>
      <c r="W273" s="39"/>
      <c r="X273" s="39"/>
      <c r="Y273" s="39"/>
      <c r="Z273" s="39"/>
      <c r="AA273" s="39"/>
      <c r="AB273" s="39"/>
      <c r="AC273" s="39"/>
      <c r="AD273" s="39"/>
      <c r="AE273" s="39"/>
      <c r="AT273" s="18" t="s">
        <v>137</v>
      </c>
      <c r="AU273" s="18" t="s">
        <v>87</v>
      </c>
    </row>
    <row r="274" s="13" customFormat="1">
      <c r="A274" s="13"/>
      <c r="B274" s="238"/>
      <c r="C274" s="239"/>
      <c r="D274" s="233" t="s">
        <v>139</v>
      </c>
      <c r="E274" s="240" t="s">
        <v>32</v>
      </c>
      <c r="F274" s="241" t="s">
        <v>397</v>
      </c>
      <c r="G274" s="239"/>
      <c r="H274" s="240" t="s">
        <v>32</v>
      </c>
      <c r="I274" s="242"/>
      <c r="J274" s="239"/>
      <c r="K274" s="239"/>
      <c r="L274" s="243"/>
      <c r="M274" s="244"/>
      <c r="N274" s="245"/>
      <c r="O274" s="245"/>
      <c r="P274" s="245"/>
      <c r="Q274" s="245"/>
      <c r="R274" s="245"/>
      <c r="S274" s="245"/>
      <c r="T274" s="246"/>
      <c r="U274" s="13"/>
      <c r="V274" s="13"/>
      <c r="W274" s="13"/>
      <c r="X274" s="13"/>
      <c r="Y274" s="13"/>
      <c r="Z274" s="13"/>
      <c r="AA274" s="13"/>
      <c r="AB274" s="13"/>
      <c r="AC274" s="13"/>
      <c r="AD274" s="13"/>
      <c r="AE274" s="13"/>
      <c r="AT274" s="247" t="s">
        <v>139</v>
      </c>
      <c r="AU274" s="247" t="s">
        <v>87</v>
      </c>
      <c r="AV274" s="13" t="s">
        <v>23</v>
      </c>
      <c r="AW274" s="13" t="s">
        <v>39</v>
      </c>
      <c r="AX274" s="13" t="s">
        <v>78</v>
      </c>
      <c r="AY274" s="247" t="s">
        <v>126</v>
      </c>
    </row>
    <row r="275" s="14" customFormat="1">
      <c r="A275" s="14"/>
      <c r="B275" s="248"/>
      <c r="C275" s="249"/>
      <c r="D275" s="233" t="s">
        <v>139</v>
      </c>
      <c r="E275" s="250" t="s">
        <v>32</v>
      </c>
      <c r="F275" s="251" t="s">
        <v>398</v>
      </c>
      <c r="G275" s="249"/>
      <c r="H275" s="252">
        <v>17.219999999999999</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139</v>
      </c>
      <c r="AU275" s="258" t="s">
        <v>87</v>
      </c>
      <c r="AV275" s="14" t="s">
        <v>87</v>
      </c>
      <c r="AW275" s="14" t="s">
        <v>39</v>
      </c>
      <c r="AX275" s="14" t="s">
        <v>23</v>
      </c>
      <c r="AY275" s="258" t="s">
        <v>126</v>
      </c>
    </row>
    <row r="276" s="12" customFormat="1" ht="22.8" customHeight="1">
      <c r="A276" s="12"/>
      <c r="B276" s="204"/>
      <c r="C276" s="205"/>
      <c r="D276" s="206" t="s">
        <v>77</v>
      </c>
      <c r="E276" s="218" t="s">
        <v>153</v>
      </c>
      <c r="F276" s="218" t="s">
        <v>399</v>
      </c>
      <c r="G276" s="205"/>
      <c r="H276" s="205"/>
      <c r="I276" s="208"/>
      <c r="J276" s="219">
        <f>BK276</f>
        <v>0</v>
      </c>
      <c r="K276" s="205"/>
      <c r="L276" s="210"/>
      <c r="M276" s="211"/>
      <c r="N276" s="212"/>
      <c r="O276" s="212"/>
      <c r="P276" s="213">
        <f>SUM(P277:P333)</f>
        <v>0</v>
      </c>
      <c r="Q276" s="212"/>
      <c r="R276" s="213">
        <f>SUM(R277:R333)</f>
        <v>17.462584623390001</v>
      </c>
      <c r="S276" s="212"/>
      <c r="T276" s="214">
        <f>SUM(T277:T333)</f>
        <v>0</v>
      </c>
      <c r="U276" s="12"/>
      <c r="V276" s="12"/>
      <c r="W276" s="12"/>
      <c r="X276" s="12"/>
      <c r="Y276" s="12"/>
      <c r="Z276" s="12"/>
      <c r="AA276" s="12"/>
      <c r="AB276" s="12"/>
      <c r="AC276" s="12"/>
      <c r="AD276" s="12"/>
      <c r="AE276" s="12"/>
      <c r="AR276" s="215" t="s">
        <v>23</v>
      </c>
      <c r="AT276" s="216" t="s">
        <v>77</v>
      </c>
      <c r="AU276" s="216" t="s">
        <v>23</v>
      </c>
      <c r="AY276" s="215" t="s">
        <v>126</v>
      </c>
      <c r="BK276" s="217">
        <f>SUM(BK277:BK333)</f>
        <v>0</v>
      </c>
    </row>
    <row r="277" s="2" customFormat="1" ht="16.5" customHeight="1">
      <c r="A277" s="39"/>
      <c r="B277" s="40"/>
      <c r="C277" s="220" t="s">
        <v>400</v>
      </c>
      <c r="D277" s="220" t="s">
        <v>128</v>
      </c>
      <c r="E277" s="221" t="s">
        <v>401</v>
      </c>
      <c r="F277" s="222" t="s">
        <v>402</v>
      </c>
      <c r="G277" s="223" t="s">
        <v>131</v>
      </c>
      <c r="H277" s="224">
        <v>1.476</v>
      </c>
      <c r="I277" s="225"/>
      <c r="J277" s="226">
        <f>ROUND(I277*H277,2)</f>
        <v>0</v>
      </c>
      <c r="K277" s="222" t="s">
        <v>132</v>
      </c>
      <c r="L277" s="45"/>
      <c r="M277" s="227" t="s">
        <v>32</v>
      </c>
      <c r="N277" s="228" t="s">
        <v>51</v>
      </c>
      <c r="O277" s="86"/>
      <c r="P277" s="229">
        <f>O277*H277</f>
        <v>0</v>
      </c>
      <c r="Q277" s="229">
        <v>0</v>
      </c>
      <c r="R277" s="229">
        <f>Q277*H277</f>
        <v>0</v>
      </c>
      <c r="S277" s="229">
        <v>0</v>
      </c>
      <c r="T277" s="230">
        <f>S277*H277</f>
        <v>0</v>
      </c>
      <c r="U277" s="39"/>
      <c r="V277" s="39"/>
      <c r="W277" s="39"/>
      <c r="X277" s="39"/>
      <c r="Y277" s="39"/>
      <c r="Z277" s="39"/>
      <c r="AA277" s="39"/>
      <c r="AB277" s="39"/>
      <c r="AC277" s="39"/>
      <c r="AD277" s="39"/>
      <c r="AE277" s="39"/>
      <c r="AR277" s="231" t="s">
        <v>133</v>
      </c>
      <c r="AT277" s="231" t="s">
        <v>128</v>
      </c>
      <c r="AU277" s="231" t="s">
        <v>87</v>
      </c>
      <c r="AY277" s="18" t="s">
        <v>126</v>
      </c>
      <c r="BE277" s="232">
        <f>IF(N277="základní",J277,0)</f>
        <v>0</v>
      </c>
      <c r="BF277" s="232">
        <f>IF(N277="snížená",J277,0)</f>
        <v>0</v>
      </c>
      <c r="BG277" s="232">
        <f>IF(N277="zákl. přenesená",J277,0)</f>
        <v>0</v>
      </c>
      <c r="BH277" s="232">
        <f>IF(N277="sníž. přenesená",J277,0)</f>
        <v>0</v>
      </c>
      <c r="BI277" s="232">
        <f>IF(N277="nulová",J277,0)</f>
        <v>0</v>
      </c>
      <c r="BJ277" s="18" t="s">
        <v>133</v>
      </c>
      <c r="BK277" s="232">
        <f>ROUND(I277*H277,2)</f>
        <v>0</v>
      </c>
      <c r="BL277" s="18" t="s">
        <v>133</v>
      </c>
      <c r="BM277" s="231" t="s">
        <v>403</v>
      </c>
    </row>
    <row r="278" s="2" customFormat="1">
      <c r="A278" s="39"/>
      <c r="B278" s="40"/>
      <c r="C278" s="41"/>
      <c r="D278" s="233" t="s">
        <v>135</v>
      </c>
      <c r="E278" s="41"/>
      <c r="F278" s="234" t="s">
        <v>404</v>
      </c>
      <c r="G278" s="41"/>
      <c r="H278" s="41"/>
      <c r="I278" s="138"/>
      <c r="J278" s="41"/>
      <c r="K278" s="41"/>
      <c r="L278" s="45"/>
      <c r="M278" s="235"/>
      <c r="N278" s="236"/>
      <c r="O278" s="86"/>
      <c r="P278" s="86"/>
      <c r="Q278" s="86"/>
      <c r="R278" s="86"/>
      <c r="S278" s="86"/>
      <c r="T278" s="87"/>
      <c r="U278" s="39"/>
      <c r="V278" s="39"/>
      <c r="W278" s="39"/>
      <c r="X278" s="39"/>
      <c r="Y278" s="39"/>
      <c r="Z278" s="39"/>
      <c r="AA278" s="39"/>
      <c r="AB278" s="39"/>
      <c r="AC278" s="39"/>
      <c r="AD278" s="39"/>
      <c r="AE278" s="39"/>
      <c r="AT278" s="18" t="s">
        <v>135</v>
      </c>
      <c r="AU278" s="18" t="s">
        <v>87</v>
      </c>
    </row>
    <row r="279" s="2" customFormat="1">
      <c r="A279" s="39"/>
      <c r="B279" s="40"/>
      <c r="C279" s="41"/>
      <c r="D279" s="233" t="s">
        <v>137</v>
      </c>
      <c r="E279" s="41"/>
      <c r="F279" s="237" t="s">
        <v>405</v>
      </c>
      <c r="G279" s="41"/>
      <c r="H279" s="41"/>
      <c r="I279" s="138"/>
      <c r="J279" s="41"/>
      <c r="K279" s="41"/>
      <c r="L279" s="45"/>
      <c r="M279" s="235"/>
      <c r="N279" s="236"/>
      <c r="O279" s="86"/>
      <c r="P279" s="86"/>
      <c r="Q279" s="86"/>
      <c r="R279" s="86"/>
      <c r="S279" s="86"/>
      <c r="T279" s="87"/>
      <c r="U279" s="39"/>
      <c r="V279" s="39"/>
      <c r="W279" s="39"/>
      <c r="X279" s="39"/>
      <c r="Y279" s="39"/>
      <c r="Z279" s="39"/>
      <c r="AA279" s="39"/>
      <c r="AB279" s="39"/>
      <c r="AC279" s="39"/>
      <c r="AD279" s="39"/>
      <c r="AE279" s="39"/>
      <c r="AT279" s="18" t="s">
        <v>137</v>
      </c>
      <c r="AU279" s="18" t="s">
        <v>87</v>
      </c>
    </row>
    <row r="280" s="13" customFormat="1">
      <c r="A280" s="13"/>
      <c r="B280" s="238"/>
      <c r="C280" s="239"/>
      <c r="D280" s="233" t="s">
        <v>139</v>
      </c>
      <c r="E280" s="240" t="s">
        <v>32</v>
      </c>
      <c r="F280" s="241" t="s">
        <v>406</v>
      </c>
      <c r="G280" s="239"/>
      <c r="H280" s="240" t="s">
        <v>32</v>
      </c>
      <c r="I280" s="242"/>
      <c r="J280" s="239"/>
      <c r="K280" s="239"/>
      <c r="L280" s="243"/>
      <c r="M280" s="244"/>
      <c r="N280" s="245"/>
      <c r="O280" s="245"/>
      <c r="P280" s="245"/>
      <c r="Q280" s="245"/>
      <c r="R280" s="245"/>
      <c r="S280" s="245"/>
      <c r="T280" s="246"/>
      <c r="U280" s="13"/>
      <c r="V280" s="13"/>
      <c r="W280" s="13"/>
      <c r="X280" s="13"/>
      <c r="Y280" s="13"/>
      <c r="Z280" s="13"/>
      <c r="AA280" s="13"/>
      <c r="AB280" s="13"/>
      <c r="AC280" s="13"/>
      <c r="AD280" s="13"/>
      <c r="AE280" s="13"/>
      <c r="AT280" s="247" t="s">
        <v>139</v>
      </c>
      <c r="AU280" s="247" t="s">
        <v>87</v>
      </c>
      <c r="AV280" s="13" t="s">
        <v>23</v>
      </c>
      <c r="AW280" s="13" t="s">
        <v>39</v>
      </c>
      <c r="AX280" s="13" t="s">
        <v>78</v>
      </c>
      <c r="AY280" s="247" t="s">
        <v>126</v>
      </c>
    </row>
    <row r="281" s="14" customFormat="1">
      <c r="A281" s="14"/>
      <c r="B281" s="248"/>
      <c r="C281" s="249"/>
      <c r="D281" s="233" t="s">
        <v>139</v>
      </c>
      <c r="E281" s="250" t="s">
        <v>32</v>
      </c>
      <c r="F281" s="251" t="s">
        <v>407</v>
      </c>
      <c r="G281" s="249"/>
      <c r="H281" s="252">
        <v>1.476</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139</v>
      </c>
      <c r="AU281" s="258" t="s">
        <v>87</v>
      </c>
      <c r="AV281" s="14" t="s">
        <v>87</v>
      </c>
      <c r="AW281" s="14" t="s">
        <v>39</v>
      </c>
      <c r="AX281" s="14" t="s">
        <v>23</v>
      </c>
      <c r="AY281" s="258" t="s">
        <v>126</v>
      </c>
    </row>
    <row r="282" s="2" customFormat="1" ht="16.5" customHeight="1">
      <c r="A282" s="39"/>
      <c r="B282" s="40"/>
      <c r="C282" s="220" t="s">
        <v>408</v>
      </c>
      <c r="D282" s="220" t="s">
        <v>128</v>
      </c>
      <c r="E282" s="221" t="s">
        <v>409</v>
      </c>
      <c r="F282" s="222" t="s">
        <v>410</v>
      </c>
      <c r="G282" s="223" t="s">
        <v>156</v>
      </c>
      <c r="H282" s="224">
        <v>4.3940000000000001</v>
      </c>
      <c r="I282" s="225"/>
      <c r="J282" s="226">
        <f>ROUND(I282*H282,2)</f>
        <v>0</v>
      </c>
      <c r="K282" s="222" t="s">
        <v>132</v>
      </c>
      <c r="L282" s="45"/>
      <c r="M282" s="227" t="s">
        <v>32</v>
      </c>
      <c r="N282" s="228" t="s">
        <v>51</v>
      </c>
      <c r="O282" s="86"/>
      <c r="P282" s="229">
        <f>O282*H282</f>
        <v>0</v>
      </c>
      <c r="Q282" s="229">
        <v>0.025190000000000001</v>
      </c>
      <c r="R282" s="229">
        <f>Q282*H282</f>
        <v>0.11068486000000001</v>
      </c>
      <c r="S282" s="229">
        <v>0</v>
      </c>
      <c r="T282" s="230">
        <f>S282*H282</f>
        <v>0</v>
      </c>
      <c r="U282" s="39"/>
      <c r="V282" s="39"/>
      <c r="W282" s="39"/>
      <c r="X282" s="39"/>
      <c r="Y282" s="39"/>
      <c r="Z282" s="39"/>
      <c r="AA282" s="39"/>
      <c r="AB282" s="39"/>
      <c r="AC282" s="39"/>
      <c r="AD282" s="39"/>
      <c r="AE282" s="39"/>
      <c r="AR282" s="231" t="s">
        <v>133</v>
      </c>
      <c r="AT282" s="231" t="s">
        <v>128</v>
      </c>
      <c r="AU282" s="231" t="s">
        <v>87</v>
      </c>
      <c r="AY282" s="18" t="s">
        <v>126</v>
      </c>
      <c r="BE282" s="232">
        <f>IF(N282="základní",J282,0)</f>
        <v>0</v>
      </c>
      <c r="BF282" s="232">
        <f>IF(N282="snížená",J282,0)</f>
        <v>0</v>
      </c>
      <c r="BG282" s="232">
        <f>IF(N282="zákl. přenesená",J282,0)</f>
        <v>0</v>
      </c>
      <c r="BH282" s="232">
        <f>IF(N282="sníž. přenesená",J282,0)</f>
        <v>0</v>
      </c>
      <c r="BI282" s="232">
        <f>IF(N282="nulová",J282,0)</f>
        <v>0</v>
      </c>
      <c r="BJ282" s="18" t="s">
        <v>133</v>
      </c>
      <c r="BK282" s="232">
        <f>ROUND(I282*H282,2)</f>
        <v>0</v>
      </c>
      <c r="BL282" s="18" t="s">
        <v>133</v>
      </c>
      <c r="BM282" s="231" t="s">
        <v>411</v>
      </c>
    </row>
    <row r="283" s="2" customFormat="1">
      <c r="A283" s="39"/>
      <c r="B283" s="40"/>
      <c r="C283" s="41"/>
      <c r="D283" s="233" t="s">
        <v>135</v>
      </c>
      <c r="E283" s="41"/>
      <c r="F283" s="234" t="s">
        <v>412</v>
      </c>
      <c r="G283" s="41"/>
      <c r="H283" s="41"/>
      <c r="I283" s="138"/>
      <c r="J283" s="41"/>
      <c r="K283" s="41"/>
      <c r="L283" s="45"/>
      <c r="M283" s="235"/>
      <c r="N283" s="236"/>
      <c r="O283" s="86"/>
      <c r="P283" s="86"/>
      <c r="Q283" s="86"/>
      <c r="R283" s="86"/>
      <c r="S283" s="86"/>
      <c r="T283" s="87"/>
      <c r="U283" s="39"/>
      <c r="V283" s="39"/>
      <c r="W283" s="39"/>
      <c r="X283" s="39"/>
      <c r="Y283" s="39"/>
      <c r="Z283" s="39"/>
      <c r="AA283" s="39"/>
      <c r="AB283" s="39"/>
      <c r="AC283" s="39"/>
      <c r="AD283" s="39"/>
      <c r="AE283" s="39"/>
      <c r="AT283" s="18" t="s">
        <v>135</v>
      </c>
      <c r="AU283" s="18" t="s">
        <v>87</v>
      </c>
    </row>
    <row r="284" s="2" customFormat="1">
      <c r="A284" s="39"/>
      <c r="B284" s="40"/>
      <c r="C284" s="41"/>
      <c r="D284" s="233" t="s">
        <v>137</v>
      </c>
      <c r="E284" s="41"/>
      <c r="F284" s="237" t="s">
        <v>413</v>
      </c>
      <c r="G284" s="41"/>
      <c r="H284" s="41"/>
      <c r="I284" s="138"/>
      <c r="J284" s="41"/>
      <c r="K284" s="41"/>
      <c r="L284" s="45"/>
      <c r="M284" s="235"/>
      <c r="N284" s="236"/>
      <c r="O284" s="86"/>
      <c r="P284" s="86"/>
      <c r="Q284" s="86"/>
      <c r="R284" s="86"/>
      <c r="S284" s="86"/>
      <c r="T284" s="87"/>
      <c r="U284" s="39"/>
      <c r="V284" s="39"/>
      <c r="W284" s="39"/>
      <c r="X284" s="39"/>
      <c r="Y284" s="39"/>
      <c r="Z284" s="39"/>
      <c r="AA284" s="39"/>
      <c r="AB284" s="39"/>
      <c r="AC284" s="39"/>
      <c r="AD284" s="39"/>
      <c r="AE284" s="39"/>
      <c r="AT284" s="18" t="s">
        <v>137</v>
      </c>
      <c r="AU284" s="18" t="s">
        <v>87</v>
      </c>
    </row>
    <row r="285" s="13" customFormat="1">
      <c r="A285" s="13"/>
      <c r="B285" s="238"/>
      <c r="C285" s="239"/>
      <c r="D285" s="233" t="s">
        <v>139</v>
      </c>
      <c r="E285" s="240" t="s">
        <v>32</v>
      </c>
      <c r="F285" s="241" t="s">
        <v>245</v>
      </c>
      <c r="G285" s="239"/>
      <c r="H285" s="240" t="s">
        <v>32</v>
      </c>
      <c r="I285" s="242"/>
      <c r="J285" s="239"/>
      <c r="K285" s="239"/>
      <c r="L285" s="243"/>
      <c r="M285" s="244"/>
      <c r="N285" s="245"/>
      <c r="O285" s="245"/>
      <c r="P285" s="245"/>
      <c r="Q285" s="245"/>
      <c r="R285" s="245"/>
      <c r="S285" s="245"/>
      <c r="T285" s="246"/>
      <c r="U285" s="13"/>
      <c r="V285" s="13"/>
      <c r="W285" s="13"/>
      <c r="X285" s="13"/>
      <c r="Y285" s="13"/>
      <c r="Z285" s="13"/>
      <c r="AA285" s="13"/>
      <c r="AB285" s="13"/>
      <c r="AC285" s="13"/>
      <c r="AD285" s="13"/>
      <c r="AE285" s="13"/>
      <c r="AT285" s="247" t="s">
        <v>139</v>
      </c>
      <c r="AU285" s="247" t="s">
        <v>87</v>
      </c>
      <c r="AV285" s="13" t="s">
        <v>23</v>
      </c>
      <c r="AW285" s="13" t="s">
        <v>39</v>
      </c>
      <c r="AX285" s="13" t="s">
        <v>78</v>
      </c>
      <c r="AY285" s="247" t="s">
        <v>126</v>
      </c>
    </row>
    <row r="286" s="13" customFormat="1">
      <c r="A286" s="13"/>
      <c r="B286" s="238"/>
      <c r="C286" s="239"/>
      <c r="D286" s="233" t="s">
        <v>139</v>
      </c>
      <c r="E286" s="240" t="s">
        <v>32</v>
      </c>
      <c r="F286" s="241" t="s">
        <v>414</v>
      </c>
      <c r="G286" s="239"/>
      <c r="H286" s="240" t="s">
        <v>32</v>
      </c>
      <c r="I286" s="242"/>
      <c r="J286" s="239"/>
      <c r="K286" s="239"/>
      <c r="L286" s="243"/>
      <c r="M286" s="244"/>
      <c r="N286" s="245"/>
      <c r="O286" s="245"/>
      <c r="P286" s="245"/>
      <c r="Q286" s="245"/>
      <c r="R286" s="245"/>
      <c r="S286" s="245"/>
      <c r="T286" s="246"/>
      <c r="U286" s="13"/>
      <c r="V286" s="13"/>
      <c r="W286" s="13"/>
      <c r="X286" s="13"/>
      <c r="Y286" s="13"/>
      <c r="Z286" s="13"/>
      <c r="AA286" s="13"/>
      <c r="AB286" s="13"/>
      <c r="AC286" s="13"/>
      <c r="AD286" s="13"/>
      <c r="AE286" s="13"/>
      <c r="AT286" s="247" t="s">
        <v>139</v>
      </c>
      <c r="AU286" s="247" t="s">
        <v>87</v>
      </c>
      <c r="AV286" s="13" t="s">
        <v>23</v>
      </c>
      <c r="AW286" s="13" t="s">
        <v>39</v>
      </c>
      <c r="AX286" s="13" t="s">
        <v>78</v>
      </c>
      <c r="AY286" s="247" t="s">
        <v>126</v>
      </c>
    </row>
    <row r="287" s="14" customFormat="1">
      <c r="A287" s="14"/>
      <c r="B287" s="248"/>
      <c r="C287" s="249"/>
      <c r="D287" s="233" t="s">
        <v>139</v>
      </c>
      <c r="E287" s="250" t="s">
        <v>32</v>
      </c>
      <c r="F287" s="251" t="s">
        <v>415</v>
      </c>
      <c r="G287" s="249"/>
      <c r="H287" s="252">
        <v>3.8540000000000001</v>
      </c>
      <c r="I287" s="253"/>
      <c r="J287" s="249"/>
      <c r="K287" s="249"/>
      <c r="L287" s="254"/>
      <c r="M287" s="255"/>
      <c r="N287" s="256"/>
      <c r="O287" s="256"/>
      <c r="P287" s="256"/>
      <c r="Q287" s="256"/>
      <c r="R287" s="256"/>
      <c r="S287" s="256"/>
      <c r="T287" s="257"/>
      <c r="U287" s="14"/>
      <c r="V287" s="14"/>
      <c r="W287" s="14"/>
      <c r="X287" s="14"/>
      <c r="Y287" s="14"/>
      <c r="Z287" s="14"/>
      <c r="AA287" s="14"/>
      <c r="AB287" s="14"/>
      <c r="AC287" s="14"/>
      <c r="AD287" s="14"/>
      <c r="AE287" s="14"/>
      <c r="AT287" s="258" t="s">
        <v>139</v>
      </c>
      <c r="AU287" s="258" t="s">
        <v>87</v>
      </c>
      <c r="AV287" s="14" t="s">
        <v>87</v>
      </c>
      <c r="AW287" s="14" t="s">
        <v>39</v>
      </c>
      <c r="AX287" s="14" t="s">
        <v>78</v>
      </c>
      <c r="AY287" s="258" t="s">
        <v>126</v>
      </c>
    </row>
    <row r="288" s="13" customFormat="1">
      <c r="A288" s="13"/>
      <c r="B288" s="238"/>
      <c r="C288" s="239"/>
      <c r="D288" s="233" t="s">
        <v>139</v>
      </c>
      <c r="E288" s="240" t="s">
        <v>32</v>
      </c>
      <c r="F288" s="241" t="s">
        <v>416</v>
      </c>
      <c r="G288" s="239"/>
      <c r="H288" s="240" t="s">
        <v>32</v>
      </c>
      <c r="I288" s="242"/>
      <c r="J288" s="239"/>
      <c r="K288" s="239"/>
      <c r="L288" s="243"/>
      <c r="M288" s="244"/>
      <c r="N288" s="245"/>
      <c r="O288" s="245"/>
      <c r="P288" s="245"/>
      <c r="Q288" s="245"/>
      <c r="R288" s="245"/>
      <c r="S288" s="245"/>
      <c r="T288" s="246"/>
      <c r="U288" s="13"/>
      <c r="V288" s="13"/>
      <c r="W288" s="13"/>
      <c r="X288" s="13"/>
      <c r="Y288" s="13"/>
      <c r="Z288" s="13"/>
      <c r="AA288" s="13"/>
      <c r="AB288" s="13"/>
      <c r="AC288" s="13"/>
      <c r="AD288" s="13"/>
      <c r="AE288" s="13"/>
      <c r="AT288" s="247" t="s">
        <v>139</v>
      </c>
      <c r="AU288" s="247" t="s">
        <v>87</v>
      </c>
      <c r="AV288" s="13" t="s">
        <v>23</v>
      </c>
      <c r="AW288" s="13" t="s">
        <v>39</v>
      </c>
      <c r="AX288" s="13" t="s">
        <v>78</v>
      </c>
      <c r="AY288" s="247" t="s">
        <v>126</v>
      </c>
    </row>
    <row r="289" s="14" customFormat="1">
      <c r="A289" s="14"/>
      <c r="B289" s="248"/>
      <c r="C289" s="249"/>
      <c r="D289" s="233" t="s">
        <v>139</v>
      </c>
      <c r="E289" s="250" t="s">
        <v>32</v>
      </c>
      <c r="F289" s="251" t="s">
        <v>417</v>
      </c>
      <c r="G289" s="249"/>
      <c r="H289" s="252">
        <v>0.54000000000000004</v>
      </c>
      <c r="I289" s="253"/>
      <c r="J289" s="249"/>
      <c r="K289" s="249"/>
      <c r="L289" s="254"/>
      <c r="M289" s="255"/>
      <c r="N289" s="256"/>
      <c r="O289" s="256"/>
      <c r="P289" s="256"/>
      <c r="Q289" s="256"/>
      <c r="R289" s="256"/>
      <c r="S289" s="256"/>
      <c r="T289" s="257"/>
      <c r="U289" s="14"/>
      <c r="V289" s="14"/>
      <c r="W289" s="14"/>
      <c r="X289" s="14"/>
      <c r="Y289" s="14"/>
      <c r="Z289" s="14"/>
      <c r="AA289" s="14"/>
      <c r="AB289" s="14"/>
      <c r="AC289" s="14"/>
      <c r="AD289" s="14"/>
      <c r="AE289" s="14"/>
      <c r="AT289" s="258" t="s">
        <v>139</v>
      </c>
      <c r="AU289" s="258" t="s">
        <v>87</v>
      </c>
      <c r="AV289" s="14" t="s">
        <v>87</v>
      </c>
      <c r="AW289" s="14" t="s">
        <v>39</v>
      </c>
      <c r="AX289" s="14" t="s">
        <v>78</v>
      </c>
      <c r="AY289" s="258" t="s">
        <v>126</v>
      </c>
    </row>
    <row r="290" s="15" customFormat="1">
      <c r="A290" s="15"/>
      <c r="B290" s="259"/>
      <c r="C290" s="260"/>
      <c r="D290" s="233" t="s">
        <v>139</v>
      </c>
      <c r="E290" s="261" t="s">
        <v>32</v>
      </c>
      <c r="F290" s="262" t="s">
        <v>145</v>
      </c>
      <c r="G290" s="260"/>
      <c r="H290" s="263">
        <v>4.3940000000000001</v>
      </c>
      <c r="I290" s="264"/>
      <c r="J290" s="260"/>
      <c r="K290" s="260"/>
      <c r="L290" s="265"/>
      <c r="M290" s="266"/>
      <c r="N290" s="267"/>
      <c r="O290" s="267"/>
      <c r="P290" s="267"/>
      <c r="Q290" s="267"/>
      <c r="R290" s="267"/>
      <c r="S290" s="267"/>
      <c r="T290" s="268"/>
      <c r="U290" s="15"/>
      <c r="V290" s="15"/>
      <c r="W290" s="15"/>
      <c r="X290" s="15"/>
      <c r="Y290" s="15"/>
      <c r="Z290" s="15"/>
      <c r="AA290" s="15"/>
      <c r="AB290" s="15"/>
      <c r="AC290" s="15"/>
      <c r="AD290" s="15"/>
      <c r="AE290" s="15"/>
      <c r="AT290" s="269" t="s">
        <v>139</v>
      </c>
      <c r="AU290" s="269" t="s">
        <v>87</v>
      </c>
      <c r="AV290" s="15" t="s">
        <v>133</v>
      </c>
      <c r="AW290" s="15" t="s">
        <v>39</v>
      </c>
      <c r="AX290" s="15" t="s">
        <v>23</v>
      </c>
      <c r="AY290" s="269" t="s">
        <v>126</v>
      </c>
    </row>
    <row r="291" s="2" customFormat="1" ht="16.5" customHeight="1">
      <c r="A291" s="39"/>
      <c r="B291" s="40"/>
      <c r="C291" s="220" t="s">
        <v>418</v>
      </c>
      <c r="D291" s="220" t="s">
        <v>128</v>
      </c>
      <c r="E291" s="221" t="s">
        <v>419</v>
      </c>
      <c r="F291" s="222" t="s">
        <v>420</v>
      </c>
      <c r="G291" s="223" t="s">
        <v>156</v>
      </c>
      <c r="H291" s="224">
        <v>4.3940000000000001</v>
      </c>
      <c r="I291" s="225"/>
      <c r="J291" s="226">
        <f>ROUND(I291*H291,2)</f>
        <v>0</v>
      </c>
      <c r="K291" s="222" t="s">
        <v>132</v>
      </c>
      <c r="L291" s="45"/>
      <c r="M291" s="227" t="s">
        <v>32</v>
      </c>
      <c r="N291" s="228" t="s">
        <v>51</v>
      </c>
      <c r="O291" s="86"/>
      <c r="P291" s="229">
        <f>O291*H291</f>
        <v>0</v>
      </c>
      <c r="Q291" s="229">
        <v>0</v>
      </c>
      <c r="R291" s="229">
        <f>Q291*H291</f>
        <v>0</v>
      </c>
      <c r="S291" s="229">
        <v>0</v>
      </c>
      <c r="T291" s="230">
        <f>S291*H291</f>
        <v>0</v>
      </c>
      <c r="U291" s="39"/>
      <c r="V291" s="39"/>
      <c r="W291" s="39"/>
      <c r="X291" s="39"/>
      <c r="Y291" s="39"/>
      <c r="Z291" s="39"/>
      <c r="AA291" s="39"/>
      <c r="AB291" s="39"/>
      <c r="AC291" s="39"/>
      <c r="AD291" s="39"/>
      <c r="AE291" s="39"/>
      <c r="AR291" s="231" t="s">
        <v>133</v>
      </c>
      <c r="AT291" s="231" t="s">
        <v>128</v>
      </c>
      <c r="AU291" s="231" t="s">
        <v>87</v>
      </c>
      <c r="AY291" s="18" t="s">
        <v>126</v>
      </c>
      <c r="BE291" s="232">
        <f>IF(N291="základní",J291,0)</f>
        <v>0</v>
      </c>
      <c r="BF291" s="232">
        <f>IF(N291="snížená",J291,0)</f>
        <v>0</v>
      </c>
      <c r="BG291" s="232">
        <f>IF(N291="zákl. přenesená",J291,0)</f>
        <v>0</v>
      </c>
      <c r="BH291" s="232">
        <f>IF(N291="sníž. přenesená",J291,0)</f>
        <v>0</v>
      </c>
      <c r="BI291" s="232">
        <f>IF(N291="nulová",J291,0)</f>
        <v>0</v>
      </c>
      <c r="BJ291" s="18" t="s">
        <v>133</v>
      </c>
      <c r="BK291" s="232">
        <f>ROUND(I291*H291,2)</f>
        <v>0</v>
      </c>
      <c r="BL291" s="18" t="s">
        <v>133</v>
      </c>
      <c r="BM291" s="231" t="s">
        <v>421</v>
      </c>
    </row>
    <row r="292" s="2" customFormat="1">
      <c r="A292" s="39"/>
      <c r="B292" s="40"/>
      <c r="C292" s="41"/>
      <c r="D292" s="233" t="s">
        <v>135</v>
      </c>
      <c r="E292" s="41"/>
      <c r="F292" s="234" t="s">
        <v>422</v>
      </c>
      <c r="G292" s="41"/>
      <c r="H292" s="41"/>
      <c r="I292" s="138"/>
      <c r="J292" s="41"/>
      <c r="K292" s="41"/>
      <c r="L292" s="45"/>
      <c r="M292" s="235"/>
      <c r="N292" s="236"/>
      <c r="O292" s="86"/>
      <c r="P292" s="86"/>
      <c r="Q292" s="86"/>
      <c r="R292" s="86"/>
      <c r="S292" s="86"/>
      <c r="T292" s="87"/>
      <c r="U292" s="39"/>
      <c r="V292" s="39"/>
      <c r="W292" s="39"/>
      <c r="X292" s="39"/>
      <c r="Y292" s="39"/>
      <c r="Z292" s="39"/>
      <c r="AA292" s="39"/>
      <c r="AB292" s="39"/>
      <c r="AC292" s="39"/>
      <c r="AD292" s="39"/>
      <c r="AE292" s="39"/>
      <c r="AT292" s="18" t="s">
        <v>135</v>
      </c>
      <c r="AU292" s="18" t="s">
        <v>87</v>
      </c>
    </row>
    <row r="293" s="2" customFormat="1">
      <c r="A293" s="39"/>
      <c r="B293" s="40"/>
      <c r="C293" s="41"/>
      <c r="D293" s="233" t="s">
        <v>137</v>
      </c>
      <c r="E293" s="41"/>
      <c r="F293" s="237" t="s">
        <v>413</v>
      </c>
      <c r="G293" s="41"/>
      <c r="H293" s="41"/>
      <c r="I293" s="138"/>
      <c r="J293" s="41"/>
      <c r="K293" s="41"/>
      <c r="L293" s="45"/>
      <c r="M293" s="235"/>
      <c r="N293" s="236"/>
      <c r="O293" s="86"/>
      <c r="P293" s="86"/>
      <c r="Q293" s="86"/>
      <c r="R293" s="86"/>
      <c r="S293" s="86"/>
      <c r="T293" s="87"/>
      <c r="U293" s="39"/>
      <c r="V293" s="39"/>
      <c r="W293" s="39"/>
      <c r="X293" s="39"/>
      <c r="Y293" s="39"/>
      <c r="Z293" s="39"/>
      <c r="AA293" s="39"/>
      <c r="AB293" s="39"/>
      <c r="AC293" s="39"/>
      <c r="AD293" s="39"/>
      <c r="AE293" s="39"/>
      <c r="AT293" s="18" t="s">
        <v>137</v>
      </c>
      <c r="AU293" s="18" t="s">
        <v>87</v>
      </c>
    </row>
    <row r="294" s="2" customFormat="1" ht="16.5" customHeight="1">
      <c r="A294" s="39"/>
      <c r="B294" s="40"/>
      <c r="C294" s="220" t="s">
        <v>423</v>
      </c>
      <c r="D294" s="220" t="s">
        <v>128</v>
      </c>
      <c r="E294" s="221" t="s">
        <v>424</v>
      </c>
      <c r="F294" s="222" t="s">
        <v>425</v>
      </c>
      <c r="G294" s="223" t="s">
        <v>426</v>
      </c>
      <c r="H294" s="224">
        <v>0.081000000000000003</v>
      </c>
      <c r="I294" s="225"/>
      <c r="J294" s="226">
        <f>ROUND(I294*H294,2)</f>
        <v>0</v>
      </c>
      <c r="K294" s="222" t="s">
        <v>132</v>
      </c>
      <c r="L294" s="45"/>
      <c r="M294" s="227" t="s">
        <v>32</v>
      </c>
      <c r="N294" s="228" t="s">
        <v>51</v>
      </c>
      <c r="O294" s="86"/>
      <c r="P294" s="229">
        <f>O294*H294</f>
        <v>0</v>
      </c>
      <c r="Q294" s="229">
        <v>1.04711</v>
      </c>
      <c r="R294" s="229">
        <f>Q294*H294</f>
        <v>0.084815910000000008</v>
      </c>
      <c r="S294" s="229">
        <v>0</v>
      </c>
      <c r="T294" s="230">
        <f>S294*H294</f>
        <v>0</v>
      </c>
      <c r="U294" s="39"/>
      <c r="V294" s="39"/>
      <c r="W294" s="39"/>
      <c r="X294" s="39"/>
      <c r="Y294" s="39"/>
      <c r="Z294" s="39"/>
      <c r="AA294" s="39"/>
      <c r="AB294" s="39"/>
      <c r="AC294" s="39"/>
      <c r="AD294" s="39"/>
      <c r="AE294" s="39"/>
      <c r="AR294" s="231" t="s">
        <v>133</v>
      </c>
      <c r="AT294" s="231" t="s">
        <v>128</v>
      </c>
      <c r="AU294" s="231" t="s">
        <v>87</v>
      </c>
      <c r="AY294" s="18" t="s">
        <v>126</v>
      </c>
      <c r="BE294" s="232">
        <f>IF(N294="základní",J294,0)</f>
        <v>0</v>
      </c>
      <c r="BF294" s="232">
        <f>IF(N294="snížená",J294,0)</f>
        <v>0</v>
      </c>
      <c r="BG294" s="232">
        <f>IF(N294="zákl. přenesená",J294,0)</f>
        <v>0</v>
      </c>
      <c r="BH294" s="232">
        <f>IF(N294="sníž. přenesená",J294,0)</f>
        <v>0</v>
      </c>
      <c r="BI294" s="232">
        <f>IF(N294="nulová",J294,0)</f>
        <v>0</v>
      </c>
      <c r="BJ294" s="18" t="s">
        <v>133</v>
      </c>
      <c r="BK294" s="232">
        <f>ROUND(I294*H294,2)</f>
        <v>0</v>
      </c>
      <c r="BL294" s="18" t="s">
        <v>133</v>
      </c>
      <c r="BM294" s="231" t="s">
        <v>427</v>
      </c>
    </row>
    <row r="295" s="2" customFormat="1">
      <c r="A295" s="39"/>
      <c r="B295" s="40"/>
      <c r="C295" s="41"/>
      <c r="D295" s="233" t="s">
        <v>135</v>
      </c>
      <c r="E295" s="41"/>
      <c r="F295" s="234" t="s">
        <v>428</v>
      </c>
      <c r="G295" s="41"/>
      <c r="H295" s="41"/>
      <c r="I295" s="138"/>
      <c r="J295" s="41"/>
      <c r="K295" s="41"/>
      <c r="L295" s="45"/>
      <c r="M295" s="235"/>
      <c r="N295" s="236"/>
      <c r="O295" s="86"/>
      <c r="P295" s="86"/>
      <c r="Q295" s="86"/>
      <c r="R295" s="86"/>
      <c r="S295" s="86"/>
      <c r="T295" s="87"/>
      <c r="U295" s="39"/>
      <c r="V295" s="39"/>
      <c r="W295" s="39"/>
      <c r="X295" s="39"/>
      <c r="Y295" s="39"/>
      <c r="Z295" s="39"/>
      <c r="AA295" s="39"/>
      <c r="AB295" s="39"/>
      <c r="AC295" s="39"/>
      <c r="AD295" s="39"/>
      <c r="AE295" s="39"/>
      <c r="AT295" s="18" t="s">
        <v>135</v>
      </c>
      <c r="AU295" s="18" t="s">
        <v>87</v>
      </c>
    </row>
    <row r="296" s="13" customFormat="1">
      <c r="A296" s="13"/>
      <c r="B296" s="238"/>
      <c r="C296" s="239"/>
      <c r="D296" s="233" t="s">
        <v>139</v>
      </c>
      <c r="E296" s="240" t="s">
        <v>32</v>
      </c>
      <c r="F296" s="241" t="s">
        <v>429</v>
      </c>
      <c r="G296" s="239"/>
      <c r="H296" s="240" t="s">
        <v>32</v>
      </c>
      <c r="I296" s="242"/>
      <c r="J296" s="239"/>
      <c r="K296" s="239"/>
      <c r="L296" s="243"/>
      <c r="M296" s="244"/>
      <c r="N296" s="245"/>
      <c r="O296" s="245"/>
      <c r="P296" s="245"/>
      <c r="Q296" s="245"/>
      <c r="R296" s="245"/>
      <c r="S296" s="245"/>
      <c r="T296" s="246"/>
      <c r="U296" s="13"/>
      <c r="V296" s="13"/>
      <c r="W296" s="13"/>
      <c r="X296" s="13"/>
      <c r="Y296" s="13"/>
      <c r="Z296" s="13"/>
      <c r="AA296" s="13"/>
      <c r="AB296" s="13"/>
      <c r="AC296" s="13"/>
      <c r="AD296" s="13"/>
      <c r="AE296" s="13"/>
      <c r="AT296" s="247" t="s">
        <v>139</v>
      </c>
      <c r="AU296" s="247" t="s">
        <v>87</v>
      </c>
      <c r="AV296" s="13" t="s">
        <v>23</v>
      </c>
      <c r="AW296" s="13" t="s">
        <v>39</v>
      </c>
      <c r="AX296" s="13" t="s">
        <v>78</v>
      </c>
      <c r="AY296" s="247" t="s">
        <v>126</v>
      </c>
    </row>
    <row r="297" s="13" customFormat="1">
      <c r="A297" s="13"/>
      <c r="B297" s="238"/>
      <c r="C297" s="239"/>
      <c r="D297" s="233" t="s">
        <v>139</v>
      </c>
      <c r="E297" s="240" t="s">
        <v>32</v>
      </c>
      <c r="F297" s="241" t="s">
        <v>430</v>
      </c>
      <c r="G297" s="239"/>
      <c r="H297" s="240" t="s">
        <v>32</v>
      </c>
      <c r="I297" s="242"/>
      <c r="J297" s="239"/>
      <c r="K297" s="239"/>
      <c r="L297" s="243"/>
      <c r="M297" s="244"/>
      <c r="N297" s="245"/>
      <c r="O297" s="245"/>
      <c r="P297" s="245"/>
      <c r="Q297" s="245"/>
      <c r="R297" s="245"/>
      <c r="S297" s="245"/>
      <c r="T297" s="246"/>
      <c r="U297" s="13"/>
      <c r="V297" s="13"/>
      <c r="W297" s="13"/>
      <c r="X297" s="13"/>
      <c r="Y297" s="13"/>
      <c r="Z297" s="13"/>
      <c r="AA297" s="13"/>
      <c r="AB297" s="13"/>
      <c r="AC297" s="13"/>
      <c r="AD297" s="13"/>
      <c r="AE297" s="13"/>
      <c r="AT297" s="247" t="s">
        <v>139</v>
      </c>
      <c r="AU297" s="247" t="s">
        <v>87</v>
      </c>
      <c r="AV297" s="13" t="s">
        <v>23</v>
      </c>
      <c r="AW297" s="13" t="s">
        <v>39</v>
      </c>
      <c r="AX297" s="13" t="s">
        <v>78</v>
      </c>
      <c r="AY297" s="247" t="s">
        <v>126</v>
      </c>
    </row>
    <row r="298" s="14" customFormat="1">
      <c r="A298" s="14"/>
      <c r="B298" s="248"/>
      <c r="C298" s="249"/>
      <c r="D298" s="233" t="s">
        <v>139</v>
      </c>
      <c r="E298" s="250" t="s">
        <v>32</v>
      </c>
      <c r="F298" s="251" t="s">
        <v>431</v>
      </c>
      <c r="G298" s="249"/>
      <c r="H298" s="252">
        <v>0.058000000000000003</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139</v>
      </c>
      <c r="AU298" s="258" t="s">
        <v>87</v>
      </c>
      <c r="AV298" s="14" t="s">
        <v>87</v>
      </c>
      <c r="AW298" s="14" t="s">
        <v>39</v>
      </c>
      <c r="AX298" s="14" t="s">
        <v>78</v>
      </c>
      <c r="AY298" s="258" t="s">
        <v>126</v>
      </c>
    </row>
    <row r="299" s="13" customFormat="1">
      <c r="A299" s="13"/>
      <c r="B299" s="238"/>
      <c r="C299" s="239"/>
      <c r="D299" s="233" t="s">
        <v>139</v>
      </c>
      <c r="E299" s="240" t="s">
        <v>32</v>
      </c>
      <c r="F299" s="241" t="s">
        <v>432</v>
      </c>
      <c r="G299" s="239"/>
      <c r="H299" s="240" t="s">
        <v>32</v>
      </c>
      <c r="I299" s="242"/>
      <c r="J299" s="239"/>
      <c r="K299" s="239"/>
      <c r="L299" s="243"/>
      <c r="M299" s="244"/>
      <c r="N299" s="245"/>
      <c r="O299" s="245"/>
      <c r="P299" s="245"/>
      <c r="Q299" s="245"/>
      <c r="R299" s="245"/>
      <c r="S299" s="245"/>
      <c r="T299" s="246"/>
      <c r="U299" s="13"/>
      <c r="V299" s="13"/>
      <c r="W299" s="13"/>
      <c r="X299" s="13"/>
      <c r="Y299" s="13"/>
      <c r="Z299" s="13"/>
      <c r="AA299" s="13"/>
      <c r="AB299" s="13"/>
      <c r="AC299" s="13"/>
      <c r="AD299" s="13"/>
      <c r="AE299" s="13"/>
      <c r="AT299" s="247" t="s">
        <v>139</v>
      </c>
      <c r="AU299" s="247" t="s">
        <v>87</v>
      </c>
      <c r="AV299" s="13" t="s">
        <v>23</v>
      </c>
      <c r="AW299" s="13" t="s">
        <v>39</v>
      </c>
      <c r="AX299" s="13" t="s">
        <v>78</v>
      </c>
      <c r="AY299" s="247" t="s">
        <v>126</v>
      </c>
    </row>
    <row r="300" s="14" customFormat="1">
      <c r="A300" s="14"/>
      <c r="B300" s="248"/>
      <c r="C300" s="249"/>
      <c r="D300" s="233" t="s">
        <v>139</v>
      </c>
      <c r="E300" s="250" t="s">
        <v>32</v>
      </c>
      <c r="F300" s="251" t="s">
        <v>433</v>
      </c>
      <c r="G300" s="249"/>
      <c r="H300" s="252">
        <v>0.023</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139</v>
      </c>
      <c r="AU300" s="258" t="s">
        <v>87</v>
      </c>
      <c r="AV300" s="14" t="s">
        <v>87</v>
      </c>
      <c r="AW300" s="14" t="s">
        <v>39</v>
      </c>
      <c r="AX300" s="14" t="s">
        <v>78</v>
      </c>
      <c r="AY300" s="258" t="s">
        <v>126</v>
      </c>
    </row>
    <row r="301" s="15" customFormat="1">
      <c r="A301" s="15"/>
      <c r="B301" s="259"/>
      <c r="C301" s="260"/>
      <c r="D301" s="233" t="s">
        <v>139</v>
      </c>
      <c r="E301" s="261" t="s">
        <v>32</v>
      </c>
      <c r="F301" s="262" t="s">
        <v>145</v>
      </c>
      <c r="G301" s="260"/>
      <c r="H301" s="263">
        <v>0.081000000000000003</v>
      </c>
      <c r="I301" s="264"/>
      <c r="J301" s="260"/>
      <c r="K301" s="260"/>
      <c r="L301" s="265"/>
      <c r="M301" s="266"/>
      <c r="N301" s="267"/>
      <c r="O301" s="267"/>
      <c r="P301" s="267"/>
      <c r="Q301" s="267"/>
      <c r="R301" s="267"/>
      <c r="S301" s="267"/>
      <c r="T301" s="268"/>
      <c r="U301" s="15"/>
      <c r="V301" s="15"/>
      <c r="W301" s="15"/>
      <c r="X301" s="15"/>
      <c r="Y301" s="15"/>
      <c r="Z301" s="15"/>
      <c r="AA301" s="15"/>
      <c r="AB301" s="15"/>
      <c r="AC301" s="15"/>
      <c r="AD301" s="15"/>
      <c r="AE301" s="15"/>
      <c r="AT301" s="269" t="s">
        <v>139</v>
      </c>
      <c r="AU301" s="269" t="s">
        <v>87</v>
      </c>
      <c r="AV301" s="15" t="s">
        <v>133</v>
      </c>
      <c r="AW301" s="15" t="s">
        <v>39</v>
      </c>
      <c r="AX301" s="15" t="s">
        <v>23</v>
      </c>
      <c r="AY301" s="269" t="s">
        <v>126</v>
      </c>
    </row>
    <row r="302" s="2" customFormat="1" ht="16.5" customHeight="1">
      <c r="A302" s="39"/>
      <c r="B302" s="40"/>
      <c r="C302" s="220" t="s">
        <v>434</v>
      </c>
      <c r="D302" s="220" t="s">
        <v>128</v>
      </c>
      <c r="E302" s="221" t="s">
        <v>435</v>
      </c>
      <c r="F302" s="222" t="s">
        <v>436</v>
      </c>
      <c r="G302" s="223" t="s">
        <v>131</v>
      </c>
      <c r="H302" s="224">
        <v>2.4569999999999999</v>
      </c>
      <c r="I302" s="225"/>
      <c r="J302" s="226">
        <f>ROUND(I302*H302,2)</f>
        <v>0</v>
      </c>
      <c r="K302" s="222" t="s">
        <v>32</v>
      </c>
      <c r="L302" s="45"/>
      <c r="M302" s="227" t="s">
        <v>32</v>
      </c>
      <c r="N302" s="228" t="s">
        <v>51</v>
      </c>
      <c r="O302" s="86"/>
      <c r="P302" s="229">
        <f>O302*H302</f>
        <v>0</v>
      </c>
      <c r="Q302" s="229">
        <v>3.1138838199999999</v>
      </c>
      <c r="R302" s="229">
        <f>Q302*H302</f>
        <v>7.6508125457399991</v>
      </c>
      <c r="S302" s="229">
        <v>0</v>
      </c>
      <c r="T302" s="230">
        <f>S302*H302</f>
        <v>0</v>
      </c>
      <c r="U302" s="39"/>
      <c r="V302" s="39"/>
      <c r="W302" s="39"/>
      <c r="X302" s="39"/>
      <c r="Y302" s="39"/>
      <c r="Z302" s="39"/>
      <c r="AA302" s="39"/>
      <c r="AB302" s="39"/>
      <c r="AC302" s="39"/>
      <c r="AD302" s="39"/>
      <c r="AE302" s="39"/>
      <c r="AR302" s="231" t="s">
        <v>133</v>
      </c>
      <c r="AT302" s="231" t="s">
        <v>128</v>
      </c>
      <c r="AU302" s="231" t="s">
        <v>87</v>
      </c>
      <c r="AY302" s="18" t="s">
        <v>126</v>
      </c>
      <c r="BE302" s="232">
        <f>IF(N302="základní",J302,0)</f>
        <v>0</v>
      </c>
      <c r="BF302" s="232">
        <f>IF(N302="snížená",J302,0)</f>
        <v>0</v>
      </c>
      <c r="BG302" s="232">
        <f>IF(N302="zákl. přenesená",J302,0)</f>
        <v>0</v>
      </c>
      <c r="BH302" s="232">
        <f>IF(N302="sníž. přenesená",J302,0)</f>
        <v>0</v>
      </c>
      <c r="BI302" s="232">
        <f>IF(N302="nulová",J302,0)</f>
        <v>0</v>
      </c>
      <c r="BJ302" s="18" t="s">
        <v>133</v>
      </c>
      <c r="BK302" s="232">
        <f>ROUND(I302*H302,2)</f>
        <v>0</v>
      </c>
      <c r="BL302" s="18" t="s">
        <v>133</v>
      </c>
      <c r="BM302" s="231" t="s">
        <v>437</v>
      </c>
    </row>
    <row r="303" s="2" customFormat="1">
      <c r="A303" s="39"/>
      <c r="B303" s="40"/>
      <c r="C303" s="41"/>
      <c r="D303" s="233" t="s">
        <v>135</v>
      </c>
      <c r="E303" s="41"/>
      <c r="F303" s="234" t="s">
        <v>438</v>
      </c>
      <c r="G303" s="41"/>
      <c r="H303" s="41"/>
      <c r="I303" s="138"/>
      <c r="J303" s="41"/>
      <c r="K303" s="41"/>
      <c r="L303" s="45"/>
      <c r="M303" s="235"/>
      <c r="N303" s="236"/>
      <c r="O303" s="86"/>
      <c r="P303" s="86"/>
      <c r="Q303" s="86"/>
      <c r="R303" s="86"/>
      <c r="S303" s="86"/>
      <c r="T303" s="87"/>
      <c r="U303" s="39"/>
      <c r="V303" s="39"/>
      <c r="W303" s="39"/>
      <c r="X303" s="39"/>
      <c r="Y303" s="39"/>
      <c r="Z303" s="39"/>
      <c r="AA303" s="39"/>
      <c r="AB303" s="39"/>
      <c r="AC303" s="39"/>
      <c r="AD303" s="39"/>
      <c r="AE303" s="39"/>
      <c r="AT303" s="18" t="s">
        <v>135</v>
      </c>
      <c r="AU303" s="18" t="s">
        <v>87</v>
      </c>
    </row>
    <row r="304" s="2" customFormat="1">
      <c r="A304" s="39"/>
      <c r="B304" s="40"/>
      <c r="C304" s="41"/>
      <c r="D304" s="233" t="s">
        <v>137</v>
      </c>
      <c r="E304" s="41"/>
      <c r="F304" s="237" t="s">
        <v>439</v>
      </c>
      <c r="G304" s="41"/>
      <c r="H304" s="41"/>
      <c r="I304" s="138"/>
      <c r="J304" s="41"/>
      <c r="K304" s="41"/>
      <c r="L304" s="45"/>
      <c r="M304" s="235"/>
      <c r="N304" s="236"/>
      <c r="O304" s="86"/>
      <c r="P304" s="86"/>
      <c r="Q304" s="86"/>
      <c r="R304" s="86"/>
      <c r="S304" s="86"/>
      <c r="T304" s="87"/>
      <c r="U304" s="39"/>
      <c r="V304" s="39"/>
      <c r="W304" s="39"/>
      <c r="X304" s="39"/>
      <c r="Y304" s="39"/>
      <c r="Z304" s="39"/>
      <c r="AA304" s="39"/>
      <c r="AB304" s="39"/>
      <c r="AC304" s="39"/>
      <c r="AD304" s="39"/>
      <c r="AE304" s="39"/>
      <c r="AT304" s="18" t="s">
        <v>137</v>
      </c>
      <c r="AU304" s="18" t="s">
        <v>87</v>
      </c>
    </row>
    <row r="305" s="13" customFormat="1">
      <c r="A305" s="13"/>
      <c r="B305" s="238"/>
      <c r="C305" s="239"/>
      <c r="D305" s="233" t="s">
        <v>139</v>
      </c>
      <c r="E305" s="240" t="s">
        <v>32</v>
      </c>
      <c r="F305" s="241" t="s">
        <v>440</v>
      </c>
      <c r="G305" s="239"/>
      <c r="H305" s="240" t="s">
        <v>32</v>
      </c>
      <c r="I305" s="242"/>
      <c r="J305" s="239"/>
      <c r="K305" s="239"/>
      <c r="L305" s="243"/>
      <c r="M305" s="244"/>
      <c r="N305" s="245"/>
      <c r="O305" s="245"/>
      <c r="P305" s="245"/>
      <c r="Q305" s="245"/>
      <c r="R305" s="245"/>
      <c r="S305" s="245"/>
      <c r="T305" s="246"/>
      <c r="U305" s="13"/>
      <c r="V305" s="13"/>
      <c r="W305" s="13"/>
      <c r="X305" s="13"/>
      <c r="Y305" s="13"/>
      <c r="Z305" s="13"/>
      <c r="AA305" s="13"/>
      <c r="AB305" s="13"/>
      <c r="AC305" s="13"/>
      <c r="AD305" s="13"/>
      <c r="AE305" s="13"/>
      <c r="AT305" s="247" t="s">
        <v>139</v>
      </c>
      <c r="AU305" s="247" t="s">
        <v>87</v>
      </c>
      <c r="AV305" s="13" t="s">
        <v>23</v>
      </c>
      <c r="AW305" s="13" t="s">
        <v>39</v>
      </c>
      <c r="AX305" s="13" t="s">
        <v>78</v>
      </c>
      <c r="AY305" s="247" t="s">
        <v>126</v>
      </c>
    </row>
    <row r="306" s="14" customFormat="1">
      <c r="A306" s="14"/>
      <c r="B306" s="248"/>
      <c r="C306" s="249"/>
      <c r="D306" s="233" t="s">
        <v>139</v>
      </c>
      <c r="E306" s="250" t="s">
        <v>32</v>
      </c>
      <c r="F306" s="251" t="s">
        <v>441</v>
      </c>
      <c r="G306" s="249"/>
      <c r="H306" s="252">
        <v>2.4569999999999999</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139</v>
      </c>
      <c r="AU306" s="258" t="s">
        <v>87</v>
      </c>
      <c r="AV306" s="14" t="s">
        <v>87</v>
      </c>
      <c r="AW306" s="14" t="s">
        <v>39</v>
      </c>
      <c r="AX306" s="14" t="s">
        <v>23</v>
      </c>
      <c r="AY306" s="258" t="s">
        <v>126</v>
      </c>
    </row>
    <row r="307" s="2" customFormat="1" ht="16.5" customHeight="1">
      <c r="A307" s="39"/>
      <c r="B307" s="40"/>
      <c r="C307" s="220" t="s">
        <v>442</v>
      </c>
      <c r="D307" s="220" t="s">
        <v>128</v>
      </c>
      <c r="E307" s="221" t="s">
        <v>443</v>
      </c>
      <c r="F307" s="222" t="s">
        <v>436</v>
      </c>
      <c r="G307" s="223" t="s">
        <v>131</v>
      </c>
      <c r="H307" s="224">
        <v>7.875</v>
      </c>
      <c r="I307" s="225"/>
      <c r="J307" s="226">
        <f>ROUND(I307*H307,2)</f>
        <v>0</v>
      </c>
      <c r="K307" s="222" t="s">
        <v>32</v>
      </c>
      <c r="L307" s="45"/>
      <c r="M307" s="227" t="s">
        <v>32</v>
      </c>
      <c r="N307" s="228" t="s">
        <v>51</v>
      </c>
      <c r="O307" s="86"/>
      <c r="P307" s="229">
        <f>O307*H307</f>
        <v>0</v>
      </c>
      <c r="Q307" s="229">
        <v>1.1098838200000001</v>
      </c>
      <c r="R307" s="229">
        <f>Q307*H307</f>
        <v>8.7403350825000015</v>
      </c>
      <c r="S307" s="229">
        <v>0</v>
      </c>
      <c r="T307" s="230">
        <f>S307*H307</f>
        <v>0</v>
      </c>
      <c r="U307" s="39"/>
      <c r="V307" s="39"/>
      <c r="W307" s="39"/>
      <c r="X307" s="39"/>
      <c r="Y307" s="39"/>
      <c r="Z307" s="39"/>
      <c r="AA307" s="39"/>
      <c r="AB307" s="39"/>
      <c r="AC307" s="39"/>
      <c r="AD307" s="39"/>
      <c r="AE307" s="39"/>
      <c r="AR307" s="231" t="s">
        <v>133</v>
      </c>
      <c r="AT307" s="231" t="s">
        <v>128</v>
      </c>
      <c r="AU307" s="231" t="s">
        <v>87</v>
      </c>
      <c r="AY307" s="18" t="s">
        <v>126</v>
      </c>
      <c r="BE307" s="232">
        <f>IF(N307="základní",J307,0)</f>
        <v>0</v>
      </c>
      <c r="BF307" s="232">
        <f>IF(N307="snížená",J307,0)</f>
        <v>0</v>
      </c>
      <c r="BG307" s="232">
        <f>IF(N307="zákl. přenesená",J307,0)</f>
        <v>0</v>
      </c>
      <c r="BH307" s="232">
        <f>IF(N307="sníž. přenesená",J307,0)</f>
        <v>0</v>
      </c>
      <c r="BI307" s="232">
        <f>IF(N307="nulová",J307,0)</f>
        <v>0</v>
      </c>
      <c r="BJ307" s="18" t="s">
        <v>133</v>
      </c>
      <c r="BK307" s="232">
        <f>ROUND(I307*H307,2)</f>
        <v>0</v>
      </c>
      <c r="BL307" s="18" t="s">
        <v>133</v>
      </c>
      <c r="BM307" s="231" t="s">
        <v>444</v>
      </c>
    </row>
    <row r="308" s="2" customFormat="1">
      <c r="A308" s="39"/>
      <c r="B308" s="40"/>
      <c r="C308" s="41"/>
      <c r="D308" s="233" t="s">
        <v>135</v>
      </c>
      <c r="E308" s="41"/>
      <c r="F308" s="234" t="s">
        <v>438</v>
      </c>
      <c r="G308" s="41"/>
      <c r="H308" s="41"/>
      <c r="I308" s="138"/>
      <c r="J308" s="41"/>
      <c r="K308" s="41"/>
      <c r="L308" s="45"/>
      <c r="M308" s="235"/>
      <c r="N308" s="236"/>
      <c r="O308" s="86"/>
      <c r="P308" s="86"/>
      <c r="Q308" s="86"/>
      <c r="R308" s="86"/>
      <c r="S308" s="86"/>
      <c r="T308" s="87"/>
      <c r="U308" s="39"/>
      <c r="V308" s="39"/>
      <c r="W308" s="39"/>
      <c r="X308" s="39"/>
      <c r="Y308" s="39"/>
      <c r="Z308" s="39"/>
      <c r="AA308" s="39"/>
      <c r="AB308" s="39"/>
      <c r="AC308" s="39"/>
      <c r="AD308" s="39"/>
      <c r="AE308" s="39"/>
      <c r="AT308" s="18" t="s">
        <v>135</v>
      </c>
      <c r="AU308" s="18" t="s">
        <v>87</v>
      </c>
    </row>
    <row r="309" s="2" customFormat="1">
      <c r="A309" s="39"/>
      <c r="B309" s="40"/>
      <c r="C309" s="41"/>
      <c r="D309" s="233" t="s">
        <v>137</v>
      </c>
      <c r="E309" s="41"/>
      <c r="F309" s="237" t="s">
        <v>439</v>
      </c>
      <c r="G309" s="41"/>
      <c r="H309" s="41"/>
      <c r="I309" s="138"/>
      <c r="J309" s="41"/>
      <c r="K309" s="41"/>
      <c r="L309" s="45"/>
      <c r="M309" s="235"/>
      <c r="N309" s="236"/>
      <c r="O309" s="86"/>
      <c r="P309" s="86"/>
      <c r="Q309" s="86"/>
      <c r="R309" s="86"/>
      <c r="S309" s="86"/>
      <c r="T309" s="87"/>
      <c r="U309" s="39"/>
      <c r="V309" s="39"/>
      <c r="W309" s="39"/>
      <c r="X309" s="39"/>
      <c r="Y309" s="39"/>
      <c r="Z309" s="39"/>
      <c r="AA309" s="39"/>
      <c r="AB309" s="39"/>
      <c r="AC309" s="39"/>
      <c r="AD309" s="39"/>
      <c r="AE309" s="39"/>
      <c r="AT309" s="18" t="s">
        <v>137</v>
      </c>
      <c r="AU309" s="18" t="s">
        <v>87</v>
      </c>
    </row>
    <row r="310" s="13" customFormat="1">
      <c r="A310" s="13"/>
      <c r="B310" s="238"/>
      <c r="C310" s="239"/>
      <c r="D310" s="233" t="s">
        <v>139</v>
      </c>
      <c r="E310" s="240" t="s">
        <v>32</v>
      </c>
      <c r="F310" s="241" t="s">
        <v>445</v>
      </c>
      <c r="G310" s="239"/>
      <c r="H310" s="240" t="s">
        <v>32</v>
      </c>
      <c r="I310" s="242"/>
      <c r="J310" s="239"/>
      <c r="K310" s="239"/>
      <c r="L310" s="243"/>
      <c r="M310" s="244"/>
      <c r="N310" s="245"/>
      <c r="O310" s="245"/>
      <c r="P310" s="245"/>
      <c r="Q310" s="245"/>
      <c r="R310" s="245"/>
      <c r="S310" s="245"/>
      <c r="T310" s="246"/>
      <c r="U310" s="13"/>
      <c r="V310" s="13"/>
      <c r="W310" s="13"/>
      <c r="X310" s="13"/>
      <c r="Y310" s="13"/>
      <c r="Z310" s="13"/>
      <c r="AA310" s="13"/>
      <c r="AB310" s="13"/>
      <c r="AC310" s="13"/>
      <c r="AD310" s="13"/>
      <c r="AE310" s="13"/>
      <c r="AT310" s="247" t="s">
        <v>139</v>
      </c>
      <c r="AU310" s="247" t="s">
        <v>87</v>
      </c>
      <c r="AV310" s="13" t="s">
        <v>23</v>
      </c>
      <c r="AW310" s="13" t="s">
        <v>39</v>
      </c>
      <c r="AX310" s="13" t="s">
        <v>78</v>
      </c>
      <c r="AY310" s="247" t="s">
        <v>126</v>
      </c>
    </row>
    <row r="311" s="14" customFormat="1">
      <c r="A311" s="14"/>
      <c r="B311" s="248"/>
      <c r="C311" s="249"/>
      <c r="D311" s="233" t="s">
        <v>139</v>
      </c>
      <c r="E311" s="250" t="s">
        <v>32</v>
      </c>
      <c r="F311" s="251" t="s">
        <v>168</v>
      </c>
      <c r="G311" s="249"/>
      <c r="H311" s="252">
        <v>7.875</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139</v>
      </c>
      <c r="AU311" s="258" t="s">
        <v>87</v>
      </c>
      <c r="AV311" s="14" t="s">
        <v>87</v>
      </c>
      <c r="AW311" s="14" t="s">
        <v>39</v>
      </c>
      <c r="AX311" s="14" t="s">
        <v>23</v>
      </c>
      <c r="AY311" s="258" t="s">
        <v>126</v>
      </c>
    </row>
    <row r="312" s="2" customFormat="1" ht="16.5" customHeight="1">
      <c r="A312" s="39"/>
      <c r="B312" s="40"/>
      <c r="C312" s="220" t="s">
        <v>446</v>
      </c>
      <c r="D312" s="220" t="s">
        <v>128</v>
      </c>
      <c r="E312" s="221" t="s">
        <v>447</v>
      </c>
      <c r="F312" s="222" t="s">
        <v>448</v>
      </c>
      <c r="G312" s="223" t="s">
        <v>131</v>
      </c>
      <c r="H312" s="224">
        <v>24.600000000000001</v>
      </c>
      <c r="I312" s="225"/>
      <c r="J312" s="226">
        <f>ROUND(I312*H312,2)</f>
        <v>0</v>
      </c>
      <c r="K312" s="222" t="s">
        <v>132</v>
      </c>
      <c r="L312" s="45"/>
      <c r="M312" s="227" t="s">
        <v>32</v>
      </c>
      <c r="N312" s="228" t="s">
        <v>51</v>
      </c>
      <c r="O312" s="86"/>
      <c r="P312" s="229">
        <f>O312*H312</f>
        <v>0</v>
      </c>
      <c r="Q312" s="229">
        <v>0</v>
      </c>
      <c r="R312" s="229">
        <f>Q312*H312</f>
        <v>0</v>
      </c>
      <c r="S312" s="229">
        <v>0</v>
      </c>
      <c r="T312" s="230">
        <f>S312*H312</f>
        <v>0</v>
      </c>
      <c r="U312" s="39"/>
      <c r="V312" s="39"/>
      <c r="W312" s="39"/>
      <c r="X312" s="39"/>
      <c r="Y312" s="39"/>
      <c r="Z312" s="39"/>
      <c r="AA312" s="39"/>
      <c r="AB312" s="39"/>
      <c r="AC312" s="39"/>
      <c r="AD312" s="39"/>
      <c r="AE312" s="39"/>
      <c r="AR312" s="231" t="s">
        <v>133</v>
      </c>
      <c r="AT312" s="231" t="s">
        <v>128</v>
      </c>
      <c r="AU312" s="231" t="s">
        <v>87</v>
      </c>
      <c r="AY312" s="18" t="s">
        <v>126</v>
      </c>
      <c r="BE312" s="232">
        <f>IF(N312="základní",J312,0)</f>
        <v>0</v>
      </c>
      <c r="BF312" s="232">
        <f>IF(N312="snížená",J312,0)</f>
        <v>0</v>
      </c>
      <c r="BG312" s="232">
        <f>IF(N312="zákl. přenesená",J312,0)</f>
        <v>0</v>
      </c>
      <c r="BH312" s="232">
        <f>IF(N312="sníž. přenesená",J312,0)</f>
        <v>0</v>
      </c>
      <c r="BI312" s="232">
        <f>IF(N312="nulová",J312,0)</f>
        <v>0</v>
      </c>
      <c r="BJ312" s="18" t="s">
        <v>133</v>
      </c>
      <c r="BK312" s="232">
        <f>ROUND(I312*H312,2)</f>
        <v>0</v>
      </c>
      <c r="BL312" s="18" t="s">
        <v>133</v>
      </c>
      <c r="BM312" s="231" t="s">
        <v>449</v>
      </c>
    </row>
    <row r="313" s="2" customFormat="1">
      <c r="A313" s="39"/>
      <c r="B313" s="40"/>
      <c r="C313" s="41"/>
      <c r="D313" s="233" t="s">
        <v>135</v>
      </c>
      <c r="E313" s="41"/>
      <c r="F313" s="234" t="s">
        <v>450</v>
      </c>
      <c r="G313" s="41"/>
      <c r="H313" s="41"/>
      <c r="I313" s="138"/>
      <c r="J313" s="41"/>
      <c r="K313" s="41"/>
      <c r="L313" s="45"/>
      <c r="M313" s="235"/>
      <c r="N313" s="236"/>
      <c r="O313" s="86"/>
      <c r="P313" s="86"/>
      <c r="Q313" s="86"/>
      <c r="R313" s="86"/>
      <c r="S313" s="86"/>
      <c r="T313" s="87"/>
      <c r="U313" s="39"/>
      <c r="V313" s="39"/>
      <c r="W313" s="39"/>
      <c r="X313" s="39"/>
      <c r="Y313" s="39"/>
      <c r="Z313" s="39"/>
      <c r="AA313" s="39"/>
      <c r="AB313" s="39"/>
      <c r="AC313" s="39"/>
      <c r="AD313" s="39"/>
      <c r="AE313" s="39"/>
      <c r="AT313" s="18" t="s">
        <v>135</v>
      </c>
      <c r="AU313" s="18" t="s">
        <v>87</v>
      </c>
    </row>
    <row r="314" s="2" customFormat="1">
      <c r="A314" s="39"/>
      <c r="B314" s="40"/>
      <c r="C314" s="41"/>
      <c r="D314" s="233" t="s">
        <v>137</v>
      </c>
      <c r="E314" s="41"/>
      <c r="F314" s="237" t="s">
        <v>451</v>
      </c>
      <c r="G314" s="41"/>
      <c r="H314" s="41"/>
      <c r="I314" s="138"/>
      <c r="J314" s="41"/>
      <c r="K314" s="41"/>
      <c r="L314" s="45"/>
      <c r="M314" s="235"/>
      <c r="N314" s="236"/>
      <c r="O314" s="86"/>
      <c r="P314" s="86"/>
      <c r="Q314" s="86"/>
      <c r="R314" s="86"/>
      <c r="S314" s="86"/>
      <c r="T314" s="87"/>
      <c r="U314" s="39"/>
      <c r="V314" s="39"/>
      <c r="W314" s="39"/>
      <c r="X314" s="39"/>
      <c r="Y314" s="39"/>
      <c r="Z314" s="39"/>
      <c r="AA314" s="39"/>
      <c r="AB314" s="39"/>
      <c r="AC314" s="39"/>
      <c r="AD314" s="39"/>
      <c r="AE314" s="39"/>
      <c r="AT314" s="18" t="s">
        <v>137</v>
      </c>
      <c r="AU314" s="18" t="s">
        <v>87</v>
      </c>
    </row>
    <row r="315" s="13" customFormat="1">
      <c r="A315" s="13"/>
      <c r="B315" s="238"/>
      <c r="C315" s="239"/>
      <c r="D315" s="233" t="s">
        <v>139</v>
      </c>
      <c r="E315" s="240" t="s">
        <v>32</v>
      </c>
      <c r="F315" s="241" t="s">
        <v>452</v>
      </c>
      <c r="G315" s="239"/>
      <c r="H315" s="240" t="s">
        <v>32</v>
      </c>
      <c r="I315" s="242"/>
      <c r="J315" s="239"/>
      <c r="K315" s="239"/>
      <c r="L315" s="243"/>
      <c r="M315" s="244"/>
      <c r="N315" s="245"/>
      <c r="O315" s="245"/>
      <c r="P315" s="245"/>
      <c r="Q315" s="245"/>
      <c r="R315" s="245"/>
      <c r="S315" s="245"/>
      <c r="T315" s="246"/>
      <c r="U315" s="13"/>
      <c r="V315" s="13"/>
      <c r="W315" s="13"/>
      <c r="X315" s="13"/>
      <c r="Y315" s="13"/>
      <c r="Z315" s="13"/>
      <c r="AA315" s="13"/>
      <c r="AB315" s="13"/>
      <c r="AC315" s="13"/>
      <c r="AD315" s="13"/>
      <c r="AE315" s="13"/>
      <c r="AT315" s="247" t="s">
        <v>139</v>
      </c>
      <c r="AU315" s="247" t="s">
        <v>87</v>
      </c>
      <c r="AV315" s="13" t="s">
        <v>23</v>
      </c>
      <c r="AW315" s="13" t="s">
        <v>39</v>
      </c>
      <c r="AX315" s="13" t="s">
        <v>78</v>
      </c>
      <c r="AY315" s="247" t="s">
        <v>126</v>
      </c>
    </row>
    <row r="316" s="14" customFormat="1">
      <c r="A316" s="14"/>
      <c r="B316" s="248"/>
      <c r="C316" s="249"/>
      <c r="D316" s="233" t="s">
        <v>139</v>
      </c>
      <c r="E316" s="250" t="s">
        <v>32</v>
      </c>
      <c r="F316" s="251" t="s">
        <v>453</v>
      </c>
      <c r="G316" s="249"/>
      <c r="H316" s="252">
        <v>24.600000000000001</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139</v>
      </c>
      <c r="AU316" s="258" t="s">
        <v>87</v>
      </c>
      <c r="AV316" s="14" t="s">
        <v>87</v>
      </c>
      <c r="AW316" s="14" t="s">
        <v>39</v>
      </c>
      <c r="AX316" s="14" t="s">
        <v>23</v>
      </c>
      <c r="AY316" s="258" t="s">
        <v>126</v>
      </c>
    </row>
    <row r="317" s="2" customFormat="1" ht="16.5" customHeight="1">
      <c r="A317" s="39"/>
      <c r="B317" s="40"/>
      <c r="C317" s="220" t="s">
        <v>454</v>
      </c>
      <c r="D317" s="220" t="s">
        <v>128</v>
      </c>
      <c r="E317" s="221" t="s">
        <v>455</v>
      </c>
      <c r="F317" s="222" t="s">
        <v>456</v>
      </c>
      <c r="G317" s="223" t="s">
        <v>156</v>
      </c>
      <c r="H317" s="224">
        <v>73.849999999999994</v>
      </c>
      <c r="I317" s="225"/>
      <c r="J317" s="226">
        <f>ROUND(I317*H317,2)</f>
        <v>0</v>
      </c>
      <c r="K317" s="222" t="s">
        <v>132</v>
      </c>
      <c r="L317" s="45"/>
      <c r="M317" s="227" t="s">
        <v>32</v>
      </c>
      <c r="N317" s="228" t="s">
        <v>51</v>
      </c>
      <c r="O317" s="86"/>
      <c r="P317" s="229">
        <f>O317*H317</f>
        <v>0</v>
      </c>
      <c r="Q317" s="229">
        <v>0.0076540039999999998</v>
      </c>
      <c r="R317" s="229">
        <f>Q317*H317</f>
        <v>0.56524819539999993</v>
      </c>
      <c r="S317" s="229">
        <v>0</v>
      </c>
      <c r="T317" s="230">
        <f>S317*H317</f>
        <v>0</v>
      </c>
      <c r="U317" s="39"/>
      <c r="V317" s="39"/>
      <c r="W317" s="39"/>
      <c r="X317" s="39"/>
      <c r="Y317" s="39"/>
      <c r="Z317" s="39"/>
      <c r="AA317" s="39"/>
      <c r="AB317" s="39"/>
      <c r="AC317" s="39"/>
      <c r="AD317" s="39"/>
      <c r="AE317" s="39"/>
      <c r="AR317" s="231" t="s">
        <v>133</v>
      </c>
      <c r="AT317" s="231" t="s">
        <v>128</v>
      </c>
      <c r="AU317" s="231" t="s">
        <v>87</v>
      </c>
      <c r="AY317" s="18" t="s">
        <v>126</v>
      </c>
      <c r="BE317" s="232">
        <f>IF(N317="základní",J317,0)</f>
        <v>0</v>
      </c>
      <c r="BF317" s="232">
        <f>IF(N317="snížená",J317,0)</f>
        <v>0</v>
      </c>
      <c r="BG317" s="232">
        <f>IF(N317="zákl. přenesená",J317,0)</f>
        <v>0</v>
      </c>
      <c r="BH317" s="232">
        <f>IF(N317="sníž. přenesená",J317,0)</f>
        <v>0</v>
      </c>
      <c r="BI317" s="232">
        <f>IF(N317="nulová",J317,0)</f>
        <v>0</v>
      </c>
      <c r="BJ317" s="18" t="s">
        <v>133</v>
      </c>
      <c r="BK317" s="232">
        <f>ROUND(I317*H317,2)</f>
        <v>0</v>
      </c>
      <c r="BL317" s="18" t="s">
        <v>133</v>
      </c>
      <c r="BM317" s="231" t="s">
        <v>457</v>
      </c>
    </row>
    <row r="318" s="2" customFormat="1">
      <c r="A318" s="39"/>
      <c r="B318" s="40"/>
      <c r="C318" s="41"/>
      <c r="D318" s="233" t="s">
        <v>135</v>
      </c>
      <c r="E318" s="41"/>
      <c r="F318" s="234" t="s">
        <v>458</v>
      </c>
      <c r="G318" s="41"/>
      <c r="H318" s="41"/>
      <c r="I318" s="138"/>
      <c r="J318" s="41"/>
      <c r="K318" s="41"/>
      <c r="L318" s="45"/>
      <c r="M318" s="235"/>
      <c r="N318" s="236"/>
      <c r="O318" s="86"/>
      <c r="P318" s="86"/>
      <c r="Q318" s="86"/>
      <c r="R318" s="86"/>
      <c r="S318" s="86"/>
      <c r="T318" s="87"/>
      <c r="U318" s="39"/>
      <c r="V318" s="39"/>
      <c r="W318" s="39"/>
      <c r="X318" s="39"/>
      <c r="Y318" s="39"/>
      <c r="Z318" s="39"/>
      <c r="AA318" s="39"/>
      <c r="AB318" s="39"/>
      <c r="AC318" s="39"/>
      <c r="AD318" s="39"/>
      <c r="AE318" s="39"/>
      <c r="AT318" s="18" t="s">
        <v>135</v>
      </c>
      <c r="AU318" s="18" t="s">
        <v>87</v>
      </c>
    </row>
    <row r="319" s="2" customFormat="1">
      <c r="A319" s="39"/>
      <c r="B319" s="40"/>
      <c r="C319" s="41"/>
      <c r="D319" s="233" t="s">
        <v>137</v>
      </c>
      <c r="E319" s="41"/>
      <c r="F319" s="237" t="s">
        <v>459</v>
      </c>
      <c r="G319" s="41"/>
      <c r="H319" s="41"/>
      <c r="I319" s="138"/>
      <c r="J319" s="41"/>
      <c r="K319" s="41"/>
      <c r="L319" s="45"/>
      <c r="M319" s="235"/>
      <c r="N319" s="236"/>
      <c r="O319" s="86"/>
      <c r="P319" s="86"/>
      <c r="Q319" s="86"/>
      <c r="R319" s="86"/>
      <c r="S319" s="86"/>
      <c r="T319" s="87"/>
      <c r="U319" s="39"/>
      <c r="V319" s="39"/>
      <c r="W319" s="39"/>
      <c r="X319" s="39"/>
      <c r="Y319" s="39"/>
      <c r="Z319" s="39"/>
      <c r="AA319" s="39"/>
      <c r="AB319" s="39"/>
      <c r="AC319" s="39"/>
      <c r="AD319" s="39"/>
      <c r="AE319" s="39"/>
      <c r="AT319" s="18" t="s">
        <v>137</v>
      </c>
      <c r="AU319" s="18" t="s">
        <v>87</v>
      </c>
    </row>
    <row r="320" s="13" customFormat="1">
      <c r="A320" s="13"/>
      <c r="B320" s="238"/>
      <c r="C320" s="239"/>
      <c r="D320" s="233" t="s">
        <v>139</v>
      </c>
      <c r="E320" s="240" t="s">
        <v>32</v>
      </c>
      <c r="F320" s="241" t="s">
        <v>245</v>
      </c>
      <c r="G320" s="239"/>
      <c r="H320" s="240" t="s">
        <v>32</v>
      </c>
      <c r="I320" s="242"/>
      <c r="J320" s="239"/>
      <c r="K320" s="239"/>
      <c r="L320" s="243"/>
      <c r="M320" s="244"/>
      <c r="N320" s="245"/>
      <c r="O320" s="245"/>
      <c r="P320" s="245"/>
      <c r="Q320" s="245"/>
      <c r="R320" s="245"/>
      <c r="S320" s="245"/>
      <c r="T320" s="246"/>
      <c r="U320" s="13"/>
      <c r="V320" s="13"/>
      <c r="W320" s="13"/>
      <c r="X320" s="13"/>
      <c r="Y320" s="13"/>
      <c r="Z320" s="13"/>
      <c r="AA320" s="13"/>
      <c r="AB320" s="13"/>
      <c r="AC320" s="13"/>
      <c r="AD320" s="13"/>
      <c r="AE320" s="13"/>
      <c r="AT320" s="247" t="s">
        <v>139</v>
      </c>
      <c r="AU320" s="247" t="s">
        <v>87</v>
      </c>
      <c r="AV320" s="13" t="s">
        <v>23</v>
      </c>
      <c r="AW320" s="13" t="s">
        <v>39</v>
      </c>
      <c r="AX320" s="13" t="s">
        <v>78</v>
      </c>
      <c r="AY320" s="247" t="s">
        <v>126</v>
      </c>
    </row>
    <row r="321" s="13" customFormat="1">
      <c r="A321" s="13"/>
      <c r="B321" s="238"/>
      <c r="C321" s="239"/>
      <c r="D321" s="233" t="s">
        <v>139</v>
      </c>
      <c r="E321" s="240" t="s">
        <v>32</v>
      </c>
      <c r="F321" s="241" t="s">
        <v>460</v>
      </c>
      <c r="G321" s="239"/>
      <c r="H321" s="240" t="s">
        <v>32</v>
      </c>
      <c r="I321" s="242"/>
      <c r="J321" s="239"/>
      <c r="K321" s="239"/>
      <c r="L321" s="243"/>
      <c r="M321" s="244"/>
      <c r="N321" s="245"/>
      <c r="O321" s="245"/>
      <c r="P321" s="245"/>
      <c r="Q321" s="245"/>
      <c r="R321" s="245"/>
      <c r="S321" s="245"/>
      <c r="T321" s="246"/>
      <c r="U321" s="13"/>
      <c r="V321" s="13"/>
      <c r="W321" s="13"/>
      <c r="X321" s="13"/>
      <c r="Y321" s="13"/>
      <c r="Z321" s="13"/>
      <c r="AA321" s="13"/>
      <c r="AB321" s="13"/>
      <c r="AC321" s="13"/>
      <c r="AD321" s="13"/>
      <c r="AE321" s="13"/>
      <c r="AT321" s="247" t="s">
        <v>139</v>
      </c>
      <c r="AU321" s="247" t="s">
        <v>87</v>
      </c>
      <c r="AV321" s="13" t="s">
        <v>23</v>
      </c>
      <c r="AW321" s="13" t="s">
        <v>39</v>
      </c>
      <c r="AX321" s="13" t="s">
        <v>78</v>
      </c>
      <c r="AY321" s="247" t="s">
        <v>126</v>
      </c>
    </row>
    <row r="322" s="14" customFormat="1">
      <c r="A322" s="14"/>
      <c r="B322" s="248"/>
      <c r="C322" s="249"/>
      <c r="D322" s="233" t="s">
        <v>139</v>
      </c>
      <c r="E322" s="250" t="s">
        <v>32</v>
      </c>
      <c r="F322" s="251" t="s">
        <v>461</v>
      </c>
      <c r="G322" s="249"/>
      <c r="H322" s="252">
        <v>67.650000000000006</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139</v>
      </c>
      <c r="AU322" s="258" t="s">
        <v>87</v>
      </c>
      <c r="AV322" s="14" t="s">
        <v>87</v>
      </c>
      <c r="AW322" s="14" t="s">
        <v>39</v>
      </c>
      <c r="AX322" s="14" t="s">
        <v>78</v>
      </c>
      <c r="AY322" s="258" t="s">
        <v>126</v>
      </c>
    </row>
    <row r="323" s="13" customFormat="1">
      <c r="A323" s="13"/>
      <c r="B323" s="238"/>
      <c r="C323" s="239"/>
      <c r="D323" s="233" t="s">
        <v>139</v>
      </c>
      <c r="E323" s="240" t="s">
        <v>32</v>
      </c>
      <c r="F323" s="241" t="s">
        <v>462</v>
      </c>
      <c r="G323" s="239"/>
      <c r="H323" s="240" t="s">
        <v>32</v>
      </c>
      <c r="I323" s="242"/>
      <c r="J323" s="239"/>
      <c r="K323" s="239"/>
      <c r="L323" s="243"/>
      <c r="M323" s="244"/>
      <c r="N323" s="245"/>
      <c r="O323" s="245"/>
      <c r="P323" s="245"/>
      <c r="Q323" s="245"/>
      <c r="R323" s="245"/>
      <c r="S323" s="245"/>
      <c r="T323" s="246"/>
      <c r="U323" s="13"/>
      <c r="V323" s="13"/>
      <c r="W323" s="13"/>
      <c r="X323" s="13"/>
      <c r="Y323" s="13"/>
      <c r="Z323" s="13"/>
      <c r="AA323" s="13"/>
      <c r="AB323" s="13"/>
      <c r="AC323" s="13"/>
      <c r="AD323" s="13"/>
      <c r="AE323" s="13"/>
      <c r="AT323" s="247" t="s">
        <v>139</v>
      </c>
      <c r="AU323" s="247" t="s">
        <v>87</v>
      </c>
      <c r="AV323" s="13" t="s">
        <v>23</v>
      </c>
      <c r="AW323" s="13" t="s">
        <v>39</v>
      </c>
      <c r="AX323" s="13" t="s">
        <v>78</v>
      </c>
      <c r="AY323" s="247" t="s">
        <v>126</v>
      </c>
    </row>
    <row r="324" s="14" customFormat="1">
      <c r="A324" s="14"/>
      <c r="B324" s="248"/>
      <c r="C324" s="249"/>
      <c r="D324" s="233" t="s">
        <v>139</v>
      </c>
      <c r="E324" s="250" t="s">
        <v>32</v>
      </c>
      <c r="F324" s="251" t="s">
        <v>463</v>
      </c>
      <c r="G324" s="249"/>
      <c r="H324" s="252">
        <v>6.2000000000000002</v>
      </c>
      <c r="I324" s="253"/>
      <c r="J324" s="249"/>
      <c r="K324" s="249"/>
      <c r="L324" s="254"/>
      <c r="M324" s="255"/>
      <c r="N324" s="256"/>
      <c r="O324" s="256"/>
      <c r="P324" s="256"/>
      <c r="Q324" s="256"/>
      <c r="R324" s="256"/>
      <c r="S324" s="256"/>
      <c r="T324" s="257"/>
      <c r="U324" s="14"/>
      <c r="V324" s="14"/>
      <c r="W324" s="14"/>
      <c r="X324" s="14"/>
      <c r="Y324" s="14"/>
      <c r="Z324" s="14"/>
      <c r="AA324" s="14"/>
      <c r="AB324" s="14"/>
      <c r="AC324" s="14"/>
      <c r="AD324" s="14"/>
      <c r="AE324" s="14"/>
      <c r="AT324" s="258" t="s">
        <v>139</v>
      </c>
      <c r="AU324" s="258" t="s">
        <v>87</v>
      </c>
      <c r="AV324" s="14" t="s">
        <v>87</v>
      </c>
      <c r="AW324" s="14" t="s">
        <v>39</v>
      </c>
      <c r="AX324" s="14" t="s">
        <v>78</v>
      </c>
      <c r="AY324" s="258" t="s">
        <v>126</v>
      </c>
    </row>
    <row r="325" s="15" customFormat="1">
      <c r="A325" s="15"/>
      <c r="B325" s="259"/>
      <c r="C325" s="260"/>
      <c r="D325" s="233" t="s">
        <v>139</v>
      </c>
      <c r="E325" s="261" t="s">
        <v>32</v>
      </c>
      <c r="F325" s="262" t="s">
        <v>145</v>
      </c>
      <c r="G325" s="260"/>
      <c r="H325" s="263">
        <v>73.849999999999994</v>
      </c>
      <c r="I325" s="264"/>
      <c r="J325" s="260"/>
      <c r="K325" s="260"/>
      <c r="L325" s="265"/>
      <c r="M325" s="266"/>
      <c r="N325" s="267"/>
      <c r="O325" s="267"/>
      <c r="P325" s="267"/>
      <c r="Q325" s="267"/>
      <c r="R325" s="267"/>
      <c r="S325" s="267"/>
      <c r="T325" s="268"/>
      <c r="U325" s="15"/>
      <c r="V325" s="15"/>
      <c r="W325" s="15"/>
      <c r="X325" s="15"/>
      <c r="Y325" s="15"/>
      <c r="Z325" s="15"/>
      <c r="AA325" s="15"/>
      <c r="AB325" s="15"/>
      <c r="AC325" s="15"/>
      <c r="AD325" s="15"/>
      <c r="AE325" s="15"/>
      <c r="AT325" s="269" t="s">
        <v>139</v>
      </c>
      <c r="AU325" s="269" t="s">
        <v>87</v>
      </c>
      <c r="AV325" s="15" t="s">
        <v>133</v>
      </c>
      <c r="AW325" s="15" t="s">
        <v>39</v>
      </c>
      <c r="AX325" s="15" t="s">
        <v>23</v>
      </c>
      <c r="AY325" s="269" t="s">
        <v>126</v>
      </c>
    </row>
    <row r="326" s="2" customFormat="1" ht="16.5" customHeight="1">
      <c r="A326" s="39"/>
      <c r="B326" s="40"/>
      <c r="C326" s="220" t="s">
        <v>464</v>
      </c>
      <c r="D326" s="220" t="s">
        <v>128</v>
      </c>
      <c r="E326" s="221" t="s">
        <v>465</v>
      </c>
      <c r="F326" s="222" t="s">
        <v>466</v>
      </c>
      <c r="G326" s="223" t="s">
        <v>156</v>
      </c>
      <c r="H326" s="224">
        <v>73.849999999999994</v>
      </c>
      <c r="I326" s="225"/>
      <c r="J326" s="226">
        <f>ROUND(I326*H326,2)</f>
        <v>0</v>
      </c>
      <c r="K326" s="222" t="s">
        <v>132</v>
      </c>
      <c r="L326" s="45"/>
      <c r="M326" s="227" t="s">
        <v>32</v>
      </c>
      <c r="N326" s="228" t="s">
        <v>51</v>
      </c>
      <c r="O326" s="86"/>
      <c r="P326" s="229">
        <f>O326*H326</f>
        <v>0</v>
      </c>
      <c r="Q326" s="229">
        <v>0.00085693499999999997</v>
      </c>
      <c r="R326" s="229">
        <f>Q326*H326</f>
        <v>0.063284649749999991</v>
      </c>
      <c r="S326" s="229">
        <v>0</v>
      </c>
      <c r="T326" s="230">
        <f>S326*H326</f>
        <v>0</v>
      </c>
      <c r="U326" s="39"/>
      <c r="V326" s="39"/>
      <c r="W326" s="39"/>
      <c r="X326" s="39"/>
      <c r="Y326" s="39"/>
      <c r="Z326" s="39"/>
      <c r="AA326" s="39"/>
      <c r="AB326" s="39"/>
      <c r="AC326" s="39"/>
      <c r="AD326" s="39"/>
      <c r="AE326" s="39"/>
      <c r="AR326" s="231" t="s">
        <v>133</v>
      </c>
      <c r="AT326" s="231" t="s">
        <v>128</v>
      </c>
      <c r="AU326" s="231" t="s">
        <v>87</v>
      </c>
      <c r="AY326" s="18" t="s">
        <v>126</v>
      </c>
      <c r="BE326" s="232">
        <f>IF(N326="základní",J326,0)</f>
        <v>0</v>
      </c>
      <c r="BF326" s="232">
        <f>IF(N326="snížená",J326,0)</f>
        <v>0</v>
      </c>
      <c r="BG326" s="232">
        <f>IF(N326="zákl. přenesená",J326,0)</f>
        <v>0</v>
      </c>
      <c r="BH326" s="232">
        <f>IF(N326="sníž. přenesená",J326,0)</f>
        <v>0</v>
      </c>
      <c r="BI326" s="232">
        <f>IF(N326="nulová",J326,0)</f>
        <v>0</v>
      </c>
      <c r="BJ326" s="18" t="s">
        <v>133</v>
      </c>
      <c r="BK326" s="232">
        <f>ROUND(I326*H326,2)</f>
        <v>0</v>
      </c>
      <c r="BL326" s="18" t="s">
        <v>133</v>
      </c>
      <c r="BM326" s="231" t="s">
        <v>467</v>
      </c>
    </row>
    <row r="327" s="2" customFormat="1">
      <c r="A327" s="39"/>
      <c r="B327" s="40"/>
      <c r="C327" s="41"/>
      <c r="D327" s="233" t="s">
        <v>135</v>
      </c>
      <c r="E327" s="41"/>
      <c r="F327" s="234" t="s">
        <v>468</v>
      </c>
      <c r="G327" s="41"/>
      <c r="H327" s="41"/>
      <c r="I327" s="138"/>
      <c r="J327" s="41"/>
      <c r="K327" s="41"/>
      <c r="L327" s="45"/>
      <c r="M327" s="235"/>
      <c r="N327" s="236"/>
      <c r="O327" s="86"/>
      <c r="P327" s="86"/>
      <c r="Q327" s="86"/>
      <c r="R327" s="86"/>
      <c r="S327" s="86"/>
      <c r="T327" s="87"/>
      <c r="U327" s="39"/>
      <c r="V327" s="39"/>
      <c r="W327" s="39"/>
      <c r="X327" s="39"/>
      <c r="Y327" s="39"/>
      <c r="Z327" s="39"/>
      <c r="AA327" s="39"/>
      <c r="AB327" s="39"/>
      <c r="AC327" s="39"/>
      <c r="AD327" s="39"/>
      <c r="AE327" s="39"/>
      <c r="AT327" s="18" t="s">
        <v>135</v>
      </c>
      <c r="AU327" s="18" t="s">
        <v>87</v>
      </c>
    </row>
    <row r="328" s="2" customFormat="1">
      <c r="A328" s="39"/>
      <c r="B328" s="40"/>
      <c r="C328" s="41"/>
      <c r="D328" s="233" t="s">
        <v>137</v>
      </c>
      <c r="E328" s="41"/>
      <c r="F328" s="237" t="s">
        <v>459</v>
      </c>
      <c r="G328" s="41"/>
      <c r="H328" s="41"/>
      <c r="I328" s="138"/>
      <c r="J328" s="41"/>
      <c r="K328" s="41"/>
      <c r="L328" s="45"/>
      <c r="M328" s="235"/>
      <c r="N328" s="236"/>
      <c r="O328" s="86"/>
      <c r="P328" s="86"/>
      <c r="Q328" s="86"/>
      <c r="R328" s="86"/>
      <c r="S328" s="86"/>
      <c r="T328" s="87"/>
      <c r="U328" s="39"/>
      <c r="V328" s="39"/>
      <c r="W328" s="39"/>
      <c r="X328" s="39"/>
      <c r="Y328" s="39"/>
      <c r="Z328" s="39"/>
      <c r="AA328" s="39"/>
      <c r="AB328" s="39"/>
      <c r="AC328" s="39"/>
      <c r="AD328" s="39"/>
      <c r="AE328" s="39"/>
      <c r="AT328" s="18" t="s">
        <v>137</v>
      </c>
      <c r="AU328" s="18" t="s">
        <v>87</v>
      </c>
    </row>
    <row r="329" s="2" customFormat="1" ht="16.5" customHeight="1">
      <c r="A329" s="39"/>
      <c r="B329" s="40"/>
      <c r="C329" s="220" t="s">
        <v>469</v>
      </c>
      <c r="D329" s="220" t="s">
        <v>128</v>
      </c>
      <c r="E329" s="221" t="s">
        <v>470</v>
      </c>
      <c r="F329" s="222" t="s">
        <v>471</v>
      </c>
      <c r="G329" s="223" t="s">
        <v>426</v>
      </c>
      <c r="H329" s="224">
        <v>0.23799999999999999</v>
      </c>
      <c r="I329" s="225"/>
      <c r="J329" s="226">
        <f>ROUND(I329*H329,2)</f>
        <v>0</v>
      </c>
      <c r="K329" s="222" t="s">
        <v>132</v>
      </c>
      <c r="L329" s="45"/>
      <c r="M329" s="227" t="s">
        <v>32</v>
      </c>
      <c r="N329" s="228" t="s">
        <v>51</v>
      </c>
      <c r="O329" s="86"/>
      <c r="P329" s="229">
        <f>O329*H329</f>
        <v>0</v>
      </c>
      <c r="Q329" s="229">
        <v>1.0395099999999999</v>
      </c>
      <c r="R329" s="229">
        <f>Q329*H329</f>
        <v>0.24740337999999998</v>
      </c>
      <c r="S329" s="229">
        <v>0</v>
      </c>
      <c r="T329" s="230">
        <f>S329*H329</f>
        <v>0</v>
      </c>
      <c r="U329" s="39"/>
      <c r="V329" s="39"/>
      <c r="W329" s="39"/>
      <c r="X329" s="39"/>
      <c r="Y329" s="39"/>
      <c r="Z329" s="39"/>
      <c r="AA329" s="39"/>
      <c r="AB329" s="39"/>
      <c r="AC329" s="39"/>
      <c r="AD329" s="39"/>
      <c r="AE329" s="39"/>
      <c r="AR329" s="231" t="s">
        <v>133</v>
      </c>
      <c r="AT329" s="231" t="s">
        <v>128</v>
      </c>
      <c r="AU329" s="231" t="s">
        <v>87</v>
      </c>
      <c r="AY329" s="18" t="s">
        <v>126</v>
      </c>
      <c r="BE329" s="232">
        <f>IF(N329="základní",J329,0)</f>
        <v>0</v>
      </c>
      <c r="BF329" s="232">
        <f>IF(N329="snížená",J329,0)</f>
        <v>0</v>
      </c>
      <c r="BG329" s="232">
        <f>IF(N329="zákl. přenesená",J329,0)</f>
        <v>0</v>
      </c>
      <c r="BH329" s="232">
        <f>IF(N329="sníž. přenesená",J329,0)</f>
        <v>0</v>
      </c>
      <c r="BI329" s="232">
        <f>IF(N329="nulová",J329,0)</f>
        <v>0</v>
      </c>
      <c r="BJ329" s="18" t="s">
        <v>133</v>
      </c>
      <c r="BK329" s="232">
        <f>ROUND(I329*H329,2)</f>
        <v>0</v>
      </c>
      <c r="BL329" s="18" t="s">
        <v>133</v>
      </c>
      <c r="BM329" s="231" t="s">
        <v>472</v>
      </c>
    </row>
    <row r="330" s="2" customFormat="1">
      <c r="A330" s="39"/>
      <c r="B330" s="40"/>
      <c r="C330" s="41"/>
      <c r="D330" s="233" t="s">
        <v>135</v>
      </c>
      <c r="E330" s="41"/>
      <c r="F330" s="234" t="s">
        <v>473</v>
      </c>
      <c r="G330" s="41"/>
      <c r="H330" s="41"/>
      <c r="I330" s="138"/>
      <c r="J330" s="41"/>
      <c r="K330" s="41"/>
      <c r="L330" s="45"/>
      <c r="M330" s="235"/>
      <c r="N330" s="236"/>
      <c r="O330" s="86"/>
      <c r="P330" s="86"/>
      <c r="Q330" s="86"/>
      <c r="R330" s="86"/>
      <c r="S330" s="86"/>
      <c r="T330" s="87"/>
      <c r="U330" s="39"/>
      <c r="V330" s="39"/>
      <c r="W330" s="39"/>
      <c r="X330" s="39"/>
      <c r="Y330" s="39"/>
      <c r="Z330" s="39"/>
      <c r="AA330" s="39"/>
      <c r="AB330" s="39"/>
      <c r="AC330" s="39"/>
      <c r="AD330" s="39"/>
      <c r="AE330" s="39"/>
      <c r="AT330" s="18" t="s">
        <v>135</v>
      </c>
      <c r="AU330" s="18" t="s">
        <v>87</v>
      </c>
    </row>
    <row r="331" s="2" customFormat="1">
      <c r="A331" s="39"/>
      <c r="B331" s="40"/>
      <c r="C331" s="41"/>
      <c r="D331" s="233" t="s">
        <v>137</v>
      </c>
      <c r="E331" s="41"/>
      <c r="F331" s="237" t="s">
        <v>474</v>
      </c>
      <c r="G331" s="41"/>
      <c r="H331" s="41"/>
      <c r="I331" s="138"/>
      <c r="J331" s="41"/>
      <c r="K331" s="41"/>
      <c r="L331" s="45"/>
      <c r="M331" s="235"/>
      <c r="N331" s="236"/>
      <c r="O331" s="86"/>
      <c r="P331" s="86"/>
      <c r="Q331" s="86"/>
      <c r="R331" s="86"/>
      <c r="S331" s="86"/>
      <c r="T331" s="87"/>
      <c r="U331" s="39"/>
      <c r="V331" s="39"/>
      <c r="W331" s="39"/>
      <c r="X331" s="39"/>
      <c r="Y331" s="39"/>
      <c r="Z331" s="39"/>
      <c r="AA331" s="39"/>
      <c r="AB331" s="39"/>
      <c r="AC331" s="39"/>
      <c r="AD331" s="39"/>
      <c r="AE331" s="39"/>
      <c r="AT331" s="18" t="s">
        <v>137</v>
      </c>
      <c r="AU331" s="18" t="s">
        <v>87</v>
      </c>
    </row>
    <row r="332" s="13" customFormat="1">
      <c r="A332" s="13"/>
      <c r="B332" s="238"/>
      <c r="C332" s="239"/>
      <c r="D332" s="233" t="s">
        <v>139</v>
      </c>
      <c r="E332" s="240" t="s">
        <v>32</v>
      </c>
      <c r="F332" s="241" t="s">
        <v>475</v>
      </c>
      <c r="G332" s="239"/>
      <c r="H332" s="240" t="s">
        <v>32</v>
      </c>
      <c r="I332" s="242"/>
      <c r="J332" s="239"/>
      <c r="K332" s="239"/>
      <c r="L332" s="243"/>
      <c r="M332" s="244"/>
      <c r="N332" s="245"/>
      <c r="O332" s="245"/>
      <c r="P332" s="245"/>
      <c r="Q332" s="245"/>
      <c r="R332" s="245"/>
      <c r="S332" s="245"/>
      <c r="T332" s="246"/>
      <c r="U332" s="13"/>
      <c r="V332" s="13"/>
      <c r="W332" s="13"/>
      <c r="X332" s="13"/>
      <c r="Y332" s="13"/>
      <c r="Z332" s="13"/>
      <c r="AA332" s="13"/>
      <c r="AB332" s="13"/>
      <c r="AC332" s="13"/>
      <c r="AD332" s="13"/>
      <c r="AE332" s="13"/>
      <c r="AT332" s="247" t="s">
        <v>139</v>
      </c>
      <c r="AU332" s="247" t="s">
        <v>87</v>
      </c>
      <c r="AV332" s="13" t="s">
        <v>23</v>
      </c>
      <c r="AW332" s="13" t="s">
        <v>39</v>
      </c>
      <c r="AX332" s="13" t="s">
        <v>78</v>
      </c>
      <c r="AY332" s="247" t="s">
        <v>126</v>
      </c>
    </row>
    <row r="333" s="14" customFormat="1">
      <c r="A333" s="14"/>
      <c r="B333" s="248"/>
      <c r="C333" s="249"/>
      <c r="D333" s="233" t="s">
        <v>139</v>
      </c>
      <c r="E333" s="250" t="s">
        <v>32</v>
      </c>
      <c r="F333" s="251" t="s">
        <v>476</v>
      </c>
      <c r="G333" s="249"/>
      <c r="H333" s="252">
        <v>0.23799999999999999</v>
      </c>
      <c r="I333" s="253"/>
      <c r="J333" s="249"/>
      <c r="K333" s="249"/>
      <c r="L333" s="254"/>
      <c r="M333" s="255"/>
      <c r="N333" s="256"/>
      <c r="O333" s="256"/>
      <c r="P333" s="256"/>
      <c r="Q333" s="256"/>
      <c r="R333" s="256"/>
      <c r="S333" s="256"/>
      <c r="T333" s="257"/>
      <c r="U333" s="14"/>
      <c r="V333" s="14"/>
      <c r="W333" s="14"/>
      <c r="X333" s="14"/>
      <c r="Y333" s="14"/>
      <c r="Z333" s="14"/>
      <c r="AA333" s="14"/>
      <c r="AB333" s="14"/>
      <c r="AC333" s="14"/>
      <c r="AD333" s="14"/>
      <c r="AE333" s="14"/>
      <c r="AT333" s="258" t="s">
        <v>139</v>
      </c>
      <c r="AU333" s="258" t="s">
        <v>87</v>
      </c>
      <c r="AV333" s="14" t="s">
        <v>87</v>
      </c>
      <c r="AW333" s="14" t="s">
        <v>39</v>
      </c>
      <c r="AX333" s="14" t="s">
        <v>23</v>
      </c>
      <c r="AY333" s="258" t="s">
        <v>126</v>
      </c>
    </row>
    <row r="334" s="12" customFormat="1" ht="22.8" customHeight="1">
      <c r="A334" s="12"/>
      <c r="B334" s="204"/>
      <c r="C334" s="205"/>
      <c r="D334" s="206" t="s">
        <v>77</v>
      </c>
      <c r="E334" s="218" t="s">
        <v>193</v>
      </c>
      <c r="F334" s="218" t="s">
        <v>477</v>
      </c>
      <c r="G334" s="205"/>
      <c r="H334" s="205"/>
      <c r="I334" s="208"/>
      <c r="J334" s="219">
        <f>BK334</f>
        <v>0</v>
      </c>
      <c r="K334" s="205"/>
      <c r="L334" s="210"/>
      <c r="M334" s="211"/>
      <c r="N334" s="212"/>
      <c r="O334" s="212"/>
      <c r="P334" s="213">
        <f>SUM(P335:P339)</f>
        <v>0</v>
      </c>
      <c r="Q334" s="212"/>
      <c r="R334" s="213">
        <f>SUM(R335:R339)</f>
        <v>0.11162</v>
      </c>
      <c r="S334" s="212"/>
      <c r="T334" s="214">
        <f>SUM(T335:T339)</f>
        <v>0</v>
      </c>
      <c r="U334" s="12"/>
      <c r="V334" s="12"/>
      <c r="W334" s="12"/>
      <c r="X334" s="12"/>
      <c r="Y334" s="12"/>
      <c r="Z334" s="12"/>
      <c r="AA334" s="12"/>
      <c r="AB334" s="12"/>
      <c r="AC334" s="12"/>
      <c r="AD334" s="12"/>
      <c r="AE334" s="12"/>
      <c r="AR334" s="215" t="s">
        <v>23</v>
      </c>
      <c r="AT334" s="216" t="s">
        <v>77</v>
      </c>
      <c r="AU334" s="216" t="s">
        <v>23</v>
      </c>
      <c r="AY334" s="215" t="s">
        <v>126</v>
      </c>
      <c r="BK334" s="217">
        <f>SUM(BK335:BK339)</f>
        <v>0</v>
      </c>
    </row>
    <row r="335" s="2" customFormat="1" ht="16.5" customHeight="1">
      <c r="A335" s="39"/>
      <c r="B335" s="40"/>
      <c r="C335" s="220" t="s">
        <v>478</v>
      </c>
      <c r="D335" s="220" t="s">
        <v>128</v>
      </c>
      <c r="E335" s="221" t="s">
        <v>479</v>
      </c>
      <c r="F335" s="222" t="s">
        <v>480</v>
      </c>
      <c r="G335" s="223" t="s">
        <v>148</v>
      </c>
      <c r="H335" s="224">
        <v>2</v>
      </c>
      <c r="I335" s="225"/>
      <c r="J335" s="226">
        <f>ROUND(I335*H335,2)</f>
        <v>0</v>
      </c>
      <c r="K335" s="222" t="s">
        <v>132</v>
      </c>
      <c r="L335" s="45"/>
      <c r="M335" s="227" t="s">
        <v>32</v>
      </c>
      <c r="N335" s="228" t="s">
        <v>51</v>
      </c>
      <c r="O335" s="86"/>
      <c r="P335" s="229">
        <f>O335*H335</f>
        <v>0</v>
      </c>
      <c r="Q335" s="229">
        <v>0.055809999999999998</v>
      </c>
      <c r="R335" s="229">
        <f>Q335*H335</f>
        <v>0.11162</v>
      </c>
      <c r="S335" s="229">
        <v>0</v>
      </c>
      <c r="T335" s="230">
        <f>S335*H335</f>
        <v>0</v>
      </c>
      <c r="U335" s="39"/>
      <c r="V335" s="39"/>
      <c r="W335" s="39"/>
      <c r="X335" s="39"/>
      <c r="Y335" s="39"/>
      <c r="Z335" s="39"/>
      <c r="AA335" s="39"/>
      <c r="AB335" s="39"/>
      <c r="AC335" s="39"/>
      <c r="AD335" s="39"/>
      <c r="AE335" s="39"/>
      <c r="AR335" s="231" t="s">
        <v>133</v>
      </c>
      <c r="AT335" s="231" t="s">
        <v>128</v>
      </c>
      <c r="AU335" s="231" t="s">
        <v>87</v>
      </c>
      <c r="AY335" s="18" t="s">
        <v>126</v>
      </c>
      <c r="BE335" s="232">
        <f>IF(N335="základní",J335,0)</f>
        <v>0</v>
      </c>
      <c r="BF335" s="232">
        <f>IF(N335="snížená",J335,0)</f>
        <v>0</v>
      </c>
      <c r="BG335" s="232">
        <f>IF(N335="zákl. přenesená",J335,0)</f>
        <v>0</v>
      </c>
      <c r="BH335" s="232">
        <f>IF(N335="sníž. přenesená",J335,0)</f>
        <v>0</v>
      </c>
      <c r="BI335" s="232">
        <f>IF(N335="nulová",J335,0)</f>
        <v>0</v>
      </c>
      <c r="BJ335" s="18" t="s">
        <v>133</v>
      </c>
      <c r="BK335" s="232">
        <f>ROUND(I335*H335,2)</f>
        <v>0</v>
      </c>
      <c r="BL335" s="18" t="s">
        <v>133</v>
      </c>
      <c r="BM335" s="231" t="s">
        <v>481</v>
      </c>
    </row>
    <row r="336" s="2" customFormat="1">
      <c r="A336" s="39"/>
      <c r="B336" s="40"/>
      <c r="C336" s="41"/>
      <c r="D336" s="233" t="s">
        <v>135</v>
      </c>
      <c r="E336" s="41"/>
      <c r="F336" s="234" t="s">
        <v>482</v>
      </c>
      <c r="G336" s="41"/>
      <c r="H336" s="41"/>
      <c r="I336" s="138"/>
      <c r="J336" s="41"/>
      <c r="K336" s="41"/>
      <c r="L336" s="45"/>
      <c r="M336" s="235"/>
      <c r="N336" s="236"/>
      <c r="O336" s="86"/>
      <c r="P336" s="86"/>
      <c r="Q336" s="86"/>
      <c r="R336" s="86"/>
      <c r="S336" s="86"/>
      <c r="T336" s="87"/>
      <c r="U336" s="39"/>
      <c r="V336" s="39"/>
      <c r="W336" s="39"/>
      <c r="X336" s="39"/>
      <c r="Y336" s="39"/>
      <c r="Z336" s="39"/>
      <c r="AA336" s="39"/>
      <c r="AB336" s="39"/>
      <c r="AC336" s="39"/>
      <c r="AD336" s="39"/>
      <c r="AE336" s="39"/>
      <c r="AT336" s="18" t="s">
        <v>135</v>
      </c>
      <c r="AU336" s="18" t="s">
        <v>87</v>
      </c>
    </row>
    <row r="337" s="2" customFormat="1">
      <c r="A337" s="39"/>
      <c r="B337" s="40"/>
      <c r="C337" s="41"/>
      <c r="D337" s="233" t="s">
        <v>137</v>
      </c>
      <c r="E337" s="41"/>
      <c r="F337" s="237" t="s">
        <v>483</v>
      </c>
      <c r="G337" s="41"/>
      <c r="H337" s="41"/>
      <c r="I337" s="138"/>
      <c r="J337" s="41"/>
      <c r="K337" s="41"/>
      <c r="L337" s="45"/>
      <c r="M337" s="235"/>
      <c r="N337" s="236"/>
      <c r="O337" s="86"/>
      <c r="P337" s="86"/>
      <c r="Q337" s="86"/>
      <c r="R337" s="86"/>
      <c r="S337" s="86"/>
      <c r="T337" s="87"/>
      <c r="U337" s="39"/>
      <c r="V337" s="39"/>
      <c r="W337" s="39"/>
      <c r="X337" s="39"/>
      <c r="Y337" s="39"/>
      <c r="Z337" s="39"/>
      <c r="AA337" s="39"/>
      <c r="AB337" s="39"/>
      <c r="AC337" s="39"/>
      <c r="AD337" s="39"/>
      <c r="AE337" s="39"/>
      <c r="AT337" s="18" t="s">
        <v>137</v>
      </c>
      <c r="AU337" s="18" t="s">
        <v>87</v>
      </c>
    </row>
    <row r="338" s="13" customFormat="1">
      <c r="A338" s="13"/>
      <c r="B338" s="238"/>
      <c r="C338" s="239"/>
      <c r="D338" s="233" t="s">
        <v>139</v>
      </c>
      <c r="E338" s="240" t="s">
        <v>32</v>
      </c>
      <c r="F338" s="241" t="s">
        <v>484</v>
      </c>
      <c r="G338" s="239"/>
      <c r="H338" s="240" t="s">
        <v>32</v>
      </c>
      <c r="I338" s="242"/>
      <c r="J338" s="239"/>
      <c r="K338" s="239"/>
      <c r="L338" s="243"/>
      <c r="M338" s="244"/>
      <c r="N338" s="245"/>
      <c r="O338" s="245"/>
      <c r="P338" s="245"/>
      <c r="Q338" s="245"/>
      <c r="R338" s="245"/>
      <c r="S338" s="245"/>
      <c r="T338" s="246"/>
      <c r="U338" s="13"/>
      <c r="V338" s="13"/>
      <c r="W338" s="13"/>
      <c r="X338" s="13"/>
      <c r="Y338" s="13"/>
      <c r="Z338" s="13"/>
      <c r="AA338" s="13"/>
      <c r="AB338" s="13"/>
      <c r="AC338" s="13"/>
      <c r="AD338" s="13"/>
      <c r="AE338" s="13"/>
      <c r="AT338" s="247" t="s">
        <v>139</v>
      </c>
      <c r="AU338" s="247" t="s">
        <v>87</v>
      </c>
      <c r="AV338" s="13" t="s">
        <v>23</v>
      </c>
      <c r="AW338" s="13" t="s">
        <v>39</v>
      </c>
      <c r="AX338" s="13" t="s">
        <v>78</v>
      </c>
      <c r="AY338" s="247" t="s">
        <v>126</v>
      </c>
    </row>
    <row r="339" s="14" customFormat="1">
      <c r="A339" s="14"/>
      <c r="B339" s="248"/>
      <c r="C339" s="249"/>
      <c r="D339" s="233" t="s">
        <v>139</v>
      </c>
      <c r="E339" s="250" t="s">
        <v>32</v>
      </c>
      <c r="F339" s="251" t="s">
        <v>485</v>
      </c>
      <c r="G339" s="249"/>
      <c r="H339" s="252">
        <v>2</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139</v>
      </c>
      <c r="AU339" s="258" t="s">
        <v>87</v>
      </c>
      <c r="AV339" s="14" t="s">
        <v>87</v>
      </c>
      <c r="AW339" s="14" t="s">
        <v>39</v>
      </c>
      <c r="AX339" s="14" t="s">
        <v>23</v>
      </c>
      <c r="AY339" s="258" t="s">
        <v>126</v>
      </c>
    </row>
    <row r="340" s="12" customFormat="1" ht="22.8" customHeight="1">
      <c r="A340" s="12"/>
      <c r="B340" s="204"/>
      <c r="C340" s="205"/>
      <c r="D340" s="206" t="s">
        <v>77</v>
      </c>
      <c r="E340" s="218" t="s">
        <v>201</v>
      </c>
      <c r="F340" s="218" t="s">
        <v>486</v>
      </c>
      <c r="G340" s="205"/>
      <c r="H340" s="205"/>
      <c r="I340" s="208"/>
      <c r="J340" s="219">
        <f>BK340</f>
        <v>0</v>
      </c>
      <c r="K340" s="205"/>
      <c r="L340" s="210"/>
      <c r="M340" s="211"/>
      <c r="N340" s="212"/>
      <c r="O340" s="212"/>
      <c r="P340" s="213">
        <f>SUM(P341:P410)</f>
        <v>0</v>
      </c>
      <c r="Q340" s="212"/>
      <c r="R340" s="213">
        <f>SUM(R341:R410)</f>
        <v>0.060662099999999997</v>
      </c>
      <c r="S340" s="212"/>
      <c r="T340" s="214">
        <f>SUM(T341:T410)</f>
        <v>90.437420000000003</v>
      </c>
      <c r="U340" s="12"/>
      <c r="V340" s="12"/>
      <c r="W340" s="12"/>
      <c r="X340" s="12"/>
      <c r="Y340" s="12"/>
      <c r="Z340" s="12"/>
      <c r="AA340" s="12"/>
      <c r="AB340" s="12"/>
      <c r="AC340" s="12"/>
      <c r="AD340" s="12"/>
      <c r="AE340" s="12"/>
      <c r="AR340" s="215" t="s">
        <v>23</v>
      </c>
      <c r="AT340" s="216" t="s">
        <v>77</v>
      </c>
      <c r="AU340" s="216" t="s">
        <v>23</v>
      </c>
      <c r="AY340" s="215" t="s">
        <v>126</v>
      </c>
      <c r="BK340" s="217">
        <f>SUM(BK341:BK410)</f>
        <v>0</v>
      </c>
    </row>
    <row r="341" s="2" customFormat="1" ht="16.5" customHeight="1">
      <c r="A341" s="39"/>
      <c r="B341" s="40"/>
      <c r="C341" s="220" t="s">
        <v>487</v>
      </c>
      <c r="D341" s="220" t="s">
        <v>128</v>
      </c>
      <c r="E341" s="221" t="s">
        <v>488</v>
      </c>
      <c r="F341" s="222" t="s">
        <v>489</v>
      </c>
      <c r="G341" s="223" t="s">
        <v>172</v>
      </c>
      <c r="H341" s="224">
        <v>5</v>
      </c>
      <c r="I341" s="225"/>
      <c r="J341" s="226">
        <f>ROUND(I341*H341,2)</f>
        <v>0</v>
      </c>
      <c r="K341" s="222" t="s">
        <v>132</v>
      </c>
      <c r="L341" s="45"/>
      <c r="M341" s="227" t="s">
        <v>32</v>
      </c>
      <c r="N341" s="228" t="s">
        <v>51</v>
      </c>
      <c r="O341" s="86"/>
      <c r="P341" s="229">
        <f>O341*H341</f>
        <v>0</v>
      </c>
      <c r="Q341" s="229">
        <v>0</v>
      </c>
      <c r="R341" s="229">
        <f>Q341*H341</f>
        <v>0</v>
      </c>
      <c r="S341" s="229">
        <v>0</v>
      </c>
      <c r="T341" s="230">
        <f>S341*H341</f>
        <v>0</v>
      </c>
      <c r="U341" s="39"/>
      <c r="V341" s="39"/>
      <c r="W341" s="39"/>
      <c r="X341" s="39"/>
      <c r="Y341" s="39"/>
      <c r="Z341" s="39"/>
      <c r="AA341" s="39"/>
      <c r="AB341" s="39"/>
      <c r="AC341" s="39"/>
      <c r="AD341" s="39"/>
      <c r="AE341" s="39"/>
      <c r="AR341" s="231" t="s">
        <v>133</v>
      </c>
      <c r="AT341" s="231" t="s">
        <v>128</v>
      </c>
      <c r="AU341" s="231" t="s">
        <v>87</v>
      </c>
      <c r="AY341" s="18" t="s">
        <v>126</v>
      </c>
      <c r="BE341" s="232">
        <f>IF(N341="základní",J341,0)</f>
        <v>0</v>
      </c>
      <c r="BF341" s="232">
        <f>IF(N341="snížená",J341,0)</f>
        <v>0</v>
      </c>
      <c r="BG341" s="232">
        <f>IF(N341="zákl. přenesená",J341,0)</f>
        <v>0</v>
      </c>
      <c r="BH341" s="232">
        <f>IF(N341="sníž. přenesená",J341,0)</f>
        <v>0</v>
      </c>
      <c r="BI341" s="232">
        <f>IF(N341="nulová",J341,0)</f>
        <v>0</v>
      </c>
      <c r="BJ341" s="18" t="s">
        <v>133</v>
      </c>
      <c r="BK341" s="232">
        <f>ROUND(I341*H341,2)</f>
        <v>0</v>
      </c>
      <c r="BL341" s="18" t="s">
        <v>133</v>
      </c>
      <c r="BM341" s="231" t="s">
        <v>490</v>
      </c>
    </row>
    <row r="342" s="2" customFormat="1">
      <c r="A342" s="39"/>
      <c r="B342" s="40"/>
      <c r="C342" s="41"/>
      <c r="D342" s="233" t="s">
        <v>135</v>
      </c>
      <c r="E342" s="41"/>
      <c r="F342" s="234" t="s">
        <v>491</v>
      </c>
      <c r="G342" s="41"/>
      <c r="H342" s="41"/>
      <c r="I342" s="138"/>
      <c r="J342" s="41"/>
      <c r="K342" s="41"/>
      <c r="L342" s="45"/>
      <c r="M342" s="235"/>
      <c r="N342" s="236"/>
      <c r="O342" s="86"/>
      <c r="P342" s="86"/>
      <c r="Q342" s="86"/>
      <c r="R342" s="86"/>
      <c r="S342" s="86"/>
      <c r="T342" s="87"/>
      <c r="U342" s="39"/>
      <c r="V342" s="39"/>
      <c r="W342" s="39"/>
      <c r="X342" s="39"/>
      <c r="Y342" s="39"/>
      <c r="Z342" s="39"/>
      <c r="AA342" s="39"/>
      <c r="AB342" s="39"/>
      <c r="AC342" s="39"/>
      <c r="AD342" s="39"/>
      <c r="AE342" s="39"/>
      <c r="AT342" s="18" t="s">
        <v>135</v>
      </c>
      <c r="AU342" s="18" t="s">
        <v>87</v>
      </c>
    </row>
    <row r="343" s="2" customFormat="1">
      <c r="A343" s="39"/>
      <c r="B343" s="40"/>
      <c r="C343" s="41"/>
      <c r="D343" s="233" t="s">
        <v>137</v>
      </c>
      <c r="E343" s="41"/>
      <c r="F343" s="237" t="s">
        <v>492</v>
      </c>
      <c r="G343" s="41"/>
      <c r="H343" s="41"/>
      <c r="I343" s="138"/>
      <c r="J343" s="41"/>
      <c r="K343" s="41"/>
      <c r="L343" s="45"/>
      <c r="M343" s="235"/>
      <c r="N343" s="236"/>
      <c r="O343" s="86"/>
      <c r="P343" s="86"/>
      <c r="Q343" s="86"/>
      <c r="R343" s="86"/>
      <c r="S343" s="86"/>
      <c r="T343" s="87"/>
      <c r="U343" s="39"/>
      <c r="V343" s="39"/>
      <c r="W343" s="39"/>
      <c r="X343" s="39"/>
      <c r="Y343" s="39"/>
      <c r="Z343" s="39"/>
      <c r="AA343" s="39"/>
      <c r="AB343" s="39"/>
      <c r="AC343" s="39"/>
      <c r="AD343" s="39"/>
      <c r="AE343" s="39"/>
      <c r="AT343" s="18" t="s">
        <v>137</v>
      </c>
      <c r="AU343" s="18" t="s">
        <v>87</v>
      </c>
    </row>
    <row r="344" s="13" customFormat="1">
      <c r="A344" s="13"/>
      <c r="B344" s="238"/>
      <c r="C344" s="239"/>
      <c r="D344" s="233" t="s">
        <v>139</v>
      </c>
      <c r="E344" s="240" t="s">
        <v>32</v>
      </c>
      <c r="F344" s="241" t="s">
        <v>160</v>
      </c>
      <c r="G344" s="239"/>
      <c r="H344" s="240" t="s">
        <v>32</v>
      </c>
      <c r="I344" s="242"/>
      <c r="J344" s="239"/>
      <c r="K344" s="239"/>
      <c r="L344" s="243"/>
      <c r="M344" s="244"/>
      <c r="N344" s="245"/>
      <c r="O344" s="245"/>
      <c r="P344" s="245"/>
      <c r="Q344" s="245"/>
      <c r="R344" s="245"/>
      <c r="S344" s="245"/>
      <c r="T344" s="246"/>
      <c r="U344" s="13"/>
      <c r="V344" s="13"/>
      <c r="W344" s="13"/>
      <c r="X344" s="13"/>
      <c r="Y344" s="13"/>
      <c r="Z344" s="13"/>
      <c r="AA344" s="13"/>
      <c r="AB344" s="13"/>
      <c r="AC344" s="13"/>
      <c r="AD344" s="13"/>
      <c r="AE344" s="13"/>
      <c r="AT344" s="247" t="s">
        <v>139</v>
      </c>
      <c r="AU344" s="247" t="s">
        <v>87</v>
      </c>
      <c r="AV344" s="13" t="s">
        <v>23</v>
      </c>
      <c r="AW344" s="13" t="s">
        <v>39</v>
      </c>
      <c r="AX344" s="13" t="s">
        <v>78</v>
      </c>
      <c r="AY344" s="247" t="s">
        <v>126</v>
      </c>
    </row>
    <row r="345" s="14" customFormat="1">
      <c r="A345" s="14"/>
      <c r="B345" s="248"/>
      <c r="C345" s="249"/>
      <c r="D345" s="233" t="s">
        <v>139</v>
      </c>
      <c r="E345" s="250" t="s">
        <v>32</v>
      </c>
      <c r="F345" s="251" t="s">
        <v>493</v>
      </c>
      <c r="G345" s="249"/>
      <c r="H345" s="252">
        <v>5</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139</v>
      </c>
      <c r="AU345" s="258" t="s">
        <v>87</v>
      </c>
      <c r="AV345" s="14" t="s">
        <v>87</v>
      </c>
      <c r="AW345" s="14" t="s">
        <v>39</v>
      </c>
      <c r="AX345" s="14" t="s">
        <v>23</v>
      </c>
      <c r="AY345" s="258" t="s">
        <v>126</v>
      </c>
    </row>
    <row r="346" s="2" customFormat="1" ht="16.5" customHeight="1">
      <c r="A346" s="39"/>
      <c r="B346" s="40"/>
      <c r="C346" s="220" t="s">
        <v>494</v>
      </c>
      <c r="D346" s="220" t="s">
        <v>128</v>
      </c>
      <c r="E346" s="221" t="s">
        <v>495</v>
      </c>
      <c r="F346" s="222" t="s">
        <v>496</v>
      </c>
      <c r="G346" s="223" t="s">
        <v>156</v>
      </c>
      <c r="H346" s="224">
        <v>6.54</v>
      </c>
      <c r="I346" s="225"/>
      <c r="J346" s="226">
        <f>ROUND(I346*H346,2)</f>
        <v>0</v>
      </c>
      <c r="K346" s="222" t="s">
        <v>132</v>
      </c>
      <c r="L346" s="45"/>
      <c r="M346" s="227" t="s">
        <v>32</v>
      </c>
      <c r="N346" s="228" t="s">
        <v>51</v>
      </c>
      <c r="O346" s="86"/>
      <c r="P346" s="229">
        <f>O346*H346</f>
        <v>0</v>
      </c>
      <c r="Q346" s="229">
        <v>0.00063000000000000003</v>
      </c>
      <c r="R346" s="229">
        <f>Q346*H346</f>
        <v>0.0041202000000000001</v>
      </c>
      <c r="S346" s="229">
        <v>0</v>
      </c>
      <c r="T346" s="230">
        <f>S346*H346</f>
        <v>0</v>
      </c>
      <c r="U346" s="39"/>
      <c r="V346" s="39"/>
      <c r="W346" s="39"/>
      <c r="X346" s="39"/>
      <c r="Y346" s="39"/>
      <c r="Z346" s="39"/>
      <c r="AA346" s="39"/>
      <c r="AB346" s="39"/>
      <c r="AC346" s="39"/>
      <c r="AD346" s="39"/>
      <c r="AE346" s="39"/>
      <c r="AR346" s="231" t="s">
        <v>133</v>
      </c>
      <c r="AT346" s="231" t="s">
        <v>128</v>
      </c>
      <c r="AU346" s="231" t="s">
        <v>87</v>
      </c>
      <c r="AY346" s="18" t="s">
        <v>126</v>
      </c>
      <c r="BE346" s="232">
        <f>IF(N346="základní",J346,0)</f>
        <v>0</v>
      </c>
      <c r="BF346" s="232">
        <f>IF(N346="snížená",J346,0)</f>
        <v>0</v>
      </c>
      <c r="BG346" s="232">
        <f>IF(N346="zákl. přenesená",J346,0)</f>
        <v>0</v>
      </c>
      <c r="BH346" s="232">
        <f>IF(N346="sníž. přenesená",J346,0)</f>
        <v>0</v>
      </c>
      <c r="BI346" s="232">
        <f>IF(N346="nulová",J346,0)</f>
        <v>0</v>
      </c>
      <c r="BJ346" s="18" t="s">
        <v>133</v>
      </c>
      <c r="BK346" s="232">
        <f>ROUND(I346*H346,2)</f>
        <v>0</v>
      </c>
      <c r="BL346" s="18" t="s">
        <v>133</v>
      </c>
      <c r="BM346" s="231" t="s">
        <v>497</v>
      </c>
    </row>
    <row r="347" s="2" customFormat="1">
      <c r="A347" s="39"/>
      <c r="B347" s="40"/>
      <c r="C347" s="41"/>
      <c r="D347" s="233" t="s">
        <v>135</v>
      </c>
      <c r="E347" s="41"/>
      <c r="F347" s="234" t="s">
        <v>498</v>
      </c>
      <c r="G347" s="41"/>
      <c r="H347" s="41"/>
      <c r="I347" s="138"/>
      <c r="J347" s="41"/>
      <c r="K347" s="41"/>
      <c r="L347" s="45"/>
      <c r="M347" s="235"/>
      <c r="N347" s="236"/>
      <c r="O347" s="86"/>
      <c r="P347" s="86"/>
      <c r="Q347" s="86"/>
      <c r="R347" s="86"/>
      <c r="S347" s="86"/>
      <c r="T347" s="87"/>
      <c r="U347" s="39"/>
      <c r="V347" s="39"/>
      <c r="W347" s="39"/>
      <c r="X347" s="39"/>
      <c r="Y347" s="39"/>
      <c r="Z347" s="39"/>
      <c r="AA347" s="39"/>
      <c r="AB347" s="39"/>
      <c r="AC347" s="39"/>
      <c r="AD347" s="39"/>
      <c r="AE347" s="39"/>
      <c r="AT347" s="18" t="s">
        <v>135</v>
      </c>
      <c r="AU347" s="18" t="s">
        <v>87</v>
      </c>
    </row>
    <row r="348" s="2" customFormat="1">
      <c r="A348" s="39"/>
      <c r="B348" s="40"/>
      <c r="C348" s="41"/>
      <c r="D348" s="233" t="s">
        <v>137</v>
      </c>
      <c r="E348" s="41"/>
      <c r="F348" s="237" t="s">
        <v>499</v>
      </c>
      <c r="G348" s="41"/>
      <c r="H348" s="41"/>
      <c r="I348" s="138"/>
      <c r="J348" s="41"/>
      <c r="K348" s="41"/>
      <c r="L348" s="45"/>
      <c r="M348" s="235"/>
      <c r="N348" s="236"/>
      <c r="O348" s="86"/>
      <c r="P348" s="86"/>
      <c r="Q348" s="86"/>
      <c r="R348" s="86"/>
      <c r="S348" s="86"/>
      <c r="T348" s="87"/>
      <c r="U348" s="39"/>
      <c r="V348" s="39"/>
      <c r="W348" s="39"/>
      <c r="X348" s="39"/>
      <c r="Y348" s="39"/>
      <c r="Z348" s="39"/>
      <c r="AA348" s="39"/>
      <c r="AB348" s="39"/>
      <c r="AC348" s="39"/>
      <c r="AD348" s="39"/>
      <c r="AE348" s="39"/>
      <c r="AT348" s="18" t="s">
        <v>137</v>
      </c>
      <c r="AU348" s="18" t="s">
        <v>87</v>
      </c>
    </row>
    <row r="349" s="13" customFormat="1">
      <c r="A349" s="13"/>
      <c r="B349" s="238"/>
      <c r="C349" s="239"/>
      <c r="D349" s="233" t="s">
        <v>139</v>
      </c>
      <c r="E349" s="240" t="s">
        <v>32</v>
      </c>
      <c r="F349" s="241" t="s">
        <v>500</v>
      </c>
      <c r="G349" s="239"/>
      <c r="H349" s="240" t="s">
        <v>32</v>
      </c>
      <c r="I349" s="242"/>
      <c r="J349" s="239"/>
      <c r="K349" s="239"/>
      <c r="L349" s="243"/>
      <c r="M349" s="244"/>
      <c r="N349" s="245"/>
      <c r="O349" s="245"/>
      <c r="P349" s="245"/>
      <c r="Q349" s="245"/>
      <c r="R349" s="245"/>
      <c r="S349" s="245"/>
      <c r="T349" s="246"/>
      <c r="U349" s="13"/>
      <c r="V349" s="13"/>
      <c r="W349" s="13"/>
      <c r="X349" s="13"/>
      <c r="Y349" s="13"/>
      <c r="Z349" s="13"/>
      <c r="AA349" s="13"/>
      <c r="AB349" s="13"/>
      <c r="AC349" s="13"/>
      <c r="AD349" s="13"/>
      <c r="AE349" s="13"/>
      <c r="AT349" s="247" t="s">
        <v>139</v>
      </c>
      <c r="AU349" s="247" t="s">
        <v>87</v>
      </c>
      <c r="AV349" s="13" t="s">
        <v>23</v>
      </c>
      <c r="AW349" s="13" t="s">
        <v>39</v>
      </c>
      <c r="AX349" s="13" t="s">
        <v>78</v>
      </c>
      <c r="AY349" s="247" t="s">
        <v>126</v>
      </c>
    </row>
    <row r="350" s="13" customFormat="1">
      <c r="A350" s="13"/>
      <c r="B350" s="238"/>
      <c r="C350" s="239"/>
      <c r="D350" s="233" t="s">
        <v>139</v>
      </c>
      <c r="E350" s="240" t="s">
        <v>32</v>
      </c>
      <c r="F350" s="241" t="s">
        <v>501</v>
      </c>
      <c r="G350" s="239"/>
      <c r="H350" s="240" t="s">
        <v>32</v>
      </c>
      <c r="I350" s="242"/>
      <c r="J350" s="239"/>
      <c r="K350" s="239"/>
      <c r="L350" s="243"/>
      <c r="M350" s="244"/>
      <c r="N350" s="245"/>
      <c r="O350" s="245"/>
      <c r="P350" s="245"/>
      <c r="Q350" s="245"/>
      <c r="R350" s="245"/>
      <c r="S350" s="245"/>
      <c r="T350" s="246"/>
      <c r="U350" s="13"/>
      <c r="V350" s="13"/>
      <c r="W350" s="13"/>
      <c r="X350" s="13"/>
      <c r="Y350" s="13"/>
      <c r="Z350" s="13"/>
      <c r="AA350" s="13"/>
      <c r="AB350" s="13"/>
      <c r="AC350" s="13"/>
      <c r="AD350" s="13"/>
      <c r="AE350" s="13"/>
      <c r="AT350" s="247" t="s">
        <v>139</v>
      </c>
      <c r="AU350" s="247" t="s">
        <v>87</v>
      </c>
      <c r="AV350" s="13" t="s">
        <v>23</v>
      </c>
      <c r="AW350" s="13" t="s">
        <v>39</v>
      </c>
      <c r="AX350" s="13" t="s">
        <v>78</v>
      </c>
      <c r="AY350" s="247" t="s">
        <v>126</v>
      </c>
    </row>
    <row r="351" s="14" customFormat="1">
      <c r="A351" s="14"/>
      <c r="B351" s="248"/>
      <c r="C351" s="249"/>
      <c r="D351" s="233" t="s">
        <v>139</v>
      </c>
      <c r="E351" s="250" t="s">
        <v>32</v>
      </c>
      <c r="F351" s="251" t="s">
        <v>502</v>
      </c>
      <c r="G351" s="249"/>
      <c r="H351" s="252">
        <v>6</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139</v>
      </c>
      <c r="AU351" s="258" t="s">
        <v>87</v>
      </c>
      <c r="AV351" s="14" t="s">
        <v>87</v>
      </c>
      <c r="AW351" s="14" t="s">
        <v>39</v>
      </c>
      <c r="AX351" s="14" t="s">
        <v>78</v>
      </c>
      <c r="AY351" s="258" t="s">
        <v>126</v>
      </c>
    </row>
    <row r="352" s="13" customFormat="1">
      <c r="A352" s="13"/>
      <c r="B352" s="238"/>
      <c r="C352" s="239"/>
      <c r="D352" s="233" t="s">
        <v>139</v>
      </c>
      <c r="E352" s="240" t="s">
        <v>32</v>
      </c>
      <c r="F352" s="241" t="s">
        <v>503</v>
      </c>
      <c r="G352" s="239"/>
      <c r="H352" s="240" t="s">
        <v>32</v>
      </c>
      <c r="I352" s="242"/>
      <c r="J352" s="239"/>
      <c r="K352" s="239"/>
      <c r="L352" s="243"/>
      <c r="M352" s="244"/>
      <c r="N352" s="245"/>
      <c r="O352" s="245"/>
      <c r="P352" s="245"/>
      <c r="Q352" s="245"/>
      <c r="R352" s="245"/>
      <c r="S352" s="245"/>
      <c r="T352" s="246"/>
      <c r="U352" s="13"/>
      <c r="V352" s="13"/>
      <c r="W352" s="13"/>
      <c r="X352" s="13"/>
      <c r="Y352" s="13"/>
      <c r="Z352" s="13"/>
      <c r="AA352" s="13"/>
      <c r="AB352" s="13"/>
      <c r="AC352" s="13"/>
      <c r="AD352" s="13"/>
      <c r="AE352" s="13"/>
      <c r="AT352" s="247" t="s">
        <v>139</v>
      </c>
      <c r="AU352" s="247" t="s">
        <v>87</v>
      </c>
      <c r="AV352" s="13" t="s">
        <v>23</v>
      </c>
      <c r="AW352" s="13" t="s">
        <v>39</v>
      </c>
      <c r="AX352" s="13" t="s">
        <v>78</v>
      </c>
      <c r="AY352" s="247" t="s">
        <v>126</v>
      </c>
    </row>
    <row r="353" s="14" customFormat="1">
      <c r="A353" s="14"/>
      <c r="B353" s="248"/>
      <c r="C353" s="249"/>
      <c r="D353" s="233" t="s">
        <v>139</v>
      </c>
      <c r="E353" s="250" t="s">
        <v>32</v>
      </c>
      <c r="F353" s="251" t="s">
        <v>417</v>
      </c>
      <c r="G353" s="249"/>
      <c r="H353" s="252">
        <v>0.54000000000000004</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139</v>
      </c>
      <c r="AU353" s="258" t="s">
        <v>87</v>
      </c>
      <c r="AV353" s="14" t="s">
        <v>87</v>
      </c>
      <c r="AW353" s="14" t="s">
        <v>39</v>
      </c>
      <c r="AX353" s="14" t="s">
        <v>78</v>
      </c>
      <c r="AY353" s="258" t="s">
        <v>126</v>
      </c>
    </row>
    <row r="354" s="15" customFormat="1">
      <c r="A354" s="15"/>
      <c r="B354" s="259"/>
      <c r="C354" s="260"/>
      <c r="D354" s="233" t="s">
        <v>139</v>
      </c>
      <c r="E354" s="261" t="s">
        <v>32</v>
      </c>
      <c r="F354" s="262" t="s">
        <v>145</v>
      </c>
      <c r="G354" s="260"/>
      <c r="H354" s="263">
        <v>6.54</v>
      </c>
      <c r="I354" s="264"/>
      <c r="J354" s="260"/>
      <c r="K354" s="260"/>
      <c r="L354" s="265"/>
      <c r="M354" s="266"/>
      <c r="N354" s="267"/>
      <c r="O354" s="267"/>
      <c r="P354" s="267"/>
      <c r="Q354" s="267"/>
      <c r="R354" s="267"/>
      <c r="S354" s="267"/>
      <c r="T354" s="268"/>
      <c r="U354" s="15"/>
      <c r="V354" s="15"/>
      <c r="W354" s="15"/>
      <c r="X354" s="15"/>
      <c r="Y354" s="15"/>
      <c r="Z354" s="15"/>
      <c r="AA354" s="15"/>
      <c r="AB354" s="15"/>
      <c r="AC354" s="15"/>
      <c r="AD354" s="15"/>
      <c r="AE354" s="15"/>
      <c r="AT354" s="269" t="s">
        <v>139</v>
      </c>
      <c r="AU354" s="269" t="s">
        <v>87</v>
      </c>
      <c r="AV354" s="15" t="s">
        <v>133</v>
      </c>
      <c r="AW354" s="15" t="s">
        <v>39</v>
      </c>
      <c r="AX354" s="15" t="s">
        <v>23</v>
      </c>
      <c r="AY354" s="269" t="s">
        <v>126</v>
      </c>
    </row>
    <row r="355" s="2" customFormat="1" ht="16.5" customHeight="1">
      <c r="A355" s="39"/>
      <c r="B355" s="40"/>
      <c r="C355" s="220" t="s">
        <v>504</v>
      </c>
      <c r="D355" s="220" t="s">
        <v>128</v>
      </c>
      <c r="E355" s="221" t="s">
        <v>505</v>
      </c>
      <c r="F355" s="222" t="s">
        <v>506</v>
      </c>
      <c r="G355" s="223" t="s">
        <v>172</v>
      </c>
      <c r="H355" s="224">
        <v>12.51</v>
      </c>
      <c r="I355" s="225"/>
      <c r="J355" s="226">
        <f>ROUND(I355*H355,2)</f>
        <v>0</v>
      </c>
      <c r="K355" s="222" t="s">
        <v>32</v>
      </c>
      <c r="L355" s="45"/>
      <c r="M355" s="227" t="s">
        <v>32</v>
      </c>
      <c r="N355" s="228" t="s">
        <v>51</v>
      </c>
      <c r="O355" s="86"/>
      <c r="P355" s="229">
        <f>O355*H355</f>
        <v>0</v>
      </c>
      <c r="Q355" s="229">
        <v>0.00017000000000000001</v>
      </c>
      <c r="R355" s="229">
        <f>Q355*H355</f>
        <v>0.0021267</v>
      </c>
      <c r="S355" s="229">
        <v>0</v>
      </c>
      <c r="T355" s="230">
        <f>S355*H355</f>
        <v>0</v>
      </c>
      <c r="U355" s="39"/>
      <c r="V355" s="39"/>
      <c r="W355" s="39"/>
      <c r="X355" s="39"/>
      <c r="Y355" s="39"/>
      <c r="Z355" s="39"/>
      <c r="AA355" s="39"/>
      <c r="AB355" s="39"/>
      <c r="AC355" s="39"/>
      <c r="AD355" s="39"/>
      <c r="AE355" s="39"/>
      <c r="AR355" s="231" t="s">
        <v>133</v>
      </c>
      <c r="AT355" s="231" t="s">
        <v>128</v>
      </c>
      <c r="AU355" s="231" t="s">
        <v>87</v>
      </c>
      <c r="AY355" s="18" t="s">
        <v>126</v>
      </c>
      <c r="BE355" s="232">
        <f>IF(N355="základní",J355,0)</f>
        <v>0</v>
      </c>
      <c r="BF355" s="232">
        <f>IF(N355="snížená",J355,0)</f>
        <v>0</v>
      </c>
      <c r="BG355" s="232">
        <f>IF(N355="zákl. přenesená",J355,0)</f>
        <v>0</v>
      </c>
      <c r="BH355" s="232">
        <f>IF(N355="sníž. přenesená",J355,0)</f>
        <v>0</v>
      </c>
      <c r="BI355" s="232">
        <f>IF(N355="nulová",J355,0)</f>
        <v>0</v>
      </c>
      <c r="BJ355" s="18" t="s">
        <v>133</v>
      </c>
      <c r="BK355" s="232">
        <f>ROUND(I355*H355,2)</f>
        <v>0</v>
      </c>
      <c r="BL355" s="18" t="s">
        <v>133</v>
      </c>
      <c r="BM355" s="231" t="s">
        <v>507</v>
      </c>
    </row>
    <row r="356" s="2" customFormat="1">
      <c r="A356" s="39"/>
      <c r="B356" s="40"/>
      <c r="C356" s="41"/>
      <c r="D356" s="233" t="s">
        <v>135</v>
      </c>
      <c r="E356" s="41"/>
      <c r="F356" s="234" t="s">
        <v>508</v>
      </c>
      <c r="G356" s="41"/>
      <c r="H356" s="41"/>
      <c r="I356" s="138"/>
      <c r="J356" s="41"/>
      <c r="K356" s="41"/>
      <c r="L356" s="45"/>
      <c r="M356" s="235"/>
      <c r="N356" s="236"/>
      <c r="O356" s="86"/>
      <c r="P356" s="86"/>
      <c r="Q356" s="86"/>
      <c r="R356" s="86"/>
      <c r="S356" s="86"/>
      <c r="T356" s="87"/>
      <c r="U356" s="39"/>
      <c r="V356" s="39"/>
      <c r="W356" s="39"/>
      <c r="X356" s="39"/>
      <c r="Y356" s="39"/>
      <c r="Z356" s="39"/>
      <c r="AA356" s="39"/>
      <c r="AB356" s="39"/>
      <c r="AC356" s="39"/>
      <c r="AD356" s="39"/>
      <c r="AE356" s="39"/>
      <c r="AT356" s="18" t="s">
        <v>135</v>
      </c>
      <c r="AU356" s="18" t="s">
        <v>87</v>
      </c>
    </row>
    <row r="357" s="2" customFormat="1">
      <c r="A357" s="39"/>
      <c r="B357" s="40"/>
      <c r="C357" s="41"/>
      <c r="D357" s="233" t="s">
        <v>137</v>
      </c>
      <c r="E357" s="41"/>
      <c r="F357" s="237" t="s">
        <v>509</v>
      </c>
      <c r="G357" s="41"/>
      <c r="H357" s="41"/>
      <c r="I357" s="138"/>
      <c r="J357" s="41"/>
      <c r="K357" s="41"/>
      <c r="L357" s="45"/>
      <c r="M357" s="235"/>
      <c r="N357" s="236"/>
      <c r="O357" s="86"/>
      <c r="P357" s="86"/>
      <c r="Q357" s="86"/>
      <c r="R357" s="86"/>
      <c r="S357" s="86"/>
      <c r="T357" s="87"/>
      <c r="U357" s="39"/>
      <c r="V357" s="39"/>
      <c r="W357" s="39"/>
      <c r="X357" s="39"/>
      <c r="Y357" s="39"/>
      <c r="Z357" s="39"/>
      <c r="AA357" s="39"/>
      <c r="AB357" s="39"/>
      <c r="AC357" s="39"/>
      <c r="AD357" s="39"/>
      <c r="AE357" s="39"/>
      <c r="AT357" s="18" t="s">
        <v>137</v>
      </c>
      <c r="AU357" s="18" t="s">
        <v>87</v>
      </c>
    </row>
    <row r="358" s="13" customFormat="1">
      <c r="A358" s="13"/>
      <c r="B358" s="238"/>
      <c r="C358" s="239"/>
      <c r="D358" s="233" t="s">
        <v>139</v>
      </c>
      <c r="E358" s="240" t="s">
        <v>32</v>
      </c>
      <c r="F358" s="241" t="s">
        <v>245</v>
      </c>
      <c r="G358" s="239"/>
      <c r="H358" s="240" t="s">
        <v>32</v>
      </c>
      <c r="I358" s="242"/>
      <c r="J358" s="239"/>
      <c r="K358" s="239"/>
      <c r="L358" s="243"/>
      <c r="M358" s="244"/>
      <c r="N358" s="245"/>
      <c r="O358" s="245"/>
      <c r="P358" s="245"/>
      <c r="Q358" s="245"/>
      <c r="R358" s="245"/>
      <c r="S358" s="245"/>
      <c r="T358" s="246"/>
      <c r="U358" s="13"/>
      <c r="V358" s="13"/>
      <c r="W358" s="13"/>
      <c r="X358" s="13"/>
      <c r="Y358" s="13"/>
      <c r="Z358" s="13"/>
      <c r="AA358" s="13"/>
      <c r="AB358" s="13"/>
      <c r="AC358" s="13"/>
      <c r="AD358" s="13"/>
      <c r="AE358" s="13"/>
      <c r="AT358" s="247" t="s">
        <v>139</v>
      </c>
      <c r="AU358" s="247" t="s">
        <v>87</v>
      </c>
      <c r="AV358" s="13" t="s">
        <v>23</v>
      </c>
      <c r="AW358" s="13" t="s">
        <v>39</v>
      </c>
      <c r="AX358" s="13" t="s">
        <v>78</v>
      </c>
      <c r="AY358" s="247" t="s">
        <v>126</v>
      </c>
    </row>
    <row r="359" s="13" customFormat="1">
      <c r="A359" s="13"/>
      <c r="B359" s="238"/>
      <c r="C359" s="239"/>
      <c r="D359" s="233" t="s">
        <v>139</v>
      </c>
      <c r="E359" s="240" t="s">
        <v>32</v>
      </c>
      <c r="F359" s="241" t="s">
        <v>510</v>
      </c>
      <c r="G359" s="239"/>
      <c r="H359" s="240" t="s">
        <v>32</v>
      </c>
      <c r="I359" s="242"/>
      <c r="J359" s="239"/>
      <c r="K359" s="239"/>
      <c r="L359" s="243"/>
      <c r="M359" s="244"/>
      <c r="N359" s="245"/>
      <c r="O359" s="245"/>
      <c r="P359" s="245"/>
      <c r="Q359" s="245"/>
      <c r="R359" s="245"/>
      <c r="S359" s="245"/>
      <c r="T359" s="246"/>
      <c r="U359" s="13"/>
      <c r="V359" s="13"/>
      <c r="W359" s="13"/>
      <c r="X359" s="13"/>
      <c r="Y359" s="13"/>
      <c r="Z359" s="13"/>
      <c r="AA359" s="13"/>
      <c r="AB359" s="13"/>
      <c r="AC359" s="13"/>
      <c r="AD359" s="13"/>
      <c r="AE359" s="13"/>
      <c r="AT359" s="247" t="s">
        <v>139</v>
      </c>
      <c r="AU359" s="247" t="s">
        <v>87</v>
      </c>
      <c r="AV359" s="13" t="s">
        <v>23</v>
      </c>
      <c r="AW359" s="13" t="s">
        <v>39</v>
      </c>
      <c r="AX359" s="13" t="s">
        <v>78</v>
      </c>
      <c r="AY359" s="247" t="s">
        <v>126</v>
      </c>
    </row>
    <row r="360" s="14" customFormat="1">
      <c r="A360" s="14"/>
      <c r="B360" s="248"/>
      <c r="C360" s="249"/>
      <c r="D360" s="233" t="s">
        <v>139</v>
      </c>
      <c r="E360" s="250" t="s">
        <v>32</v>
      </c>
      <c r="F360" s="251" t="s">
        <v>511</v>
      </c>
      <c r="G360" s="249"/>
      <c r="H360" s="252">
        <v>8.4000000000000004</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139</v>
      </c>
      <c r="AU360" s="258" t="s">
        <v>87</v>
      </c>
      <c r="AV360" s="14" t="s">
        <v>87</v>
      </c>
      <c r="AW360" s="14" t="s">
        <v>39</v>
      </c>
      <c r="AX360" s="14" t="s">
        <v>78</v>
      </c>
      <c r="AY360" s="258" t="s">
        <v>126</v>
      </c>
    </row>
    <row r="361" s="13" customFormat="1">
      <c r="A361" s="13"/>
      <c r="B361" s="238"/>
      <c r="C361" s="239"/>
      <c r="D361" s="233" t="s">
        <v>139</v>
      </c>
      <c r="E361" s="240" t="s">
        <v>32</v>
      </c>
      <c r="F361" s="241" t="s">
        <v>512</v>
      </c>
      <c r="G361" s="239"/>
      <c r="H361" s="240" t="s">
        <v>32</v>
      </c>
      <c r="I361" s="242"/>
      <c r="J361" s="239"/>
      <c r="K361" s="239"/>
      <c r="L361" s="243"/>
      <c r="M361" s="244"/>
      <c r="N361" s="245"/>
      <c r="O361" s="245"/>
      <c r="P361" s="245"/>
      <c r="Q361" s="245"/>
      <c r="R361" s="245"/>
      <c r="S361" s="245"/>
      <c r="T361" s="246"/>
      <c r="U361" s="13"/>
      <c r="V361" s="13"/>
      <c r="W361" s="13"/>
      <c r="X361" s="13"/>
      <c r="Y361" s="13"/>
      <c r="Z361" s="13"/>
      <c r="AA361" s="13"/>
      <c r="AB361" s="13"/>
      <c r="AC361" s="13"/>
      <c r="AD361" s="13"/>
      <c r="AE361" s="13"/>
      <c r="AT361" s="247" t="s">
        <v>139</v>
      </c>
      <c r="AU361" s="247" t="s">
        <v>87</v>
      </c>
      <c r="AV361" s="13" t="s">
        <v>23</v>
      </c>
      <c r="AW361" s="13" t="s">
        <v>39</v>
      </c>
      <c r="AX361" s="13" t="s">
        <v>78</v>
      </c>
      <c r="AY361" s="247" t="s">
        <v>126</v>
      </c>
    </row>
    <row r="362" s="14" customFormat="1">
      <c r="A362" s="14"/>
      <c r="B362" s="248"/>
      <c r="C362" s="249"/>
      <c r="D362" s="233" t="s">
        <v>139</v>
      </c>
      <c r="E362" s="250" t="s">
        <v>32</v>
      </c>
      <c r="F362" s="251" t="s">
        <v>513</v>
      </c>
      <c r="G362" s="249"/>
      <c r="H362" s="252">
        <v>4.1100000000000003</v>
      </c>
      <c r="I362" s="253"/>
      <c r="J362" s="249"/>
      <c r="K362" s="249"/>
      <c r="L362" s="254"/>
      <c r="M362" s="255"/>
      <c r="N362" s="256"/>
      <c r="O362" s="256"/>
      <c r="P362" s="256"/>
      <c r="Q362" s="256"/>
      <c r="R362" s="256"/>
      <c r="S362" s="256"/>
      <c r="T362" s="257"/>
      <c r="U362" s="14"/>
      <c r="V362" s="14"/>
      <c r="W362" s="14"/>
      <c r="X362" s="14"/>
      <c r="Y362" s="14"/>
      <c r="Z362" s="14"/>
      <c r="AA362" s="14"/>
      <c r="AB362" s="14"/>
      <c r="AC362" s="14"/>
      <c r="AD362" s="14"/>
      <c r="AE362" s="14"/>
      <c r="AT362" s="258" t="s">
        <v>139</v>
      </c>
      <c r="AU362" s="258" t="s">
        <v>87</v>
      </c>
      <c r="AV362" s="14" t="s">
        <v>87</v>
      </c>
      <c r="AW362" s="14" t="s">
        <v>39</v>
      </c>
      <c r="AX362" s="14" t="s">
        <v>78</v>
      </c>
      <c r="AY362" s="258" t="s">
        <v>126</v>
      </c>
    </row>
    <row r="363" s="15" customFormat="1">
      <c r="A363" s="15"/>
      <c r="B363" s="259"/>
      <c r="C363" s="260"/>
      <c r="D363" s="233" t="s">
        <v>139</v>
      </c>
      <c r="E363" s="261" t="s">
        <v>32</v>
      </c>
      <c r="F363" s="262" t="s">
        <v>145</v>
      </c>
      <c r="G363" s="260"/>
      <c r="H363" s="263">
        <v>12.51</v>
      </c>
      <c r="I363" s="264"/>
      <c r="J363" s="260"/>
      <c r="K363" s="260"/>
      <c r="L363" s="265"/>
      <c r="M363" s="266"/>
      <c r="N363" s="267"/>
      <c r="O363" s="267"/>
      <c r="P363" s="267"/>
      <c r="Q363" s="267"/>
      <c r="R363" s="267"/>
      <c r="S363" s="267"/>
      <c r="T363" s="268"/>
      <c r="U363" s="15"/>
      <c r="V363" s="15"/>
      <c r="W363" s="15"/>
      <c r="X363" s="15"/>
      <c r="Y363" s="15"/>
      <c r="Z363" s="15"/>
      <c r="AA363" s="15"/>
      <c r="AB363" s="15"/>
      <c r="AC363" s="15"/>
      <c r="AD363" s="15"/>
      <c r="AE363" s="15"/>
      <c r="AT363" s="269" t="s">
        <v>139</v>
      </c>
      <c r="AU363" s="269" t="s">
        <v>87</v>
      </c>
      <c r="AV363" s="15" t="s">
        <v>133</v>
      </c>
      <c r="AW363" s="15" t="s">
        <v>39</v>
      </c>
      <c r="AX363" s="15" t="s">
        <v>23</v>
      </c>
      <c r="AY363" s="269" t="s">
        <v>126</v>
      </c>
    </row>
    <row r="364" s="2" customFormat="1" ht="16.5" customHeight="1">
      <c r="A364" s="39"/>
      <c r="B364" s="40"/>
      <c r="C364" s="220" t="s">
        <v>514</v>
      </c>
      <c r="D364" s="220" t="s">
        <v>128</v>
      </c>
      <c r="E364" s="221" t="s">
        <v>515</v>
      </c>
      <c r="F364" s="222" t="s">
        <v>516</v>
      </c>
      <c r="G364" s="223" t="s">
        <v>156</v>
      </c>
      <c r="H364" s="224">
        <v>32.799999999999997</v>
      </c>
      <c r="I364" s="225"/>
      <c r="J364" s="226">
        <f>ROUND(I364*H364,2)</f>
        <v>0</v>
      </c>
      <c r="K364" s="222" t="s">
        <v>132</v>
      </c>
      <c r="L364" s="45"/>
      <c r="M364" s="227" t="s">
        <v>32</v>
      </c>
      <c r="N364" s="228" t="s">
        <v>51</v>
      </c>
      <c r="O364" s="86"/>
      <c r="P364" s="229">
        <f>O364*H364</f>
        <v>0</v>
      </c>
      <c r="Q364" s="229">
        <v>0</v>
      </c>
      <c r="R364" s="229">
        <f>Q364*H364</f>
        <v>0</v>
      </c>
      <c r="S364" s="229">
        <v>0</v>
      </c>
      <c r="T364" s="230">
        <f>S364*H364</f>
        <v>0</v>
      </c>
      <c r="U364" s="39"/>
      <c r="V364" s="39"/>
      <c r="W364" s="39"/>
      <c r="X364" s="39"/>
      <c r="Y364" s="39"/>
      <c r="Z364" s="39"/>
      <c r="AA364" s="39"/>
      <c r="AB364" s="39"/>
      <c r="AC364" s="39"/>
      <c r="AD364" s="39"/>
      <c r="AE364" s="39"/>
      <c r="AR364" s="231" t="s">
        <v>133</v>
      </c>
      <c r="AT364" s="231" t="s">
        <v>128</v>
      </c>
      <c r="AU364" s="231" t="s">
        <v>87</v>
      </c>
      <c r="AY364" s="18" t="s">
        <v>126</v>
      </c>
      <c r="BE364" s="232">
        <f>IF(N364="základní",J364,0)</f>
        <v>0</v>
      </c>
      <c r="BF364" s="232">
        <f>IF(N364="snížená",J364,0)</f>
        <v>0</v>
      </c>
      <c r="BG364" s="232">
        <f>IF(N364="zákl. přenesená",J364,0)</f>
        <v>0</v>
      </c>
      <c r="BH364" s="232">
        <f>IF(N364="sníž. přenesená",J364,0)</f>
        <v>0</v>
      </c>
      <c r="BI364" s="232">
        <f>IF(N364="nulová",J364,0)</f>
        <v>0</v>
      </c>
      <c r="BJ364" s="18" t="s">
        <v>133</v>
      </c>
      <c r="BK364" s="232">
        <f>ROUND(I364*H364,2)</f>
        <v>0</v>
      </c>
      <c r="BL364" s="18" t="s">
        <v>133</v>
      </c>
      <c r="BM364" s="231" t="s">
        <v>517</v>
      </c>
    </row>
    <row r="365" s="2" customFormat="1">
      <c r="A365" s="39"/>
      <c r="B365" s="40"/>
      <c r="C365" s="41"/>
      <c r="D365" s="233" t="s">
        <v>135</v>
      </c>
      <c r="E365" s="41"/>
      <c r="F365" s="234" t="s">
        <v>518</v>
      </c>
      <c r="G365" s="41"/>
      <c r="H365" s="41"/>
      <c r="I365" s="138"/>
      <c r="J365" s="41"/>
      <c r="K365" s="41"/>
      <c r="L365" s="45"/>
      <c r="M365" s="235"/>
      <c r="N365" s="236"/>
      <c r="O365" s="86"/>
      <c r="P365" s="86"/>
      <c r="Q365" s="86"/>
      <c r="R365" s="86"/>
      <c r="S365" s="86"/>
      <c r="T365" s="87"/>
      <c r="U365" s="39"/>
      <c r="V365" s="39"/>
      <c r="W365" s="39"/>
      <c r="X365" s="39"/>
      <c r="Y365" s="39"/>
      <c r="Z365" s="39"/>
      <c r="AA365" s="39"/>
      <c r="AB365" s="39"/>
      <c r="AC365" s="39"/>
      <c r="AD365" s="39"/>
      <c r="AE365" s="39"/>
      <c r="AT365" s="18" t="s">
        <v>135</v>
      </c>
      <c r="AU365" s="18" t="s">
        <v>87</v>
      </c>
    </row>
    <row r="366" s="2" customFormat="1">
      <c r="A366" s="39"/>
      <c r="B366" s="40"/>
      <c r="C366" s="41"/>
      <c r="D366" s="233" t="s">
        <v>137</v>
      </c>
      <c r="E366" s="41"/>
      <c r="F366" s="237" t="s">
        <v>519</v>
      </c>
      <c r="G366" s="41"/>
      <c r="H366" s="41"/>
      <c r="I366" s="138"/>
      <c r="J366" s="41"/>
      <c r="K366" s="41"/>
      <c r="L366" s="45"/>
      <c r="M366" s="235"/>
      <c r="N366" s="236"/>
      <c r="O366" s="86"/>
      <c r="P366" s="86"/>
      <c r="Q366" s="86"/>
      <c r="R366" s="86"/>
      <c r="S366" s="86"/>
      <c r="T366" s="87"/>
      <c r="U366" s="39"/>
      <c r="V366" s="39"/>
      <c r="W366" s="39"/>
      <c r="X366" s="39"/>
      <c r="Y366" s="39"/>
      <c r="Z366" s="39"/>
      <c r="AA366" s="39"/>
      <c r="AB366" s="39"/>
      <c r="AC366" s="39"/>
      <c r="AD366" s="39"/>
      <c r="AE366" s="39"/>
      <c r="AT366" s="18" t="s">
        <v>137</v>
      </c>
      <c r="AU366" s="18" t="s">
        <v>87</v>
      </c>
    </row>
    <row r="367" s="13" customFormat="1">
      <c r="A367" s="13"/>
      <c r="B367" s="238"/>
      <c r="C367" s="239"/>
      <c r="D367" s="233" t="s">
        <v>139</v>
      </c>
      <c r="E367" s="240" t="s">
        <v>32</v>
      </c>
      <c r="F367" s="241" t="s">
        <v>520</v>
      </c>
      <c r="G367" s="239"/>
      <c r="H367" s="240" t="s">
        <v>32</v>
      </c>
      <c r="I367" s="242"/>
      <c r="J367" s="239"/>
      <c r="K367" s="239"/>
      <c r="L367" s="243"/>
      <c r="M367" s="244"/>
      <c r="N367" s="245"/>
      <c r="O367" s="245"/>
      <c r="P367" s="245"/>
      <c r="Q367" s="245"/>
      <c r="R367" s="245"/>
      <c r="S367" s="245"/>
      <c r="T367" s="246"/>
      <c r="U367" s="13"/>
      <c r="V367" s="13"/>
      <c r="W367" s="13"/>
      <c r="X367" s="13"/>
      <c r="Y367" s="13"/>
      <c r="Z367" s="13"/>
      <c r="AA367" s="13"/>
      <c r="AB367" s="13"/>
      <c r="AC367" s="13"/>
      <c r="AD367" s="13"/>
      <c r="AE367" s="13"/>
      <c r="AT367" s="247" t="s">
        <v>139</v>
      </c>
      <c r="AU367" s="247" t="s">
        <v>87</v>
      </c>
      <c r="AV367" s="13" t="s">
        <v>23</v>
      </c>
      <c r="AW367" s="13" t="s">
        <v>39</v>
      </c>
      <c r="AX367" s="13" t="s">
        <v>78</v>
      </c>
      <c r="AY367" s="247" t="s">
        <v>126</v>
      </c>
    </row>
    <row r="368" s="14" customFormat="1">
      <c r="A368" s="14"/>
      <c r="B368" s="248"/>
      <c r="C368" s="249"/>
      <c r="D368" s="233" t="s">
        <v>139</v>
      </c>
      <c r="E368" s="250" t="s">
        <v>32</v>
      </c>
      <c r="F368" s="251" t="s">
        <v>521</v>
      </c>
      <c r="G368" s="249"/>
      <c r="H368" s="252">
        <v>32.799999999999997</v>
      </c>
      <c r="I368" s="253"/>
      <c r="J368" s="249"/>
      <c r="K368" s="249"/>
      <c r="L368" s="254"/>
      <c r="M368" s="255"/>
      <c r="N368" s="256"/>
      <c r="O368" s="256"/>
      <c r="P368" s="256"/>
      <c r="Q368" s="256"/>
      <c r="R368" s="256"/>
      <c r="S368" s="256"/>
      <c r="T368" s="257"/>
      <c r="U368" s="14"/>
      <c r="V368" s="14"/>
      <c r="W368" s="14"/>
      <c r="X368" s="14"/>
      <c r="Y368" s="14"/>
      <c r="Z368" s="14"/>
      <c r="AA368" s="14"/>
      <c r="AB368" s="14"/>
      <c r="AC368" s="14"/>
      <c r="AD368" s="14"/>
      <c r="AE368" s="14"/>
      <c r="AT368" s="258" t="s">
        <v>139</v>
      </c>
      <c r="AU368" s="258" t="s">
        <v>87</v>
      </c>
      <c r="AV368" s="14" t="s">
        <v>87</v>
      </c>
      <c r="AW368" s="14" t="s">
        <v>39</v>
      </c>
      <c r="AX368" s="14" t="s">
        <v>23</v>
      </c>
      <c r="AY368" s="258" t="s">
        <v>126</v>
      </c>
    </row>
    <row r="369" s="2" customFormat="1" ht="16.5" customHeight="1">
      <c r="A369" s="39"/>
      <c r="B369" s="40"/>
      <c r="C369" s="220" t="s">
        <v>522</v>
      </c>
      <c r="D369" s="220" t="s">
        <v>128</v>
      </c>
      <c r="E369" s="221" t="s">
        <v>523</v>
      </c>
      <c r="F369" s="222" t="s">
        <v>524</v>
      </c>
      <c r="G369" s="223" t="s">
        <v>156</v>
      </c>
      <c r="H369" s="224">
        <v>600</v>
      </c>
      <c r="I369" s="225"/>
      <c r="J369" s="226">
        <f>ROUND(I369*H369,2)</f>
        <v>0</v>
      </c>
      <c r="K369" s="222" t="s">
        <v>132</v>
      </c>
      <c r="L369" s="45"/>
      <c r="M369" s="227" t="s">
        <v>32</v>
      </c>
      <c r="N369" s="228" t="s">
        <v>51</v>
      </c>
      <c r="O369" s="86"/>
      <c r="P369" s="229">
        <f>O369*H369</f>
        <v>0</v>
      </c>
      <c r="Q369" s="229">
        <v>0</v>
      </c>
      <c r="R369" s="229">
        <f>Q369*H369</f>
        <v>0</v>
      </c>
      <c r="S369" s="229">
        <v>0</v>
      </c>
      <c r="T369" s="230">
        <f>S369*H369</f>
        <v>0</v>
      </c>
      <c r="U369" s="39"/>
      <c r="V369" s="39"/>
      <c r="W369" s="39"/>
      <c r="X369" s="39"/>
      <c r="Y369" s="39"/>
      <c r="Z369" s="39"/>
      <c r="AA369" s="39"/>
      <c r="AB369" s="39"/>
      <c r="AC369" s="39"/>
      <c r="AD369" s="39"/>
      <c r="AE369" s="39"/>
      <c r="AR369" s="231" t="s">
        <v>133</v>
      </c>
      <c r="AT369" s="231" t="s">
        <v>128</v>
      </c>
      <c r="AU369" s="231" t="s">
        <v>87</v>
      </c>
      <c r="AY369" s="18" t="s">
        <v>126</v>
      </c>
      <c r="BE369" s="232">
        <f>IF(N369="základní",J369,0)</f>
        <v>0</v>
      </c>
      <c r="BF369" s="232">
        <f>IF(N369="snížená",J369,0)</f>
        <v>0</v>
      </c>
      <c r="BG369" s="232">
        <f>IF(N369="zákl. přenesená",J369,0)</f>
        <v>0</v>
      </c>
      <c r="BH369" s="232">
        <f>IF(N369="sníž. přenesená",J369,0)</f>
        <v>0</v>
      </c>
      <c r="BI369" s="232">
        <f>IF(N369="nulová",J369,0)</f>
        <v>0</v>
      </c>
      <c r="BJ369" s="18" t="s">
        <v>133</v>
      </c>
      <c r="BK369" s="232">
        <f>ROUND(I369*H369,2)</f>
        <v>0</v>
      </c>
      <c r="BL369" s="18" t="s">
        <v>133</v>
      </c>
      <c r="BM369" s="231" t="s">
        <v>525</v>
      </c>
    </row>
    <row r="370" s="2" customFormat="1">
      <c r="A370" s="39"/>
      <c r="B370" s="40"/>
      <c r="C370" s="41"/>
      <c r="D370" s="233" t="s">
        <v>135</v>
      </c>
      <c r="E370" s="41"/>
      <c r="F370" s="234" t="s">
        <v>526</v>
      </c>
      <c r="G370" s="41"/>
      <c r="H370" s="41"/>
      <c r="I370" s="138"/>
      <c r="J370" s="41"/>
      <c r="K370" s="41"/>
      <c r="L370" s="45"/>
      <c r="M370" s="235"/>
      <c r="N370" s="236"/>
      <c r="O370" s="86"/>
      <c r="P370" s="86"/>
      <c r="Q370" s="86"/>
      <c r="R370" s="86"/>
      <c r="S370" s="86"/>
      <c r="T370" s="87"/>
      <c r="U370" s="39"/>
      <c r="V370" s="39"/>
      <c r="W370" s="39"/>
      <c r="X370" s="39"/>
      <c r="Y370" s="39"/>
      <c r="Z370" s="39"/>
      <c r="AA370" s="39"/>
      <c r="AB370" s="39"/>
      <c r="AC370" s="39"/>
      <c r="AD370" s="39"/>
      <c r="AE370" s="39"/>
      <c r="AT370" s="18" t="s">
        <v>135</v>
      </c>
      <c r="AU370" s="18" t="s">
        <v>87</v>
      </c>
    </row>
    <row r="371" s="2" customFormat="1">
      <c r="A371" s="39"/>
      <c r="B371" s="40"/>
      <c r="C371" s="41"/>
      <c r="D371" s="233" t="s">
        <v>137</v>
      </c>
      <c r="E371" s="41"/>
      <c r="F371" s="237" t="s">
        <v>519</v>
      </c>
      <c r="G371" s="41"/>
      <c r="H371" s="41"/>
      <c r="I371" s="138"/>
      <c r="J371" s="41"/>
      <c r="K371" s="41"/>
      <c r="L371" s="45"/>
      <c r="M371" s="235"/>
      <c r="N371" s="236"/>
      <c r="O371" s="86"/>
      <c r="P371" s="86"/>
      <c r="Q371" s="86"/>
      <c r="R371" s="86"/>
      <c r="S371" s="86"/>
      <c r="T371" s="87"/>
      <c r="U371" s="39"/>
      <c r="V371" s="39"/>
      <c r="W371" s="39"/>
      <c r="X371" s="39"/>
      <c r="Y371" s="39"/>
      <c r="Z371" s="39"/>
      <c r="AA371" s="39"/>
      <c r="AB371" s="39"/>
      <c r="AC371" s="39"/>
      <c r="AD371" s="39"/>
      <c r="AE371" s="39"/>
      <c r="AT371" s="18" t="s">
        <v>137</v>
      </c>
      <c r="AU371" s="18" t="s">
        <v>87</v>
      </c>
    </row>
    <row r="372" s="13" customFormat="1">
      <c r="A372" s="13"/>
      <c r="B372" s="238"/>
      <c r="C372" s="239"/>
      <c r="D372" s="233" t="s">
        <v>139</v>
      </c>
      <c r="E372" s="240" t="s">
        <v>32</v>
      </c>
      <c r="F372" s="241" t="s">
        <v>527</v>
      </c>
      <c r="G372" s="239"/>
      <c r="H372" s="240" t="s">
        <v>32</v>
      </c>
      <c r="I372" s="242"/>
      <c r="J372" s="239"/>
      <c r="K372" s="239"/>
      <c r="L372" s="243"/>
      <c r="M372" s="244"/>
      <c r="N372" s="245"/>
      <c r="O372" s="245"/>
      <c r="P372" s="245"/>
      <c r="Q372" s="245"/>
      <c r="R372" s="245"/>
      <c r="S372" s="245"/>
      <c r="T372" s="246"/>
      <c r="U372" s="13"/>
      <c r="V372" s="13"/>
      <c r="W372" s="13"/>
      <c r="X372" s="13"/>
      <c r="Y372" s="13"/>
      <c r="Z372" s="13"/>
      <c r="AA372" s="13"/>
      <c r="AB372" s="13"/>
      <c r="AC372" s="13"/>
      <c r="AD372" s="13"/>
      <c r="AE372" s="13"/>
      <c r="AT372" s="247" t="s">
        <v>139</v>
      </c>
      <c r="AU372" s="247" t="s">
        <v>87</v>
      </c>
      <c r="AV372" s="13" t="s">
        <v>23</v>
      </c>
      <c r="AW372" s="13" t="s">
        <v>39</v>
      </c>
      <c r="AX372" s="13" t="s">
        <v>78</v>
      </c>
      <c r="AY372" s="247" t="s">
        <v>126</v>
      </c>
    </row>
    <row r="373" s="14" customFormat="1">
      <c r="A373" s="14"/>
      <c r="B373" s="248"/>
      <c r="C373" s="249"/>
      <c r="D373" s="233" t="s">
        <v>139</v>
      </c>
      <c r="E373" s="250" t="s">
        <v>32</v>
      </c>
      <c r="F373" s="251" t="s">
        <v>528</v>
      </c>
      <c r="G373" s="249"/>
      <c r="H373" s="252">
        <v>600</v>
      </c>
      <c r="I373" s="253"/>
      <c r="J373" s="249"/>
      <c r="K373" s="249"/>
      <c r="L373" s="254"/>
      <c r="M373" s="255"/>
      <c r="N373" s="256"/>
      <c r="O373" s="256"/>
      <c r="P373" s="256"/>
      <c r="Q373" s="256"/>
      <c r="R373" s="256"/>
      <c r="S373" s="256"/>
      <c r="T373" s="257"/>
      <c r="U373" s="14"/>
      <c r="V373" s="14"/>
      <c r="W373" s="14"/>
      <c r="X373" s="14"/>
      <c r="Y373" s="14"/>
      <c r="Z373" s="14"/>
      <c r="AA373" s="14"/>
      <c r="AB373" s="14"/>
      <c r="AC373" s="14"/>
      <c r="AD373" s="14"/>
      <c r="AE373" s="14"/>
      <c r="AT373" s="258" t="s">
        <v>139</v>
      </c>
      <c r="AU373" s="258" t="s">
        <v>87</v>
      </c>
      <c r="AV373" s="14" t="s">
        <v>87</v>
      </c>
      <c r="AW373" s="14" t="s">
        <v>39</v>
      </c>
      <c r="AX373" s="14" t="s">
        <v>23</v>
      </c>
      <c r="AY373" s="258" t="s">
        <v>126</v>
      </c>
    </row>
    <row r="374" s="2" customFormat="1" ht="16.5" customHeight="1">
      <c r="A374" s="39"/>
      <c r="B374" s="40"/>
      <c r="C374" s="220" t="s">
        <v>529</v>
      </c>
      <c r="D374" s="220" t="s">
        <v>128</v>
      </c>
      <c r="E374" s="221" t="s">
        <v>530</v>
      </c>
      <c r="F374" s="222" t="s">
        <v>531</v>
      </c>
      <c r="G374" s="223" t="s">
        <v>156</v>
      </c>
      <c r="H374" s="224">
        <v>32.799999999999997</v>
      </c>
      <c r="I374" s="225"/>
      <c r="J374" s="226">
        <f>ROUND(I374*H374,2)</f>
        <v>0</v>
      </c>
      <c r="K374" s="222" t="s">
        <v>132</v>
      </c>
      <c r="L374" s="45"/>
      <c r="M374" s="227" t="s">
        <v>32</v>
      </c>
      <c r="N374" s="228" t="s">
        <v>51</v>
      </c>
      <c r="O374" s="86"/>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133</v>
      </c>
      <c r="AT374" s="231" t="s">
        <v>128</v>
      </c>
      <c r="AU374" s="231" t="s">
        <v>87</v>
      </c>
      <c r="AY374" s="18" t="s">
        <v>126</v>
      </c>
      <c r="BE374" s="232">
        <f>IF(N374="základní",J374,0)</f>
        <v>0</v>
      </c>
      <c r="BF374" s="232">
        <f>IF(N374="snížená",J374,0)</f>
        <v>0</v>
      </c>
      <c r="BG374" s="232">
        <f>IF(N374="zákl. přenesená",J374,0)</f>
        <v>0</v>
      </c>
      <c r="BH374" s="232">
        <f>IF(N374="sníž. přenesená",J374,0)</f>
        <v>0</v>
      </c>
      <c r="BI374" s="232">
        <f>IF(N374="nulová",J374,0)</f>
        <v>0</v>
      </c>
      <c r="BJ374" s="18" t="s">
        <v>133</v>
      </c>
      <c r="BK374" s="232">
        <f>ROUND(I374*H374,2)</f>
        <v>0</v>
      </c>
      <c r="BL374" s="18" t="s">
        <v>133</v>
      </c>
      <c r="BM374" s="231" t="s">
        <v>532</v>
      </c>
    </row>
    <row r="375" s="2" customFormat="1">
      <c r="A375" s="39"/>
      <c r="B375" s="40"/>
      <c r="C375" s="41"/>
      <c r="D375" s="233" t="s">
        <v>135</v>
      </c>
      <c r="E375" s="41"/>
      <c r="F375" s="234" t="s">
        <v>533</v>
      </c>
      <c r="G375" s="41"/>
      <c r="H375" s="41"/>
      <c r="I375" s="138"/>
      <c r="J375" s="41"/>
      <c r="K375" s="41"/>
      <c r="L375" s="45"/>
      <c r="M375" s="235"/>
      <c r="N375" s="236"/>
      <c r="O375" s="86"/>
      <c r="P375" s="86"/>
      <c r="Q375" s="86"/>
      <c r="R375" s="86"/>
      <c r="S375" s="86"/>
      <c r="T375" s="87"/>
      <c r="U375" s="39"/>
      <c r="V375" s="39"/>
      <c r="W375" s="39"/>
      <c r="X375" s="39"/>
      <c r="Y375" s="39"/>
      <c r="Z375" s="39"/>
      <c r="AA375" s="39"/>
      <c r="AB375" s="39"/>
      <c r="AC375" s="39"/>
      <c r="AD375" s="39"/>
      <c r="AE375" s="39"/>
      <c r="AT375" s="18" t="s">
        <v>135</v>
      </c>
      <c r="AU375" s="18" t="s">
        <v>87</v>
      </c>
    </row>
    <row r="376" s="2" customFormat="1">
      <c r="A376" s="39"/>
      <c r="B376" s="40"/>
      <c r="C376" s="41"/>
      <c r="D376" s="233" t="s">
        <v>137</v>
      </c>
      <c r="E376" s="41"/>
      <c r="F376" s="237" t="s">
        <v>534</v>
      </c>
      <c r="G376" s="41"/>
      <c r="H376" s="41"/>
      <c r="I376" s="138"/>
      <c r="J376" s="41"/>
      <c r="K376" s="41"/>
      <c r="L376" s="45"/>
      <c r="M376" s="235"/>
      <c r="N376" s="236"/>
      <c r="O376" s="86"/>
      <c r="P376" s="86"/>
      <c r="Q376" s="86"/>
      <c r="R376" s="86"/>
      <c r="S376" s="86"/>
      <c r="T376" s="87"/>
      <c r="U376" s="39"/>
      <c r="V376" s="39"/>
      <c r="W376" s="39"/>
      <c r="X376" s="39"/>
      <c r="Y376" s="39"/>
      <c r="Z376" s="39"/>
      <c r="AA376" s="39"/>
      <c r="AB376" s="39"/>
      <c r="AC376" s="39"/>
      <c r="AD376" s="39"/>
      <c r="AE376" s="39"/>
      <c r="AT376" s="18" t="s">
        <v>137</v>
      </c>
      <c r="AU376" s="18" t="s">
        <v>87</v>
      </c>
    </row>
    <row r="377" s="13" customFormat="1">
      <c r="A377" s="13"/>
      <c r="B377" s="238"/>
      <c r="C377" s="239"/>
      <c r="D377" s="233" t="s">
        <v>139</v>
      </c>
      <c r="E377" s="240" t="s">
        <v>32</v>
      </c>
      <c r="F377" s="241" t="s">
        <v>535</v>
      </c>
      <c r="G377" s="239"/>
      <c r="H377" s="240" t="s">
        <v>32</v>
      </c>
      <c r="I377" s="242"/>
      <c r="J377" s="239"/>
      <c r="K377" s="239"/>
      <c r="L377" s="243"/>
      <c r="M377" s="244"/>
      <c r="N377" s="245"/>
      <c r="O377" s="245"/>
      <c r="P377" s="245"/>
      <c r="Q377" s="245"/>
      <c r="R377" s="245"/>
      <c r="S377" s="245"/>
      <c r="T377" s="246"/>
      <c r="U377" s="13"/>
      <c r="V377" s="13"/>
      <c r="W377" s="13"/>
      <c r="X377" s="13"/>
      <c r="Y377" s="13"/>
      <c r="Z377" s="13"/>
      <c r="AA377" s="13"/>
      <c r="AB377" s="13"/>
      <c r="AC377" s="13"/>
      <c r="AD377" s="13"/>
      <c r="AE377" s="13"/>
      <c r="AT377" s="247" t="s">
        <v>139</v>
      </c>
      <c r="AU377" s="247" t="s">
        <v>87</v>
      </c>
      <c r="AV377" s="13" t="s">
        <v>23</v>
      </c>
      <c r="AW377" s="13" t="s">
        <v>39</v>
      </c>
      <c r="AX377" s="13" t="s">
        <v>78</v>
      </c>
      <c r="AY377" s="247" t="s">
        <v>126</v>
      </c>
    </row>
    <row r="378" s="14" customFormat="1">
      <c r="A378" s="14"/>
      <c r="B378" s="248"/>
      <c r="C378" s="249"/>
      <c r="D378" s="233" t="s">
        <v>139</v>
      </c>
      <c r="E378" s="250" t="s">
        <v>32</v>
      </c>
      <c r="F378" s="251" t="s">
        <v>521</v>
      </c>
      <c r="G378" s="249"/>
      <c r="H378" s="252">
        <v>32.799999999999997</v>
      </c>
      <c r="I378" s="253"/>
      <c r="J378" s="249"/>
      <c r="K378" s="249"/>
      <c r="L378" s="254"/>
      <c r="M378" s="255"/>
      <c r="N378" s="256"/>
      <c r="O378" s="256"/>
      <c r="P378" s="256"/>
      <c r="Q378" s="256"/>
      <c r="R378" s="256"/>
      <c r="S378" s="256"/>
      <c r="T378" s="257"/>
      <c r="U378" s="14"/>
      <c r="V378" s="14"/>
      <c r="W378" s="14"/>
      <c r="X378" s="14"/>
      <c r="Y378" s="14"/>
      <c r="Z378" s="14"/>
      <c r="AA378" s="14"/>
      <c r="AB378" s="14"/>
      <c r="AC378" s="14"/>
      <c r="AD378" s="14"/>
      <c r="AE378" s="14"/>
      <c r="AT378" s="258" t="s">
        <v>139</v>
      </c>
      <c r="AU378" s="258" t="s">
        <v>87</v>
      </c>
      <c r="AV378" s="14" t="s">
        <v>87</v>
      </c>
      <c r="AW378" s="14" t="s">
        <v>39</v>
      </c>
      <c r="AX378" s="14" t="s">
        <v>23</v>
      </c>
      <c r="AY378" s="258" t="s">
        <v>126</v>
      </c>
    </row>
    <row r="379" s="2" customFormat="1" ht="16.5" customHeight="1">
      <c r="A379" s="39"/>
      <c r="B379" s="40"/>
      <c r="C379" s="220" t="s">
        <v>536</v>
      </c>
      <c r="D379" s="220" t="s">
        <v>128</v>
      </c>
      <c r="E379" s="221" t="s">
        <v>537</v>
      </c>
      <c r="F379" s="222" t="s">
        <v>538</v>
      </c>
      <c r="G379" s="223" t="s">
        <v>131</v>
      </c>
      <c r="H379" s="224">
        <v>0.91200000000000003</v>
      </c>
      <c r="I379" s="225"/>
      <c r="J379" s="226">
        <f>ROUND(I379*H379,2)</f>
        <v>0</v>
      </c>
      <c r="K379" s="222" t="s">
        <v>132</v>
      </c>
      <c r="L379" s="45"/>
      <c r="M379" s="227" t="s">
        <v>32</v>
      </c>
      <c r="N379" s="228" t="s">
        <v>51</v>
      </c>
      <c r="O379" s="86"/>
      <c r="P379" s="229">
        <f>O379*H379</f>
        <v>0</v>
      </c>
      <c r="Q379" s="229">
        <v>0</v>
      </c>
      <c r="R379" s="229">
        <f>Q379*H379</f>
        <v>0</v>
      </c>
      <c r="S379" s="229">
        <v>2.4100000000000001</v>
      </c>
      <c r="T379" s="230">
        <f>S379*H379</f>
        <v>2.1979200000000003</v>
      </c>
      <c r="U379" s="39"/>
      <c r="V379" s="39"/>
      <c r="W379" s="39"/>
      <c r="X379" s="39"/>
      <c r="Y379" s="39"/>
      <c r="Z379" s="39"/>
      <c r="AA379" s="39"/>
      <c r="AB379" s="39"/>
      <c r="AC379" s="39"/>
      <c r="AD379" s="39"/>
      <c r="AE379" s="39"/>
      <c r="AR379" s="231" t="s">
        <v>133</v>
      </c>
      <c r="AT379" s="231" t="s">
        <v>128</v>
      </c>
      <c r="AU379" s="231" t="s">
        <v>87</v>
      </c>
      <c r="AY379" s="18" t="s">
        <v>126</v>
      </c>
      <c r="BE379" s="232">
        <f>IF(N379="základní",J379,0)</f>
        <v>0</v>
      </c>
      <c r="BF379" s="232">
        <f>IF(N379="snížená",J379,0)</f>
        <v>0</v>
      </c>
      <c r="BG379" s="232">
        <f>IF(N379="zákl. přenesená",J379,0)</f>
        <v>0</v>
      </c>
      <c r="BH379" s="232">
        <f>IF(N379="sníž. přenesená",J379,0)</f>
        <v>0</v>
      </c>
      <c r="BI379" s="232">
        <f>IF(N379="nulová",J379,0)</f>
        <v>0</v>
      </c>
      <c r="BJ379" s="18" t="s">
        <v>133</v>
      </c>
      <c r="BK379" s="232">
        <f>ROUND(I379*H379,2)</f>
        <v>0</v>
      </c>
      <c r="BL379" s="18" t="s">
        <v>133</v>
      </c>
      <c r="BM379" s="231" t="s">
        <v>539</v>
      </c>
    </row>
    <row r="380" s="2" customFormat="1">
      <c r="A380" s="39"/>
      <c r="B380" s="40"/>
      <c r="C380" s="41"/>
      <c r="D380" s="233" t="s">
        <v>135</v>
      </c>
      <c r="E380" s="41"/>
      <c r="F380" s="234" t="s">
        <v>540</v>
      </c>
      <c r="G380" s="41"/>
      <c r="H380" s="41"/>
      <c r="I380" s="138"/>
      <c r="J380" s="41"/>
      <c r="K380" s="41"/>
      <c r="L380" s="45"/>
      <c r="M380" s="235"/>
      <c r="N380" s="236"/>
      <c r="O380" s="86"/>
      <c r="P380" s="86"/>
      <c r="Q380" s="86"/>
      <c r="R380" s="86"/>
      <c r="S380" s="86"/>
      <c r="T380" s="87"/>
      <c r="U380" s="39"/>
      <c r="V380" s="39"/>
      <c r="W380" s="39"/>
      <c r="X380" s="39"/>
      <c r="Y380" s="39"/>
      <c r="Z380" s="39"/>
      <c r="AA380" s="39"/>
      <c r="AB380" s="39"/>
      <c r="AC380" s="39"/>
      <c r="AD380" s="39"/>
      <c r="AE380" s="39"/>
      <c r="AT380" s="18" t="s">
        <v>135</v>
      </c>
      <c r="AU380" s="18" t="s">
        <v>87</v>
      </c>
    </row>
    <row r="381" s="2" customFormat="1">
      <c r="A381" s="39"/>
      <c r="B381" s="40"/>
      <c r="C381" s="41"/>
      <c r="D381" s="233" t="s">
        <v>137</v>
      </c>
      <c r="E381" s="41"/>
      <c r="F381" s="237" t="s">
        <v>541</v>
      </c>
      <c r="G381" s="41"/>
      <c r="H381" s="41"/>
      <c r="I381" s="138"/>
      <c r="J381" s="41"/>
      <c r="K381" s="41"/>
      <c r="L381" s="45"/>
      <c r="M381" s="235"/>
      <c r="N381" s="236"/>
      <c r="O381" s="86"/>
      <c r="P381" s="86"/>
      <c r="Q381" s="86"/>
      <c r="R381" s="86"/>
      <c r="S381" s="86"/>
      <c r="T381" s="87"/>
      <c r="U381" s="39"/>
      <c r="V381" s="39"/>
      <c r="W381" s="39"/>
      <c r="X381" s="39"/>
      <c r="Y381" s="39"/>
      <c r="Z381" s="39"/>
      <c r="AA381" s="39"/>
      <c r="AB381" s="39"/>
      <c r="AC381" s="39"/>
      <c r="AD381" s="39"/>
      <c r="AE381" s="39"/>
      <c r="AT381" s="18" t="s">
        <v>137</v>
      </c>
      <c r="AU381" s="18" t="s">
        <v>87</v>
      </c>
    </row>
    <row r="382" s="13" customFormat="1">
      <c r="A382" s="13"/>
      <c r="B382" s="238"/>
      <c r="C382" s="239"/>
      <c r="D382" s="233" t="s">
        <v>139</v>
      </c>
      <c r="E382" s="240" t="s">
        <v>32</v>
      </c>
      <c r="F382" s="241" t="s">
        <v>542</v>
      </c>
      <c r="G382" s="239"/>
      <c r="H382" s="240" t="s">
        <v>32</v>
      </c>
      <c r="I382" s="242"/>
      <c r="J382" s="239"/>
      <c r="K382" s="239"/>
      <c r="L382" s="243"/>
      <c r="M382" s="244"/>
      <c r="N382" s="245"/>
      <c r="O382" s="245"/>
      <c r="P382" s="245"/>
      <c r="Q382" s="245"/>
      <c r="R382" s="245"/>
      <c r="S382" s="245"/>
      <c r="T382" s="246"/>
      <c r="U382" s="13"/>
      <c r="V382" s="13"/>
      <c r="W382" s="13"/>
      <c r="X382" s="13"/>
      <c r="Y382" s="13"/>
      <c r="Z382" s="13"/>
      <c r="AA382" s="13"/>
      <c r="AB382" s="13"/>
      <c r="AC382" s="13"/>
      <c r="AD382" s="13"/>
      <c r="AE382" s="13"/>
      <c r="AT382" s="247" t="s">
        <v>139</v>
      </c>
      <c r="AU382" s="247" t="s">
        <v>87</v>
      </c>
      <c r="AV382" s="13" t="s">
        <v>23</v>
      </c>
      <c r="AW382" s="13" t="s">
        <v>39</v>
      </c>
      <c r="AX382" s="13" t="s">
        <v>78</v>
      </c>
      <c r="AY382" s="247" t="s">
        <v>126</v>
      </c>
    </row>
    <row r="383" s="14" customFormat="1">
      <c r="A383" s="14"/>
      <c r="B383" s="248"/>
      <c r="C383" s="249"/>
      <c r="D383" s="233" t="s">
        <v>139</v>
      </c>
      <c r="E383" s="250" t="s">
        <v>32</v>
      </c>
      <c r="F383" s="251" t="s">
        <v>543</v>
      </c>
      <c r="G383" s="249"/>
      <c r="H383" s="252">
        <v>0.91200000000000003</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139</v>
      </c>
      <c r="AU383" s="258" t="s">
        <v>87</v>
      </c>
      <c r="AV383" s="14" t="s">
        <v>87</v>
      </c>
      <c r="AW383" s="14" t="s">
        <v>39</v>
      </c>
      <c r="AX383" s="14" t="s">
        <v>23</v>
      </c>
      <c r="AY383" s="258" t="s">
        <v>126</v>
      </c>
    </row>
    <row r="384" s="2" customFormat="1" ht="16.5" customHeight="1">
      <c r="A384" s="39"/>
      <c r="B384" s="40"/>
      <c r="C384" s="220" t="s">
        <v>544</v>
      </c>
      <c r="D384" s="220" t="s">
        <v>128</v>
      </c>
      <c r="E384" s="221" t="s">
        <v>545</v>
      </c>
      <c r="F384" s="222" t="s">
        <v>546</v>
      </c>
      <c r="G384" s="223" t="s">
        <v>131</v>
      </c>
      <c r="H384" s="224">
        <v>31.16</v>
      </c>
      <c r="I384" s="225"/>
      <c r="J384" s="226">
        <f>ROUND(I384*H384,2)</f>
        <v>0</v>
      </c>
      <c r="K384" s="222" t="s">
        <v>132</v>
      </c>
      <c r="L384" s="45"/>
      <c r="M384" s="227" t="s">
        <v>32</v>
      </c>
      <c r="N384" s="228" t="s">
        <v>51</v>
      </c>
      <c r="O384" s="86"/>
      <c r="P384" s="229">
        <f>O384*H384</f>
        <v>0</v>
      </c>
      <c r="Q384" s="229">
        <v>0</v>
      </c>
      <c r="R384" s="229">
        <f>Q384*H384</f>
        <v>0</v>
      </c>
      <c r="S384" s="229">
        <v>2.2000000000000002</v>
      </c>
      <c r="T384" s="230">
        <f>S384*H384</f>
        <v>68.552000000000007</v>
      </c>
      <c r="U384" s="39"/>
      <c r="V384" s="39"/>
      <c r="W384" s="39"/>
      <c r="X384" s="39"/>
      <c r="Y384" s="39"/>
      <c r="Z384" s="39"/>
      <c r="AA384" s="39"/>
      <c r="AB384" s="39"/>
      <c r="AC384" s="39"/>
      <c r="AD384" s="39"/>
      <c r="AE384" s="39"/>
      <c r="AR384" s="231" t="s">
        <v>133</v>
      </c>
      <c r="AT384" s="231" t="s">
        <v>128</v>
      </c>
      <c r="AU384" s="231" t="s">
        <v>87</v>
      </c>
      <c r="AY384" s="18" t="s">
        <v>126</v>
      </c>
      <c r="BE384" s="232">
        <f>IF(N384="základní",J384,0)</f>
        <v>0</v>
      </c>
      <c r="BF384" s="232">
        <f>IF(N384="snížená",J384,0)</f>
        <v>0</v>
      </c>
      <c r="BG384" s="232">
        <f>IF(N384="zákl. přenesená",J384,0)</f>
        <v>0</v>
      </c>
      <c r="BH384" s="232">
        <f>IF(N384="sníž. přenesená",J384,0)</f>
        <v>0</v>
      </c>
      <c r="BI384" s="232">
        <f>IF(N384="nulová",J384,0)</f>
        <v>0</v>
      </c>
      <c r="BJ384" s="18" t="s">
        <v>133</v>
      </c>
      <c r="BK384" s="232">
        <f>ROUND(I384*H384,2)</f>
        <v>0</v>
      </c>
      <c r="BL384" s="18" t="s">
        <v>133</v>
      </c>
      <c r="BM384" s="231" t="s">
        <v>547</v>
      </c>
    </row>
    <row r="385" s="2" customFormat="1">
      <c r="A385" s="39"/>
      <c r="B385" s="40"/>
      <c r="C385" s="41"/>
      <c r="D385" s="233" t="s">
        <v>135</v>
      </c>
      <c r="E385" s="41"/>
      <c r="F385" s="234" t="s">
        <v>548</v>
      </c>
      <c r="G385" s="41"/>
      <c r="H385" s="41"/>
      <c r="I385" s="138"/>
      <c r="J385" s="41"/>
      <c r="K385" s="41"/>
      <c r="L385" s="45"/>
      <c r="M385" s="235"/>
      <c r="N385" s="236"/>
      <c r="O385" s="86"/>
      <c r="P385" s="86"/>
      <c r="Q385" s="86"/>
      <c r="R385" s="86"/>
      <c r="S385" s="86"/>
      <c r="T385" s="87"/>
      <c r="U385" s="39"/>
      <c r="V385" s="39"/>
      <c r="W385" s="39"/>
      <c r="X385" s="39"/>
      <c r="Y385" s="39"/>
      <c r="Z385" s="39"/>
      <c r="AA385" s="39"/>
      <c r="AB385" s="39"/>
      <c r="AC385" s="39"/>
      <c r="AD385" s="39"/>
      <c r="AE385" s="39"/>
      <c r="AT385" s="18" t="s">
        <v>135</v>
      </c>
      <c r="AU385" s="18" t="s">
        <v>87</v>
      </c>
    </row>
    <row r="386" s="2" customFormat="1">
      <c r="A386" s="39"/>
      <c r="B386" s="40"/>
      <c r="C386" s="41"/>
      <c r="D386" s="233" t="s">
        <v>137</v>
      </c>
      <c r="E386" s="41"/>
      <c r="F386" s="237" t="s">
        <v>541</v>
      </c>
      <c r="G386" s="41"/>
      <c r="H386" s="41"/>
      <c r="I386" s="138"/>
      <c r="J386" s="41"/>
      <c r="K386" s="41"/>
      <c r="L386" s="45"/>
      <c r="M386" s="235"/>
      <c r="N386" s="236"/>
      <c r="O386" s="86"/>
      <c r="P386" s="86"/>
      <c r="Q386" s="86"/>
      <c r="R386" s="86"/>
      <c r="S386" s="86"/>
      <c r="T386" s="87"/>
      <c r="U386" s="39"/>
      <c r="V386" s="39"/>
      <c r="W386" s="39"/>
      <c r="X386" s="39"/>
      <c r="Y386" s="39"/>
      <c r="Z386" s="39"/>
      <c r="AA386" s="39"/>
      <c r="AB386" s="39"/>
      <c r="AC386" s="39"/>
      <c r="AD386" s="39"/>
      <c r="AE386" s="39"/>
      <c r="AT386" s="18" t="s">
        <v>137</v>
      </c>
      <c r="AU386" s="18" t="s">
        <v>87</v>
      </c>
    </row>
    <row r="387" s="13" customFormat="1">
      <c r="A387" s="13"/>
      <c r="B387" s="238"/>
      <c r="C387" s="239"/>
      <c r="D387" s="233" t="s">
        <v>139</v>
      </c>
      <c r="E387" s="240" t="s">
        <v>32</v>
      </c>
      <c r="F387" s="241" t="s">
        <v>549</v>
      </c>
      <c r="G387" s="239"/>
      <c r="H387" s="240" t="s">
        <v>32</v>
      </c>
      <c r="I387" s="242"/>
      <c r="J387" s="239"/>
      <c r="K387" s="239"/>
      <c r="L387" s="243"/>
      <c r="M387" s="244"/>
      <c r="N387" s="245"/>
      <c r="O387" s="245"/>
      <c r="P387" s="245"/>
      <c r="Q387" s="245"/>
      <c r="R387" s="245"/>
      <c r="S387" s="245"/>
      <c r="T387" s="246"/>
      <c r="U387" s="13"/>
      <c r="V387" s="13"/>
      <c r="W387" s="13"/>
      <c r="X387" s="13"/>
      <c r="Y387" s="13"/>
      <c r="Z387" s="13"/>
      <c r="AA387" s="13"/>
      <c r="AB387" s="13"/>
      <c r="AC387" s="13"/>
      <c r="AD387" s="13"/>
      <c r="AE387" s="13"/>
      <c r="AT387" s="247" t="s">
        <v>139</v>
      </c>
      <c r="AU387" s="247" t="s">
        <v>87</v>
      </c>
      <c r="AV387" s="13" t="s">
        <v>23</v>
      </c>
      <c r="AW387" s="13" t="s">
        <v>39</v>
      </c>
      <c r="AX387" s="13" t="s">
        <v>78</v>
      </c>
      <c r="AY387" s="247" t="s">
        <v>126</v>
      </c>
    </row>
    <row r="388" s="13" customFormat="1">
      <c r="A388" s="13"/>
      <c r="B388" s="238"/>
      <c r="C388" s="239"/>
      <c r="D388" s="233" t="s">
        <v>139</v>
      </c>
      <c r="E388" s="240" t="s">
        <v>32</v>
      </c>
      <c r="F388" s="241" t="s">
        <v>550</v>
      </c>
      <c r="G388" s="239"/>
      <c r="H388" s="240" t="s">
        <v>32</v>
      </c>
      <c r="I388" s="242"/>
      <c r="J388" s="239"/>
      <c r="K388" s="239"/>
      <c r="L388" s="243"/>
      <c r="M388" s="244"/>
      <c r="N388" s="245"/>
      <c r="O388" s="245"/>
      <c r="P388" s="245"/>
      <c r="Q388" s="245"/>
      <c r="R388" s="245"/>
      <c r="S388" s="245"/>
      <c r="T388" s="246"/>
      <c r="U388" s="13"/>
      <c r="V388" s="13"/>
      <c r="W388" s="13"/>
      <c r="X388" s="13"/>
      <c r="Y388" s="13"/>
      <c r="Z388" s="13"/>
      <c r="AA388" s="13"/>
      <c r="AB388" s="13"/>
      <c r="AC388" s="13"/>
      <c r="AD388" s="13"/>
      <c r="AE388" s="13"/>
      <c r="AT388" s="247" t="s">
        <v>139</v>
      </c>
      <c r="AU388" s="247" t="s">
        <v>87</v>
      </c>
      <c r="AV388" s="13" t="s">
        <v>23</v>
      </c>
      <c r="AW388" s="13" t="s">
        <v>39</v>
      </c>
      <c r="AX388" s="13" t="s">
        <v>78</v>
      </c>
      <c r="AY388" s="247" t="s">
        <v>126</v>
      </c>
    </row>
    <row r="389" s="14" customFormat="1">
      <c r="A389" s="14"/>
      <c r="B389" s="248"/>
      <c r="C389" s="249"/>
      <c r="D389" s="233" t="s">
        <v>139</v>
      </c>
      <c r="E389" s="250" t="s">
        <v>32</v>
      </c>
      <c r="F389" s="251" t="s">
        <v>551</v>
      </c>
      <c r="G389" s="249"/>
      <c r="H389" s="252">
        <v>25.420000000000002</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139</v>
      </c>
      <c r="AU389" s="258" t="s">
        <v>87</v>
      </c>
      <c r="AV389" s="14" t="s">
        <v>87</v>
      </c>
      <c r="AW389" s="14" t="s">
        <v>39</v>
      </c>
      <c r="AX389" s="14" t="s">
        <v>78</v>
      </c>
      <c r="AY389" s="258" t="s">
        <v>126</v>
      </c>
    </row>
    <row r="390" s="13" customFormat="1">
      <c r="A390" s="13"/>
      <c r="B390" s="238"/>
      <c r="C390" s="239"/>
      <c r="D390" s="233" t="s">
        <v>139</v>
      </c>
      <c r="E390" s="240" t="s">
        <v>32</v>
      </c>
      <c r="F390" s="241" t="s">
        <v>552</v>
      </c>
      <c r="G390" s="239"/>
      <c r="H390" s="240" t="s">
        <v>32</v>
      </c>
      <c r="I390" s="242"/>
      <c r="J390" s="239"/>
      <c r="K390" s="239"/>
      <c r="L390" s="243"/>
      <c r="M390" s="244"/>
      <c r="N390" s="245"/>
      <c r="O390" s="245"/>
      <c r="P390" s="245"/>
      <c r="Q390" s="245"/>
      <c r="R390" s="245"/>
      <c r="S390" s="245"/>
      <c r="T390" s="246"/>
      <c r="U390" s="13"/>
      <c r="V390" s="13"/>
      <c r="W390" s="13"/>
      <c r="X390" s="13"/>
      <c r="Y390" s="13"/>
      <c r="Z390" s="13"/>
      <c r="AA390" s="13"/>
      <c r="AB390" s="13"/>
      <c r="AC390" s="13"/>
      <c r="AD390" s="13"/>
      <c r="AE390" s="13"/>
      <c r="AT390" s="247" t="s">
        <v>139</v>
      </c>
      <c r="AU390" s="247" t="s">
        <v>87</v>
      </c>
      <c r="AV390" s="13" t="s">
        <v>23</v>
      </c>
      <c r="AW390" s="13" t="s">
        <v>39</v>
      </c>
      <c r="AX390" s="13" t="s">
        <v>78</v>
      </c>
      <c r="AY390" s="247" t="s">
        <v>126</v>
      </c>
    </row>
    <row r="391" s="14" customFormat="1">
      <c r="A391" s="14"/>
      <c r="B391" s="248"/>
      <c r="C391" s="249"/>
      <c r="D391" s="233" t="s">
        <v>139</v>
      </c>
      <c r="E391" s="250" t="s">
        <v>32</v>
      </c>
      <c r="F391" s="251" t="s">
        <v>553</v>
      </c>
      <c r="G391" s="249"/>
      <c r="H391" s="252">
        <v>5.7400000000000002</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139</v>
      </c>
      <c r="AU391" s="258" t="s">
        <v>87</v>
      </c>
      <c r="AV391" s="14" t="s">
        <v>87</v>
      </c>
      <c r="AW391" s="14" t="s">
        <v>39</v>
      </c>
      <c r="AX391" s="14" t="s">
        <v>78</v>
      </c>
      <c r="AY391" s="258" t="s">
        <v>126</v>
      </c>
    </row>
    <row r="392" s="15" customFormat="1">
      <c r="A392" s="15"/>
      <c r="B392" s="259"/>
      <c r="C392" s="260"/>
      <c r="D392" s="233" t="s">
        <v>139</v>
      </c>
      <c r="E392" s="261" t="s">
        <v>32</v>
      </c>
      <c r="F392" s="262" t="s">
        <v>145</v>
      </c>
      <c r="G392" s="260"/>
      <c r="H392" s="263">
        <v>31.16</v>
      </c>
      <c r="I392" s="264"/>
      <c r="J392" s="260"/>
      <c r="K392" s="260"/>
      <c r="L392" s="265"/>
      <c r="M392" s="266"/>
      <c r="N392" s="267"/>
      <c r="O392" s="267"/>
      <c r="P392" s="267"/>
      <c r="Q392" s="267"/>
      <c r="R392" s="267"/>
      <c r="S392" s="267"/>
      <c r="T392" s="268"/>
      <c r="U392" s="15"/>
      <c r="V392" s="15"/>
      <c r="W392" s="15"/>
      <c r="X392" s="15"/>
      <c r="Y392" s="15"/>
      <c r="Z392" s="15"/>
      <c r="AA392" s="15"/>
      <c r="AB392" s="15"/>
      <c r="AC392" s="15"/>
      <c r="AD392" s="15"/>
      <c r="AE392" s="15"/>
      <c r="AT392" s="269" t="s">
        <v>139</v>
      </c>
      <c r="AU392" s="269" t="s">
        <v>87</v>
      </c>
      <c r="AV392" s="15" t="s">
        <v>133</v>
      </c>
      <c r="AW392" s="15" t="s">
        <v>39</v>
      </c>
      <c r="AX392" s="15" t="s">
        <v>23</v>
      </c>
      <c r="AY392" s="269" t="s">
        <v>126</v>
      </c>
    </row>
    <row r="393" s="2" customFormat="1" ht="16.5" customHeight="1">
      <c r="A393" s="39"/>
      <c r="B393" s="40"/>
      <c r="C393" s="220" t="s">
        <v>554</v>
      </c>
      <c r="D393" s="220" t="s">
        <v>128</v>
      </c>
      <c r="E393" s="221" t="s">
        <v>555</v>
      </c>
      <c r="F393" s="222" t="s">
        <v>556</v>
      </c>
      <c r="G393" s="223" t="s">
        <v>156</v>
      </c>
      <c r="H393" s="224">
        <v>42.960000000000001</v>
      </c>
      <c r="I393" s="225"/>
      <c r="J393" s="226">
        <f>ROUND(I393*H393,2)</f>
        <v>0</v>
      </c>
      <c r="K393" s="222" t="s">
        <v>32</v>
      </c>
      <c r="L393" s="45"/>
      <c r="M393" s="227" t="s">
        <v>32</v>
      </c>
      <c r="N393" s="228" t="s">
        <v>51</v>
      </c>
      <c r="O393" s="86"/>
      <c r="P393" s="229">
        <f>O393*H393</f>
        <v>0</v>
      </c>
      <c r="Q393" s="229">
        <v>0</v>
      </c>
      <c r="R393" s="229">
        <f>Q393*H393</f>
        <v>0</v>
      </c>
      <c r="S393" s="229">
        <v>0</v>
      </c>
      <c r="T393" s="230">
        <f>S393*H393</f>
        <v>0</v>
      </c>
      <c r="U393" s="39"/>
      <c r="V393" s="39"/>
      <c r="W393" s="39"/>
      <c r="X393" s="39"/>
      <c r="Y393" s="39"/>
      <c r="Z393" s="39"/>
      <c r="AA393" s="39"/>
      <c r="AB393" s="39"/>
      <c r="AC393" s="39"/>
      <c r="AD393" s="39"/>
      <c r="AE393" s="39"/>
      <c r="AR393" s="231" t="s">
        <v>133</v>
      </c>
      <c r="AT393" s="231" t="s">
        <v>128</v>
      </c>
      <c r="AU393" s="231" t="s">
        <v>87</v>
      </c>
      <c r="AY393" s="18" t="s">
        <v>126</v>
      </c>
      <c r="BE393" s="232">
        <f>IF(N393="základní",J393,0)</f>
        <v>0</v>
      </c>
      <c r="BF393" s="232">
        <f>IF(N393="snížená",J393,0)</f>
        <v>0</v>
      </c>
      <c r="BG393" s="232">
        <f>IF(N393="zákl. přenesená",J393,0)</f>
        <v>0</v>
      </c>
      <c r="BH393" s="232">
        <f>IF(N393="sníž. přenesená",J393,0)</f>
        <v>0</v>
      </c>
      <c r="BI393" s="232">
        <f>IF(N393="nulová",J393,0)</f>
        <v>0</v>
      </c>
      <c r="BJ393" s="18" t="s">
        <v>133</v>
      </c>
      <c r="BK393" s="232">
        <f>ROUND(I393*H393,2)</f>
        <v>0</v>
      </c>
      <c r="BL393" s="18" t="s">
        <v>133</v>
      </c>
      <c r="BM393" s="231" t="s">
        <v>557</v>
      </c>
    </row>
    <row r="394" s="2" customFormat="1">
      <c r="A394" s="39"/>
      <c r="B394" s="40"/>
      <c r="C394" s="41"/>
      <c r="D394" s="233" t="s">
        <v>135</v>
      </c>
      <c r="E394" s="41"/>
      <c r="F394" s="234" t="s">
        <v>556</v>
      </c>
      <c r="G394" s="41"/>
      <c r="H394" s="41"/>
      <c r="I394" s="138"/>
      <c r="J394" s="41"/>
      <c r="K394" s="41"/>
      <c r="L394" s="45"/>
      <c r="M394" s="235"/>
      <c r="N394" s="236"/>
      <c r="O394" s="86"/>
      <c r="P394" s="86"/>
      <c r="Q394" s="86"/>
      <c r="R394" s="86"/>
      <c r="S394" s="86"/>
      <c r="T394" s="87"/>
      <c r="U394" s="39"/>
      <c r="V394" s="39"/>
      <c r="W394" s="39"/>
      <c r="X394" s="39"/>
      <c r="Y394" s="39"/>
      <c r="Z394" s="39"/>
      <c r="AA394" s="39"/>
      <c r="AB394" s="39"/>
      <c r="AC394" s="39"/>
      <c r="AD394" s="39"/>
      <c r="AE394" s="39"/>
      <c r="AT394" s="18" t="s">
        <v>135</v>
      </c>
      <c r="AU394" s="18" t="s">
        <v>87</v>
      </c>
    </row>
    <row r="395" s="2" customFormat="1">
      <c r="A395" s="39"/>
      <c r="B395" s="40"/>
      <c r="C395" s="41"/>
      <c r="D395" s="233" t="s">
        <v>137</v>
      </c>
      <c r="E395" s="41"/>
      <c r="F395" s="237" t="s">
        <v>558</v>
      </c>
      <c r="G395" s="41"/>
      <c r="H395" s="41"/>
      <c r="I395" s="138"/>
      <c r="J395" s="41"/>
      <c r="K395" s="41"/>
      <c r="L395" s="45"/>
      <c r="M395" s="235"/>
      <c r="N395" s="236"/>
      <c r="O395" s="86"/>
      <c r="P395" s="86"/>
      <c r="Q395" s="86"/>
      <c r="R395" s="86"/>
      <c r="S395" s="86"/>
      <c r="T395" s="87"/>
      <c r="U395" s="39"/>
      <c r="V395" s="39"/>
      <c r="W395" s="39"/>
      <c r="X395" s="39"/>
      <c r="Y395" s="39"/>
      <c r="Z395" s="39"/>
      <c r="AA395" s="39"/>
      <c r="AB395" s="39"/>
      <c r="AC395" s="39"/>
      <c r="AD395" s="39"/>
      <c r="AE395" s="39"/>
      <c r="AT395" s="18" t="s">
        <v>137</v>
      </c>
      <c r="AU395" s="18" t="s">
        <v>87</v>
      </c>
    </row>
    <row r="396" s="13" customFormat="1">
      <c r="A396" s="13"/>
      <c r="B396" s="238"/>
      <c r="C396" s="239"/>
      <c r="D396" s="233" t="s">
        <v>139</v>
      </c>
      <c r="E396" s="240" t="s">
        <v>32</v>
      </c>
      <c r="F396" s="241" t="s">
        <v>245</v>
      </c>
      <c r="G396" s="239"/>
      <c r="H396" s="240" t="s">
        <v>32</v>
      </c>
      <c r="I396" s="242"/>
      <c r="J396" s="239"/>
      <c r="K396" s="239"/>
      <c r="L396" s="243"/>
      <c r="M396" s="244"/>
      <c r="N396" s="245"/>
      <c r="O396" s="245"/>
      <c r="P396" s="245"/>
      <c r="Q396" s="245"/>
      <c r="R396" s="245"/>
      <c r="S396" s="245"/>
      <c r="T396" s="246"/>
      <c r="U396" s="13"/>
      <c r="V396" s="13"/>
      <c r="W396" s="13"/>
      <c r="X396" s="13"/>
      <c r="Y396" s="13"/>
      <c r="Z396" s="13"/>
      <c r="AA396" s="13"/>
      <c r="AB396" s="13"/>
      <c r="AC396" s="13"/>
      <c r="AD396" s="13"/>
      <c r="AE396" s="13"/>
      <c r="AT396" s="247" t="s">
        <v>139</v>
      </c>
      <c r="AU396" s="247" t="s">
        <v>87</v>
      </c>
      <c r="AV396" s="13" t="s">
        <v>23</v>
      </c>
      <c r="AW396" s="13" t="s">
        <v>39</v>
      </c>
      <c r="AX396" s="13" t="s">
        <v>78</v>
      </c>
      <c r="AY396" s="247" t="s">
        <v>126</v>
      </c>
    </row>
    <row r="397" s="13" customFormat="1">
      <c r="A397" s="13"/>
      <c r="B397" s="238"/>
      <c r="C397" s="239"/>
      <c r="D397" s="233" t="s">
        <v>139</v>
      </c>
      <c r="E397" s="240" t="s">
        <v>32</v>
      </c>
      <c r="F397" s="241" t="s">
        <v>559</v>
      </c>
      <c r="G397" s="239"/>
      <c r="H397" s="240" t="s">
        <v>32</v>
      </c>
      <c r="I397" s="242"/>
      <c r="J397" s="239"/>
      <c r="K397" s="239"/>
      <c r="L397" s="243"/>
      <c r="M397" s="244"/>
      <c r="N397" s="245"/>
      <c r="O397" s="245"/>
      <c r="P397" s="245"/>
      <c r="Q397" s="245"/>
      <c r="R397" s="245"/>
      <c r="S397" s="245"/>
      <c r="T397" s="246"/>
      <c r="U397" s="13"/>
      <c r="V397" s="13"/>
      <c r="W397" s="13"/>
      <c r="X397" s="13"/>
      <c r="Y397" s="13"/>
      <c r="Z397" s="13"/>
      <c r="AA397" s="13"/>
      <c r="AB397" s="13"/>
      <c r="AC397" s="13"/>
      <c r="AD397" s="13"/>
      <c r="AE397" s="13"/>
      <c r="AT397" s="247" t="s">
        <v>139</v>
      </c>
      <c r="AU397" s="247" t="s">
        <v>87</v>
      </c>
      <c r="AV397" s="13" t="s">
        <v>23</v>
      </c>
      <c r="AW397" s="13" t="s">
        <v>39</v>
      </c>
      <c r="AX397" s="13" t="s">
        <v>78</v>
      </c>
      <c r="AY397" s="247" t="s">
        <v>126</v>
      </c>
    </row>
    <row r="398" s="14" customFormat="1">
      <c r="A398" s="14"/>
      <c r="B398" s="248"/>
      <c r="C398" s="249"/>
      <c r="D398" s="233" t="s">
        <v>139</v>
      </c>
      <c r="E398" s="250" t="s">
        <v>32</v>
      </c>
      <c r="F398" s="251" t="s">
        <v>560</v>
      </c>
      <c r="G398" s="249"/>
      <c r="H398" s="252">
        <v>34.439999999999998</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139</v>
      </c>
      <c r="AU398" s="258" t="s">
        <v>87</v>
      </c>
      <c r="AV398" s="14" t="s">
        <v>87</v>
      </c>
      <c r="AW398" s="14" t="s">
        <v>39</v>
      </c>
      <c r="AX398" s="14" t="s">
        <v>78</v>
      </c>
      <c r="AY398" s="258" t="s">
        <v>126</v>
      </c>
    </row>
    <row r="399" s="13" customFormat="1">
      <c r="A399" s="13"/>
      <c r="B399" s="238"/>
      <c r="C399" s="239"/>
      <c r="D399" s="233" t="s">
        <v>139</v>
      </c>
      <c r="E399" s="240" t="s">
        <v>32</v>
      </c>
      <c r="F399" s="241" t="s">
        <v>561</v>
      </c>
      <c r="G399" s="239"/>
      <c r="H399" s="240" t="s">
        <v>32</v>
      </c>
      <c r="I399" s="242"/>
      <c r="J399" s="239"/>
      <c r="K399" s="239"/>
      <c r="L399" s="243"/>
      <c r="M399" s="244"/>
      <c r="N399" s="245"/>
      <c r="O399" s="245"/>
      <c r="P399" s="245"/>
      <c r="Q399" s="245"/>
      <c r="R399" s="245"/>
      <c r="S399" s="245"/>
      <c r="T399" s="246"/>
      <c r="U399" s="13"/>
      <c r="V399" s="13"/>
      <c r="W399" s="13"/>
      <c r="X399" s="13"/>
      <c r="Y399" s="13"/>
      <c r="Z399" s="13"/>
      <c r="AA399" s="13"/>
      <c r="AB399" s="13"/>
      <c r="AC399" s="13"/>
      <c r="AD399" s="13"/>
      <c r="AE399" s="13"/>
      <c r="AT399" s="247" t="s">
        <v>139</v>
      </c>
      <c r="AU399" s="247" t="s">
        <v>87</v>
      </c>
      <c r="AV399" s="13" t="s">
        <v>23</v>
      </c>
      <c r="AW399" s="13" t="s">
        <v>39</v>
      </c>
      <c r="AX399" s="13" t="s">
        <v>78</v>
      </c>
      <c r="AY399" s="247" t="s">
        <v>126</v>
      </c>
    </row>
    <row r="400" s="14" customFormat="1">
      <c r="A400" s="14"/>
      <c r="B400" s="248"/>
      <c r="C400" s="249"/>
      <c r="D400" s="233" t="s">
        <v>139</v>
      </c>
      <c r="E400" s="250" t="s">
        <v>32</v>
      </c>
      <c r="F400" s="251" t="s">
        <v>562</v>
      </c>
      <c r="G400" s="249"/>
      <c r="H400" s="252">
        <v>8.5199999999999996</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139</v>
      </c>
      <c r="AU400" s="258" t="s">
        <v>87</v>
      </c>
      <c r="AV400" s="14" t="s">
        <v>87</v>
      </c>
      <c r="AW400" s="14" t="s">
        <v>39</v>
      </c>
      <c r="AX400" s="14" t="s">
        <v>78</v>
      </c>
      <c r="AY400" s="258" t="s">
        <v>126</v>
      </c>
    </row>
    <row r="401" s="15" customFormat="1">
      <c r="A401" s="15"/>
      <c r="B401" s="259"/>
      <c r="C401" s="260"/>
      <c r="D401" s="233" t="s">
        <v>139</v>
      </c>
      <c r="E401" s="261" t="s">
        <v>32</v>
      </c>
      <c r="F401" s="262" t="s">
        <v>145</v>
      </c>
      <c r="G401" s="260"/>
      <c r="H401" s="263">
        <v>42.960000000000001</v>
      </c>
      <c r="I401" s="264"/>
      <c r="J401" s="260"/>
      <c r="K401" s="260"/>
      <c r="L401" s="265"/>
      <c r="M401" s="266"/>
      <c r="N401" s="267"/>
      <c r="O401" s="267"/>
      <c r="P401" s="267"/>
      <c r="Q401" s="267"/>
      <c r="R401" s="267"/>
      <c r="S401" s="267"/>
      <c r="T401" s="268"/>
      <c r="U401" s="15"/>
      <c r="V401" s="15"/>
      <c r="W401" s="15"/>
      <c r="X401" s="15"/>
      <c r="Y401" s="15"/>
      <c r="Z401" s="15"/>
      <c r="AA401" s="15"/>
      <c r="AB401" s="15"/>
      <c r="AC401" s="15"/>
      <c r="AD401" s="15"/>
      <c r="AE401" s="15"/>
      <c r="AT401" s="269" t="s">
        <v>139</v>
      </c>
      <c r="AU401" s="269" t="s">
        <v>87</v>
      </c>
      <c r="AV401" s="15" t="s">
        <v>133</v>
      </c>
      <c r="AW401" s="15" t="s">
        <v>39</v>
      </c>
      <c r="AX401" s="15" t="s">
        <v>23</v>
      </c>
      <c r="AY401" s="269" t="s">
        <v>126</v>
      </c>
    </row>
    <row r="402" s="2" customFormat="1" ht="16.5" customHeight="1">
      <c r="A402" s="39"/>
      <c r="B402" s="40"/>
      <c r="C402" s="220" t="s">
        <v>563</v>
      </c>
      <c r="D402" s="220" t="s">
        <v>128</v>
      </c>
      <c r="E402" s="221" t="s">
        <v>564</v>
      </c>
      <c r="F402" s="222" t="s">
        <v>565</v>
      </c>
      <c r="G402" s="223" t="s">
        <v>131</v>
      </c>
      <c r="H402" s="224">
        <v>7.875</v>
      </c>
      <c r="I402" s="225"/>
      <c r="J402" s="226">
        <f>ROUND(I402*H402,2)</f>
        <v>0</v>
      </c>
      <c r="K402" s="222" t="s">
        <v>132</v>
      </c>
      <c r="L402" s="45"/>
      <c r="M402" s="227" t="s">
        <v>32</v>
      </c>
      <c r="N402" s="228" t="s">
        <v>51</v>
      </c>
      <c r="O402" s="86"/>
      <c r="P402" s="229">
        <f>O402*H402</f>
        <v>0</v>
      </c>
      <c r="Q402" s="229">
        <v>0</v>
      </c>
      <c r="R402" s="229">
        <f>Q402*H402</f>
        <v>0</v>
      </c>
      <c r="S402" s="229">
        <v>2.5</v>
      </c>
      <c r="T402" s="230">
        <f>S402*H402</f>
        <v>19.6875</v>
      </c>
      <c r="U402" s="39"/>
      <c r="V402" s="39"/>
      <c r="W402" s="39"/>
      <c r="X402" s="39"/>
      <c r="Y402" s="39"/>
      <c r="Z402" s="39"/>
      <c r="AA402" s="39"/>
      <c r="AB402" s="39"/>
      <c r="AC402" s="39"/>
      <c r="AD402" s="39"/>
      <c r="AE402" s="39"/>
      <c r="AR402" s="231" t="s">
        <v>133</v>
      </c>
      <c r="AT402" s="231" t="s">
        <v>128</v>
      </c>
      <c r="AU402" s="231" t="s">
        <v>87</v>
      </c>
      <c r="AY402" s="18" t="s">
        <v>126</v>
      </c>
      <c r="BE402" s="232">
        <f>IF(N402="základní",J402,0)</f>
        <v>0</v>
      </c>
      <c r="BF402" s="232">
        <f>IF(N402="snížená",J402,0)</f>
        <v>0</v>
      </c>
      <c r="BG402" s="232">
        <f>IF(N402="zákl. přenesená",J402,0)</f>
        <v>0</v>
      </c>
      <c r="BH402" s="232">
        <f>IF(N402="sníž. přenesená",J402,0)</f>
        <v>0</v>
      </c>
      <c r="BI402" s="232">
        <f>IF(N402="nulová",J402,0)</f>
        <v>0</v>
      </c>
      <c r="BJ402" s="18" t="s">
        <v>133</v>
      </c>
      <c r="BK402" s="232">
        <f>ROUND(I402*H402,2)</f>
        <v>0</v>
      </c>
      <c r="BL402" s="18" t="s">
        <v>133</v>
      </c>
      <c r="BM402" s="231" t="s">
        <v>566</v>
      </c>
    </row>
    <row r="403" s="2" customFormat="1">
      <c r="A403" s="39"/>
      <c r="B403" s="40"/>
      <c r="C403" s="41"/>
      <c r="D403" s="233" t="s">
        <v>135</v>
      </c>
      <c r="E403" s="41"/>
      <c r="F403" s="234" t="s">
        <v>567</v>
      </c>
      <c r="G403" s="41"/>
      <c r="H403" s="41"/>
      <c r="I403" s="138"/>
      <c r="J403" s="41"/>
      <c r="K403" s="41"/>
      <c r="L403" s="45"/>
      <c r="M403" s="235"/>
      <c r="N403" s="236"/>
      <c r="O403" s="86"/>
      <c r="P403" s="86"/>
      <c r="Q403" s="86"/>
      <c r="R403" s="86"/>
      <c r="S403" s="86"/>
      <c r="T403" s="87"/>
      <c r="U403" s="39"/>
      <c r="V403" s="39"/>
      <c r="W403" s="39"/>
      <c r="X403" s="39"/>
      <c r="Y403" s="39"/>
      <c r="Z403" s="39"/>
      <c r="AA403" s="39"/>
      <c r="AB403" s="39"/>
      <c r="AC403" s="39"/>
      <c r="AD403" s="39"/>
      <c r="AE403" s="39"/>
      <c r="AT403" s="18" t="s">
        <v>135</v>
      </c>
      <c r="AU403" s="18" t="s">
        <v>87</v>
      </c>
    </row>
    <row r="404" s="2" customFormat="1">
      <c r="A404" s="39"/>
      <c r="B404" s="40"/>
      <c r="C404" s="41"/>
      <c r="D404" s="233" t="s">
        <v>137</v>
      </c>
      <c r="E404" s="41"/>
      <c r="F404" s="237" t="s">
        <v>568</v>
      </c>
      <c r="G404" s="41"/>
      <c r="H404" s="41"/>
      <c r="I404" s="138"/>
      <c r="J404" s="41"/>
      <c r="K404" s="41"/>
      <c r="L404" s="45"/>
      <c r="M404" s="235"/>
      <c r="N404" s="236"/>
      <c r="O404" s="86"/>
      <c r="P404" s="86"/>
      <c r="Q404" s="86"/>
      <c r="R404" s="86"/>
      <c r="S404" s="86"/>
      <c r="T404" s="87"/>
      <c r="U404" s="39"/>
      <c r="V404" s="39"/>
      <c r="W404" s="39"/>
      <c r="X404" s="39"/>
      <c r="Y404" s="39"/>
      <c r="Z404" s="39"/>
      <c r="AA404" s="39"/>
      <c r="AB404" s="39"/>
      <c r="AC404" s="39"/>
      <c r="AD404" s="39"/>
      <c r="AE404" s="39"/>
      <c r="AT404" s="18" t="s">
        <v>137</v>
      </c>
      <c r="AU404" s="18" t="s">
        <v>87</v>
      </c>
    </row>
    <row r="405" s="13" customFormat="1">
      <c r="A405" s="13"/>
      <c r="B405" s="238"/>
      <c r="C405" s="239"/>
      <c r="D405" s="233" t="s">
        <v>139</v>
      </c>
      <c r="E405" s="240" t="s">
        <v>32</v>
      </c>
      <c r="F405" s="241" t="s">
        <v>569</v>
      </c>
      <c r="G405" s="239"/>
      <c r="H405" s="240" t="s">
        <v>32</v>
      </c>
      <c r="I405" s="242"/>
      <c r="J405" s="239"/>
      <c r="K405" s="239"/>
      <c r="L405" s="243"/>
      <c r="M405" s="244"/>
      <c r="N405" s="245"/>
      <c r="O405" s="245"/>
      <c r="P405" s="245"/>
      <c r="Q405" s="245"/>
      <c r="R405" s="245"/>
      <c r="S405" s="245"/>
      <c r="T405" s="246"/>
      <c r="U405" s="13"/>
      <c r="V405" s="13"/>
      <c r="W405" s="13"/>
      <c r="X405" s="13"/>
      <c r="Y405" s="13"/>
      <c r="Z405" s="13"/>
      <c r="AA405" s="13"/>
      <c r="AB405" s="13"/>
      <c r="AC405" s="13"/>
      <c r="AD405" s="13"/>
      <c r="AE405" s="13"/>
      <c r="AT405" s="247" t="s">
        <v>139</v>
      </c>
      <c r="AU405" s="247" t="s">
        <v>87</v>
      </c>
      <c r="AV405" s="13" t="s">
        <v>23</v>
      </c>
      <c r="AW405" s="13" t="s">
        <v>39</v>
      </c>
      <c r="AX405" s="13" t="s">
        <v>78</v>
      </c>
      <c r="AY405" s="247" t="s">
        <v>126</v>
      </c>
    </row>
    <row r="406" s="14" customFormat="1">
      <c r="A406" s="14"/>
      <c r="B406" s="248"/>
      <c r="C406" s="249"/>
      <c r="D406" s="233" t="s">
        <v>139</v>
      </c>
      <c r="E406" s="250" t="s">
        <v>32</v>
      </c>
      <c r="F406" s="251" t="s">
        <v>570</v>
      </c>
      <c r="G406" s="249"/>
      <c r="H406" s="252">
        <v>7.875</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139</v>
      </c>
      <c r="AU406" s="258" t="s">
        <v>87</v>
      </c>
      <c r="AV406" s="14" t="s">
        <v>87</v>
      </c>
      <c r="AW406" s="14" t="s">
        <v>39</v>
      </c>
      <c r="AX406" s="14" t="s">
        <v>23</v>
      </c>
      <c r="AY406" s="258" t="s">
        <v>126</v>
      </c>
    </row>
    <row r="407" s="2" customFormat="1" ht="16.5" customHeight="1">
      <c r="A407" s="39"/>
      <c r="B407" s="40"/>
      <c r="C407" s="220" t="s">
        <v>571</v>
      </c>
      <c r="D407" s="220" t="s">
        <v>128</v>
      </c>
      <c r="E407" s="221" t="s">
        <v>572</v>
      </c>
      <c r="F407" s="222" t="s">
        <v>573</v>
      </c>
      <c r="G407" s="223" t="s">
        <v>156</v>
      </c>
      <c r="H407" s="224">
        <v>34.439999999999998</v>
      </c>
      <c r="I407" s="225"/>
      <c r="J407" s="226">
        <f>ROUND(I407*H407,2)</f>
        <v>0</v>
      </c>
      <c r="K407" s="222" t="s">
        <v>132</v>
      </c>
      <c r="L407" s="45"/>
      <c r="M407" s="227" t="s">
        <v>32</v>
      </c>
      <c r="N407" s="228" t="s">
        <v>51</v>
      </c>
      <c r="O407" s="86"/>
      <c r="P407" s="229">
        <f>O407*H407</f>
        <v>0</v>
      </c>
      <c r="Q407" s="229">
        <v>0.00158</v>
      </c>
      <c r="R407" s="229">
        <f>Q407*H407</f>
        <v>0.054415199999999997</v>
      </c>
      <c r="S407" s="229">
        <v>0</v>
      </c>
      <c r="T407" s="230">
        <f>S407*H407</f>
        <v>0</v>
      </c>
      <c r="U407" s="39"/>
      <c r="V407" s="39"/>
      <c r="W407" s="39"/>
      <c r="X407" s="39"/>
      <c r="Y407" s="39"/>
      <c r="Z407" s="39"/>
      <c r="AA407" s="39"/>
      <c r="AB407" s="39"/>
      <c r="AC407" s="39"/>
      <c r="AD407" s="39"/>
      <c r="AE407" s="39"/>
      <c r="AR407" s="231" t="s">
        <v>133</v>
      </c>
      <c r="AT407" s="231" t="s">
        <v>128</v>
      </c>
      <c r="AU407" s="231" t="s">
        <v>87</v>
      </c>
      <c r="AY407" s="18" t="s">
        <v>126</v>
      </c>
      <c r="BE407" s="232">
        <f>IF(N407="základní",J407,0)</f>
        <v>0</v>
      </c>
      <c r="BF407" s="232">
        <f>IF(N407="snížená",J407,0)</f>
        <v>0</v>
      </c>
      <c r="BG407" s="232">
        <f>IF(N407="zákl. přenesená",J407,0)</f>
        <v>0</v>
      </c>
      <c r="BH407" s="232">
        <f>IF(N407="sníž. přenesená",J407,0)</f>
        <v>0</v>
      </c>
      <c r="BI407" s="232">
        <f>IF(N407="nulová",J407,0)</f>
        <v>0</v>
      </c>
      <c r="BJ407" s="18" t="s">
        <v>133</v>
      </c>
      <c r="BK407" s="232">
        <f>ROUND(I407*H407,2)</f>
        <v>0</v>
      </c>
      <c r="BL407" s="18" t="s">
        <v>133</v>
      </c>
      <c r="BM407" s="231" t="s">
        <v>574</v>
      </c>
    </row>
    <row r="408" s="2" customFormat="1">
      <c r="A408" s="39"/>
      <c r="B408" s="40"/>
      <c r="C408" s="41"/>
      <c r="D408" s="233" t="s">
        <v>135</v>
      </c>
      <c r="E408" s="41"/>
      <c r="F408" s="234" t="s">
        <v>575</v>
      </c>
      <c r="G408" s="41"/>
      <c r="H408" s="41"/>
      <c r="I408" s="138"/>
      <c r="J408" s="41"/>
      <c r="K408" s="41"/>
      <c r="L408" s="45"/>
      <c r="M408" s="235"/>
      <c r="N408" s="236"/>
      <c r="O408" s="86"/>
      <c r="P408" s="86"/>
      <c r="Q408" s="86"/>
      <c r="R408" s="86"/>
      <c r="S408" s="86"/>
      <c r="T408" s="87"/>
      <c r="U408" s="39"/>
      <c r="V408" s="39"/>
      <c r="W408" s="39"/>
      <c r="X408" s="39"/>
      <c r="Y408" s="39"/>
      <c r="Z408" s="39"/>
      <c r="AA408" s="39"/>
      <c r="AB408" s="39"/>
      <c r="AC408" s="39"/>
      <c r="AD408" s="39"/>
      <c r="AE408" s="39"/>
      <c r="AT408" s="18" t="s">
        <v>135</v>
      </c>
      <c r="AU408" s="18" t="s">
        <v>87</v>
      </c>
    </row>
    <row r="409" s="13" customFormat="1">
      <c r="A409" s="13"/>
      <c r="B409" s="238"/>
      <c r="C409" s="239"/>
      <c r="D409" s="233" t="s">
        <v>139</v>
      </c>
      <c r="E409" s="240" t="s">
        <v>32</v>
      </c>
      <c r="F409" s="241" t="s">
        <v>576</v>
      </c>
      <c r="G409" s="239"/>
      <c r="H409" s="240" t="s">
        <v>32</v>
      </c>
      <c r="I409" s="242"/>
      <c r="J409" s="239"/>
      <c r="K409" s="239"/>
      <c r="L409" s="243"/>
      <c r="M409" s="244"/>
      <c r="N409" s="245"/>
      <c r="O409" s="245"/>
      <c r="P409" s="245"/>
      <c r="Q409" s="245"/>
      <c r="R409" s="245"/>
      <c r="S409" s="245"/>
      <c r="T409" s="246"/>
      <c r="U409" s="13"/>
      <c r="V409" s="13"/>
      <c r="W409" s="13"/>
      <c r="X409" s="13"/>
      <c r="Y409" s="13"/>
      <c r="Z409" s="13"/>
      <c r="AA409" s="13"/>
      <c r="AB409" s="13"/>
      <c r="AC409" s="13"/>
      <c r="AD409" s="13"/>
      <c r="AE409" s="13"/>
      <c r="AT409" s="247" t="s">
        <v>139</v>
      </c>
      <c r="AU409" s="247" t="s">
        <v>87</v>
      </c>
      <c r="AV409" s="13" t="s">
        <v>23</v>
      </c>
      <c r="AW409" s="13" t="s">
        <v>39</v>
      </c>
      <c r="AX409" s="13" t="s">
        <v>78</v>
      </c>
      <c r="AY409" s="247" t="s">
        <v>126</v>
      </c>
    </row>
    <row r="410" s="14" customFormat="1">
      <c r="A410" s="14"/>
      <c r="B410" s="248"/>
      <c r="C410" s="249"/>
      <c r="D410" s="233" t="s">
        <v>139</v>
      </c>
      <c r="E410" s="250" t="s">
        <v>32</v>
      </c>
      <c r="F410" s="251" t="s">
        <v>560</v>
      </c>
      <c r="G410" s="249"/>
      <c r="H410" s="252">
        <v>34.439999999999998</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139</v>
      </c>
      <c r="AU410" s="258" t="s">
        <v>87</v>
      </c>
      <c r="AV410" s="14" t="s">
        <v>87</v>
      </c>
      <c r="AW410" s="14" t="s">
        <v>39</v>
      </c>
      <c r="AX410" s="14" t="s">
        <v>23</v>
      </c>
      <c r="AY410" s="258" t="s">
        <v>126</v>
      </c>
    </row>
    <row r="411" s="12" customFormat="1" ht="22.8" customHeight="1">
      <c r="A411" s="12"/>
      <c r="B411" s="204"/>
      <c r="C411" s="205"/>
      <c r="D411" s="206" t="s">
        <v>77</v>
      </c>
      <c r="E411" s="218" t="s">
        <v>577</v>
      </c>
      <c r="F411" s="218" t="s">
        <v>578</v>
      </c>
      <c r="G411" s="205"/>
      <c r="H411" s="205"/>
      <c r="I411" s="208"/>
      <c r="J411" s="219">
        <f>BK411</f>
        <v>0</v>
      </c>
      <c r="K411" s="205"/>
      <c r="L411" s="210"/>
      <c r="M411" s="211"/>
      <c r="N411" s="212"/>
      <c r="O411" s="212"/>
      <c r="P411" s="213">
        <f>SUM(P412:P444)</f>
        <v>0</v>
      </c>
      <c r="Q411" s="212"/>
      <c r="R411" s="213">
        <f>SUM(R412:R444)</f>
        <v>0</v>
      </c>
      <c r="S411" s="212"/>
      <c r="T411" s="214">
        <f>SUM(T412:T444)</f>
        <v>0</v>
      </c>
      <c r="U411" s="12"/>
      <c r="V411" s="12"/>
      <c r="W411" s="12"/>
      <c r="X411" s="12"/>
      <c r="Y411" s="12"/>
      <c r="Z411" s="12"/>
      <c r="AA411" s="12"/>
      <c r="AB411" s="12"/>
      <c r="AC411" s="12"/>
      <c r="AD411" s="12"/>
      <c r="AE411" s="12"/>
      <c r="AR411" s="215" t="s">
        <v>23</v>
      </c>
      <c r="AT411" s="216" t="s">
        <v>77</v>
      </c>
      <c r="AU411" s="216" t="s">
        <v>23</v>
      </c>
      <c r="AY411" s="215" t="s">
        <v>126</v>
      </c>
      <c r="BK411" s="217">
        <f>SUM(BK412:BK444)</f>
        <v>0</v>
      </c>
    </row>
    <row r="412" s="2" customFormat="1" ht="16.5" customHeight="1">
      <c r="A412" s="39"/>
      <c r="B412" s="40"/>
      <c r="C412" s="220" t="s">
        <v>579</v>
      </c>
      <c r="D412" s="220" t="s">
        <v>128</v>
      </c>
      <c r="E412" s="221" t="s">
        <v>580</v>
      </c>
      <c r="F412" s="222" t="s">
        <v>581</v>
      </c>
      <c r="G412" s="223" t="s">
        <v>426</v>
      </c>
      <c r="H412" s="224">
        <v>2.2799999999999998</v>
      </c>
      <c r="I412" s="225"/>
      <c r="J412" s="226">
        <f>ROUND(I412*H412,2)</f>
        <v>0</v>
      </c>
      <c r="K412" s="222" t="s">
        <v>32</v>
      </c>
      <c r="L412" s="45"/>
      <c r="M412" s="227" t="s">
        <v>32</v>
      </c>
      <c r="N412" s="228" t="s">
        <v>51</v>
      </c>
      <c r="O412" s="86"/>
      <c r="P412" s="229">
        <f>O412*H412</f>
        <v>0</v>
      </c>
      <c r="Q412" s="229">
        <v>0</v>
      </c>
      <c r="R412" s="229">
        <f>Q412*H412</f>
        <v>0</v>
      </c>
      <c r="S412" s="229">
        <v>0</v>
      </c>
      <c r="T412" s="230">
        <f>S412*H412</f>
        <v>0</v>
      </c>
      <c r="U412" s="39"/>
      <c r="V412" s="39"/>
      <c r="W412" s="39"/>
      <c r="X412" s="39"/>
      <c r="Y412" s="39"/>
      <c r="Z412" s="39"/>
      <c r="AA412" s="39"/>
      <c r="AB412" s="39"/>
      <c r="AC412" s="39"/>
      <c r="AD412" s="39"/>
      <c r="AE412" s="39"/>
      <c r="AR412" s="231" t="s">
        <v>133</v>
      </c>
      <c r="AT412" s="231" t="s">
        <v>128</v>
      </c>
      <c r="AU412" s="231" t="s">
        <v>87</v>
      </c>
      <c r="AY412" s="18" t="s">
        <v>126</v>
      </c>
      <c r="BE412" s="232">
        <f>IF(N412="základní",J412,0)</f>
        <v>0</v>
      </c>
      <c r="BF412" s="232">
        <f>IF(N412="snížená",J412,0)</f>
        <v>0</v>
      </c>
      <c r="BG412" s="232">
        <f>IF(N412="zákl. přenesená",J412,0)</f>
        <v>0</v>
      </c>
      <c r="BH412" s="232">
        <f>IF(N412="sníž. přenesená",J412,0)</f>
        <v>0</v>
      </c>
      <c r="BI412" s="232">
        <f>IF(N412="nulová",J412,0)</f>
        <v>0</v>
      </c>
      <c r="BJ412" s="18" t="s">
        <v>133</v>
      </c>
      <c r="BK412" s="232">
        <f>ROUND(I412*H412,2)</f>
        <v>0</v>
      </c>
      <c r="BL412" s="18" t="s">
        <v>133</v>
      </c>
      <c r="BM412" s="231" t="s">
        <v>582</v>
      </c>
    </row>
    <row r="413" s="2" customFormat="1">
      <c r="A413" s="39"/>
      <c r="B413" s="40"/>
      <c r="C413" s="41"/>
      <c r="D413" s="233" t="s">
        <v>135</v>
      </c>
      <c r="E413" s="41"/>
      <c r="F413" s="234" t="s">
        <v>583</v>
      </c>
      <c r="G413" s="41"/>
      <c r="H413" s="41"/>
      <c r="I413" s="138"/>
      <c r="J413" s="41"/>
      <c r="K413" s="41"/>
      <c r="L413" s="45"/>
      <c r="M413" s="235"/>
      <c r="N413" s="236"/>
      <c r="O413" s="86"/>
      <c r="P413" s="86"/>
      <c r="Q413" s="86"/>
      <c r="R413" s="86"/>
      <c r="S413" s="86"/>
      <c r="T413" s="87"/>
      <c r="U413" s="39"/>
      <c r="V413" s="39"/>
      <c r="W413" s="39"/>
      <c r="X413" s="39"/>
      <c r="Y413" s="39"/>
      <c r="Z413" s="39"/>
      <c r="AA413" s="39"/>
      <c r="AB413" s="39"/>
      <c r="AC413" s="39"/>
      <c r="AD413" s="39"/>
      <c r="AE413" s="39"/>
      <c r="AT413" s="18" t="s">
        <v>135</v>
      </c>
      <c r="AU413" s="18" t="s">
        <v>87</v>
      </c>
    </row>
    <row r="414" s="13" customFormat="1">
      <c r="A414" s="13"/>
      <c r="B414" s="238"/>
      <c r="C414" s="239"/>
      <c r="D414" s="233" t="s">
        <v>139</v>
      </c>
      <c r="E414" s="240" t="s">
        <v>32</v>
      </c>
      <c r="F414" s="241" t="s">
        <v>584</v>
      </c>
      <c r="G414" s="239"/>
      <c r="H414" s="240" t="s">
        <v>32</v>
      </c>
      <c r="I414" s="242"/>
      <c r="J414" s="239"/>
      <c r="K414" s="239"/>
      <c r="L414" s="243"/>
      <c r="M414" s="244"/>
      <c r="N414" s="245"/>
      <c r="O414" s="245"/>
      <c r="P414" s="245"/>
      <c r="Q414" s="245"/>
      <c r="R414" s="245"/>
      <c r="S414" s="245"/>
      <c r="T414" s="246"/>
      <c r="U414" s="13"/>
      <c r="V414" s="13"/>
      <c r="W414" s="13"/>
      <c r="X414" s="13"/>
      <c r="Y414" s="13"/>
      <c r="Z414" s="13"/>
      <c r="AA414" s="13"/>
      <c r="AB414" s="13"/>
      <c r="AC414" s="13"/>
      <c r="AD414" s="13"/>
      <c r="AE414" s="13"/>
      <c r="AT414" s="247" t="s">
        <v>139</v>
      </c>
      <c r="AU414" s="247" t="s">
        <v>87</v>
      </c>
      <c r="AV414" s="13" t="s">
        <v>23</v>
      </c>
      <c r="AW414" s="13" t="s">
        <v>39</v>
      </c>
      <c r="AX414" s="13" t="s">
        <v>78</v>
      </c>
      <c r="AY414" s="247" t="s">
        <v>126</v>
      </c>
    </row>
    <row r="415" s="14" customFormat="1">
      <c r="A415" s="14"/>
      <c r="B415" s="248"/>
      <c r="C415" s="249"/>
      <c r="D415" s="233" t="s">
        <v>139</v>
      </c>
      <c r="E415" s="250" t="s">
        <v>32</v>
      </c>
      <c r="F415" s="251" t="s">
        <v>585</v>
      </c>
      <c r="G415" s="249"/>
      <c r="H415" s="252">
        <v>2.2799999999999998</v>
      </c>
      <c r="I415" s="253"/>
      <c r="J415" s="249"/>
      <c r="K415" s="249"/>
      <c r="L415" s="254"/>
      <c r="M415" s="255"/>
      <c r="N415" s="256"/>
      <c r="O415" s="256"/>
      <c r="P415" s="256"/>
      <c r="Q415" s="256"/>
      <c r="R415" s="256"/>
      <c r="S415" s="256"/>
      <c r="T415" s="257"/>
      <c r="U415" s="14"/>
      <c r="V415" s="14"/>
      <c r="W415" s="14"/>
      <c r="X415" s="14"/>
      <c r="Y415" s="14"/>
      <c r="Z415" s="14"/>
      <c r="AA415" s="14"/>
      <c r="AB415" s="14"/>
      <c r="AC415" s="14"/>
      <c r="AD415" s="14"/>
      <c r="AE415" s="14"/>
      <c r="AT415" s="258" t="s">
        <v>139</v>
      </c>
      <c r="AU415" s="258" t="s">
        <v>87</v>
      </c>
      <c r="AV415" s="14" t="s">
        <v>87</v>
      </c>
      <c r="AW415" s="14" t="s">
        <v>39</v>
      </c>
      <c r="AX415" s="14" t="s">
        <v>23</v>
      </c>
      <c r="AY415" s="258" t="s">
        <v>126</v>
      </c>
    </row>
    <row r="416" s="2" customFormat="1" ht="16.5" customHeight="1">
      <c r="A416" s="39"/>
      <c r="B416" s="40"/>
      <c r="C416" s="220" t="s">
        <v>586</v>
      </c>
      <c r="D416" s="220" t="s">
        <v>128</v>
      </c>
      <c r="E416" s="221" t="s">
        <v>587</v>
      </c>
      <c r="F416" s="222" t="s">
        <v>588</v>
      </c>
      <c r="G416" s="223" t="s">
        <v>426</v>
      </c>
      <c r="H416" s="224">
        <v>0.33000000000000002</v>
      </c>
      <c r="I416" s="225"/>
      <c r="J416" s="226">
        <f>ROUND(I416*H416,2)</f>
        <v>0</v>
      </c>
      <c r="K416" s="222" t="s">
        <v>32</v>
      </c>
      <c r="L416" s="45"/>
      <c r="M416" s="227" t="s">
        <v>32</v>
      </c>
      <c r="N416" s="228" t="s">
        <v>51</v>
      </c>
      <c r="O416" s="86"/>
      <c r="P416" s="229">
        <f>O416*H416</f>
        <v>0</v>
      </c>
      <c r="Q416" s="229">
        <v>0</v>
      </c>
      <c r="R416" s="229">
        <f>Q416*H416</f>
        <v>0</v>
      </c>
      <c r="S416" s="229">
        <v>0</v>
      </c>
      <c r="T416" s="230">
        <f>S416*H416</f>
        <v>0</v>
      </c>
      <c r="U416" s="39"/>
      <c r="V416" s="39"/>
      <c r="W416" s="39"/>
      <c r="X416" s="39"/>
      <c r="Y416" s="39"/>
      <c r="Z416" s="39"/>
      <c r="AA416" s="39"/>
      <c r="AB416" s="39"/>
      <c r="AC416" s="39"/>
      <c r="AD416" s="39"/>
      <c r="AE416" s="39"/>
      <c r="AR416" s="231" t="s">
        <v>133</v>
      </c>
      <c r="AT416" s="231" t="s">
        <v>128</v>
      </c>
      <c r="AU416" s="231" t="s">
        <v>87</v>
      </c>
      <c r="AY416" s="18" t="s">
        <v>126</v>
      </c>
      <c r="BE416" s="232">
        <f>IF(N416="základní",J416,0)</f>
        <v>0</v>
      </c>
      <c r="BF416" s="232">
        <f>IF(N416="snížená",J416,0)</f>
        <v>0</v>
      </c>
      <c r="BG416" s="232">
        <f>IF(N416="zákl. přenesená",J416,0)</f>
        <v>0</v>
      </c>
      <c r="BH416" s="232">
        <f>IF(N416="sníž. přenesená",J416,0)</f>
        <v>0</v>
      </c>
      <c r="BI416" s="232">
        <f>IF(N416="nulová",J416,0)</f>
        <v>0</v>
      </c>
      <c r="BJ416" s="18" t="s">
        <v>133</v>
      </c>
      <c r="BK416" s="232">
        <f>ROUND(I416*H416,2)</f>
        <v>0</v>
      </c>
      <c r="BL416" s="18" t="s">
        <v>133</v>
      </c>
      <c r="BM416" s="231" t="s">
        <v>589</v>
      </c>
    </row>
    <row r="417" s="2" customFormat="1">
      <c r="A417" s="39"/>
      <c r="B417" s="40"/>
      <c r="C417" s="41"/>
      <c r="D417" s="233" t="s">
        <v>135</v>
      </c>
      <c r="E417" s="41"/>
      <c r="F417" s="234" t="s">
        <v>590</v>
      </c>
      <c r="G417" s="41"/>
      <c r="H417" s="41"/>
      <c r="I417" s="138"/>
      <c r="J417" s="41"/>
      <c r="K417" s="41"/>
      <c r="L417" s="45"/>
      <c r="M417" s="235"/>
      <c r="N417" s="236"/>
      <c r="O417" s="86"/>
      <c r="P417" s="86"/>
      <c r="Q417" s="86"/>
      <c r="R417" s="86"/>
      <c r="S417" s="86"/>
      <c r="T417" s="87"/>
      <c r="U417" s="39"/>
      <c r="V417" s="39"/>
      <c r="W417" s="39"/>
      <c r="X417" s="39"/>
      <c r="Y417" s="39"/>
      <c r="Z417" s="39"/>
      <c r="AA417" s="39"/>
      <c r="AB417" s="39"/>
      <c r="AC417" s="39"/>
      <c r="AD417" s="39"/>
      <c r="AE417" s="39"/>
      <c r="AT417" s="18" t="s">
        <v>135</v>
      </c>
      <c r="AU417" s="18" t="s">
        <v>87</v>
      </c>
    </row>
    <row r="418" s="2" customFormat="1">
      <c r="A418" s="39"/>
      <c r="B418" s="40"/>
      <c r="C418" s="41"/>
      <c r="D418" s="233" t="s">
        <v>137</v>
      </c>
      <c r="E418" s="41"/>
      <c r="F418" s="237" t="s">
        <v>591</v>
      </c>
      <c r="G418" s="41"/>
      <c r="H418" s="41"/>
      <c r="I418" s="138"/>
      <c r="J418" s="41"/>
      <c r="K418" s="41"/>
      <c r="L418" s="45"/>
      <c r="M418" s="235"/>
      <c r="N418" s="236"/>
      <c r="O418" s="86"/>
      <c r="P418" s="86"/>
      <c r="Q418" s="86"/>
      <c r="R418" s="86"/>
      <c r="S418" s="86"/>
      <c r="T418" s="87"/>
      <c r="U418" s="39"/>
      <c r="V418" s="39"/>
      <c r="W418" s="39"/>
      <c r="X418" s="39"/>
      <c r="Y418" s="39"/>
      <c r="Z418" s="39"/>
      <c r="AA418" s="39"/>
      <c r="AB418" s="39"/>
      <c r="AC418" s="39"/>
      <c r="AD418" s="39"/>
      <c r="AE418" s="39"/>
      <c r="AT418" s="18" t="s">
        <v>137</v>
      </c>
      <c r="AU418" s="18" t="s">
        <v>87</v>
      </c>
    </row>
    <row r="419" s="13" customFormat="1">
      <c r="A419" s="13"/>
      <c r="B419" s="238"/>
      <c r="C419" s="239"/>
      <c r="D419" s="233" t="s">
        <v>139</v>
      </c>
      <c r="E419" s="240" t="s">
        <v>32</v>
      </c>
      <c r="F419" s="241" t="s">
        <v>592</v>
      </c>
      <c r="G419" s="239"/>
      <c r="H419" s="240" t="s">
        <v>32</v>
      </c>
      <c r="I419" s="242"/>
      <c r="J419" s="239"/>
      <c r="K419" s="239"/>
      <c r="L419" s="243"/>
      <c r="M419" s="244"/>
      <c r="N419" s="245"/>
      <c r="O419" s="245"/>
      <c r="P419" s="245"/>
      <c r="Q419" s="245"/>
      <c r="R419" s="245"/>
      <c r="S419" s="245"/>
      <c r="T419" s="246"/>
      <c r="U419" s="13"/>
      <c r="V419" s="13"/>
      <c r="W419" s="13"/>
      <c r="X419" s="13"/>
      <c r="Y419" s="13"/>
      <c r="Z419" s="13"/>
      <c r="AA419" s="13"/>
      <c r="AB419" s="13"/>
      <c r="AC419" s="13"/>
      <c r="AD419" s="13"/>
      <c r="AE419" s="13"/>
      <c r="AT419" s="247" t="s">
        <v>139</v>
      </c>
      <c r="AU419" s="247" t="s">
        <v>87</v>
      </c>
      <c r="AV419" s="13" t="s">
        <v>23</v>
      </c>
      <c r="AW419" s="13" t="s">
        <v>39</v>
      </c>
      <c r="AX419" s="13" t="s">
        <v>78</v>
      </c>
      <c r="AY419" s="247" t="s">
        <v>126</v>
      </c>
    </row>
    <row r="420" s="14" customFormat="1">
      <c r="A420" s="14"/>
      <c r="B420" s="248"/>
      <c r="C420" s="249"/>
      <c r="D420" s="233" t="s">
        <v>139</v>
      </c>
      <c r="E420" s="250" t="s">
        <v>32</v>
      </c>
      <c r="F420" s="251" t="s">
        <v>593</v>
      </c>
      <c r="G420" s="249"/>
      <c r="H420" s="252">
        <v>0.33000000000000002</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139</v>
      </c>
      <c r="AU420" s="258" t="s">
        <v>87</v>
      </c>
      <c r="AV420" s="14" t="s">
        <v>87</v>
      </c>
      <c r="AW420" s="14" t="s">
        <v>39</v>
      </c>
      <c r="AX420" s="14" t="s">
        <v>23</v>
      </c>
      <c r="AY420" s="258" t="s">
        <v>126</v>
      </c>
    </row>
    <row r="421" s="2" customFormat="1" ht="16.5" customHeight="1">
      <c r="A421" s="39"/>
      <c r="B421" s="40"/>
      <c r="C421" s="220" t="s">
        <v>594</v>
      </c>
      <c r="D421" s="220" t="s">
        <v>128</v>
      </c>
      <c r="E421" s="221" t="s">
        <v>595</v>
      </c>
      <c r="F421" s="222" t="s">
        <v>596</v>
      </c>
      <c r="G421" s="223" t="s">
        <v>426</v>
      </c>
      <c r="H421" s="224">
        <v>0.055</v>
      </c>
      <c r="I421" s="225"/>
      <c r="J421" s="226">
        <f>ROUND(I421*H421,2)</f>
        <v>0</v>
      </c>
      <c r="K421" s="222" t="s">
        <v>32</v>
      </c>
      <c r="L421" s="45"/>
      <c r="M421" s="227" t="s">
        <v>32</v>
      </c>
      <c r="N421" s="228" t="s">
        <v>51</v>
      </c>
      <c r="O421" s="86"/>
      <c r="P421" s="229">
        <f>O421*H421</f>
        <v>0</v>
      </c>
      <c r="Q421" s="229">
        <v>0</v>
      </c>
      <c r="R421" s="229">
        <f>Q421*H421</f>
        <v>0</v>
      </c>
      <c r="S421" s="229">
        <v>0</v>
      </c>
      <c r="T421" s="230">
        <f>S421*H421</f>
        <v>0</v>
      </c>
      <c r="U421" s="39"/>
      <c r="V421" s="39"/>
      <c r="W421" s="39"/>
      <c r="X421" s="39"/>
      <c r="Y421" s="39"/>
      <c r="Z421" s="39"/>
      <c r="AA421" s="39"/>
      <c r="AB421" s="39"/>
      <c r="AC421" s="39"/>
      <c r="AD421" s="39"/>
      <c r="AE421" s="39"/>
      <c r="AR421" s="231" t="s">
        <v>133</v>
      </c>
      <c r="AT421" s="231" t="s">
        <v>128</v>
      </c>
      <c r="AU421" s="231" t="s">
        <v>87</v>
      </c>
      <c r="AY421" s="18" t="s">
        <v>126</v>
      </c>
      <c r="BE421" s="232">
        <f>IF(N421="základní",J421,0)</f>
        <v>0</v>
      </c>
      <c r="BF421" s="232">
        <f>IF(N421="snížená",J421,0)</f>
        <v>0</v>
      </c>
      <c r="BG421" s="232">
        <f>IF(N421="zákl. přenesená",J421,0)</f>
        <v>0</v>
      </c>
      <c r="BH421" s="232">
        <f>IF(N421="sníž. přenesená",J421,0)</f>
        <v>0</v>
      </c>
      <c r="BI421" s="232">
        <f>IF(N421="nulová",J421,0)</f>
        <v>0</v>
      </c>
      <c r="BJ421" s="18" t="s">
        <v>133</v>
      </c>
      <c r="BK421" s="232">
        <f>ROUND(I421*H421,2)</f>
        <v>0</v>
      </c>
      <c r="BL421" s="18" t="s">
        <v>133</v>
      </c>
      <c r="BM421" s="231" t="s">
        <v>597</v>
      </c>
    </row>
    <row r="422" s="2" customFormat="1">
      <c r="A422" s="39"/>
      <c r="B422" s="40"/>
      <c r="C422" s="41"/>
      <c r="D422" s="233" t="s">
        <v>135</v>
      </c>
      <c r="E422" s="41"/>
      <c r="F422" s="234" t="s">
        <v>598</v>
      </c>
      <c r="G422" s="41"/>
      <c r="H422" s="41"/>
      <c r="I422" s="138"/>
      <c r="J422" s="41"/>
      <c r="K422" s="41"/>
      <c r="L422" s="45"/>
      <c r="M422" s="235"/>
      <c r="N422" s="236"/>
      <c r="O422" s="86"/>
      <c r="P422" s="86"/>
      <c r="Q422" s="86"/>
      <c r="R422" s="86"/>
      <c r="S422" s="86"/>
      <c r="T422" s="87"/>
      <c r="U422" s="39"/>
      <c r="V422" s="39"/>
      <c r="W422" s="39"/>
      <c r="X422" s="39"/>
      <c r="Y422" s="39"/>
      <c r="Z422" s="39"/>
      <c r="AA422" s="39"/>
      <c r="AB422" s="39"/>
      <c r="AC422" s="39"/>
      <c r="AD422" s="39"/>
      <c r="AE422" s="39"/>
      <c r="AT422" s="18" t="s">
        <v>135</v>
      </c>
      <c r="AU422" s="18" t="s">
        <v>87</v>
      </c>
    </row>
    <row r="423" s="13" customFormat="1">
      <c r="A423" s="13"/>
      <c r="B423" s="238"/>
      <c r="C423" s="239"/>
      <c r="D423" s="233" t="s">
        <v>139</v>
      </c>
      <c r="E423" s="240" t="s">
        <v>32</v>
      </c>
      <c r="F423" s="241" t="s">
        <v>599</v>
      </c>
      <c r="G423" s="239"/>
      <c r="H423" s="240" t="s">
        <v>32</v>
      </c>
      <c r="I423" s="242"/>
      <c r="J423" s="239"/>
      <c r="K423" s="239"/>
      <c r="L423" s="243"/>
      <c r="M423" s="244"/>
      <c r="N423" s="245"/>
      <c r="O423" s="245"/>
      <c r="P423" s="245"/>
      <c r="Q423" s="245"/>
      <c r="R423" s="245"/>
      <c r="S423" s="245"/>
      <c r="T423" s="246"/>
      <c r="U423" s="13"/>
      <c r="V423" s="13"/>
      <c r="W423" s="13"/>
      <c r="X423" s="13"/>
      <c r="Y423" s="13"/>
      <c r="Z423" s="13"/>
      <c r="AA423" s="13"/>
      <c r="AB423" s="13"/>
      <c r="AC423" s="13"/>
      <c r="AD423" s="13"/>
      <c r="AE423" s="13"/>
      <c r="AT423" s="247" t="s">
        <v>139</v>
      </c>
      <c r="AU423" s="247" t="s">
        <v>87</v>
      </c>
      <c r="AV423" s="13" t="s">
        <v>23</v>
      </c>
      <c r="AW423" s="13" t="s">
        <v>39</v>
      </c>
      <c r="AX423" s="13" t="s">
        <v>78</v>
      </c>
      <c r="AY423" s="247" t="s">
        <v>126</v>
      </c>
    </row>
    <row r="424" s="14" customFormat="1">
      <c r="A424" s="14"/>
      <c r="B424" s="248"/>
      <c r="C424" s="249"/>
      <c r="D424" s="233" t="s">
        <v>139</v>
      </c>
      <c r="E424" s="250" t="s">
        <v>32</v>
      </c>
      <c r="F424" s="251" t="s">
        <v>600</v>
      </c>
      <c r="G424" s="249"/>
      <c r="H424" s="252">
        <v>0.055</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139</v>
      </c>
      <c r="AU424" s="258" t="s">
        <v>87</v>
      </c>
      <c r="AV424" s="14" t="s">
        <v>87</v>
      </c>
      <c r="AW424" s="14" t="s">
        <v>39</v>
      </c>
      <c r="AX424" s="14" t="s">
        <v>23</v>
      </c>
      <c r="AY424" s="258" t="s">
        <v>126</v>
      </c>
    </row>
    <row r="425" s="2" customFormat="1" ht="16.5" customHeight="1">
      <c r="A425" s="39"/>
      <c r="B425" s="40"/>
      <c r="C425" s="220" t="s">
        <v>601</v>
      </c>
      <c r="D425" s="220" t="s">
        <v>128</v>
      </c>
      <c r="E425" s="221" t="s">
        <v>602</v>
      </c>
      <c r="F425" s="222" t="s">
        <v>603</v>
      </c>
      <c r="G425" s="223" t="s">
        <v>426</v>
      </c>
      <c r="H425" s="224">
        <v>68.552000000000007</v>
      </c>
      <c r="I425" s="225"/>
      <c r="J425" s="226">
        <f>ROUND(I425*H425,2)</f>
        <v>0</v>
      </c>
      <c r="K425" s="222" t="s">
        <v>32</v>
      </c>
      <c r="L425" s="45"/>
      <c r="M425" s="227" t="s">
        <v>32</v>
      </c>
      <c r="N425" s="228" t="s">
        <v>51</v>
      </c>
      <c r="O425" s="86"/>
      <c r="P425" s="229">
        <f>O425*H425</f>
        <v>0</v>
      </c>
      <c r="Q425" s="229">
        <v>0</v>
      </c>
      <c r="R425" s="229">
        <f>Q425*H425</f>
        <v>0</v>
      </c>
      <c r="S425" s="229">
        <v>0</v>
      </c>
      <c r="T425" s="230">
        <f>S425*H425</f>
        <v>0</v>
      </c>
      <c r="U425" s="39"/>
      <c r="V425" s="39"/>
      <c r="W425" s="39"/>
      <c r="X425" s="39"/>
      <c r="Y425" s="39"/>
      <c r="Z425" s="39"/>
      <c r="AA425" s="39"/>
      <c r="AB425" s="39"/>
      <c r="AC425" s="39"/>
      <c r="AD425" s="39"/>
      <c r="AE425" s="39"/>
      <c r="AR425" s="231" t="s">
        <v>133</v>
      </c>
      <c r="AT425" s="231" t="s">
        <v>128</v>
      </c>
      <c r="AU425" s="231" t="s">
        <v>87</v>
      </c>
      <c r="AY425" s="18" t="s">
        <v>126</v>
      </c>
      <c r="BE425" s="232">
        <f>IF(N425="základní",J425,0)</f>
        <v>0</v>
      </c>
      <c r="BF425" s="232">
        <f>IF(N425="snížená",J425,0)</f>
        <v>0</v>
      </c>
      <c r="BG425" s="232">
        <f>IF(N425="zákl. přenesená",J425,0)</f>
        <v>0</v>
      </c>
      <c r="BH425" s="232">
        <f>IF(N425="sníž. přenesená",J425,0)</f>
        <v>0</v>
      </c>
      <c r="BI425" s="232">
        <f>IF(N425="nulová",J425,0)</f>
        <v>0</v>
      </c>
      <c r="BJ425" s="18" t="s">
        <v>133</v>
      </c>
      <c r="BK425" s="232">
        <f>ROUND(I425*H425,2)</f>
        <v>0</v>
      </c>
      <c r="BL425" s="18" t="s">
        <v>133</v>
      </c>
      <c r="BM425" s="231" t="s">
        <v>604</v>
      </c>
    </row>
    <row r="426" s="2" customFormat="1">
      <c r="A426" s="39"/>
      <c r="B426" s="40"/>
      <c r="C426" s="41"/>
      <c r="D426" s="233" t="s">
        <v>135</v>
      </c>
      <c r="E426" s="41"/>
      <c r="F426" s="234" t="s">
        <v>605</v>
      </c>
      <c r="G426" s="41"/>
      <c r="H426" s="41"/>
      <c r="I426" s="138"/>
      <c r="J426" s="41"/>
      <c r="K426" s="41"/>
      <c r="L426" s="45"/>
      <c r="M426" s="235"/>
      <c r="N426" s="236"/>
      <c r="O426" s="86"/>
      <c r="P426" s="86"/>
      <c r="Q426" s="86"/>
      <c r="R426" s="86"/>
      <c r="S426" s="86"/>
      <c r="T426" s="87"/>
      <c r="U426" s="39"/>
      <c r="V426" s="39"/>
      <c r="W426" s="39"/>
      <c r="X426" s="39"/>
      <c r="Y426" s="39"/>
      <c r="Z426" s="39"/>
      <c r="AA426" s="39"/>
      <c r="AB426" s="39"/>
      <c r="AC426" s="39"/>
      <c r="AD426" s="39"/>
      <c r="AE426" s="39"/>
      <c r="AT426" s="18" t="s">
        <v>135</v>
      </c>
      <c r="AU426" s="18" t="s">
        <v>87</v>
      </c>
    </row>
    <row r="427" s="13" customFormat="1">
      <c r="A427" s="13"/>
      <c r="B427" s="238"/>
      <c r="C427" s="239"/>
      <c r="D427" s="233" t="s">
        <v>139</v>
      </c>
      <c r="E427" s="240" t="s">
        <v>32</v>
      </c>
      <c r="F427" s="241" t="s">
        <v>245</v>
      </c>
      <c r="G427" s="239"/>
      <c r="H427" s="240" t="s">
        <v>32</v>
      </c>
      <c r="I427" s="242"/>
      <c r="J427" s="239"/>
      <c r="K427" s="239"/>
      <c r="L427" s="243"/>
      <c r="M427" s="244"/>
      <c r="N427" s="245"/>
      <c r="O427" s="245"/>
      <c r="P427" s="245"/>
      <c r="Q427" s="245"/>
      <c r="R427" s="245"/>
      <c r="S427" s="245"/>
      <c r="T427" s="246"/>
      <c r="U427" s="13"/>
      <c r="V427" s="13"/>
      <c r="W427" s="13"/>
      <c r="X427" s="13"/>
      <c r="Y427" s="13"/>
      <c r="Z427" s="13"/>
      <c r="AA427" s="13"/>
      <c r="AB427" s="13"/>
      <c r="AC427" s="13"/>
      <c r="AD427" s="13"/>
      <c r="AE427" s="13"/>
      <c r="AT427" s="247" t="s">
        <v>139</v>
      </c>
      <c r="AU427" s="247" t="s">
        <v>87</v>
      </c>
      <c r="AV427" s="13" t="s">
        <v>23</v>
      </c>
      <c r="AW427" s="13" t="s">
        <v>39</v>
      </c>
      <c r="AX427" s="13" t="s">
        <v>78</v>
      </c>
      <c r="AY427" s="247" t="s">
        <v>126</v>
      </c>
    </row>
    <row r="428" s="13" customFormat="1">
      <c r="A428" s="13"/>
      <c r="B428" s="238"/>
      <c r="C428" s="239"/>
      <c r="D428" s="233" t="s">
        <v>139</v>
      </c>
      <c r="E428" s="240" t="s">
        <v>32</v>
      </c>
      <c r="F428" s="241" t="s">
        <v>606</v>
      </c>
      <c r="G428" s="239"/>
      <c r="H428" s="240" t="s">
        <v>32</v>
      </c>
      <c r="I428" s="242"/>
      <c r="J428" s="239"/>
      <c r="K428" s="239"/>
      <c r="L428" s="243"/>
      <c r="M428" s="244"/>
      <c r="N428" s="245"/>
      <c r="O428" s="245"/>
      <c r="P428" s="245"/>
      <c r="Q428" s="245"/>
      <c r="R428" s="245"/>
      <c r="S428" s="245"/>
      <c r="T428" s="246"/>
      <c r="U428" s="13"/>
      <c r="V428" s="13"/>
      <c r="W428" s="13"/>
      <c r="X428" s="13"/>
      <c r="Y428" s="13"/>
      <c r="Z428" s="13"/>
      <c r="AA428" s="13"/>
      <c r="AB428" s="13"/>
      <c r="AC428" s="13"/>
      <c r="AD428" s="13"/>
      <c r="AE428" s="13"/>
      <c r="AT428" s="247" t="s">
        <v>139</v>
      </c>
      <c r="AU428" s="247" t="s">
        <v>87</v>
      </c>
      <c r="AV428" s="13" t="s">
        <v>23</v>
      </c>
      <c r="AW428" s="13" t="s">
        <v>39</v>
      </c>
      <c r="AX428" s="13" t="s">
        <v>78</v>
      </c>
      <c r="AY428" s="247" t="s">
        <v>126</v>
      </c>
    </row>
    <row r="429" s="14" customFormat="1">
      <c r="A429" s="14"/>
      <c r="B429" s="248"/>
      <c r="C429" s="249"/>
      <c r="D429" s="233" t="s">
        <v>139</v>
      </c>
      <c r="E429" s="250" t="s">
        <v>32</v>
      </c>
      <c r="F429" s="251" t="s">
        <v>607</v>
      </c>
      <c r="G429" s="249"/>
      <c r="H429" s="252">
        <v>12.628</v>
      </c>
      <c r="I429" s="253"/>
      <c r="J429" s="249"/>
      <c r="K429" s="249"/>
      <c r="L429" s="254"/>
      <c r="M429" s="255"/>
      <c r="N429" s="256"/>
      <c r="O429" s="256"/>
      <c r="P429" s="256"/>
      <c r="Q429" s="256"/>
      <c r="R429" s="256"/>
      <c r="S429" s="256"/>
      <c r="T429" s="257"/>
      <c r="U429" s="14"/>
      <c r="V429" s="14"/>
      <c r="W429" s="14"/>
      <c r="X429" s="14"/>
      <c r="Y429" s="14"/>
      <c r="Z429" s="14"/>
      <c r="AA429" s="14"/>
      <c r="AB429" s="14"/>
      <c r="AC429" s="14"/>
      <c r="AD429" s="14"/>
      <c r="AE429" s="14"/>
      <c r="AT429" s="258" t="s">
        <v>139</v>
      </c>
      <c r="AU429" s="258" t="s">
        <v>87</v>
      </c>
      <c r="AV429" s="14" t="s">
        <v>87</v>
      </c>
      <c r="AW429" s="14" t="s">
        <v>39</v>
      </c>
      <c r="AX429" s="14" t="s">
        <v>78</v>
      </c>
      <c r="AY429" s="258" t="s">
        <v>126</v>
      </c>
    </row>
    <row r="430" s="13" customFormat="1">
      <c r="A430" s="13"/>
      <c r="B430" s="238"/>
      <c r="C430" s="239"/>
      <c r="D430" s="233" t="s">
        <v>139</v>
      </c>
      <c r="E430" s="240" t="s">
        <v>32</v>
      </c>
      <c r="F430" s="241" t="s">
        <v>256</v>
      </c>
      <c r="G430" s="239"/>
      <c r="H430" s="240" t="s">
        <v>32</v>
      </c>
      <c r="I430" s="242"/>
      <c r="J430" s="239"/>
      <c r="K430" s="239"/>
      <c r="L430" s="243"/>
      <c r="M430" s="244"/>
      <c r="N430" s="245"/>
      <c r="O430" s="245"/>
      <c r="P430" s="245"/>
      <c r="Q430" s="245"/>
      <c r="R430" s="245"/>
      <c r="S430" s="245"/>
      <c r="T430" s="246"/>
      <c r="U430" s="13"/>
      <c r="V430" s="13"/>
      <c r="W430" s="13"/>
      <c r="X430" s="13"/>
      <c r="Y430" s="13"/>
      <c r="Z430" s="13"/>
      <c r="AA430" s="13"/>
      <c r="AB430" s="13"/>
      <c r="AC430" s="13"/>
      <c r="AD430" s="13"/>
      <c r="AE430" s="13"/>
      <c r="AT430" s="247" t="s">
        <v>139</v>
      </c>
      <c r="AU430" s="247" t="s">
        <v>87</v>
      </c>
      <c r="AV430" s="13" t="s">
        <v>23</v>
      </c>
      <c r="AW430" s="13" t="s">
        <v>39</v>
      </c>
      <c r="AX430" s="13" t="s">
        <v>78</v>
      </c>
      <c r="AY430" s="247" t="s">
        <v>126</v>
      </c>
    </row>
    <row r="431" s="14" customFormat="1">
      <c r="A431" s="14"/>
      <c r="B431" s="248"/>
      <c r="C431" s="249"/>
      <c r="D431" s="233" t="s">
        <v>139</v>
      </c>
      <c r="E431" s="250" t="s">
        <v>32</v>
      </c>
      <c r="F431" s="251" t="s">
        <v>608</v>
      </c>
      <c r="G431" s="249"/>
      <c r="H431" s="252">
        <v>55.923999999999999</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139</v>
      </c>
      <c r="AU431" s="258" t="s">
        <v>87</v>
      </c>
      <c r="AV431" s="14" t="s">
        <v>87</v>
      </c>
      <c r="AW431" s="14" t="s">
        <v>39</v>
      </c>
      <c r="AX431" s="14" t="s">
        <v>78</v>
      </c>
      <c r="AY431" s="258" t="s">
        <v>126</v>
      </c>
    </row>
    <row r="432" s="15" customFormat="1">
      <c r="A432" s="15"/>
      <c r="B432" s="259"/>
      <c r="C432" s="260"/>
      <c r="D432" s="233" t="s">
        <v>139</v>
      </c>
      <c r="E432" s="261" t="s">
        <v>32</v>
      </c>
      <c r="F432" s="262" t="s">
        <v>145</v>
      </c>
      <c r="G432" s="260"/>
      <c r="H432" s="263">
        <v>68.552000000000007</v>
      </c>
      <c r="I432" s="264"/>
      <c r="J432" s="260"/>
      <c r="K432" s="260"/>
      <c r="L432" s="265"/>
      <c r="M432" s="266"/>
      <c r="N432" s="267"/>
      <c r="O432" s="267"/>
      <c r="P432" s="267"/>
      <c r="Q432" s="267"/>
      <c r="R432" s="267"/>
      <c r="S432" s="267"/>
      <c r="T432" s="268"/>
      <c r="U432" s="15"/>
      <c r="V432" s="15"/>
      <c r="W432" s="15"/>
      <c r="X432" s="15"/>
      <c r="Y432" s="15"/>
      <c r="Z432" s="15"/>
      <c r="AA432" s="15"/>
      <c r="AB432" s="15"/>
      <c r="AC432" s="15"/>
      <c r="AD432" s="15"/>
      <c r="AE432" s="15"/>
      <c r="AT432" s="269" t="s">
        <v>139</v>
      </c>
      <c r="AU432" s="269" t="s">
        <v>87</v>
      </c>
      <c r="AV432" s="15" t="s">
        <v>133</v>
      </c>
      <c r="AW432" s="15" t="s">
        <v>39</v>
      </c>
      <c r="AX432" s="15" t="s">
        <v>23</v>
      </c>
      <c r="AY432" s="269" t="s">
        <v>126</v>
      </c>
    </row>
    <row r="433" s="2" customFormat="1" ht="16.5" customHeight="1">
      <c r="A433" s="39"/>
      <c r="B433" s="40"/>
      <c r="C433" s="220" t="s">
        <v>609</v>
      </c>
      <c r="D433" s="220" t="s">
        <v>128</v>
      </c>
      <c r="E433" s="221" t="s">
        <v>610</v>
      </c>
      <c r="F433" s="222" t="s">
        <v>611</v>
      </c>
      <c r="G433" s="223" t="s">
        <v>426</v>
      </c>
      <c r="H433" s="224">
        <v>2.2000000000000002</v>
      </c>
      <c r="I433" s="225"/>
      <c r="J433" s="226">
        <f>ROUND(I433*H433,2)</f>
        <v>0</v>
      </c>
      <c r="K433" s="222" t="s">
        <v>32</v>
      </c>
      <c r="L433" s="45"/>
      <c r="M433" s="227" t="s">
        <v>32</v>
      </c>
      <c r="N433" s="228" t="s">
        <v>51</v>
      </c>
      <c r="O433" s="86"/>
      <c r="P433" s="229">
        <f>O433*H433</f>
        <v>0</v>
      </c>
      <c r="Q433" s="229">
        <v>0</v>
      </c>
      <c r="R433" s="229">
        <f>Q433*H433</f>
        <v>0</v>
      </c>
      <c r="S433" s="229">
        <v>0</v>
      </c>
      <c r="T433" s="230">
        <f>S433*H433</f>
        <v>0</v>
      </c>
      <c r="U433" s="39"/>
      <c r="V433" s="39"/>
      <c r="W433" s="39"/>
      <c r="X433" s="39"/>
      <c r="Y433" s="39"/>
      <c r="Z433" s="39"/>
      <c r="AA433" s="39"/>
      <c r="AB433" s="39"/>
      <c r="AC433" s="39"/>
      <c r="AD433" s="39"/>
      <c r="AE433" s="39"/>
      <c r="AR433" s="231" t="s">
        <v>133</v>
      </c>
      <c r="AT433" s="231" t="s">
        <v>128</v>
      </c>
      <c r="AU433" s="231" t="s">
        <v>87</v>
      </c>
      <c r="AY433" s="18" t="s">
        <v>126</v>
      </c>
      <c r="BE433" s="232">
        <f>IF(N433="základní",J433,0)</f>
        <v>0</v>
      </c>
      <c r="BF433" s="232">
        <f>IF(N433="snížená",J433,0)</f>
        <v>0</v>
      </c>
      <c r="BG433" s="232">
        <f>IF(N433="zákl. přenesená",J433,0)</f>
        <v>0</v>
      </c>
      <c r="BH433" s="232">
        <f>IF(N433="sníž. přenesená",J433,0)</f>
        <v>0</v>
      </c>
      <c r="BI433" s="232">
        <f>IF(N433="nulová",J433,0)</f>
        <v>0</v>
      </c>
      <c r="BJ433" s="18" t="s">
        <v>133</v>
      </c>
      <c r="BK433" s="232">
        <f>ROUND(I433*H433,2)</f>
        <v>0</v>
      </c>
      <c r="BL433" s="18" t="s">
        <v>133</v>
      </c>
      <c r="BM433" s="231" t="s">
        <v>612</v>
      </c>
    </row>
    <row r="434" s="2" customFormat="1">
      <c r="A434" s="39"/>
      <c r="B434" s="40"/>
      <c r="C434" s="41"/>
      <c r="D434" s="233" t="s">
        <v>135</v>
      </c>
      <c r="E434" s="41"/>
      <c r="F434" s="234" t="s">
        <v>613</v>
      </c>
      <c r="G434" s="41"/>
      <c r="H434" s="41"/>
      <c r="I434" s="138"/>
      <c r="J434" s="41"/>
      <c r="K434" s="41"/>
      <c r="L434" s="45"/>
      <c r="M434" s="235"/>
      <c r="N434" s="236"/>
      <c r="O434" s="86"/>
      <c r="P434" s="86"/>
      <c r="Q434" s="86"/>
      <c r="R434" s="86"/>
      <c r="S434" s="86"/>
      <c r="T434" s="87"/>
      <c r="U434" s="39"/>
      <c r="V434" s="39"/>
      <c r="W434" s="39"/>
      <c r="X434" s="39"/>
      <c r="Y434" s="39"/>
      <c r="Z434" s="39"/>
      <c r="AA434" s="39"/>
      <c r="AB434" s="39"/>
      <c r="AC434" s="39"/>
      <c r="AD434" s="39"/>
      <c r="AE434" s="39"/>
      <c r="AT434" s="18" t="s">
        <v>135</v>
      </c>
      <c r="AU434" s="18" t="s">
        <v>87</v>
      </c>
    </row>
    <row r="435" s="13" customFormat="1">
      <c r="A435" s="13"/>
      <c r="B435" s="238"/>
      <c r="C435" s="239"/>
      <c r="D435" s="233" t="s">
        <v>139</v>
      </c>
      <c r="E435" s="240" t="s">
        <v>32</v>
      </c>
      <c r="F435" s="241" t="s">
        <v>614</v>
      </c>
      <c r="G435" s="239"/>
      <c r="H435" s="240" t="s">
        <v>32</v>
      </c>
      <c r="I435" s="242"/>
      <c r="J435" s="239"/>
      <c r="K435" s="239"/>
      <c r="L435" s="243"/>
      <c r="M435" s="244"/>
      <c r="N435" s="245"/>
      <c r="O435" s="245"/>
      <c r="P435" s="245"/>
      <c r="Q435" s="245"/>
      <c r="R435" s="245"/>
      <c r="S435" s="245"/>
      <c r="T435" s="246"/>
      <c r="U435" s="13"/>
      <c r="V435" s="13"/>
      <c r="W435" s="13"/>
      <c r="X435" s="13"/>
      <c r="Y435" s="13"/>
      <c r="Z435" s="13"/>
      <c r="AA435" s="13"/>
      <c r="AB435" s="13"/>
      <c r="AC435" s="13"/>
      <c r="AD435" s="13"/>
      <c r="AE435" s="13"/>
      <c r="AT435" s="247" t="s">
        <v>139</v>
      </c>
      <c r="AU435" s="247" t="s">
        <v>87</v>
      </c>
      <c r="AV435" s="13" t="s">
        <v>23</v>
      </c>
      <c r="AW435" s="13" t="s">
        <v>39</v>
      </c>
      <c r="AX435" s="13" t="s">
        <v>78</v>
      </c>
      <c r="AY435" s="247" t="s">
        <v>126</v>
      </c>
    </row>
    <row r="436" s="14" customFormat="1">
      <c r="A436" s="14"/>
      <c r="B436" s="248"/>
      <c r="C436" s="249"/>
      <c r="D436" s="233" t="s">
        <v>139</v>
      </c>
      <c r="E436" s="250" t="s">
        <v>32</v>
      </c>
      <c r="F436" s="251" t="s">
        <v>615</v>
      </c>
      <c r="G436" s="249"/>
      <c r="H436" s="252">
        <v>2.2000000000000002</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139</v>
      </c>
      <c r="AU436" s="258" t="s">
        <v>87</v>
      </c>
      <c r="AV436" s="14" t="s">
        <v>87</v>
      </c>
      <c r="AW436" s="14" t="s">
        <v>39</v>
      </c>
      <c r="AX436" s="14" t="s">
        <v>23</v>
      </c>
      <c r="AY436" s="258" t="s">
        <v>126</v>
      </c>
    </row>
    <row r="437" s="2" customFormat="1" ht="16.5" customHeight="1">
      <c r="A437" s="39"/>
      <c r="B437" s="40"/>
      <c r="C437" s="220" t="s">
        <v>616</v>
      </c>
      <c r="D437" s="220" t="s">
        <v>128</v>
      </c>
      <c r="E437" s="221" t="s">
        <v>617</v>
      </c>
      <c r="F437" s="222" t="s">
        <v>618</v>
      </c>
      <c r="G437" s="223" t="s">
        <v>426</v>
      </c>
      <c r="H437" s="224">
        <v>54.119999999999997</v>
      </c>
      <c r="I437" s="225"/>
      <c r="J437" s="226">
        <f>ROUND(I437*H437,2)</f>
        <v>0</v>
      </c>
      <c r="K437" s="222" t="s">
        <v>32</v>
      </c>
      <c r="L437" s="45"/>
      <c r="M437" s="227" t="s">
        <v>32</v>
      </c>
      <c r="N437" s="228" t="s">
        <v>51</v>
      </c>
      <c r="O437" s="86"/>
      <c r="P437" s="229">
        <f>O437*H437</f>
        <v>0</v>
      </c>
      <c r="Q437" s="229">
        <v>0</v>
      </c>
      <c r="R437" s="229">
        <f>Q437*H437</f>
        <v>0</v>
      </c>
      <c r="S437" s="229">
        <v>0</v>
      </c>
      <c r="T437" s="230">
        <f>S437*H437</f>
        <v>0</v>
      </c>
      <c r="U437" s="39"/>
      <c r="V437" s="39"/>
      <c r="W437" s="39"/>
      <c r="X437" s="39"/>
      <c r="Y437" s="39"/>
      <c r="Z437" s="39"/>
      <c r="AA437" s="39"/>
      <c r="AB437" s="39"/>
      <c r="AC437" s="39"/>
      <c r="AD437" s="39"/>
      <c r="AE437" s="39"/>
      <c r="AR437" s="231" t="s">
        <v>133</v>
      </c>
      <c r="AT437" s="231" t="s">
        <v>128</v>
      </c>
      <c r="AU437" s="231" t="s">
        <v>87</v>
      </c>
      <c r="AY437" s="18" t="s">
        <v>126</v>
      </c>
      <c r="BE437" s="232">
        <f>IF(N437="základní",J437,0)</f>
        <v>0</v>
      </c>
      <c r="BF437" s="232">
        <f>IF(N437="snížená",J437,0)</f>
        <v>0</v>
      </c>
      <c r="BG437" s="232">
        <f>IF(N437="zákl. přenesená",J437,0)</f>
        <v>0</v>
      </c>
      <c r="BH437" s="232">
        <f>IF(N437="sníž. přenesená",J437,0)</f>
        <v>0</v>
      </c>
      <c r="BI437" s="232">
        <f>IF(N437="nulová",J437,0)</f>
        <v>0</v>
      </c>
      <c r="BJ437" s="18" t="s">
        <v>133</v>
      </c>
      <c r="BK437" s="232">
        <f>ROUND(I437*H437,2)</f>
        <v>0</v>
      </c>
      <c r="BL437" s="18" t="s">
        <v>133</v>
      </c>
      <c r="BM437" s="231" t="s">
        <v>619</v>
      </c>
    </row>
    <row r="438" s="2" customFormat="1">
      <c r="A438" s="39"/>
      <c r="B438" s="40"/>
      <c r="C438" s="41"/>
      <c r="D438" s="233" t="s">
        <v>135</v>
      </c>
      <c r="E438" s="41"/>
      <c r="F438" s="234" t="s">
        <v>620</v>
      </c>
      <c r="G438" s="41"/>
      <c r="H438" s="41"/>
      <c r="I438" s="138"/>
      <c r="J438" s="41"/>
      <c r="K438" s="41"/>
      <c r="L438" s="45"/>
      <c r="M438" s="235"/>
      <c r="N438" s="236"/>
      <c r="O438" s="86"/>
      <c r="P438" s="86"/>
      <c r="Q438" s="86"/>
      <c r="R438" s="86"/>
      <c r="S438" s="86"/>
      <c r="T438" s="87"/>
      <c r="U438" s="39"/>
      <c r="V438" s="39"/>
      <c r="W438" s="39"/>
      <c r="X438" s="39"/>
      <c r="Y438" s="39"/>
      <c r="Z438" s="39"/>
      <c r="AA438" s="39"/>
      <c r="AB438" s="39"/>
      <c r="AC438" s="39"/>
      <c r="AD438" s="39"/>
      <c r="AE438" s="39"/>
      <c r="AT438" s="18" t="s">
        <v>135</v>
      </c>
      <c r="AU438" s="18" t="s">
        <v>87</v>
      </c>
    </row>
    <row r="439" s="13" customFormat="1">
      <c r="A439" s="13"/>
      <c r="B439" s="238"/>
      <c r="C439" s="239"/>
      <c r="D439" s="233" t="s">
        <v>139</v>
      </c>
      <c r="E439" s="240" t="s">
        <v>32</v>
      </c>
      <c r="F439" s="241" t="s">
        <v>621</v>
      </c>
      <c r="G439" s="239"/>
      <c r="H439" s="240" t="s">
        <v>32</v>
      </c>
      <c r="I439" s="242"/>
      <c r="J439" s="239"/>
      <c r="K439" s="239"/>
      <c r="L439" s="243"/>
      <c r="M439" s="244"/>
      <c r="N439" s="245"/>
      <c r="O439" s="245"/>
      <c r="P439" s="245"/>
      <c r="Q439" s="245"/>
      <c r="R439" s="245"/>
      <c r="S439" s="245"/>
      <c r="T439" s="246"/>
      <c r="U439" s="13"/>
      <c r="V439" s="13"/>
      <c r="W439" s="13"/>
      <c r="X439" s="13"/>
      <c r="Y439" s="13"/>
      <c r="Z439" s="13"/>
      <c r="AA439" s="13"/>
      <c r="AB439" s="13"/>
      <c r="AC439" s="13"/>
      <c r="AD439" s="13"/>
      <c r="AE439" s="13"/>
      <c r="AT439" s="247" t="s">
        <v>139</v>
      </c>
      <c r="AU439" s="247" t="s">
        <v>87</v>
      </c>
      <c r="AV439" s="13" t="s">
        <v>23</v>
      </c>
      <c r="AW439" s="13" t="s">
        <v>39</v>
      </c>
      <c r="AX439" s="13" t="s">
        <v>78</v>
      </c>
      <c r="AY439" s="247" t="s">
        <v>126</v>
      </c>
    </row>
    <row r="440" s="13" customFormat="1">
      <c r="A440" s="13"/>
      <c r="B440" s="238"/>
      <c r="C440" s="239"/>
      <c r="D440" s="233" t="s">
        <v>139</v>
      </c>
      <c r="E440" s="240" t="s">
        <v>32</v>
      </c>
      <c r="F440" s="241" t="s">
        <v>622</v>
      </c>
      <c r="G440" s="239"/>
      <c r="H440" s="240" t="s">
        <v>32</v>
      </c>
      <c r="I440" s="242"/>
      <c r="J440" s="239"/>
      <c r="K440" s="239"/>
      <c r="L440" s="243"/>
      <c r="M440" s="244"/>
      <c r="N440" s="245"/>
      <c r="O440" s="245"/>
      <c r="P440" s="245"/>
      <c r="Q440" s="245"/>
      <c r="R440" s="245"/>
      <c r="S440" s="245"/>
      <c r="T440" s="246"/>
      <c r="U440" s="13"/>
      <c r="V440" s="13"/>
      <c r="W440" s="13"/>
      <c r="X440" s="13"/>
      <c r="Y440" s="13"/>
      <c r="Z440" s="13"/>
      <c r="AA440" s="13"/>
      <c r="AB440" s="13"/>
      <c r="AC440" s="13"/>
      <c r="AD440" s="13"/>
      <c r="AE440" s="13"/>
      <c r="AT440" s="247" t="s">
        <v>139</v>
      </c>
      <c r="AU440" s="247" t="s">
        <v>87</v>
      </c>
      <c r="AV440" s="13" t="s">
        <v>23</v>
      </c>
      <c r="AW440" s="13" t="s">
        <v>39</v>
      </c>
      <c r="AX440" s="13" t="s">
        <v>78</v>
      </c>
      <c r="AY440" s="247" t="s">
        <v>126</v>
      </c>
    </row>
    <row r="441" s="14" customFormat="1">
      <c r="A441" s="14"/>
      <c r="B441" s="248"/>
      <c r="C441" s="249"/>
      <c r="D441" s="233" t="s">
        <v>139</v>
      </c>
      <c r="E441" s="250" t="s">
        <v>32</v>
      </c>
      <c r="F441" s="251" t="s">
        <v>623</v>
      </c>
      <c r="G441" s="249"/>
      <c r="H441" s="252">
        <v>29.52</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139</v>
      </c>
      <c r="AU441" s="258" t="s">
        <v>87</v>
      </c>
      <c r="AV441" s="14" t="s">
        <v>87</v>
      </c>
      <c r="AW441" s="14" t="s">
        <v>39</v>
      </c>
      <c r="AX441" s="14" t="s">
        <v>78</v>
      </c>
      <c r="AY441" s="258" t="s">
        <v>126</v>
      </c>
    </row>
    <row r="442" s="13" customFormat="1">
      <c r="A442" s="13"/>
      <c r="B442" s="238"/>
      <c r="C442" s="239"/>
      <c r="D442" s="233" t="s">
        <v>139</v>
      </c>
      <c r="E442" s="240" t="s">
        <v>32</v>
      </c>
      <c r="F442" s="241" t="s">
        <v>624</v>
      </c>
      <c r="G442" s="239"/>
      <c r="H442" s="240" t="s">
        <v>32</v>
      </c>
      <c r="I442" s="242"/>
      <c r="J442" s="239"/>
      <c r="K442" s="239"/>
      <c r="L442" s="243"/>
      <c r="M442" s="244"/>
      <c r="N442" s="245"/>
      <c r="O442" s="245"/>
      <c r="P442" s="245"/>
      <c r="Q442" s="245"/>
      <c r="R442" s="245"/>
      <c r="S442" s="245"/>
      <c r="T442" s="246"/>
      <c r="U442" s="13"/>
      <c r="V442" s="13"/>
      <c r="W442" s="13"/>
      <c r="X442" s="13"/>
      <c r="Y442" s="13"/>
      <c r="Z442" s="13"/>
      <c r="AA442" s="13"/>
      <c r="AB442" s="13"/>
      <c r="AC442" s="13"/>
      <c r="AD442" s="13"/>
      <c r="AE442" s="13"/>
      <c r="AT442" s="247" t="s">
        <v>139</v>
      </c>
      <c r="AU442" s="247" t="s">
        <v>87</v>
      </c>
      <c r="AV442" s="13" t="s">
        <v>23</v>
      </c>
      <c r="AW442" s="13" t="s">
        <v>39</v>
      </c>
      <c r="AX442" s="13" t="s">
        <v>78</v>
      </c>
      <c r="AY442" s="247" t="s">
        <v>126</v>
      </c>
    </row>
    <row r="443" s="14" customFormat="1">
      <c r="A443" s="14"/>
      <c r="B443" s="248"/>
      <c r="C443" s="249"/>
      <c r="D443" s="233" t="s">
        <v>139</v>
      </c>
      <c r="E443" s="250" t="s">
        <v>32</v>
      </c>
      <c r="F443" s="251" t="s">
        <v>625</v>
      </c>
      <c r="G443" s="249"/>
      <c r="H443" s="252">
        <v>24.600000000000001</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139</v>
      </c>
      <c r="AU443" s="258" t="s">
        <v>87</v>
      </c>
      <c r="AV443" s="14" t="s">
        <v>87</v>
      </c>
      <c r="AW443" s="14" t="s">
        <v>39</v>
      </c>
      <c r="AX443" s="14" t="s">
        <v>78</v>
      </c>
      <c r="AY443" s="258" t="s">
        <v>126</v>
      </c>
    </row>
    <row r="444" s="15" customFormat="1">
      <c r="A444" s="15"/>
      <c r="B444" s="259"/>
      <c r="C444" s="260"/>
      <c r="D444" s="233" t="s">
        <v>139</v>
      </c>
      <c r="E444" s="261" t="s">
        <v>32</v>
      </c>
      <c r="F444" s="262" t="s">
        <v>145</v>
      </c>
      <c r="G444" s="260"/>
      <c r="H444" s="263">
        <v>54.119999999999997</v>
      </c>
      <c r="I444" s="264"/>
      <c r="J444" s="260"/>
      <c r="K444" s="260"/>
      <c r="L444" s="265"/>
      <c r="M444" s="266"/>
      <c r="N444" s="267"/>
      <c r="O444" s="267"/>
      <c r="P444" s="267"/>
      <c r="Q444" s="267"/>
      <c r="R444" s="267"/>
      <c r="S444" s="267"/>
      <c r="T444" s="268"/>
      <c r="U444" s="15"/>
      <c r="V444" s="15"/>
      <c r="W444" s="15"/>
      <c r="X444" s="15"/>
      <c r="Y444" s="15"/>
      <c r="Z444" s="15"/>
      <c r="AA444" s="15"/>
      <c r="AB444" s="15"/>
      <c r="AC444" s="15"/>
      <c r="AD444" s="15"/>
      <c r="AE444" s="15"/>
      <c r="AT444" s="269" t="s">
        <v>139</v>
      </c>
      <c r="AU444" s="269" t="s">
        <v>87</v>
      </c>
      <c r="AV444" s="15" t="s">
        <v>133</v>
      </c>
      <c r="AW444" s="15" t="s">
        <v>39</v>
      </c>
      <c r="AX444" s="15" t="s">
        <v>23</v>
      </c>
      <c r="AY444" s="269" t="s">
        <v>126</v>
      </c>
    </row>
    <row r="445" s="12" customFormat="1" ht="22.8" customHeight="1">
      <c r="A445" s="12"/>
      <c r="B445" s="204"/>
      <c r="C445" s="205"/>
      <c r="D445" s="206" t="s">
        <v>77</v>
      </c>
      <c r="E445" s="218" t="s">
        <v>626</v>
      </c>
      <c r="F445" s="218" t="s">
        <v>627</v>
      </c>
      <c r="G445" s="205"/>
      <c r="H445" s="205"/>
      <c r="I445" s="208"/>
      <c r="J445" s="219">
        <f>BK445</f>
        <v>0</v>
      </c>
      <c r="K445" s="205"/>
      <c r="L445" s="210"/>
      <c r="M445" s="211"/>
      <c r="N445" s="212"/>
      <c r="O445" s="212"/>
      <c r="P445" s="213">
        <f>SUM(P446:P448)</f>
        <v>0</v>
      </c>
      <c r="Q445" s="212"/>
      <c r="R445" s="213">
        <f>SUM(R446:R448)</f>
        <v>0</v>
      </c>
      <c r="S445" s="212"/>
      <c r="T445" s="214">
        <f>SUM(T446:T448)</f>
        <v>0</v>
      </c>
      <c r="U445" s="12"/>
      <c r="V445" s="12"/>
      <c r="W445" s="12"/>
      <c r="X445" s="12"/>
      <c r="Y445" s="12"/>
      <c r="Z445" s="12"/>
      <c r="AA445" s="12"/>
      <c r="AB445" s="12"/>
      <c r="AC445" s="12"/>
      <c r="AD445" s="12"/>
      <c r="AE445" s="12"/>
      <c r="AR445" s="215" t="s">
        <v>23</v>
      </c>
      <c r="AT445" s="216" t="s">
        <v>77</v>
      </c>
      <c r="AU445" s="216" t="s">
        <v>23</v>
      </c>
      <c r="AY445" s="215" t="s">
        <v>126</v>
      </c>
      <c r="BK445" s="217">
        <f>SUM(BK446:BK448)</f>
        <v>0</v>
      </c>
    </row>
    <row r="446" s="2" customFormat="1" ht="16.5" customHeight="1">
      <c r="A446" s="39"/>
      <c r="B446" s="40"/>
      <c r="C446" s="220" t="s">
        <v>628</v>
      </c>
      <c r="D446" s="220" t="s">
        <v>128</v>
      </c>
      <c r="E446" s="221" t="s">
        <v>629</v>
      </c>
      <c r="F446" s="222" t="s">
        <v>630</v>
      </c>
      <c r="G446" s="223" t="s">
        <v>426</v>
      </c>
      <c r="H446" s="224">
        <v>17.948</v>
      </c>
      <c r="I446" s="225"/>
      <c r="J446" s="226">
        <f>ROUND(I446*H446,2)</f>
        <v>0</v>
      </c>
      <c r="K446" s="222" t="s">
        <v>32</v>
      </c>
      <c r="L446" s="45"/>
      <c r="M446" s="227" t="s">
        <v>32</v>
      </c>
      <c r="N446" s="228" t="s">
        <v>51</v>
      </c>
      <c r="O446" s="86"/>
      <c r="P446" s="229">
        <f>O446*H446</f>
        <v>0</v>
      </c>
      <c r="Q446" s="229">
        <v>0</v>
      </c>
      <c r="R446" s="229">
        <f>Q446*H446</f>
        <v>0</v>
      </c>
      <c r="S446" s="229">
        <v>0</v>
      </c>
      <c r="T446" s="230">
        <f>S446*H446</f>
        <v>0</v>
      </c>
      <c r="U446" s="39"/>
      <c r="V446" s="39"/>
      <c r="W446" s="39"/>
      <c r="X446" s="39"/>
      <c r="Y446" s="39"/>
      <c r="Z446" s="39"/>
      <c r="AA446" s="39"/>
      <c r="AB446" s="39"/>
      <c r="AC446" s="39"/>
      <c r="AD446" s="39"/>
      <c r="AE446" s="39"/>
      <c r="AR446" s="231" t="s">
        <v>133</v>
      </c>
      <c r="AT446" s="231" t="s">
        <v>128</v>
      </c>
      <c r="AU446" s="231" t="s">
        <v>87</v>
      </c>
      <c r="AY446" s="18" t="s">
        <v>126</v>
      </c>
      <c r="BE446" s="232">
        <f>IF(N446="základní",J446,0)</f>
        <v>0</v>
      </c>
      <c r="BF446" s="232">
        <f>IF(N446="snížená",J446,0)</f>
        <v>0</v>
      </c>
      <c r="BG446" s="232">
        <f>IF(N446="zákl. přenesená",J446,0)</f>
        <v>0</v>
      </c>
      <c r="BH446" s="232">
        <f>IF(N446="sníž. přenesená",J446,0)</f>
        <v>0</v>
      </c>
      <c r="BI446" s="232">
        <f>IF(N446="nulová",J446,0)</f>
        <v>0</v>
      </c>
      <c r="BJ446" s="18" t="s">
        <v>133</v>
      </c>
      <c r="BK446" s="232">
        <f>ROUND(I446*H446,2)</f>
        <v>0</v>
      </c>
      <c r="BL446" s="18" t="s">
        <v>133</v>
      </c>
      <c r="BM446" s="231" t="s">
        <v>631</v>
      </c>
    </row>
    <row r="447" s="2" customFormat="1">
      <c r="A447" s="39"/>
      <c r="B447" s="40"/>
      <c r="C447" s="41"/>
      <c r="D447" s="233" t="s">
        <v>135</v>
      </c>
      <c r="E447" s="41"/>
      <c r="F447" s="234" t="s">
        <v>632</v>
      </c>
      <c r="G447" s="41"/>
      <c r="H447" s="41"/>
      <c r="I447" s="138"/>
      <c r="J447" s="41"/>
      <c r="K447" s="41"/>
      <c r="L447" s="45"/>
      <c r="M447" s="235"/>
      <c r="N447" s="236"/>
      <c r="O447" s="86"/>
      <c r="P447" s="86"/>
      <c r="Q447" s="86"/>
      <c r="R447" s="86"/>
      <c r="S447" s="86"/>
      <c r="T447" s="87"/>
      <c r="U447" s="39"/>
      <c r="V447" s="39"/>
      <c r="W447" s="39"/>
      <c r="X447" s="39"/>
      <c r="Y447" s="39"/>
      <c r="Z447" s="39"/>
      <c r="AA447" s="39"/>
      <c r="AB447" s="39"/>
      <c r="AC447" s="39"/>
      <c r="AD447" s="39"/>
      <c r="AE447" s="39"/>
      <c r="AT447" s="18" t="s">
        <v>135</v>
      </c>
      <c r="AU447" s="18" t="s">
        <v>87</v>
      </c>
    </row>
    <row r="448" s="2" customFormat="1">
      <c r="A448" s="39"/>
      <c r="B448" s="40"/>
      <c r="C448" s="41"/>
      <c r="D448" s="233" t="s">
        <v>137</v>
      </c>
      <c r="E448" s="41"/>
      <c r="F448" s="237" t="s">
        <v>633</v>
      </c>
      <c r="G448" s="41"/>
      <c r="H448" s="41"/>
      <c r="I448" s="138"/>
      <c r="J448" s="41"/>
      <c r="K448" s="41"/>
      <c r="L448" s="45"/>
      <c r="M448" s="235"/>
      <c r="N448" s="236"/>
      <c r="O448" s="86"/>
      <c r="P448" s="86"/>
      <c r="Q448" s="86"/>
      <c r="R448" s="86"/>
      <c r="S448" s="86"/>
      <c r="T448" s="87"/>
      <c r="U448" s="39"/>
      <c r="V448" s="39"/>
      <c r="W448" s="39"/>
      <c r="X448" s="39"/>
      <c r="Y448" s="39"/>
      <c r="Z448" s="39"/>
      <c r="AA448" s="39"/>
      <c r="AB448" s="39"/>
      <c r="AC448" s="39"/>
      <c r="AD448" s="39"/>
      <c r="AE448" s="39"/>
      <c r="AT448" s="18" t="s">
        <v>137</v>
      </c>
      <c r="AU448" s="18" t="s">
        <v>87</v>
      </c>
    </row>
    <row r="449" s="12" customFormat="1" ht="25.92" customHeight="1">
      <c r="A449" s="12"/>
      <c r="B449" s="204"/>
      <c r="C449" s="205"/>
      <c r="D449" s="206" t="s">
        <v>77</v>
      </c>
      <c r="E449" s="207" t="s">
        <v>634</v>
      </c>
      <c r="F449" s="207" t="s">
        <v>635</v>
      </c>
      <c r="G449" s="205"/>
      <c r="H449" s="205"/>
      <c r="I449" s="208"/>
      <c r="J449" s="209">
        <f>BK449</f>
        <v>0</v>
      </c>
      <c r="K449" s="205"/>
      <c r="L449" s="210"/>
      <c r="M449" s="211"/>
      <c r="N449" s="212"/>
      <c r="O449" s="212"/>
      <c r="P449" s="213">
        <f>P450+P462</f>
        <v>0</v>
      </c>
      <c r="Q449" s="212"/>
      <c r="R449" s="213">
        <f>R450+R462</f>
        <v>0.21130220000000002</v>
      </c>
      <c r="S449" s="212"/>
      <c r="T449" s="214">
        <f>T450+T462</f>
        <v>0</v>
      </c>
      <c r="U449" s="12"/>
      <c r="V449" s="12"/>
      <c r="W449" s="12"/>
      <c r="X449" s="12"/>
      <c r="Y449" s="12"/>
      <c r="Z449" s="12"/>
      <c r="AA449" s="12"/>
      <c r="AB449" s="12"/>
      <c r="AC449" s="12"/>
      <c r="AD449" s="12"/>
      <c r="AE449" s="12"/>
      <c r="AR449" s="215" t="s">
        <v>87</v>
      </c>
      <c r="AT449" s="216" t="s">
        <v>77</v>
      </c>
      <c r="AU449" s="216" t="s">
        <v>78</v>
      </c>
      <c r="AY449" s="215" t="s">
        <v>126</v>
      </c>
      <c r="BK449" s="217">
        <f>BK450+BK462</f>
        <v>0</v>
      </c>
    </row>
    <row r="450" s="12" customFormat="1" ht="22.8" customHeight="1">
      <c r="A450" s="12"/>
      <c r="B450" s="204"/>
      <c r="C450" s="205"/>
      <c r="D450" s="206" t="s">
        <v>77</v>
      </c>
      <c r="E450" s="218" t="s">
        <v>636</v>
      </c>
      <c r="F450" s="218" t="s">
        <v>637</v>
      </c>
      <c r="G450" s="205"/>
      <c r="H450" s="205"/>
      <c r="I450" s="208"/>
      <c r="J450" s="219">
        <f>BK450</f>
        <v>0</v>
      </c>
      <c r="K450" s="205"/>
      <c r="L450" s="210"/>
      <c r="M450" s="211"/>
      <c r="N450" s="212"/>
      <c r="O450" s="212"/>
      <c r="P450" s="213">
        <f>SUM(P451:P461)</f>
        <v>0</v>
      </c>
      <c r="Q450" s="212"/>
      <c r="R450" s="213">
        <f>SUM(R451:R461)</f>
        <v>0.012</v>
      </c>
      <c r="S450" s="212"/>
      <c r="T450" s="214">
        <f>SUM(T451:T461)</f>
        <v>0</v>
      </c>
      <c r="U450" s="12"/>
      <c r="V450" s="12"/>
      <c r="W450" s="12"/>
      <c r="X450" s="12"/>
      <c r="Y450" s="12"/>
      <c r="Z450" s="12"/>
      <c r="AA450" s="12"/>
      <c r="AB450" s="12"/>
      <c r="AC450" s="12"/>
      <c r="AD450" s="12"/>
      <c r="AE450" s="12"/>
      <c r="AR450" s="215" t="s">
        <v>87</v>
      </c>
      <c r="AT450" s="216" t="s">
        <v>77</v>
      </c>
      <c r="AU450" s="216" t="s">
        <v>23</v>
      </c>
      <c r="AY450" s="215" t="s">
        <v>126</v>
      </c>
      <c r="BK450" s="217">
        <f>SUM(BK451:BK461)</f>
        <v>0</v>
      </c>
    </row>
    <row r="451" s="2" customFormat="1" ht="16.5" customHeight="1">
      <c r="A451" s="39"/>
      <c r="B451" s="40"/>
      <c r="C451" s="220" t="s">
        <v>638</v>
      </c>
      <c r="D451" s="220" t="s">
        <v>128</v>
      </c>
      <c r="E451" s="221" t="s">
        <v>639</v>
      </c>
      <c r="F451" s="222" t="s">
        <v>640</v>
      </c>
      <c r="G451" s="223" t="s">
        <v>156</v>
      </c>
      <c r="H451" s="224">
        <v>35.259999999999998</v>
      </c>
      <c r="I451" s="225"/>
      <c r="J451" s="226">
        <f>ROUND(I451*H451,2)</f>
        <v>0</v>
      </c>
      <c r="K451" s="222" t="s">
        <v>32</v>
      </c>
      <c r="L451" s="45"/>
      <c r="M451" s="227" t="s">
        <v>32</v>
      </c>
      <c r="N451" s="228" t="s">
        <v>51</v>
      </c>
      <c r="O451" s="86"/>
      <c r="P451" s="229">
        <f>O451*H451</f>
        <v>0</v>
      </c>
      <c r="Q451" s="229">
        <v>0</v>
      </c>
      <c r="R451" s="229">
        <f>Q451*H451</f>
        <v>0</v>
      </c>
      <c r="S451" s="229">
        <v>0</v>
      </c>
      <c r="T451" s="230">
        <f>S451*H451</f>
        <v>0</v>
      </c>
      <c r="U451" s="39"/>
      <c r="V451" s="39"/>
      <c r="W451" s="39"/>
      <c r="X451" s="39"/>
      <c r="Y451" s="39"/>
      <c r="Z451" s="39"/>
      <c r="AA451" s="39"/>
      <c r="AB451" s="39"/>
      <c r="AC451" s="39"/>
      <c r="AD451" s="39"/>
      <c r="AE451" s="39"/>
      <c r="AR451" s="231" t="s">
        <v>173</v>
      </c>
      <c r="AT451" s="231" t="s">
        <v>128</v>
      </c>
      <c r="AU451" s="231" t="s">
        <v>87</v>
      </c>
      <c r="AY451" s="18" t="s">
        <v>126</v>
      </c>
      <c r="BE451" s="232">
        <f>IF(N451="základní",J451,0)</f>
        <v>0</v>
      </c>
      <c r="BF451" s="232">
        <f>IF(N451="snížená",J451,0)</f>
        <v>0</v>
      </c>
      <c r="BG451" s="232">
        <f>IF(N451="zákl. přenesená",J451,0)</f>
        <v>0</v>
      </c>
      <c r="BH451" s="232">
        <f>IF(N451="sníž. přenesená",J451,0)</f>
        <v>0</v>
      </c>
      <c r="BI451" s="232">
        <f>IF(N451="nulová",J451,0)</f>
        <v>0</v>
      </c>
      <c r="BJ451" s="18" t="s">
        <v>133</v>
      </c>
      <c r="BK451" s="232">
        <f>ROUND(I451*H451,2)</f>
        <v>0</v>
      </c>
      <c r="BL451" s="18" t="s">
        <v>173</v>
      </c>
      <c r="BM451" s="231" t="s">
        <v>641</v>
      </c>
    </row>
    <row r="452" s="2" customFormat="1">
      <c r="A452" s="39"/>
      <c r="B452" s="40"/>
      <c r="C452" s="41"/>
      <c r="D452" s="233" t="s">
        <v>135</v>
      </c>
      <c r="E452" s="41"/>
      <c r="F452" s="234" t="s">
        <v>642</v>
      </c>
      <c r="G452" s="41"/>
      <c r="H452" s="41"/>
      <c r="I452" s="138"/>
      <c r="J452" s="41"/>
      <c r="K452" s="41"/>
      <c r="L452" s="45"/>
      <c r="M452" s="235"/>
      <c r="N452" s="236"/>
      <c r="O452" s="86"/>
      <c r="P452" s="86"/>
      <c r="Q452" s="86"/>
      <c r="R452" s="86"/>
      <c r="S452" s="86"/>
      <c r="T452" s="87"/>
      <c r="U452" s="39"/>
      <c r="V452" s="39"/>
      <c r="W452" s="39"/>
      <c r="X452" s="39"/>
      <c r="Y452" s="39"/>
      <c r="Z452" s="39"/>
      <c r="AA452" s="39"/>
      <c r="AB452" s="39"/>
      <c r="AC452" s="39"/>
      <c r="AD452" s="39"/>
      <c r="AE452" s="39"/>
      <c r="AT452" s="18" t="s">
        <v>135</v>
      </c>
      <c r="AU452" s="18" t="s">
        <v>87</v>
      </c>
    </row>
    <row r="453" s="2" customFormat="1">
      <c r="A453" s="39"/>
      <c r="B453" s="40"/>
      <c r="C453" s="41"/>
      <c r="D453" s="233" t="s">
        <v>137</v>
      </c>
      <c r="E453" s="41"/>
      <c r="F453" s="237" t="s">
        <v>643</v>
      </c>
      <c r="G453" s="41"/>
      <c r="H453" s="41"/>
      <c r="I453" s="138"/>
      <c r="J453" s="41"/>
      <c r="K453" s="41"/>
      <c r="L453" s="45"/>
      <c r="M453" s="235"/>
      <c r="N453" s="236"/>
      <c r="O453" s="86"/>
      <c r="P453" s="86"/>
      <c r="Q453" s="86"/>
      <c r="R453" s="86"/>
      <c r="S453" s="86"/>
      <c r="T453" s="87"/>
      <c r="U453" s="39"/>
      <c r="V453" s="39"/>
      <c r="W453" s="39"/>
      <c r="X453" s="39"/>
      <c r="Y453" s="39"/>
      <c r="Z453" s="39"/>
      <c r="AA453" s="39"/>
      <c r="AB453" s="39"/>
      <c r="AC453" s="39"/>
      <c r="AD453" s="39"/>
      <c r="AE453" s="39"/>
      <c r="AT453" s="18" t="s">
        <v>137</v>
      </c>
      <c r="AU453" s="18" t="s">
        <v>87</v>
      </c>
    </row>
    <row r="454" s="13" customFormat="1">
      <c r="A454" s="13"/>
      <c r="B454" s="238"/>
      <c r="C454" s="239"/>
      <c r="D454" s="233" t="s">
        <v>139</v>
      </c>
      <c r="E454" s="240" t="s">
        <v>32</v>
      </c>
      <c r="F454" s="241" t="s">
        <v>644</v>
      </c>
      <c r="G454" s="239"/>
      <c r="H454" s="240" t="s">
        <v>32</v>
      </c>
      <c r="I454" s="242"/>
      <c r="J454" s="239"/>
      <c r="K454" s="239"/>
      <c r="L454" s="243"/>
      <c r="M454" s="244"/>
      <c r="N454" s="245"/>
      <c r="O454" s="245"/>
      <c r="P454" s="245"/>
      <c r="Q454" s="245"/>
      <c r="R454" s="245"/>
      <c r="S454" s="245"/>
      <c r="T454" s="246"/>
      <c r="U454" s="13"/>
      <c r="V454" s="13"/>
      <c r="W454" s="13"/>
      <c r="X454" s="13"/>
      <c r="Y454" s="13"/>
      <c r="Z454" s="13"/>
      <c r="AA454" s="13"/>
      <c r="AB454" s="13"/>
      <c r="AC454" s="13"/>
      <c r="AD454" s="13"/>
      <c r="AE454" s="13"/>
      <c r="AT454" s="247" t="s">
        <v>139</v>
      </c>
      <c r="AU454" s="247" t="s">
        <v>87</v>
      </c>
      <c r="AV454" s="13" t="s">
        <v>23</v>
      </c>
      <c r="AW454" s="13" t="s">
        <v>39</v>
      </c>
      <c r="AX454" s="13" t="s">
        <v>78</v>
      </c>
      <c r="AY454" s="247" t="s">
        <v>126</v>
      </c>
    </row>
    <row r="455" s="14" customFormat="1">
      <c r="A455" s="14"/>
      <c r="B455" s="248"/>
      <c r="C455" s="249"/>
      <c r="D455" s="233" t="s">
        <v>139</v>
      </c>
      <c r="E455" s="250" t="s">
        <v>32</v>
      </c>
      <c r="F455" s="251" t="s">
        <v>645</v>
      </c>
      <c r="G455" s="249"/>
      <c r="H455" s="252">
        <v>35.259999999999998</v>
      </c>
      <c r="I455" s="253"/>
      <c r="J455" s="249"/>
      <c r="K455" s="249"/>
      <c r="L455" s="254"/>
      <c r="M455" s="255"/>
      <c r="N455" s="256"/>
      <c r="O455" s="256"/>
      <c r="P455" s="256"/>
      <c r="Q455" s="256"/>
      <c r="R455" s="256"/>
      <c r="S455" s="256"/>
      <c r="T455" s="257"/>
      <c r="U455" s="14"/>
      <c r="V455" s="14"/>
      <c r="W455" s="14"/>
      <c r="X455" s="14"/>
      <c r="Y455" s="14"/>
      <c r="Z455" s="14"/>
      <c r="AA455" s="14"/>
      <c r="AB455" s="14"/>
      <c r="AC455" s="14"/>
      <c r="AD455" s="14"/>
      <c r="AE455" s="14"/>
      <c r="AT455" s="258" t="s">
        <v>139</v>
      </c>
      <c r="AU455" s="258" t="s">
        <v>87</v>
      </c>
      <c r="AV455" s="14" t="s">
        <v>87</v>
      </c>
      <c r="AW455" s="14" t="s">
        <v>39</v>
      </c>
      <c r="AX455" s="14" t="s">
        <v>23</v>
      </c>
      <c r="AY455" s="258" t="s">
        <v>126</v>
      </c>
    </row>
    <row r="456" s="2" customFormat="1" ht="16.5" customHeight="1">
      <c r="A456" s="39"/>
      <c r="B456" s="40"/>
      <c r="C456" s="270" t="s">
        <v>646</v>
      </c>
      <c r="D456" s="270" t="s">
        <v>318</v>
      </c>
      <c r="E456" s="271" t="s">
        <v>647</v>
      </c>
      <c r="F456" s="272" t="s">
        <v>648</v>
      </c>
      <c r="G456" s="273" t="s">
        <v>426</v>
      </c>
      <c r="H456" s="274">
        <v>0.012</v>
      </c>
      <c r="I456" s="275"/>
      <c r="J456" s="276">
        <f>ROUND(I456*H456,2)</f>
        <v>0</v>
      </c>
      <c r="K456" s="272" t="s">
        <v>32</v>
      </c>
      <c r="L456" s="277"/>
      <c r="M456" s="278" t="s">
        <v>32</v>
      </c>
      <c r="N456" s="279" t="s">
        <v>51</v>
      </c>
      <c r="O456" s="86"/>
      <c r="P456" s="229">
        <f>O456*H456</f>
        <v>0</v>
      </c>
      <c r="Q456" s="229">
        <v>1</v>
      </c>
      <c r="R456" s="229">
        <f>Q456*H456</f>
        <v>0.012</v>
      </c>
      <c r="S456" s="229">
        <v>0</v>
      </c>
      <c r="T456" s="230">
        <f>S456*H456</f>
        <v>0</v>
      </c>
      <c r="U456" s="39"/>
      <c r="V456" s="39"/>
      <c r="W456" s="39"/>
      <c r="X456" s="39"/>
      <c r="Y456" s="39"/>
      <c r="Z456" s="39"/>
      <c r="AA456" s="39"/>
      <c r="AB456" s="39"/>
      <c r="AC456" s="39"/>
      <c r="AD456" s="39"/>
      <c r="AE456" s="39"/>
      <c r="AR456" s="231" t="s">
        <v>369</v>
      </c>
      <c r="AT456" s="231" t="s">
        <v>318</v>
      </c>
      <c r="AU456" s="231" t="s">
        <v>87</v>
      </c>
      <c r="AY456" s="18" t="s">
        <v>126</v>
      </c>
      <c r="BE456" s="232">
        <f>IF(N456="základní",J456,0)</f>
        <v>0</v>
      </c>
      <c r="BF456" s="232">
        <f>IF(N456="snížená",J456,0)</f>
        <v>0</v>
      </c>
      <c r="BG456" s="232">
        <f>IF(N456="zákl. přenesená",J456,0)</f>
        <v>0</v>
      </c>
      <c r="BH456" s="232">
        <f>IF(N456="sníž. přenesená",J456,0)</f>
        <v>0</v>
      </c>
      <c r="BI456" s="232">
        <f>IF(N456="nulová",J456,0)</f>
        <v>0</v>
      </c>
      <c r="BJ456" s="18" t="s">
        <v>133</v>
      </c>
      <c r="BK456" s="232">
        <f>ROUND(I456*H456,2)</f>
        <v>0</v>
      </c>
      <c r="BL456" s="18" t="s">
        <v>173</v>
      </c>
      <c r="BM456" s="231" t="s">
        <v>649</v>
      </c>
    </row>
    <row r="457" s="2" customFormat="1">
      <c r="A457" s="39"/>
      <c r="B457" s="40"/>
      <c r="C457" s="41"/>
      <c r="D457" s="233" t="s">
        <v>135</v>
      </c>
      <c r="E457" s="41"/>
      <c r="F457" s="234" t="s">
        <v>648</v>
      </c>
      <c r="G457" s="41"/>
      <c r="H457" s="41"/>
      <c r="I457" s="138"/>
      <c r="J457" s="41"/>
      <c r="K457" s="41"/>
      <c r="L457" s="45"/>
      <c r="M457" s="235"/>
      <c r="N457" s="236"/>
      <c r="O457" s="86"/>
      <c r="P457" s="86"/>
      <c r="Q457" s="86"/>
      <c r="R457" s="86"/>
      <c r="S457" s="86"/>
      <c r="T457" s="87"/>
      <c r="U457" s="39"/>
      <c r="V457" s="39"/>
      <c r="W457" s="39"/>
      <c r="X457" s="39"/>
      <c r="Y457" s="39"/>
      <c r="Z457" s="39"/>
      <c r="AA457" s="39"/>
      <c r="AB457" s="39"/>
      <c r="AC457" s="39"/>
      <c r="AD457" s="39"/>
      <c r="AE457" s="39"/>
      <c r="AT457" s="18" t="s">
        <v>135</v>
      </c>
      <c r="AU457" s="18" t="s">
        <v>87</v>
      </c>
    </row>
    <row r="458" s="14" customFormat="1">
      <c r="A458" s="14"/>
      <c r="B458" s="248"/>
      <c r="C458" s="249"/>
      <c r="D458" s="233" t="s">
        <v>139</v>
      </c>
      <c r="E458" s="249"/>
      <c r="F458" s="251" t="s">
        <v>650</v>
      </c>
      <c r="G458" s="249"/>
      <c r="H458" s="252">
        <v>0.012</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139</v>
      </c>
      <c r="AU458" s="258" t="s">
        <v>87</v>
      </c>
      <c r="AV458" s="14" t="s">
        <v>87</v>
      </c>
      <c r="AW458" s="14" t="s">
        <v>4</v>
      </c>
      <c r="AX458" s="14" t="s">
        <v>23</v>
      </c>
      <c r="AY458" s="258" t="s">
        <v>126</v>
      </c>
    </row>
    <row r="459" s="2" customFormat="1" ht="16.5" customHeight="1">
      <c r="A459" s="39"/>
      <c r="B459" s="40"/>
      <c r="C459" s="220" t="s">
        <v>651</v>
      </c>
      <c r="D459" s="220" t="s">
        <v>128</v>
      </c>
      <c r="E459" s="221" t="s">
        <v>652</v>
      </c>
      <c r="F459" s="222" t="s">
        <v>653</v>
      </c>
      <c r="G459" s="223" t="s">
        <v>426</v>
      </c>
      <c r="H459" s="224">
        <v>0.012</v>
      </c>
      <c r="I459" s="225"/>
      <c r="J459" s="226">
        <f>ROUND(I459*H459,2)</f>
        <v>0</v>
      </c>
      <c r="K459" s="222" t="s">
        <v>132</v>
      </c>
      <c r="L459" s="45"/>
      <c r="M459" s="227" t="s">
        <v>32</v>
      </c>
      <c r="N459" s="228" t="s">
        <v>51</v>
      </c>
      <c r="O459" s="86"/>
      <c r="P459" s="229">
        <f>O459*H459</f>
        <v>0</v>
      </c>
      <c r="Q459" s="229">
        <v>0</v>
      </c>
      <c r="R459" s="229">
        <f>Q459*H459</f>
        <v>0</v>
      </c>
      <c r="S459" s="229">
        <v>0</v>
      </c>
      <c r="T459" s="230">
        <f>S459*H459</f>
        <v>0</v>
      </c>
      <c r="U459" s="39"/>
      <c r="V459" s="39"/>
      <c r="W459" s="39"/>
      <c r="X459" s="39"/>
      <c r="Y459" s="39"/>
      <c r="Z459" s="39"/>
      <c r="AA459" s="39"/>
      <c r="AB459" s="39"/>
      <c r="AC459" s="39"/>
      <c r="AD459" s="39"/>
      <c r="AE459" s="39"/>
      <c r="AR459" s="231" t="s">
        <v>173</v>
      </c>
      <c r="AT459" s="231" t="s">
        <v>128</v>
      </c>
      <c r="AU459" s="231" t="s">
        <v>87</v>
      </c>
      <c r="AY459" s="18" t="s">
        <v>126</v>
      </c>
      <c r="BE459" s="232">
        <f>IF(N459="základní",J459,0)</f>
        <v>0</v>
      </c>
      <c r="BF459" s="232">
        <f>IF(N459="snížená",J459,0)</f>
        <v>0</v>
      </c>
      <c r="BG459" s="232">
        <f>IF(N459="zákl. přenesená",J459,0)</f>
        <v>0</v>
      </c>
      <c r="BH459" s="232">
        <f>IF(N459="sníž. přenesená",J459,0)</f>
        <v>0</v>
      </c>
      <c r="BI459" s="232">
        <f>IF(N459="nulová",J459,0)</f>
        <v>0</v>
      </c>
      <c r="BJ459" s="18" t="s">
        <v>133</v>
      </c>
      <c r="BK459" s="232">
        <f>ROUND(I459*H459,2)</f>
        <v>0</v>
      </c>
      <c r="BL459" s="18" t="s">
        <v>173</v>
      </c>
      <c r="BM459" s="231" t="s">
        <v>654</v>
      </c>
    </row>
    <row r="460" s="2" customFormat="1">
      <c r="A460" s="39"/>
      <c r="B460" s="40"/>
      <c r="C460" s="41"/>
      <c r="D460" s="233" t="s">
        <v>135</v>
      </c>
      <c r="E460" s="41"/>
      <c r="F460" s="234" t="s">
        <v>655</v>
      </c>
      <c r="G460" s="41"/>
      <c r="H460" s="41"/>
      <c r="I460" s="138"/>
      <c r="J460" s="41"/>
      <c r="K460" s="41"/>
      <c r="L460" s="45"/>
      <c r="M460" s="235"/>
      <c r="N460" s="236"/>
      <c r="O460" s="86"/>
      <c r="P460" s="86"/>
      <c r="Q460" s="86"/>
      <c r="R460" s="86"/>
      <c r="S460" s="86"/>
      <c r="T460" s="87"/>
      <c r="U460" s="39"/>
      <c r="V460" s="39"/>
      <c r="W460" s="39"/>
      <c r="X460" s="39"/>
      <c r="Y460" s="39"/>
      <c r="Z460" s="39"/>
      <c r="AA460" s="39"/>
      <c r="AB460" s="39"/>
      <c r="AC460" s="39"/>
      <c r="AD460" s="39"/>
      <c r="AE460" s="39"/>
      <c r="AT460" s="18" t="s">
        <v>135</v>
      </c>
      <c r="AU460" s="18" t="s">
        <v>87</v>
      </c>
    </row>
    <row r="461" s="2" customFormat="1">
      <c r="A461" s="39"/>
      <c r="B461" s="40"/>
      <c r="C461" s="41"/>
      <c r="D461" s="233" t="s">
        <v>137</v>
      </c>
      <c r="E461" s="41"/>
      <c r="F461" s="237" t="s">
        <v>656</v>
      </c>
      <c r="G461" s="41"/>
      <c r="H461" s="41"/>
      <c r="I461" s="138"/>
      <c r="J461" s="41"/>
      <c r="K461" s="41"/>
      <c r="L461" s="45"/>
      <c r="M461" s="235"/>
      <c r="N461" s="236"/>
      <c r="O461" s="86"/>
      <c r="P461" s="86"/>
      <c r="Q461" s="86"/>
      <c r="R461" s="86"/>
      <c r="S461" s="86"/>
      <c r="T461" s="87"/>
      <c r="U461" s="39"/>
      <c r="V461" s="39"/>
      <c r="W461" s="39"/>
      <c r="X461" s="39"/>
      <c r="Y461" s="39"/>
      <c r="Z461" s="39"/>
      <c r="AA461" s="39"/>
      <c r="AB461" s="39"/>
      <c r="AC461" s="39"/>
      <c r="AD461" s="39"/>
      <c r="AE461" s="39"/>
      <c r="AT461" s="18" t="s">
        <v>137</v>
      </c>
      <c r="AU461" s="18" t="s">
        <v>87</v>
      </c>
    </row>
    <row r="462" s="12" customFormat="1" ht="22.8" customHeight="1">
      <c r="A462" s="12"/>
      <c r="B462" s="204"/>
      <c r="C462" s="205"/>
      <c r="D462" s="206" t="s">
        <v>77</v>
      </c>
      <c r="E462" s="218" t="s">
        <v>657</v>
      </c>
      <c r="F462" s="218" t="s">
        <v>658</v>
      </c>
      <c r="G462" s="205"/>
      <c r="H462" s="205"/>
      <c r="I462" s="208"/>
      <c r="J462" s="219">
        <f>BK462</f>
        <v>0</v>
      </c>
      <c r="K462" s="205"/>
      <c r="L462" s="210"/>
      <c r="M462" s="211"/>
      <c r="N462" s="212"/>
      <c r="O462" s="212"/>
      <c r="P462" s="213">
        <f>SUM(P463:P475)</f>
        <v>0</v>
      </c>
      <c r="Q462" s="212"/>
      <c r="R462" s="213">
        <f>SUM(R463:R475)</f>
        <v>0.19930220000000001</v>
      </c>
      <c r="S462" s="212"/>
      <c r="T462" s="214">
        <f>SUM(T463:T475)</f>
        <v>0</v>
      </c>
      <c r="U462" s="12"/>
      <c r="V462" s="12"/>
      <c r="W462" s="12"/>
      <c r="X462" s="12"/>
      <c r="Y462" s="12"/>
      <c r="Z462" s="12"/>
      <c r="AA462" s="12"/>
      <c r="AB462" s="12"/>
      <c r="AC462" s="12"/>
      <c r="AD462" s="12"/>
      <c r="AE462" s="12"/>
      <c r="AR462" s="215" t="s">
        <v>87</v>
      </c>
      <c r="AT462" s="216" t="s">
        <v>77</v>
      </c>
      <c r="AU462" s="216" t="s">
        <v>23</v>
      </c>
      <c r="AY462" s="215" t="s">
        <v>126</v>
      </c>
      <c r="BK462" s="217">
        <f>SUM(BK463:BK475)</f>
        <v>0</v>
      </c>
    </row>
    <row r="463" s="2" customFormat="1" ht="16.5" customHeight="1">
      <c r="A463" s="39"/>
      <c r="B463" s="40"/>
      <c r="C463" s="220" t="s">
        <v>659</v>
      </c>
      <c r="D463" s="220" t="s">
        <v>128</v>
      </c>
      <c r="E463" s="221" t="s">
        <v>660</v>
      </c>
      <c r="F463" s="222" t="s">
        <v>661</v>
      </c>
      <c r="G463" s="223" t="s">
        <v>321</v>
      </c>
      <c r="H463" s="224">
        <v>188.37000000000001</v>
      </c>
      <c r="I463" s="225"/>
      <c r="J463" s="226">
        <f>ROUND(I463*H463,2)</f>
        <v>0</v>
      </c>
      <c r="K463" s="222" t="s">
        <v>132</v>
      </c>
      <c r="L463" s="45"/>
      <c r="M463" s="227" t="s">
        <v>32</v>
      </c>
      <c r="N463" s="228" t="s">
        <v>51</v>
      </c>
      <c r="O463" s="86"/>
      <c r="P463" s="229">
        <f>O463*H463</f>
        <v>0</v>
      </c>
      <c r="Q463" s="229">
        <v>6.0000000000000002E-05</v>
      </c>
      <c r="R463" s="229">
        <f>Q463*H463</f>
        <v>0.0113022</v>
      </c>
      <c r="S463" s="229">
        <v>0</v>
      </c>
      <c r="T463" s="230">
        <f>S463*H463</f>
        <v>0</v>
      </c>
      <c r="U463" s="39"/>
      <c r="V463" s="39"/>
      <c r="W463" s="39"/>
      <c r="X463" s="39"/>
      <c r="Y463" s="39"/>
      <c r="Z463" s="39"/>
      <c r="AA463" s="39"/>
      <c r="AB463" s="39"/>
      <c r="AC463" s="39"/>
      <c r="AD463" s="39"/>
      <c r="AE463" s="39"/>
      <c r="AR463" s="231" t="s">
        <v>173</v>
      </c>
      <c r="AT463" s="231" t="s">
        <v>128</v>
      </c>
      <c r="AU463" s="231" t="s">
        <v>87</v>
      </c>
      <c r="AY463" s="18" t="s">
        <v>126</v>
      </c>
      <c r="BE463" s="232">
        <f>IF(N463="základní",J463,0)</f>
        <v>0</v>
      </c>
      <c r="BF463" s="232">
        <f>IF(N463="snížená",J463,0)</f>
        <v>0</v>
      </c>
      <c r="BG463" s="232">
        <f>IF(N463="zákl. přenesená",J463,0)</f>
        <v>0</v>
      </c>
      <c r="BH463" s="232">
        <f>IF(N463="sníž. přenesená",J463,0)</f>
        <v>0</v>
      </c>
      <c r="BI463" s="232">
        <f>IF(N463="nulová",J463,0)</f>
        <v>0</v>
      </c>
      <c r="BJ463" s="18" t="s">
        <v>133</v>
      </c>
      <c r="BK463" s="232">
        <f>ROUND(I463*H463,2)</f>
        <v>0</v>
      </c>
      <c r="BL463" s="18" t="s">
        <v>173</v>
      </c>
      <c r="BM463" s="231" t="s">
        <v>662</v>
      </c>
    </row>
    <row r="464" s="2" customFormat="1">
      <c r="A464" s="39"/>
      <c r="B464" s="40"/>
      <c r="C464" s="41"/>
      <c r="D464" s="233" t="s">
        <v>135</v>
      </c>
      <c r="E464" s="41"/>
      <c r="F464" s="234" t="s">
        <v>663</v>
      </c>
      <c r="G464" s="41"/>
      <c r="H464" s="41"/>
      <c r="I464" s="138"/>
      <c r="J464" s="41"/>
      <c r="K464" s="41"/>
      <c r="L464" s="45"/>
      <c r="M464" s="235"/>
      <c r="N464" s="236"/>
      <c r="O464" s="86"/>
      <c r="P464" s="86"/>
      <c r="Q464" s="86"/>
      <c r="R464" s="86"/>
      <c r="S464" s="86"/>
      <c r="T464" s="87"/>
      <c r="U464" s="39"/>
      <c r="V464" s="39"/>
      <c r="W464" s="39"/>
      <c r="X464" s="39"/>
      <c r="Y464" s="39"/>
      <c r="Z464" s="39"/>
      <c r="AA464" s="39"/>
      <c r="AB464" s="39"/>
      <c r="AC464" s="39"/>
      <c r="AD464" s="39"/>
      <c r="AE464" s="39"/>
      <c r="AT464" s="18" t="s">
        <v>135</v>
      </c>
      <c r="AU464" s="18" t="s">
        <v>87</v>
      </c>
    </row>
    <row r="465" s="2" customFormat="1">
      <c r="A465" s="39"/>
      <c r="B465" s="40"/>
      <c r="C465" s="41"/>
      <c r="D465" s="233" t="s">
        <v>137</v>
      </c>
      <c r="E465" s="41"/>
      <c r="F465" s="237" t="s">
        <v>664</v>
      </c>
      <c r="G465" s="41"/>
      <c r="H465" s="41"/>
      <c r="I465" s="138"/>
      <c r="J465" s="41"/>
      <c r="K465" s="41"/>
      <c r="L465" s="45"/>
      <c r="M465" s="235"/>
      <c r="N465" s="236"/>
      <c r="O465" s="86"/>
      <c r="P465" s="86"/>
      <c r="Q465" s="86"/>
      <c r="R465" s="86"/>
      <c r="S465" s="86"/>
      <c r="T465" s="87"/>
      <c r="U465" s="39"/>
      <c r="V465" s="39"/>
      <c r="W465" s="39"/>
      <c r="X465" s="39"/>
      <c r="Y465" s="39"/>
      <c r="Z465" s="39"/>
      <c r="AA465" s="39"/>
      <c r="AB465" s="39"/>
      <c r="AC465" s="39"/>
      <c r="AD465" s="39"/>
      <c r="AE465" s="39"/>
      <c r="AT465" s="18" t="s">
        <v>137</v>
      </c>
      <c r="AU465" s="18" t="s">
        <v>87</v>
      </c>
    </row>
    <row r="466" s="13" customFormat="1">
      <c r="A466" s="13"/>
      <c r="B466" s="238"/>
      <c r="C466" s="239"/>
      <c r="D466" s="233" t="s">
        <v>139</v>
      </c>
      <c r="E466" s="240" t="s">
        <v>32</v>
      </c>
      <c r="F466" s="241" t="s">
        <v>665</v>
      </c>
      <c r="G466" s="239"/>
      <c r="H466" s="240" t="s">
        <v>32</v>
      </c>
      <c r="I466" s="242"/>
      <c r="J466" s="239"/>
      <c r="K466" s="239"/>
      <c r="L466" s="243"/>
      <c r="M466" s="244"/>
      <c r="N466" s="245"/>
      <c r="O466" s="245"/>
      <c r="P466" s="245"/>
      <c r="Q466" s="245"/>
      <c r="R466" s="245"/>
      <c r="S466" s="245"/>
      <c r="T466" s="246"/>
      <c r="U466" s="13"/>
      <c r="V466" s="13"/>
      <c r="W466" s="13"/>
      <c r="X466" s="13"/>
      <c r="Y466" s="13"/>
      <c r="Z466" s="13"/>
      <c r="AA466" s="13"/>
      <c r="AB466" s="13"/>
      <c r="AC466" s="13"/>
      <c r="AD466" s="13"/>
      <c r="AE466" s="13"/>
      <c r="AT466" s="247" t="s">
        <v>139</v>
      </c>
      <c r="AU466" s="247" t="s">
        <v>87</v>
      </c>
      <c r="AV466" s="13" t="s">
        <v>23</v>
      </c>
      <c r="AW466" s="13" t="s">
        <v>39</v>
      </c>
      <c r="AX466" s="13" t="s">
        <v>78</v>
      </c>
      <c r="AY466" s="247" t="s">
        <v>126</v>
      </c>
    </row>
    <row r="467" s="14" customFormat="1">
      <c r="A467" s="14"/>
      <c r="B467" s="248"/>
      <c r="C467" s="249"/>
      <c r="D467" s="233" t="s">
        <v>139</v>
      </c>
      <c r="E467" s="250" t="s">
        <v>32</v>
      </c>
      <c r="F467" s="251" t="s">
        <v>666</v>
      </c>
      <c r="G467" s="249"/>
      <c r="H467" s="252">
        <v>188.37000000000001</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139</v>
      </c>
      <c r="AU467" s="258" t="s">
        <v>87</v>
      </c>
      <c r="AV467" s="14" t="s">
        <v>87</v>
      </c>
      <c r="AW467" s="14" t="s">
        <v>39</v>
      </c>
      <c r="AX467" s="14" t="s">
        <v>23</v>
      </c>
      <c r="AY467" s="258" t="s">
        <v>126</v>
      </c>
    </row>
    <row r="468" s="2" customFormat="1" ht="16.5" customHeight="1">
      <c r="A468" s="39"/>
      <c r="B468" s="40"/>
      <c r="C468" s="270" t="s">
        <v>667</v>
      </c>
      <c r="D468" s="270" t="s">
        <v>318</v>
      </c>
      <c r="E468" s="271" t="s">
        <v>668</v>
      </c>
      <c r="F468" s="272" t="s">
        <v>669</v>
      </c>
      <c r="G468" s="273" t="s">
        <v>426</v>
      </c>
      <c r="H468" s="274">
        <v>0.188</v>
      </c>
      <c r="I468" s="275"/>
      <c r="J468" s="276">
        <f>ROUND(I468*H468,2)</f>
        <v>0</v>
      </c>
      <c r="K468" s="272" t="s">
        <v>132</v>
      </c>
      <c r="L468" s="277"/>
      <c r="M468" s="278" t="s">
        <v>32</v>
      </c>
      <c r="N468" s="279" t="s">
        <v>51</v>
      </c>
      <c r="O468" s="86"/>
      <c r="P468" s="229">
        <f>O468*H468</f>
        <v>0</v>
      </c>
      <c r="Q468" s="229">
        <v>1</v>
      </c>
      <c r="R468" s="229">
        <f>Q468*H468</f>
        <v>0.188</v>
      </c>
      <c r="S468" s="229">
        <v>0</v>
      </c>
      <c r="T468" s="230">
        <f>S468*H468</f>
        <v>0</v>
      </c>
      <c r="U468" s="39"/>
      <c r="V468" s="39"/>
      <c r="W468" s="39"/>
      <c r="X468" s="39"/>
      <c r="Y468" s="39"/>
      <c r="Z468" s="39"/>
      <c r="AA468" s="39"/>
      <c r="AB468" s="39"/>
      <c r="AC468" s="39"/>
      <c r="AD468" s="39"/>
      <c r="AE468" s="39"/>
      <c r="AR468" s="231" t="s">
        <v>369</v>
      </c>
      <c r="AT468" s="231" t="s">
        <v>318</v>
      </c>
      <c r="AU468" s="231" t="s">
        <v>87</v>
      </c>
      <c r="AY468" s="18" t="s">
        <v>126</v>
      </c>
      <c r="BE468" s="232">
        <f>IF(N468="základní",J468,0)</f>
        <v>0</v>
      </c>
      <c r="BF468" s="232">
        <f>IF(N468="snížená",J468,0)</f>
        <v>0</v>
      </c>
      <c r="BG468" s="232">
        <f>IF(N468="zákl. přenesená",J468,0)</f>
        <v>0</v>
      </c>
      <c r="BH468" s="232">
        <f>IF(N468="sníž. přenesená",J468,0)</f>
        <v>0</v>
      </c>
      <c r="BI468" s="232">
        <f>IF(N468="nulová",J468,0)</f>
        <v>0</v>
      </c>
      <c r="BJ468" s="18" t="s">
        <v>133</v>
      </c>
      <c r="BK468" s="232">
        <f>ROUND(I468*H468,2)</f>
        <v>0</v>
      </c>
      <c r="BL468" s="18" t="s">
        <v>173</v>
      </c>
      <c r="BM468" s="231" t="s">
        <v>670</v>
      </c>
    </row>
    <row r="469" s="2" customFormat="1">
      <c r="A469" s="39"/>
      <c r="B469" s="40"/>
      <c r="C469" s="41"/>
      <c r="D469" s="233" t="s">
        <v>135</v>
      </c>
      <c r="E469" s="41"/>
      <c r="F469" s="234" t="s">
        <v>669</v>
      </c>
      <c r="G469" s="41"/>
      <c r="H469" s="41"/>
      <c r="I469" s="138"/>
      <c r="J469" s="41"/>
      <c r="K469" s="41"/>
      <c r="L469" s="45"/>
      <c r="M469" s="235"/>
      <c r="N469" s="236"/>
      <c r="O469" s="86"/>
      <c r="P469" s="86"/>
      <c r="Q469" s="86"/>
      <c r="R469" s="86"/>
      <c r="S469" s="86"/>
      <c r="T469" s="87"/>
      <c r="U469" s="39"/>
      <c r="V469" s="39"/>
      <c r="W469" s="39"/>
      <c r="X469" s="39"/>
      <c r="Y469" s="39"/>
      <c r="Z469" s="39"/>
      <c r="AA469" s="39"/>
      <c r="AB469" s="39"/>
      <c r="AC469" s="39"/>
      <c r="AD469" s="39"/>
      <c r="AE469" s="39"/>
      <c r="AT469" s="18" t="s">
        <v>135</v>
      </c>
      <c r="AU469" s="18" t="s">
        <v>87</v>
      </c>
    </row>
    <row r="470" s="2" customFormat="1">
      <c r="A470" s="39"/>
      <c r="B470" s="40"/>
      <c r="C470" s="41"/>
      <c r="D470" s="233" t="s">
        <v>671</v>
      </c>
      <c r="E470" s="41"/>
      <c r="F470" s="237" t="s">
        <v>672</v>
      </c>
      <c r="G470" s="41"/>
      <c r="H470" s="41"/>
      <c r="I470" s="138"/>
      <c r="J470" s="41"/>
      <c r="K470" s="41"/>
      <c r="L470" s="45"/>
      <c r="M470" s="235"/>
      <c r="N470" s="236"/>
      <c r="O470" s="86"/>
      <c r="P470" s="86"/>
      <c r="Q470" s="86"/>
      <c r="R470" s="86"/>
      <c r="S470" s="86"/>
      <c r="T470" s="87"/>
      <c r="U470" s="39"/>
      <c r="V470" s="39"/>
      <c r="W470" s="39"/>
      <c r="X470" s="39"/>
      <c r="Y470" s="39"/>
      <c r="Z470" s="39"/>
      <c r="AA470" s="39"/>
      <c r="AB470" s="39"/>
      <c r="AC470" s="39"/>
      <c r="AD470" s="39"/>
      <c r="AE470" s="39"/>
      <c r="AT470" s="18" t="s">
        <v>671</v>
      </c>
      <c r="AU470" s="18" t="s">
        <v>87</v>
      </c>
    </row>
    <row r="471" s="13" customFormat="1">
      <c r="A471" s="13"/>
      <c r="B471" s="238"/>
      <c r="C471" s="239"/>
      <c r="D471" s="233" t="s">
        <v>139</v>
      </c>
      <c r="E471" s="240" t="s">
        <v>32</v>
      </c>
      <c r="F471" s="241" t="s">
        <v>673</v>
      </c>
      <c r="G471" s="239"/>
      <c r="H471" s="240" t="s">
        <v>32</v>
      </c>
      <c r="I471" s="242"/>
      <c r="J471" s="239"/>
      <c r="K471" s="239"/>
      <c r="L471" s="243"/>
      <c r="M471" s="244"/>
      <c r="N471" s="245"/>
      <c r="O471" s="245"/>
      <c r="P471" s="245"/>
      <c r="Q471" s="245"/>
      <c r="R471" s="245"/>
      <c r="S471" s="245"/>
      <c r="T471" s="246"/>
      <c r="U471" s="13"/>
      <c r="V471" s="13"/>
      <c r="W471" s="13"/>
      <c r="X471" s="13"/>
      <c r="Y471" s="13"/>
      <c r="Z471" s="13"/>
      <c r="AA471" s="13"/>
      <c r="AB471" s="13"/>
      <c r="AC471" s="13"/>
      <c r="AD471" s="13"/>
      <c r="AE471" s="13"/>
      <c r="AT471" s="247" t="s">
        <v>139</v>
      </c>
      <c r="AU471" s="247" t="s">
        <v>87</v>
      </c>
      <c r="AV471" s="13" t="s">
        <v>23</v>
      </c>
      <c r="AW471" s="13" t="s">
        <v>39</v>
      </c>
      <c r="AX471" s="13" t="s">
        <v>78</v>
      </c>
      <c r="AY471" s="247" t="s">
        <v>126</v>
      </c>
    </row>
    <row r="472" s="14" customFormat="1">
      <c r="A472" s="14"/>
      <c r="B472" s="248"/>
      <c r="C472" s="249"/>
      <c r="D472" s="233" t="s">
        <v>139</v>
      </c>
      <c r="E472" s="250" t="s">
        <v>32</v>
      </c>
      <c r="F472" s="251" t="s">
        <v>674</v>
      </c>
      <c r="G472" s="249"/>
      <c r="H472" s="252">
        <v>0.188</v>
      </c>
      <c r="I472" s="253"/>
      <c r="J472" s="249"/>
      <c r="K472" s="249"/>
      <c r="L472" s="254"/>
      <c r="M472" s="255"/>
      <c r="N472" s="256"/>
      <c r="O472" s="256"/>
      <c r="P472" s="256"/>
      <c r="Q472" s="256"/>
      <c r="R472" s="256"/>
      <c r="S472" s="256"/>
      <c r="T472" s="257"/>
      <c r="U472" s="14"/>
      <c r="V472" s="14"/>
      <c r="W472" s="14"/>
      <c r="X472" s="14"/>
      <c r="Y472" s="14"/>
      <c r="Z472" s="14"/>
      <c r="AA472" s="14"/>
      <c r="AB472" s="14"/>
      <c r="AC472" s="14"/>
      <c r="AD472" s="14"/>
      <c r="AE472" s="14"/>
      <c r="AT472" s="258" t="s">
        <v>139</v>
      </c>
      <c r="AU472" s="258" t="s">
        <v>87</v>
      </c>
      <c r="AV472" s="14" t="s">
        <v>87</v>
      </c>
      <c r="AW472" s="14" t="s">
        <v>39</v>
      </c>
      <c r="AX472" s="14" t="s">
        <v>23</v>
      </c>
      <c r="AY472" s="258" t="s">
        <v>126</v>
      </c>
    </row>
    <row r="473" s="2" customFormat="1" ht="16.5" customHeight="1">
      <c r="A473" s="39"/>
      <c r="B473" s="40"/>
      <c r="C473" s="220" t="s">
        <v>675</v>
      </c>
      <c r="D473" s="220" t="s">
        <v>128</v>
      </c>
      <c r="E473" s="221" t="s">
        <v>676</v>
      </c>
      <c r="F473" s="222" t="s">
        <v>677</v>
      </c>
      <c r="G473" s="223" t="s">
        <v>426</v>
      </c>
      <c r="H473" s="224">
        <v>0.19900000000000001</v>
      </c>
      <c r="I473" s="225"/>
      <c r="J473" s="226">
        <f>ROUND(I473*H473,2)</f>
        <v>0</v>
      </c>
      <c r="K473" s="222" t="s">
        <v>32</v>
      </c>
      <c r="L473" s="45"/>
      <c r="M473" s="227" t="s">
        <v>32</v>
      </c>
      <c r="N473" s="228" t="s">
        <v>51</v>
      </c>
      <c r="O473" s="86"/>
      <c r="P473" s="229">
        <f>O473*H473</f>
        <v>0</v>
      </c>
      <c r="Q473" s="229">
        <v>0</v>
      </c>
      <c r="R473" s="229">
        <f>Q473*H473</f>
        <v>0</v>
      </c>
      <c r="S473" s="229">
        <v>0</v>
      </c>
      <c r="T473" s="230">
        <f>S473*H473</f>
        <v>0</v>
      </c>
      <c r="U473" s="39"/>
      <c r="V473" s="39"/>
      <c r="W473" s="39"/>
      <c r="X473" s="39"/>
      <c r="Y473" s="39"/>
      <c r="Z473" s="39"/>
      <c r="AA473" s="39"/>
      <c r="AB473" s="39"/>
      <c r="AC473" s="39"/>
      <c r="AD473" s="39"/>
      <c r="AE473" s="39"/>
      <c r="AR473" s="231" t="s">
        <v>173</v>
      </c>
      <c r="AT473" s="231" t="s">
        <v>128</v>
      </c>
      <c r="AU473" s="231" t="s">
        <v>87</v>
      </c>
      <c r="AY473" s="18" t="s">
        <v>126</v>
      </c>
      <c r="BE473" s="232">
        <f>IF(N473="základní",J473,0)</f>
        <v>0</v>
      </c>
      <c r="BF473" s="232">
        <f>IF(N473="snížená",J473,0)</f>
        <v>0</v>
      </c>
      <c r="BG473" s="232">
        <f>IF(N473="zákl. přenesená",J473,0)</f>
        <v>0</v>
      </c>
      <c r="BH473" s="232">
        <f>IF(N473="sníž. přenesená",J473,0)</f>
        <v>0</v>
      </c>
      <c r="BI473" s="232">
        <f>IF(N473="nulová",J473,0)</f>
        <v>0</v>
      </c>
      <c r="BJ473" s="18" t="s">
        <v>133</v>
      </c>
      <c r="BK473" s="232">
        <f>ROUND(I473*H473,2)</f>
        <v>0</v>
      </c>
      <c r="BL473" s="18" t="s">
        <v>173</v>
      </c>
      <c r="BM473" s="231" t="s">
        <v>678</v>
      </c>
    </row>
    <row r="474" s="2" customFormat="1">
      <c r="A474" s="39"/>
      <c r="B474" s="40"/>
      <c r="C474" s="41"/>
      <c r="D474" s="233" t="s">
        <v>135</v>
      </c>
      <c r="E474" s="41"/>
      <c r="F474" s="234" t="s">
        <v>679</v>
      </c>
      <c r="G474" s="41"/>
      <c r="H474" s="41"/>
      <c r="I474" s="138"/>
      <c r="J474" s="41"/>
      <c r="K474" s="41"/>
      <c r="L474" s="45"/>
      <c r="M474" s="235"/>
      <c r="N474" s="236"/>
      <c r="O474" s="86"/>
      <c r="P474" s="86"/>
      <c r="Q474" s="86"/>
      <c r="R474" s="86"/>
      <c r="S474" s="86"/>
      <c r="T474" s="87"/>
      <c r="U474" s="39"/>
      <c r="V474" s="39"/>
      <c r="W474" s="39"/>
      <c r="X474" s="39"/>
      <c r="Y474" s="39"/>
      <c r="Z474" s="39"/>
      <c r="AA474" s="39"/>
      <c r="AB474" s="39"/>
      <c r="AC474" s="39"/>
      <c r="AD474" s="39"/>
      <c r="AE474" s="39"/>
      <c r="AT474" s="18" t="s">
        <v>135</v>
      </c>
      <c r="AU474" s="18" t="s">
        <v>87</v>
      </c>
    </row>
    <row r="475" s="2" customFormat="1">
      <c r="A475" s="39"/>
      <c r="B475" s="40"/>
      <c r="C475" s="41"/>
      <c r="D475" s="233" t="s">
        <v>137</v>
      </c>
      <c r="E475" s="41"/>
      <c r="F475" s="237" t="s">
        <v>680</v>
      </c>
      <c r="G475" s="41"/>
      <c r="H475" s="41"/>
      <c r="I475" s="138"/>
      <c r="J475" s="41"/>
      <c r="K475" s="41"/>
      <c r="L475" s="45"/>
      <c r="M475" s="280"/>
      <c r="N475" s="281"/>
      <c r="O475" s="282"/>
      <c r="P475" s="282"/>
      <c r="Q475" s="282"/>
      <c r="R475" s="282"/>
      <c r="S475" s="282"/>
      <c r="T475" s="283"/>
      <c r="U475" s="39"/>
      <c r="V475" s="39"/>
      <c r="W475" s="39"/>
      <c r="X475" s="39"/>
      <c r="Y475" s="39"/>
      <c r="Z475" s="39"/>
      <c r="AA475" s="39"/>
      <c r="AB475" s="39"/>
      <c r="AC475" s="39"/>
      <c r="AD475" s="39"/>
      <c r="AE475" s="39"/>
      <c r="AT475" s="18" t="s">
        <v>137</v>
      </c>
      <c r="AU475" s="18" t="s">
        <v>87</v>
      </c>
    </row>
    <row r="476" s="2" customFormat="1" ht="6.96" customHeight="1">
      <c r="A476" s="39"/>
      <c r="B476" s="61"/>
      <c r="C476" s="62"/>
      <c r="D476" s="62"/>
      <c r="E476" s="62"/>
      <c r="F476" s="62"/>
      <c r="G476" s="62"/>
      <c r="H476" s="62"/>
      <c r="I476" s="168"/>
      <c r="J476" s="62"/>
      <c r="K476" s="62"/>
      <c r="L476" s="45"/>
      <c r="M476" s="39"/>
      <c r="O476" s="39"/>
      <c r="P476" s="39"/>
      <c r="Q476" s="39"/>
      <c r="R476" s="39"/>
      <c r="S476" s="39"/>
      <c r="T476" s="39"/>
      <c r="U476" s="39"/>
      <c r="V476" s="39"/>
      <c r="W476" s="39"/>
      <c r="X476" s="39"/>
      <c r="Y476" s="39"/>
      <c r="Z476" s="39"/>
      <c r="AA476" s="39"/>
      <c r="AB476" s="39"/>
      <c r="AC476" s="39"/>
      <c r="AD476" s="39"/>
      <c r="AE476" s="39"/>
    </row>
  </sheetData>
  <sheetProtection sheet="1" autoFilter="0" formatColumns="0" formatRows="0" objects="1" scenarios="1" spinCount="100000" saltValue="iIzotsnxjjHsudJL3QVvWI2AZN0kCj0I6Iwo1IYo3Na4gylW34E/nPQGlxaMr8fqlaixT0MYfs69xWG/HiYbAw==" hashValue="73pQxZY5CsueBv47V5dAhOTPWkCwWJjug01dJ+Ixdn6XMYp696bAGNCGUwNQsNRlP4vrS/nWb2TmBgwZKjaeVw==" algorithmName="SHA-512" password="CC35"/>
  <autoFilter ref="C90:K475"/>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8" t="s">
        <v>90</v>
      </c>
    </row>
    <row r="3" s="1" customFormat="1" ht="6.96" customHeight="1">
      <c r="B3" s="131"/>
      <c r="C3" s="132"/>
      <c r="D3" s="132"/>
      <c r="E3" s="132"/>
      <c r="F3" s="132"/>
      <c r="G3" s="132"/>
      <c r="H3" s="132"/>
      <c r="I3" s="133"/>
      <c r="J3" s="132"/>
      <c r="K3" s="132"/>
      <c r="L3" s="21"/>
      <c r="AT3" s="18" t="s">
        <v>87</v>
      </c>
    </row>
    <row r="4" s="1" customFormat="1" ht="24.96" customHeight="1">
      <c r="B4" s="21"/>
      <c r="D4" s="134" t="s">
        <v>91</v>
      </c>
      <c r="I4" s="130"/>
      <c r="L4" s="21"/>
      <c r="M4" s="135" t="s">
        <v>10</v>
      </c>
      <c r="AT4" s="18" t="s">
        <v>39</v>
      </c>
    </row>
    <row r="5" s="1" customFormat="1" ht="6.96" customHeight="1">
      <c r="B5" s="21"/>
      <c r="I5" s="130"/>
      <c r="L5" s="21"/>
    </row>
    <row r="6" s="1" customFormat="1" ht="12" customHeight="1">
      <c r="B6" s="21"/>
      <c r="D6" s="136" t="s">
        <v>16</v>
      </c>
      <c r="I6" s="130"/>
      <c r="L6" s="21"/>
    </row>
    <row r="7" s="1" customFormat="1" ht="16.5" customHeight="1">
      <c r="B7" s="21"/>
      <c r="E7" s="137" t="str">
        <f>'Rekapitulace stavby'!K6</f>
        <v>Chrudimka, Chrudim, oprava nábřežní zdi LB, havárie, ř. km 21,085 - 21,095</v>
      </c>
      <c r="F7" s="136"/>
      <c r="G7" s="136"/>
      <c r="H7" s="136"/>
      <c r="I7" s="130"/>
      <c r="L7" s="21"/>
    </row>
    <row r="8" s="2" customFormat="1" ht="12" customHeight="1">
      <c r="A8" s="39"/>
      <c r="B8" s="45"/>
      <c r="C8" s="39"/>
      <c r="D8" s="136" t="s">
        <v>92</v>
      </c>
      <c r="E8" s="39"/>
      <c r="F8" s="39"/>
      <c r="G8" s="39"/>
      <c r="H8" s="39"/>
      <c r="I8" s="138"/>
      <c r="J8" s="39"/>
      <c r="K8" s="39"/>
      <c r="L8" s="139"/>
      <c r="S8" s="39"/>
      <c r="T8" s="39"/>
      <c r="U8" s="39"/>
      <c r="V8" s="39"/>
      <c r="W8" s="39"/>
      <c r="X8" s="39"/>
      <c r="Y8" s="39"/>
      <c r="Z8" s="39"/>
      <c r="AA8" s="39"/>
      <c r="AB8" s="39"/>
      <c r="AC8" s="39"/>
      <c r="AD8" s="39"/>
      <c r="AE8" s="39"/>
    </row>
    <row r="9" s="2" customFormat="1" ht="16.5" customHeight="1">
      <c r="A9" s="39"/>
      <c r="B9" s="45"/>
      <c r="C9" s="39"/>
      <c r="D9" s="39"/>
      <c r="E9" s="140" t="s">
        <v>681</v>
      </c>
      <c r="F9" s="39"/>
      <c r="G9" s="39"/>
      <c r="H9" s="39"/>
      <c r="I9" s="138"/>
      <c r="J9" s="39"/>
      <c r="K9" s="39"/>
      <c r="L9" s="139"/>
      <c r="S9" s="39"/>
      <c r="T9" s="39"/>
      <c r="U9" s="39"/>
      <c r="V9" s="39"/>
      <c r="W9" s="39"/>
      <c r="X9" s="39"/>
      <c r="Y9" s="39"/>
      <c r="Z9" s="39"/>
      <c r="AA9" s="39"/>
      <c r="AB9" s="39"/>
      <c r="AC9" s="39"/>
      <c r="AD9" s="39"/>
      <c r="AE9" s="39"/>
    </row>
    <row r="10" s="2" customFormat="1">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2" customFormat="1" ht="12" customHeight="1">
      <c r="A11" s="39"/>
      <c r="B11" s="45"/>
      <c r="C11" s="39"/>
      <c r="D11" s="136" t="s">
        <v>19</v>
      </c>
      <c r="E11" s="39"/>
      <c r="F11" s="141" t="s">
        <v>20</v>
      </c>
      <c r="G11" s="39"/>
      <c r="H11" s="39"/>
      <c r="I11" s="142" t="s">
        <v>21</v>
      </c>
      <c r="J11" s="141" t="s">
        <v>22</v>
      </c>
      <c r="K11" s="39"/>
      <c r="L11" s="139"/>
      <c r="S11" s="39"/>
      <c r="T11" s="39"/>
      <c r="U11" s="39"/>
      <c r="V11" s="39"/>
      <c r="W11" s="39"/>
      <c r="X11" s="39"/>
      <c r="Y11" s="39"/>
      <c r="Z11" s="39"/>
      <c r="AA11" s="39"/>
      <c r="AB11" s="39"/>
      <c r="AC11" s="39"/>
      <c r="AD11" s="39"/>
      <c r="AE11" s="39"/>
    </row>
    <row r="12" s="2" customFormat="1" ht="12" customHeight="1">
      <c r="A12" s="39"/>
      <c r="B12" s="45"/>
      <c r="C12" s="39"/>
      <c r="D12" s="136" t="s">
        <v>24</v>
      </c>
      <c r="E12" s="39"/>
      <c r="F12" s="141" t="s">
        <v>25</v>
      </c>
      <c r="G12" s="39"/>
      <c r="H12" s="39"/>
      <c r="I12" s="142" t="s">
        <v>26</v>
      </c>
      <c r="J12" s="143" t="str">
        <f>'Rekapitulace stavby'!AN8</f>
        <v>30.8.2019</v>
      </c>
      <c r="K12" s="39"/>
      <c r="L12" s="139"/>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2" customFormat="1" ht="12" customHeight="1">
      <c r="A14" s="39"/>
      <c r="B14" s="45"/>
      <c r="C14" s="39"/>
      <c r="D14" s="136" t="s">
        <v>30</v>
      </c>
      <c r="E14" s="39"/>
      <c r="F14" s="39"/>
      <c r="G14" s="39"/>
      <c r="H14" s="39"/>
      <c r="I14" s="142" t="s">
        <v>31</v>
      </c>
      <c r="J14" s="141" t="s">
        <v>32</v>
      </c>
      <c r="K14" s="39"/>
      <c r="L14" s="139"/>
      <c r="S14" s="39"/>
      <c r="T14" s="39"/>
      <c r="U14" s="39"/>
      <c r="V14" s="39"/>
      <c r="W14" s="39"/>
      <c r="X14" s="39"/>
      <c r="Y14" s="39"/>
      <c r="Z14" s="39"/>
      <c r="AA14" s="39"/>
      <c r="AB14" s="39"/>
      <c r="AC14" s="39"/>
      <c r="AD14" s="39"/>
      <c r="AE14" s="39"/>
    </row>
    <row r="15" s="2" customFormat="1" ht="18" customHeight="1">
      <c r="A15" s="39"/>
      <c r="B15" s="45"/>
      <c r="C15" s="39"/>
      <c r="D15" s="39"/>
      <c r="E15" s="141" t="s">
        <v>33</v>
      </c>
      <c r="F15" s="39"/>
      <c r="G15" s="39"/>
      <c r="H15" s="39"/>
      <c r="I15" s="142" t="s">
        <v>34</v>
      </c>
      <c r="J15" s="141" t="s">
        <v>32</v>
      </c>
      <c r="K15" s="39"/>
      <c r="L15" s="139"/>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2" customFormat="1" ht="12" customHeight="1">
      <c r="A17" s="39"/>
      <c r="B17" s="45"/>
      <c r="C17" s="39"/>
      <c r="D17" s="136" t="s">
        <v>35</v>
      </c>
      <c r="E17" s="39"/>
      <c r="F17" s="39"/>
      <c r="G17" s="39"/>
      <c r="H17" s="39"/>
      <c r="I17" s="142" t="s">
        <v>31</v>
      </c>
      <c r="J17" s="34" t="str">
        <f>'Rekapitulace stavby'!AN13</f>
        <v>Vyplň údaj</v>
      </c>
      <c r="K17" s="39"/>
      <c r="L17" s="139"/>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1"/>
      <c r="G18" s="141"/>
      <c r="H18" s="141"/>
      <c r="I18" s="142" t="s">
        <v>34</v>
      </c>
      <c r="J18" s="34" t="str">
        <f>'Rekapitulace stavby'!AN14</f>
        <v>Vyplň údaj</v>
      </c>
      <c r="K18" s="39"/>
      <c r="L18" s="139"/>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2" customFormat="1" ht="12" customHeight="1">
      <c r="A20" s="39"/>
      <c r="B20" s="45"/>
      <c r="C20" s="39"/>
      <c r="D20" s="136" t="s">
        <v>37</v>
      </c>
      <c r="E20" s="39"/>
      <c r="F20" s="39"/>
      <c r="G20" s="39"/>
      <c r="H20" s="39"/>
      <c r="I20" s="142" t="s">
        <v>31</v>
      </c>
      <c r="J20" s="141" t="s">
        <v>32</v>
      </c>
      <c r="K20" s="39"/>
      <c r="L20" s="139"/>
      <c r="S20" s="39"/>
      <c r="T20" s="39"/>
      <c r="U20" s="39"/>
      <c r="V20" s="39"/>
      <c r="W20" s="39"/>
      <c r="X20" s="39"/>
      <c r="Y20" s="39"/>
      <c r="Z20" s="39"/>
      <c r="AA20" s="39"/>
      <c r="AB20" s="39"/>
      <c r="AC20" s="39"/>
      <c r="AD20" s="39"/>
      <c r="AE20" s="39"/>
    </row>
    <row r="21" s="2" customFormat="1" ht="18" customHeight="1">
      <c r="A21" s="39"/>
      <c r="B21" s="45"/>
      <c r="C21" s="39"/>
      <c r="D21" s="39"/>
      <c r="E21" s="141" t="s">
        <v>38</v>
      </c>
      <c r="F21" s="39"/>
      <c r="G21" s="39"/>
      <c r="H21" s="39"/>
      <c r="I21" s="142" t="s">
        <v>34</v>
      </c>
      <c r="J21" s="141" t="s">
        <v>32</v>
      </c>
      <c r="K21" s="39"/>
      <c r="L21" s="139"/>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2" customFormat="1" ht="12" customHeight="1">
      <c r="A23" s="39"/>
      <c r="B23" s="45"/>
      <c r="C23" s="39"/>
      <c r="D23" s="136" t="s">
        <v>40</v>
      </c>
      <c r="E23" s="39"/>
      <c r="F23" s="39"/>
      <c r="G23" s="39"/>
      <c r="H23" s="39"/>
      <c r="I23" s="142" t="s">
        <v>31</v>
      </c>
      <c r="J23" s="141" t="s">
        <v>32</v>
      </c>
      <c r="K23" s="39"/>
      <c r="L23" s="139"/>
      <c r="S23" s="39"/>
      <c r="T23" s="39"/>
      <c r="U23" s="39"/>
      <c r="V23" s="39"/>
      <c r="W23" s="39"/>
      <c r="X23" s="39"/>
      <c r="Y23" s="39"/>
      <c r="Z23" s="39"/>
      <c r="AA23" s="39"/>
      <c r="AB23" s="39"/>
      <c r="AC23" s="39"/>
      <c r="AD23" s="39"/>
      <c r="AE23" s="39"/>
    </row>
    <row r="24" s="2" customFormat="1" ht="18" customHeight="1">
      <c r="A24" s="39"/>
      <c r="B24" s="45"/>
      <c r="C24" s="39"/>
      <c r="D24" s="39"/>
      <c r="E24" s="141" t="s">
        <v>41</v>
      </c>
      <c r="F24" s="39"/>
      <c r="G24" s="39"/>
      <c r="H24" s="39"/>
      <c r="I24" s="142" t="s">
        <v>34</v>
      </c>
      <c r="J24" s="141" t="s">
        <v>32</v>
      </c>
      <c r="K24" s="39"/>
      <c r="L24" s="139"/>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2" customFormat="1" ht="12" customHeight="1">
      <c r="A26" s="39"/>
      <c r="B26" s="45"/>
      <c r="C26" s="39"/>
      <c r="D26" s="136" t="s">
        <v>42</v>
      </c>
      <c r="E26" s="39"/>
      <c r="F26" s="39"/>
      <c r="G26" s="39"/>
      <c r="H26" s="39"/>
      <c r="I26" s="138"/>
      <c r="J26" s="39"/>
      <c r="K26" s="39"/>
      <c r="L26" s="139"/>
      <c r="S26" s="39"/>
      <c r="T26" s="39"/>
      <c r="U26" s="39"/>
      <c r="V26" s="39"/>
      <c r="W26" s="39"/>
      <c r="X26" s="39"/>
      <c r="Y26" s="39"/>
      <c r="Z26" s="39"/>
      <c r="AA26" s="39"/>
      <c r="AB26" s="39"/>
      <c r="AC26" s="39"/>
      <c r="AD26" s="39"/>
      <c r="AE26" s="39"/>
    </row>
    <row r="27" s="8" customFormat="1" ht="25.5" customHeight="1">
      <c r="A27" s="144"/>
      <c r="B27" s="145"/>
      <c r="C27" s="144"/>
      <c r="D27" s="144"/>
      <c r="E27" s="146" t="s">
        <v>94</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2" customFormat="1" ht="6.96"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2" customFormat="1" ht="25.44" customHeight="1">
      <c r="A30" s="39"/>
      <c r="B30" s="45"/>
      <c r="C30" s="39"/>
      <c r="D30" s="151" t="s">
        <v>44</v>
      </c>
      <c r="E30" s="39"/>
      <c r="F30" s="39"/>
      <c r="G30" s="39"/>
      <c r="H30" s="39"/>
      <c r="I30" s="138"/>
      <c r="J30" s="152">
        <f>ROUNDUP(J84, 2)</f>
        <v>0</v>
      </c>
      <c r="K30" s="39"/>
      <c r="L30" s="139"/>
      <c r="S30" s="39"/>
      <c r="T30" s="39"/>
      <c r="U30" s="39"/>
      <c r="V30" s="39"/>
      <c r="W30" s="39"/>
      <c r="X30" s="39"/>
      <c r="Y30" s="39"/>
      <c r="Z30" s="39"/>
      <c r="AA30" s="39"/>
      <c r="AB30" s="39"/>
      <c r="AC30" s="39"/>
      <c r="AD30" s="39"/>
      <c r="AE30" s="39"/>
    </row>
    <row r="31" s="2" customFormat="1" ht="6.96"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2" customFormat="1" ht="14.4" customHeight="1">
      <c r="A32" s="39"/>
      <c r="B32" s="45"/>
      <c r="C32" s="39"/>
      <c r="D32" s="39"/>
      <c r="E32" s="39"/>
      <c r="F32" s="153" t="s">
        <v>46</v>
      </c>
      <c r="G32" s="39"/>
      <c r="H32" s="39"/>
      <c r="I32" s="154" t="s">
        <v>45</v>
      </c>
      <c r="J32" s="153" t="s">
        <v>47</v>
      </c>
      <c r="K32" s="39"/>
      <c r="L32" s="139"/>
      <c r="S32" s="39"/>
      <c r="T32" s="39"/>
      <c r="U32" s="39"/>
      <c r="V32" s="39"/>
      <c r="W32" s="39"/>
      <c r="X32" s="39"/>
      <c r="Y32" s="39"/>
      <c r="Z32" s="39"/>
      <c r="AA32" s="39"/>
      <c r="AB32" s="39"/>
      <c r="AC32" s="39"/>
      <c r="AD32" s="39"/>
      <c r="AE32" s="39"/>
    </row>
    <row r="33" hidden="1" s="2" customFormat="1" ht="14.4" customHeight="1">
      <c r="A33" s="39"/>
      <c r="B33" s="45"/>
      <c r="C33" s="39"/>
      <c r="D33" s="155" t="s">
        <v>48</v>
      </c>
      <c r="E33" s="136" t="s">
        <v>49</v>
      </c>
      <c r="F33" s="156">
        <f>ROUNDUP((SUM(BE84:BE172)),  2)</f>
        <v>0</v>
      </c>
      <c r="G33" s="39"/>
      <c r="H33" s="39"/>
      <c r="I33" s="157">
        <v>0.20999999999999999</v>
      </c>
      <c r="J33" s="156">
        <f>ROUNDUP(((SUM(BE84:BE172))*I33),  2)</f>
        <v>0</v>
      </c>
      <c r="K33" s="39"/>
      <c r="L33" s="139"/>
      <c r="S33" s="39"/>
      <c r="T33" s="39"/>
      <c r="U33" s="39"/>
      <c r="V33" s="39"/>
      <c r="W33" s="39"/>
      <c r="X33" s="39"/>
      <c r="Y33" s="39"/>
      <c r="Z33" s="39"/>
      <c r="AA33" s="39"/>
      <c r="AB33" s="39"/>
      <c r="AC33" s="39"/>
      <c r="AD33" s="39"/>
      <c r="AE33" s="39"/>
    </row>
    <row r="34" hidden="1" s="2" customFormat="1" ht="14.4" customHeight="1">
      <c r="A34" s="39"/>
      <c r="B34" s="45"/>
      <c r="C34" s="39"/>
      <c r="D34" s="39"/>
      <c r="E34" s="136" t="s">
        <v>50</v>
      </c>
      <c r="F34" s="156">
        <f>ROUNDUP((SUM(BF84:BF172)),  2)</f>
        <v>0</v>
      </c>
      <c r="G34" s="39"/>
      <c r="H34" s="39"/>
      <c r="I34" s="157">
        <v>0.14999999999999999</v>
      </c>
      <c r="J34" s="156">
        <f>ROUNDUP(((SUM(BF84:BF172))*I34),  2)</f>
        <v>0</v>
      </c>
      <c r="K34" s="39"/>
      <c r="L34" s="139"/>
      <c r="S34" s="39"/>
      <c r="T34" s="39"/>
      <c r="U34" s="39"/>
      <c r="V34" s="39"/>
      <c r="W34" s="39"/>
      <c r="X34" s="39"/>
      <c r="Y34" s="39"/>
      <c r="Z34" s="39"/>
      <c r="AA34" s="39"/>
      <c r="AB34" s="39"/>
      <c r="AC34" s="39"/>
      <c r="AD34" s="39"/>
      <c r="AE34" s="39"/>
    </row>
    <row r="35" s="2" customFormat="1" ht="14.4" customHeight="1">
      <c r="A35" s="39"/>
      <c r="B35" s="45"/>
      <c r="C35" s="39"/>
      <c r="D35" s="136" t="s">
        <v>48</v>
      </c>
      <c r="E35" s="136" t="s">
        <v>51</v>
      </c>
      <c r="F35" s="156">
        <f>ROUNDUP((SUM(BG84:BG172)),  2)</f>
        <v>0</v>
      </c>
      <c r="G35" s="39"/>
      <c r="H35" s="39"/>
      <c r="I35" s="157">
        <v>0.20999999999999999</v>
      </c>
      <c r="J35" s="156">
        <f>0</f>
        <v>0</v>
      </c>
      <c r="K35" s="39"/>
      <c r="L35" s="139"/>
      <c r="S35" s="39"/>
      <c r="T35" s="39"/>
      <c r="U35" s="39"/>
      <c r="V35" s="39"/>
      <c r="W35" s="39"/>
      <c r="X35" s="39"/>
      <c r="Y35" s="39"/>
      <c r="Z35" s="39"/>
      <c r="AA35" s="39"/>
      <c r="AB35" s="39"/>
      <c r="AC35" s="39"/>
      <c r="AD35" s="39"/>
      <c r="AE35" s="39"/>
    </row>
    <row r="36" s="2" customFormat="1" ht="14.4" customHeight="1">
      <c r="A36" s="39"/>
      <c r="B36" s="45"/>
      <c r="C36" s="39"/>
      <c r="D36" s="39"/>
      <c r="E36" s="136" t="s">
        <v>52</v>
      </c>
      <c r="F36" s="156">
        <f>ROUNDUP((SUM(BH84:BH172)),  2)</f>
        <v>0</v>
      </c>
      <c r="G36" s="39"/>
      <c r="H36" s="39"/>
      <c r="I36" s="157">
        <v>0.14999999999999999</v>
      </c>
      <c r="J36" s="156">
        <f>0</f>
        <v>0</v>
      </c>
      <c r="K36" s="39"/>
      <c r="L36" s="139"/>
      <c r="S36" s="39"/>
      <c r="T36" s="39"/>
      <c r="U36" s="39"/>
      <c r="V36" s="39"/>
      <c r="W36" s="39"/>
      <c r="X36" s="39"/>
      <c r="Y36" s="39"/>
      <c r="Z36" s="39"/>
      <c r="AA36" s="39"/>
      <c r="AB36" s="39"/>
      <c r="AC36" s="39"/>
      <c r="AD36" s="39"/>
      <c r="AE36" s="39"/>
    </row>
    <row r="37" hidden="1" s="2" customFormat="1" ht="14.4" customHeight="1">
      <c r="A37" s="39"/>
      <c r="B37" s="45"/>
      <c r="C37" s="39"/>
      <c r="D37" s="39"/>
      <c r="E37" s="136" t="s">
        <v>53</v>
      </c>
      <c r="F37" s="156">
        <f>ROUNDUP((SUM(BI84:BI172)),  2)</f>
        <v>0</v>
      </c>
      <c r="G37" s="39"/>
      <c r="H37" s="39"/>
      <c r="I37" s="157">
        <v>0</v>
      </c>
      <c r="J37" s="156">
        <f>0</f>
        <v>0</v>
      </c>
      <c r="K37" s="39"/>
      <c r="L37" s="139"/>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2" customFormat="1" ht="25.44" customHeight="1">
      <c r="A39" s="39"/>
      <c r="B39" s="45"/>
      <c r="C39" s="158"/>
      <c r="D39" s="159" t="s">
        <v>54</v>
      </c>
      <c r="E39" s="160"/>
      <c r="F39" s="160"/>
      <c r="G39" s="161" t="s">
        <v>55</v>
      </c>
      <c r="H39" s="162" t="s">
        <v>56</v>
      </c>
      <c r="I39" s="163"/>
      <c r="J39" s="164">
        <f>SUM(J30:J37)</f>
        <v>0</v>
      </c>
      <c r="K39" s="165"/>
      <c r="L39" s="139"/>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2" customFormat="1" ht="6.96"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2" customFormat="1" ht="24.96" customHeight="1">
      <c r="A45" s="39"/>
      <c r="B45" s="40"/>
      <c r="C45" s="24" t="s">
        <v>95</v>
      </c>
      <c r="D45" s="41"/>
      <c r="E45" s="41"/>
      <c r="F45" s="41"/>
      <c r="G45" s="41"/>
      <c r="H45" s="41"/>
      <c r="I45" s="138"/>
      <c r="J45" s="41"/>
      <c r="K45" s="41"/>
      <c r="L45" s="139"/>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2" customFormat="1" ht="16.5" customHeight="1">
      <c r="A48" s="39"/>
      <c r="B48" s="40"/>
      <c r="C48" s="41"/>
      <c r="D48" s="41"/>
      <c r="E48" s="172" t="str">
        <f>E7</f>
        <v>Chrudimka, Chrudim, oprava nábřežní zdi LB, havárie, ř. km 21,085 - 21,095</v>
      </c>
      <c r="F48" s="33"/>
      <c r="G48" s="33"/>
      <c r="H48" s="33"/>
      <c r="I48" s="138"/>
      <c r="J48" s="41"/>
      <c r="K48" s="41"/>
      <c r="L48" s="139"/>
      <c r="S48" s="39"/>
      <c r="T48" s="39"/>
      <c r="U48" s="39"/>
      <c r="V48" s="39"/>
      <c r="W48" s="39"/>
      <c r="X48" s="39"/>
      <c r="Y48" s="39"/>
      <c r="Z48" s="39"/>
      <c r="AA48" s="39"/>
      <c r="AB48" s="39"/>
      <c r="AC48" s="39"/>
      <c r="AD48" s="39"/>
      <c r="AE48" s="39"/>
    </row>
    <row r="49" s="2" customFormat="1" ht="12" customHeight="1">
      <c r="A49" s="39"/>
      <c r="B49" s="40"/>
      <c r="C49" s="33" t="s">
        <v>92</v>
      </c>
      <c r="D49" s="41"/>
      <c r="E49" s="41"/>
      <c r="F49" s="41"/>
      <c r="G49" s="41"/>
      <c r="H49" s="41"/>
      <c r="I49" s="138"/>
      <c r="J49" s="41"/>
      <c r="K49" s="41"/>
      <c r="L49" s="139"/>
      <c r="S49" s="39"/>
      <c r="T49" s="39"/>
      <c r="U49" s="39"/>
      <c r="V49" s="39"/>
      <c r="W49" s="39"/>
      <c r="X49" s="39"/>
      <c r="Y49" s="39"/>
      <c r="Z49" s="39"/>
      <c r="AA49" s="39"/>
      <c r="AB49" s="39"/>
      <c r="AC49" s="39"/>
      <c r="AD49" s="39"/>
      <c r="AE49" s="39"/>
    </row>
    <row r="50" s="2" customFormat="1" ht="16.5" customHeight="1">
      <c r="A50" s="39"/>
      <c r="B50" s="40"/>
      <c r="C50" s="41"/>
      <c r="D50" s="41"/>
      <c r="E50" s="71" t="str">
        <f>E9</f>
        <v>VON - Vedlejší a ostatní náklady</v>
      </c>
      <c r="F50" s="41"/>
      <c r="G50" s="41"/>
      <c r="H50" s="41"/>
      <c r="I50" s="138"/>
      <c r="J50" s="41"/>
      <c r="K50" s="41"/>
      <c r="L50" s="139"/>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2" customFormat="1" ht="12" customHeight="1">
      <c r="A52" s="39"/>
      <c r="B52" s="40"/>
      <c r="C52" s="33" t="s">
        <v>24</v>
      </c>
      <c r="D52" s="41"/>
      <c r="E52" s="41"/>
      <c r="F52" s="28" t="str">
        <f>F12</f>
        <v>Chrudim</v>
      </c>
      <c r="G52" s="41"/>
      <c r="H52" s="41"/>
      <c r="I52" s="142" t="s">
        <v>26</v>
      </c>
      <c r="J52" s="74" t="str">
        <f>IF(J12="","",J12)</f>
        <v>30.8.2019</v>
      </c>
      <c r="K52" s="41"/>
      <c r="L52" s="139"/>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2" customFormat="1" ht="43.05" customHeight="1">
      <c r="A54" s="39"/>
      <c r="B54" s="40"/>
      <c r="C54" s="33" t="s">
        <v>30</v>
      </c>
      <c r="D54" s="41"/>
      <c r="E54" s="41"/>
      <c r="F54" s="28" t="str">
        <f>E15</f>
        <v>Povodí Labe, státní podnik, závod 2, Pardubice</v>
      </c>
      <c r="G54" s="41"/>
      <c r="H54" s="41"/>
      <c r="I54" s="142" t="s">
        <v>37</v>
      </c>
      <c r="J54" s="37" t="str">
        <f>E21</f>
        <v xml:space="preserve">Povodí Labe, státní podnik, OIČ, Hradec Králové </v>
      </c>
      <c r="K54" s="41"/>
      <c r="L54" s="139"/>
      <c r="S54" s="39"/>
      <c r="T54" s="39"/>
      <c r="U54" s="39"/>
      <c r="V54" s="39"/>
      <c r="W54" s="39"/>
      <c r="X54" s="39"/>
      <c r="Y54" s="39"/>
      <c r="Z54" s="39"/>
      <c r="AA54" s="39"/>
      <c r="AB54" s="39"/>
      <c r="AC54" s="39"/>
      <c r="AD54" s="39"/>
      <c r="AE54" s="39"/>
    </row>
    <row r="55" s="2" customFormat="1" ht="15.15" customHeight="1">
      <c r="A55" s="39"/>
      <c r="B55" s="40"/>
      <c r="C55" s="33" t="s">
        <v>35</v>
      </c>
      <c r="D55" s="41"/>
      <c r="E55" s="41"/>
      <c r="F55" s="28" t="str">
        <f>IF(E18="","",E18)</f>
        <v>Vyplň údaj</v>
      </c>
      <c r="G55" s="41"/>
      <c r="H55" s="41"/>
      <c r="I55" s="142" t="s">
        <v>40</v>
      </c>
      <c r="J55" s="37" t="str">
        <f>E24</f>
        <v>Ing. Eva Morkesová</v>
      </c>
      <c r="K55" s="41"/>
      <c r="L55" s="139"/>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2" customFormat="1" ht="29.28" customHeight="1">
      <c r="A57" s="39"/>
      <c r="B57" s="40"/>
      <c r="C57" s="173" t="s">
        <v>96</v>
      </c>
      <c r="D57" s="174"/>
      <c r="E57" s="174"/>
      <c r="F57" s="174"/>
      <c r="G57" s="174"/>
      <c r="H57" s="174"/>
      <c r="I57" s="175"/>
      <c r="J57" s="176" t="s">
        <v>97</v>
      </c>
      <c r="K57" s="174"/>
      <c r="L57" s="139"/>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2" customFormat="1" ht="22.8" customHeight="1">
      <c r="A59" s="39"/>
      <c r="B59" s="40"/>
      <c r="C59" s="177" t="s">
        <v>76</v>
      </c>
      <c r="D59" s="41"/>
      <c r="E59" s="41"/>
      <c r="F59" s="41"/>
      <c r="G59" s="41"/>
      <c r="H59" s="41"/>
      <c r="I59" s="138"/>
      <c r="J59" s="104">
        <f>J84</f>
        <v>0</v>
      </c>
      <c r="K59" s="41"/>
      <c r="L59" s="139"/>
      <c r="S59" s="39"/>
      <c r="T59" s="39"/>
      <c r="U59" s="39"/>
      <c r="V59" s="39"/>
      <c r="W59" s="39"/>
      <c r="X59" s="39"/>
      <c r="Y59" s="39"/>
      <c r="Z59" s="39"/>
      <c r="AA59" s="39"/>
      <c r="AB59" s="39"/>
      <c r="AC59" s="39"/>
      <c r="AD59" s="39"/>
      <c r="AE59" s="39"/>
      <c r="AU59" s="18" t="s">
        <v>98</v>
      </c>
    </row>
    <row r="60" s="9" customFormat="1" ht="24.96" customHeight="1">
      <c r="A60" s="9"/>
      <c r="B60" s="178"/>
      <c r="C60" s="179"/>
      <c r="D60" s="180" t="s">
        <v>682</v>
      </c>
      <c r="E60" s="181"/>
      <c r="F60" s="181"/>
      <c r="G60" s="181"/>
      <c r="H60" s="181"/>
      <c r="I60" s="182"/>
      <c r="J60" s="183">
        <f>J85</f>
        <v>0</v>
      </c>
      <c r="K60" s="179"/>
      <c r="L60" s="184"/>
      <c r="S60" s="9"/>
      <c r="T60" s="9"/>
      <c r="U60" s="9"/>
      <c r="V60" s="9"/>
      <c r="W60" s="9"/>
      <c r="X60" s="9"/>
      <c r="Y60" s="9"/>
      <c r="Z60" s="9"/>
      <c r="AA60" s="9"/>
      <c r="AB60" s="9"/>
      <c r="AC60" s="9"/>
      <c r="AD60" s="9"/>
      <c r="AE60" s="9"/>
    </row>
    <row r="61" s="10" customFormat="1" ht="19.92" customHeight="1">
      <c r="A61" s="10"/>
      <c r="B61" s="185"/>
      <c r="C61" s="186"/>
      <c r="D61" s="187" t="s">
        <v>683</v>
      </c>
      <c r="E61" s="188"/>
      <c r="F61" s="188"/>
      <c r="G61" s="188"/>
      <c r="H61" s="188"/>
      <c r="I61" s="189"/>
      <c r="J61" s="190">
        <f>J86</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684</v>
      </c>
      <c r="E62" s="188"/>
      <c r="F62" s="188"/>
      <c r="G62" s="188"/>
      <c r="H62" s="188"/>
      <c r="I62" s="189"/>
      <c r="J62" s="190">
        <f>J114</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685</v>
      </c>
      <c r="E63" s="188"/>
      <c r="F63" s="188"/>
      <c r="G63" s="188"/>
      <c r="H63" s="188"/>
      <c r="I63" s="189"/>
      <c r="J63" s="190">
        <f>J123</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686</v>
      </c>
      <c r="E64" s="188"/>
      <c r="F64" s="188"/>
      <c r="G64" s="188"/>
      <c r="H64" s="188"/>
      <c r="I64" s="189"/>
      <c r="J64" s="190">
        <f>J126</f>
        <v>0</v>
      </c>
      <c r="K64" s="186"/>
      <c r="L64" s="191"/>
      <c r="S64" s="10"/>
      <c r="T64" s="10"/>
      <c r="U64" s="10"/>
      <c r="V64" s="10"/>
      <c r="W64" s="10"/>
      <c r="X64" s="10"/>
      <c r="Y64" s="10"/>
      <c r="Z64" s="10"/>
      <c r="AA64" s="10"/>
      <c r="AB64" s="10"/>
      <c r="AC64" s="10"/>
      <c r="AD64" s="10"/>
      <c r="AE64" s="10"/>
    </row>
    <row r="65" s="2" customFormat="1" ht="21.84"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2" customFormat="1" ht="6.96" customHeight="1">
      <c r="A66" s="39"/>
      <c r="B66" s="61"/>
      <c r="C66" s="62"/>
      <c r="D66" s="62"/>
      <c r="E66" s="62"/>
      <c r="F66" s="62"/>
      <c r="G66" s="62"/>
      <c r="H66" s="62"/>
      <c r="I66" s="168"/>
      <c r="J66" s="62"/>
      <c r="K66" s="62"/>
      <c r="L66" s="139"/>
      <c r="S66" s="39"/>
      <c r="T66" s="39"/>
      <c r="U66" s="39"/>
      <c r="V66" s="39"/>
      <c r="W66" s="39"/>
      <c r="X66" s="39"/>
      <c r="Y66" s="39"/>
      <c r="Z66" s="39"/>
      <c r="AA66" s="39"/>
      <c r="AB66" s="39"/>
      <c r="AC66" s="39"/>
      <c r="AD66" s="39"/>
      <c r="AE66" s="39"/>
    </row>
    <row r="70" s="2" customFormat="1" ht="6.96" customHeight="1">
      <c r="A70" s="39"/>
      <c r="B70" s="63"/>
      <c r="C70" s="64"/>
      <c r="D70" s="64"/>
      <c r="E70" s="64"/>
      <c r="F70" s="64"/>
      <c r="G70" s="64"/>
      <c r="H70" s="64"/>
      <c r="I70" s="171"/>
      <c r="J70" s="64"/>
      <c r="K70" s="64"/>
      <c r="L70" s="139"/>
      <c r="S70" s="39"/>
      <c r="T70" s="39"/>
      <c r="U70" s="39"/>
      <c r="V70" s="39"/>
      <c r="W70" s="39"/>
      <c r="X70" s="39"/>
      <c r="Y70" s="39"/>
      <c r="Z70" s="39"/>
      <c r="AA70" s="39"/>
      <c r="AB70" s="39"/>
      <c r="AC70" s="39"/>
      <c r="AD70" s="39"/>
      <c r="AE70" s="39"/>
    </row>
    <row r="71" s="2" customFormat="1" ht="24.96" customHeight="1">
      <c r="A71" s="39"/>
      <c r="B71" s="40"/>
      <c r="C71" s="24" t="s">
        <v>111</v>
      </c>
      <c r="D71" s="41"/>
      <c r="E71" s="41"/>
      <c r="F71" s="41"/>
      <c r="G71" s="41"/>
      <c r="H71" s="41"/>
      <c r="I71" s="138"/>
      <c r="J71" s="41"/>
      <c r="K71" s="41"/>
      <c r="L71" s="139"/>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2" customFormat="1" ht="16.5" customHeight="1">
      <c r="A74" s="39"/>
      <c r="B74" s="40"/>
      <c r="C74" s="41"/>
      <c r="D74" s="41"/>
      <c r="E74" s="172" t="str">
        <f>E7</f>
        <v>Chrudimka, Chrudim, oprava nábřežní zdi LB, havárie, ř. km 21,085 - 21,095</v>
      </c>
      <c r="F74" s="33"/>
      <c r="G74" s="33"/>
      <c r="H74" s="33"/>
      <c r="I74" s="138"/>
      <c r="J74" s="41"/>
      <c r="K74" s="41"/>
      <c r="L74" s="139"/>
      <c r="S74" s="39"/>
      <c r="T74" s="39"/>
      <c r="U74" s="39"/>
      <c r="V74" s="39"/>
      <c r="W74" s="39"/>
      <c r="X74" s="39"/>
      <c r="Y74" s="39"/>
      <c r="Z74" s="39"/>
      <c r="AA74" s="39"/>
      <c r="AB74" s="39"/>
      <c r="AC74" s="39"/>
      <c r="AD74" s="39"/>
      <c r="AE74" s="39"/>
    </row>
    <row r="75" s="2" customFormat="1" ht="12" customHeight="1">
      <c r="A75" s="39"/>
      <c r="B75" s="40"/>
      <c r="C75" s="33" t="s">
        <v>92</v>
      </c>
      <c r="D75" s="41"/>
      <c r="E75" s="41"/>
      <c r="F75" s="41"/>
      <c r="G75" s="41"/>
      <c r="H75" s="41"/>
      <c r="I75" s="138"/>
      <c r="J75" s="41"/>
      <c r="K75" s="41"/>
      <c r="L75" s="139"/>
      <c r="S75" s="39"/>
      <c r="T75" s="39"/>
      <c r="U75" s="39"/>
      <c r="V75" s="39"/>
      <c r="W75" s="39"/>
      <c r="X75" s="39"/>
      <c r="Y75" s="39"/>
      <c r="Z75" s="39"/>
      <c r="AA75" s="39"/>
      <c r="AB75" s="39"/>
      <c r="AC75" s="39"/>
      <c r="AD75" s="39"/>
      <c r="AE75" s="39"/>
    </row>
    <row r="76" s="2" customFormat="1" ht="16.5" customHeight="1">
      <c r="A76" s="39"/>
      <c r="B76" s="40"/>
      <c r="C76" s="41"/>
      <c r="D76" s="41"/>
      <c r="E76" s="71" t="str">
        <f>E9</f>
        <v>VON - Vedlejší a ostatní náklady</v>
      </c>
      <c r="F76" s="41"/>
      <c r="G76" s="41"/>
      <c r="H76" s="41"/>
      <c r="I76" s="138"/>
      <c r="J76" s="41"/>
      <c r="K76" s="41"/>
      <c r="L76" s="139"/>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2" customFormat="1" ht="12" customHeight="1">
      <c r="A78" s="39"/>
      <c r="B78" s="40"/>
      <c r="C78" s="33" t="s">
        <v>24</v>
      </c>
      <c r="D78" s="41"/>
      <c r="E78" s="41"/>
      <c r="F78" s="28" t="str">
        <f>F12</f>
        <v>Chrudim</v>
      </c>
      <c r="G78" s="41"/>
      <c r="H78" s="41"/>
      <c r="I78" s="142" t="s">
        <v>26</v>
      </c>
      <c r="J78" s="74" t="str">
        <f>IF(J12="","",J12)</f>
        <v>30.8.2019</v>
      </c>
      <c r="K78" s="41"/>
      <c r="L78" s="139"/>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2" customFormat="1" ht="43.05" customHeight="1">
      <c r="A80" s="39"/>
      <c r="B80" s="40"/>
      <c r="C80" s="33" t="s">
        <v>30</v>
      </c>
      <c r="D80" s="41"/>
      <c r="E80" s="41"/>
      <c r="F80" s="28" t="str">
        <f>E15</f>
        <v>Povodí Labe, státní podnik, závod 2, Pardubice</v>
      </c>
      <c r="G80" s="41"/>
      <c r="H80" s="41"/>
      <c r="I80" s="142" t="s">
        <v>37</v>
      </c>
      <c r="J80" s="37" t="str">
        <f>E21</f>
        <v xml:space="preserve">Povodí Labe, státní podnik, OIČ, Hradec Králové </v>
      </c>
      <c r="K80" s="41"/>
      <c r="L80" s="139"/>
      <c r="S80" s="39"/>
      <c r="T80" s="39"/>
      <c r="U80" s="39"/>
      <c r="V80" s="39"/>
      <c r="W80" s="39"/>
      <c r="X80" s="39"/>
      <c r="Y80" s="39"/>
      <c r="Z80" s="39"/>
      <c r="AA80" s="39"/>
      <c r="AB80" s="39"/>
      <c r="AC80" s="39"/>
      <c r="AD80" s="39"/>
      <c r="AE80" s="39"/>
    </row>
    <row r="81" s="2" customFormat="1" ht="15.15" customHeight="1">
      <c r="A81" s="39"/>
      <c r="B81" s="40"/>
      <c r="C81" s="33" t="s">
        <v>35</v>
      </c>
      <c r="D81" s="41"/>
      <c r="E81" s="41"/>
      <c r="F81" s="28" t="str">
        <f>IF(E18="","",E18)</f>
        <v>Vyplň údaj</v>
      </c>
      <c r="G81" s="41"/>
      <c r="H81" s="41"/>
      <c r="I81" s="142" t="s">
        <v>40</v>
      </c>
      <c r="J81" s="37" t="str">
        <f>E24</f>
        <v>Ing. Eva Morkesová</v>
      </c>
      <c r="K81" s="41"/>
      <c r="L81" s="139"/>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11" customFormat="1" ht="29.28" customHeight="1">
      <c r="A83" s="192"/>
      <c r="B83" s="193"/>
      <c r="C83" s="194" t="s">
        <v>112</v>
      </c>
      <c r="D83" s="195" t="s">
        <v>63</v>
      </c>
      <c r="E83" s="195" t="s">
        <v>59</v>
      </c>
      <c r="F83" s="195" t="s">
        <v>60</v>
      </c>
      <c r="G83" s="195" t="s">
        <v>113</v>
      </c>
      <c r="H83" s="195" t="s">
        <v>114</v>
      </c>
      <c r="I83" s="196" t="s">
        <v>115</v>
      </c>
      <c r="J83" s="195" t="s">
        <v>97</v>
      </c>
      <c r="K83" s="197" t="s">
        <v>116</v>
      </c>
      <c r="L83" s="198"/>
      <c r="M83" s="94" t="s">
        <v>32</v>
      </c>
      <c r="N83" s="95" t="s">
        <v>48</v>
      </c>
      <c r="O83" s="95" t="s">
        <v>117</v>
      </c>
      <c r="P83" s="95" t="s">
        <v>118</v>
      </c>
      <c r="Q83" s="95" t="s">
        <v>119</v>
      </c>
      <c r="R83" s="95" t="s">
        <v>120</v>
      </c>
      <c r="S83" s="95" t="s">
        <v>121</v>
      </c>
      <c r="T83" s="96" t="s">
        <v>122</v>
      </c>
      <c r="U83" s="192"/>
      <c r="V83" s="192"/>
      <c r="W83" s="192"/>
      <c r="X83" s="192"/>
      <c r="Y83" s="192"/>
      <c r="Z83" s="192"/>
      <c r="AA83" s="192"/>
      <c r="AB83" s="192"/>
      <c r="AC83" s="192"/>
      <c r="AD83" s="192"/>
      <c r="AE83" s="192"/>
    </row>
    <row r="84" s="2" customFormat="1" ht="22.8" customHeight="1">
      <c r="A84" s="39"/>
      <c r="B84" s="40"/>
      <c r="C84" s="101" t="s">
        <v>123</v>
      </c>
      <c r="D84" s="41"/>
      <c r="E84" s="41"/>
      <c r="F84" s="41"/>
      <c r="G84" s="41"/>
      <c r="H84" s="41"/>
      <c r="I84" s="138"/>
      <c r="J84" s="199">
        <f>BK84</f>
        <v>0</v>
      </c>
      <c r="K84" s="41"/>
      <c r="L84" s="45"/>
      <c r="M84" s="97"/>
      <c r="N84" s="200"/>
      <c r="O84" s="98"/>
      <c r="P84" s="201">
        <f>P85</f>
        <v>0</v>
      </c>
      <c r="Q84" s="98"/>
      <c r="R84" s="201">
        <f>R85</f>
        <v>0</v>
      </c>
      <c r="S84" s="98"/>
      <c r="T84" s="202">
        <f>T85</f>
        <v>0</v>
      </c>
      <c r="U84" s="39"/>
      <c r="V84" s="39"/>
      <c r="W84" s="39"/>
      <c r="X84" s="39"/>
      <c r="Y84" s="39"/>
      <c r="Z84" s="39"/>
      <c r="AA84" s="39"/>
      <c r="AB84" s="39"/>
      <c r="AC84" s="39"/>
      <c r="AD84" s="39"/>
      <c r="AE84" s="39"/>
      <c r="AT84" s="18" t="s">
        <v>77</v>
      </c>
      <c r="AU84" s="18" t="s">
        <v>98</v>
      </c>
      <c r="BK84" s="203">
        <f>BK85</f>
        <v>0</v>
      </c>
    </row>
    <row r="85" s="12" customFormat="1" ht="25.92" customHeight="1">
      <c r="A85" s="12"/>
      <c r="B85" s="204"/>
      <c r="C85" s="205"/>
      <c r="D85" s="206" t="s">
        <v>77</v>
      </c>
      <c r="E85" s="207" t="s">
        <v>687</v>
      </c>
      <c r="F85" s="207" t="s">
        <v>688</v>
      </c>
      <c r="G85" s="205"/>
      <c r="H85" s="205"/>
      <c r="I85" s="208"/>
      <c r="J85" s="209">
        <f>BK85</f>
        <v>0</v>
      </c>
      <c r="K85" s="205"/>
      <c r="L85" s="210"/>
      <c r="M85" s="211"/>
      <c r="N85" s="212"/>
      <c r="O85" s="212"/>
      <c r="P85" s="213">
        <f>P86+P114+P123+P126</f>
        <v>0</v>
      </c>
      <c r="Q85" s="212"/>
      <c r="R85" s="213">
        <f>R86+R114+R123+R126</f>
        <v>0</v>
      </c>
      <c r="S85" s="212"/>
      <c r="T85" s="214">
        <f>T86+T114+T123+T126</f>
        <v>0</v>
      </c>
      <c r="U85" s="12"/>
      <c r="V85" s="12"/>
      <c r="W85" s="12"/>
      <c r="X85" s="12"/>
      <c r="Y85" s="12"/>
      <c r="Z85" s="12"/>
      <c r="AA85" s="12"/>
      <c r="AB85" s="12"/>
      <c r="AC85" s="12"/>
      <c r="AD85" s="12"/>
      <c r="AE85" s="12"/>
      <c r="AR85" s="215" t="s">
        <v>133</v>
      </c>
      <c r="AT85" s="216" t="s">
        <v>77</v>
      </c>
      <c r="AU85" s="216" t="s">
        <v>78</v>
      </c>
      <c r="AY85" s="215" t="s">
        <v>126</v>
      </c>
      <c r="BK85" s="217">
        <f>BK86+BK114+BK123+BK126</f>
        <v>0</v>
      </c>
    </row>
    <row r="86" s="12" customFormat="1" ht="22.8" customHeight="1">
      <c r="A86" s="12"/>
      <c r="B86" s="204"/>
      <c r="C86" s="205"/>
      <c r="D86" s="206" t="s">
        <v>77</v>
      </c>
      <c r="E86" s="218" t="s">
        <v>689</v>
      </c>
      <c r="F86" s="218" t="s">
        <v>690</v>
      </c>
      <c r="G86" s="205"/>
      <c r="H86" s="205"/>
      <c r="I86" s="208"/>
      <c r="J86" s="219">
        <f>BK86</f>
        <v>0</v>
      </c>
      <c r="K86" s="205"/>
      <c r="L86" s="210"/>
      <c r="M86" s="211"/>
      <c r="N86" s="212"/>
      <c r="O86" s="212"/>
      <c r="P86" s="213">
        <f>SUM(P87:P113)</f>
        <v>0</v>
      </c>
      <c r="Q86" s="212"/>
      <c r="R86" s="213">
        <f>SUM(R87:R113)</f>
        <v>0</v>
      </c>
      <c r="S86" s="212"/>
      <c r="T86" s="214">
        <f>SUM(T87:T113)</f>
        <v>0</v>
      </c>
      <c r="U86" s="12"/>
      <c r="V86" s="12"/>
      <c r="W86" s="12"/>
      <c r="X86" s="12"/>
      <c r="Y86" s="12"/>
      <c r="Z86" s="12"/>
      <c r="AA86" s="12"/>
      <c r="AB86" s="12"/>
      <c r="AC86" s="12"/>
      <c r="AD86" s="12"/>
      <c r="AE86" s="12"/>
      <c r="AR86" s="215" t="s">
        <v>133</v>
      </c>
      <c r="AT86" s="216" t="s">
        <v>77</v>
      </c>
      <c r="AU86" s="216" t="s">
        <v>23</v>
      </c>
      <c r="AY86" s="215" t="s">
        <v>126</v>
      </c>
      <c r="BK86" s="217">
        <f>SUM(BK87:BK113)</f>
        <v>0</v>
      </c>
    </row>
    <row r="87" s="2" customFormat="1" ht="16.5" customHeight="1">
      <c r="A87" s="39"/>
      <c r="B87" s="40"/>
      <c r="C87" s="220" t="s">
        <v>23</v>
      </c>
      <c r="D87" s="220" t="s">
        <v>128</v>
      </c>
      <c r="E87" s="221" t="s">
        <v>691</v>
      </c>
      <c r="F87" s="222" t="s">
        <v>692</v>
      </c>
      <c r="G87" s="223" t="s">
        <v>693</v>
      </c>
      <c r="H87" s="224">
        <v>1</v>
      </c>
      <c r="I87" s="225"/>
      <c r="J87" s="226">
        <f>ROUND(I87*H87,2)</f>
        <v>0</v>
      </c>
      <c r="K87" s="222" t="s">
        <v>32</v>
      </c>
      <c r="L87" s="45"/>
      <c r="M87" s="227" t="s">
        <v>32</v>
      </c>
      <c r="N87" s="228" t="s">
        <v>51</v>
      </c>
      <c r="O87" s="86"/>
      <c r="P87" s="229">
        <f>O87*H87</f>
        <v>0</v>
      </c>
      <c r="Q87" s="229">
        <v>0</v>
      </c>
      <c r="R87" s="229">
        <f>Q87*H87</f>
        <v>0</v>
      </c>
      <c r="S87" s="229">
        <v>0</v>
      </c>
      <c r="T87" s="230">
        <f>S87*H87</f>
        <v>0</v>
      </c>
      <c r="U87" s="39"/>
      <c r="V87" s="39"/>
      <c r="W87" s="39"/>
      <c r="X87" s="39"/>
      <c r="Y87" s="39"/>
      <c r="Z87" s="39"/>
      <c r="AA87" s="39"/>
      <c r="AB87" s="39"/>
      <c r="AC87" s="39"/>
      <c r="AD87" s="39"/>
      <c r="AE87" s="39"/>
      <c r="AR87" s="231" t="s">
        <v>694</v>
      </c>
      <c r="AT87" s="231" t="s">
        <v>128</v>
      </c>
      <c r="AU87" s="231" t="s">
        <v>87</v>
      </c>
      <c r="AY87" s="18" t="s">
        <v>126</v>
      </c>
      <c r="BE87" s="232">
        <f>IF(N87="základní",J87,0)</f>
        <v>0</v>
      </c>
      <c r="BF87" s="232">
        <f>IF(N87="snížená",J87,0)</f>
        <v>0</v>
      </c>
      <c r="BG87" s="232">
        <f>IF(N87="zákl. přenesená",J87,0)</f>
        <v>0</v>
      </c>
      <c r="BH87" s="232">
        <f>IF(N87="sníž. přenesená",J87,0)</f>
        <v>0</v>
      </c>
      <c r="BI87" s="232">
        <f>IF(N87="nulová",J87,0)</f>
        <v>0</v>
      </c>
      <c r="BJ87" s="18" t="s">
        <v>133</v>
      </c>
      <c r="BK87" s="232">
        <f>ROUND(I87*H87,2)</f>
        <v>0</v>
      </c>
      <c r="BL87" s="18" t="s">
        <v>694</v>
      </c>
      <c r="BM87" s="231" t="s">
        <v>695</v>
      </c>
    </row>
    <row r="88" s="2" customFormat="1">
      <c r="A88" s="39"/>
      <c r="B88" s="40"/>
      <c r="C88" s="41"/>
      <c r="D88" s="233" t="s">
        <v>135</v>
      </c>
      <c r="E88" s="41"/>
      <c r="F88" s="234" t="s">
        <v>692</v>
      </c>
      <c r="G88" s="41"/>
      <c r="H88" s="41"/>
      <c r="I88" s="138"/>
      <c r="J88" s="41"/>
      <c r="K88" s="41"/>
      <c r="L88" s="45"/>
      <c r="M88" s="235"/>
      <c r="N88" s="236"/>
      <c r="O88" s="86"/>
      <c r="P88" s="86"/>
      <c r="Q88" s="86"/>
      <c r="R88" s="86"/>
      <c r="S88" s="86"/>
      <c r="T88" s="87"/>
      <c r="U88" s="39"/>
      <c r="V88" s="39"/>
      <c r="W88" s="39"/>
      <c r="X88" s="39"/>
      <c r="Y88" s="39"/>
      <c r="Z88" s="39"/>
      <c r="AA88" s="39"/>
      <c r="AB88" s="39"/>
      <c r="AC88" s="39"/>
      <c r="AD88" s="39"/>
      <c r="AE88" s="39"/>
      <c r="AT88" s="18" t="s">
        <v>135</v>
      </c>
      <c r="AU88" s="18" t="s">
        <v>87</v>
      </c>
    </row>
    <row r="89" s="13" customFormat="1">
      <c r="A89" s="13"/>
      <c r="B89" s="238"/>
      <c r="C89" s="239"/>
      <c r="D89" s="233" t="s">
        <v>139</v>
      </c>
      <c r="E89" s="240" t="s">
        <v>32</v>
      </c>
      <c r="F89" s="241" t="s">
        <v>696</v>
      </c>
      <c r="G89" s="239"/>
      <c r="H89" s="240" t="s">
        <v>32</v>
      </c>
      <c r="I89" s="242"/>
      <c r="J89" s="239"/>
      <c r="K89" s="239"/>
      <c r="L89" s="243"/>
      <c r="M89" s="244"/>
      <c r="N89" s="245"/>
      <c r="O89" s="245"/>
      <c r="P89" s="245"/>
      <c r="Q89" s="245"/>
      <c r="R89" s="245"/>
      <c r="S89" s="245"/>
      <c r="T89" s="246"/>
      <c r="U89" s="13"/>
      <c r="V89" s="13"/>
      <c r="W89" s="13"/>
      <c r="X89" s="13"/>
      <c r="Y89" s="13"/>
      <c r="Z89" s="13"/>
      <c r="AA89" s="13"/>
      <c r="AB89" s="13"/>
      <c r="AC89" s="13"/>
      <c r="AD89" s="13"/>
      <c r="AE89" s="13"/>
      <c r="AT89" s="247" t="s">
        <v>139</v>
      </c>
      <c r="AU89" s="247" t="s">
        <v>87</v>
      </c>
      <c r="AV89" s="13" t="s">
        <v>23</v>
      </c>
      <c r="AW89" s="13" t="s">
        <v>39</v>
      </c>
      <c r="AX89" s="13" t="s">
        <v>78</v>
      </c>
      <c r="AY89" s="247" t="s">
        <v>126</v>
      </c>
    </row>
    <row r="90" s="13" customFormat="1">
      <c r="A90" s="13"/>
      <c r="B90" s="238"/>
      <c r="C90" s="239"/>
      <c r="D90" s="233" t="s">
        <v>139</v>
      </c>
      <c r="E90" s="240" t="s">
        <v>32</v>
      </c>
      <c r="F90" s="241" t="s">
        <v>697</v>
      </c>
      <c r="G90" s="239"/>
      <c r="H90" s="240" t="s">
        <v>32</v>
      </c>
      <c r="I90" s="242"/>
      <c r="J90" s="239"/>
      <c r="K90" s="239"/>
      <c r="L90" s="243"/>
      <c r="M90" s="244"/>
      <c r="N90" s="245"/>
      <c r="O90" s="245"/>
      <c r="P90" s="245"/>
      <c r="Q90" s="245"/>
      <c r="R90" s="245"/>
      <c r="S90" s="245"/>
      <c r="T90" s="246"/>
      <c r="U90" s="13"/>
      <c r="V90" s="13"/>
      <c r="W90" s="13"/>
      <c r="X90" s="13"/>
      <c r="Y90" s="13"/>
      <c r="Z90" s="13"/>
      <c r="AA90" s="13"/>
      <c r="AB90" s="13"/>
      <c r="AC90" s="13"/>
      <c r="AD90" s="13"/>
      <c r="AE90" s="13"/>
      <c r="AT90" s="247" t="s">
        <v>139</v>
      </c>
      <c r="AU90" s="247" t="s">
        <v>87</v>
      </c>
      <c r="AV90" s="13" t="s">
        <v>23</v>
      </c>
      <c r="AW90" s="13" t="s">
        <v>39</v>
      </c>
      <c r="AX90" s="13" t="s">
        <v>78</v>
      </c>
      <c r="AY90" s="247" t="s">
        <v>126</v>
      </c>
    </row>
    <row r="91" s="13" customFormat="1">
      <c r="A91" s="13"/>
      <c r="B91" s="238"/>
      <c r="C91" s="239"/>
      <c r="D91" s="233" t="s">
        <v>139</v>
      </c>
      <c r="E91" s="240" t="s">
        <v>32</v>
      </c>
      <c r="F91" s="241" t="s">
        <v>698</v>
      </c>
      <c r="G91" s="239"/>
      <c r="H91" s="240" t="s">
        <v>32</v>
      </c>
      <c r="I91" s="242"/>
      <c r="J91" s="239"/>
      <c r="K91" s="239"/>
      <c r="L91" s="243"/>
      <c r="M91" s="244"/>
      <c r="N91" s="245"/>
      <c r="O91" s="245"/>
      <c r="P91" s="245"/>
      <c r="Q91" s="245"/>
      <c r="R91" s="245"/>
      <c r="S91" s="245"/>
      <c r="T91" s="246"/>
      <c r="U91" s="13"/>
      <c r="V91" s="13"/>
      <c r="W91" s="13"/>
      <c r="X91" s="13"/>
      <c r="Y91" s="13"/>
      <c r="Z91" s="13"/>
      <c r="AA91" s="13"/>
      <c r="AB91" s="13"/>
      <c r="AC91" s="13"/>
      <c r="AD91" s="13"/>
      <c r="AE91" s="13"/>
      <c r="AT91" s="247" t="s">
        <v>139</v>
      </c>
      <c r="AU91" s="247" t="s">
        <v>87</v>
      </c>
      <c r="AV91" s="13" t="s">
        <v>23</v>
      </c>
      <c r="AW91" s="13" t="s">
        <v>39</v>
      </c>
      <c r="AX91" s="13" t="s">
        <v>78</v>
      </c>
      <c r="AY91" s="247" t="s">
        <v>126</v>
      </c>
    </row>
    <row r="92" s="13" customFormat="1">
      <c r="A92" s="13"/>
      <c r="B92" s="238"/>
      <c r="C92" s="239"/>
      <c r="D92" s="233" t="s">
        <v>139</v>
      </c>
      <c r="E92" s="240" t="s">
        <v>32</v>
      </c>
      <c r="F92" s="241" t="s">
        <v>699</v>
      </c>
      <c r="G92" s="239"/>
      <c r="H92" s="240" t="s">
        <v>32</v>
      </c>
      <c r="I92" s="242"/>
      <c r="J92" s="239"/>
      <c r="K92" s="239"/>
      <c r="L92" s="243"/>
      <c r="M92" s="244"/>
      <c r="N92" s="245"/>
      <c r="O92" s="245"/>
      <c r="P92" s="245"/>
      <c r="Q92" s="245"/>
      <c r="R92" s="245"/>
      <c r="S92" s="245"/>
      <c r="T92" s="246"/>
      <c r="U92" s="13"/>
      <c r="V92" s="13"/>
      <c r="W92" s="13"/>
      <c r="X92" s="13"/>
      <c r="Y92" s="13"/>
      <c r="Z92" s="13"/>
      <c r="AA92" s="13"/>
      <c r="AB92" s="13"/>
      <c r="AC92" s="13"/>
      <c r="AD92" s="13"/>
      <c r="AE92" s="13"/>
      <c r="AT92" s="247" t="s">
        <v>139</v>
      </c>
      <c r="AU92" s="247" t="s">
        <v>87</v>
      </c>
      <c r="AV92" s="13" t="s">
        <v>23</v>
      </c>
      <c r="AW92" s="13" t="s">
        <v>39</v>
      </c>
      <c r="AX92" s="13" t="s">
        <v>78</v>
      </c>
      <c r="AY92" s="247" t="s">
        <v>126</v>
      </c>
    </row>
    <row r="93" s="13" customFormat="1">
      <c r="A93" s="13"/>
      <c r="B93" s="238"/>
      <c r="C93" s="239"/>
      <c r="D93" s="233" t="s">
        <v>139</v>
      </c>
      <c r="E93" s="240" t="s">
        <v>32</v>
      </c>
      <c r="F93" s="241" t="s">
        <v>700</v>
      </c>
      <c r="G93" s="239"/>
      <c r="H93" s="240" t="s">
        <v>32</v>
      </c>
      <c r="I93" s="242"/>
      <c r="J93" s="239"/>
      <c r="K93" s="239"/>
      <c r="L93" s="243"/>
      <c r="M93" s="244"/>
      <c r="N93" s="245"/>
      <c r="O93" s="245"/>
      <c r="P93" s="245"/>
      <c r="Q93" s="245"/>
      <c r="R93" s="245"/>
      <c r="S93" s="245"/>
      <c r="T93" s="246"/>
      <c r="U93" s="13"/>
      <c r="V93" s="13"/>
      <c r="W93" s="13"/>
      <c r="X93" s="13"/>
      <c r="Y93" s="13"/>
      <c r="Z93" s="13"/>
      <c r="AA93" s="13"/>
      <c r="AB93" s="13"/>
      <c r="AC93" s="13"/>
      <c r="AD93" s="13"/>
      <c r="AE93" s="13"/>
      <c r="AT93" s="247" t="s">
        <v>139</v>
      </c>
      <c r="AU93" s="247" t="s">
        <v>87</v>
      </c>
      <c r="AV93" s="13" t="s">
        <v>23</v>
      </c>
      <c r="AW93" s="13" t="s">
        <v>39</v>
      </c>
      <c r="AX93" s="13" t="s">
        <v>78</v>
      </c>
      <c r="AY93" s="247" t="s">
        <v>126</v>
      </c>
    </row>
    <row r="94" s="13" customFormat="1">
      <c r="A94" s="13"/>
      <c r="B94" s="238"/>
      <c r="C94" s="239"/>
      <c r="D94" s="233" t="s">
        <v>139</v>
      </c>
      <c r="E94" s="240" t="s">
        <v>32</v>
      </c>
      <c r="F94" s="241" t="s">
        <v>701</v>
      </c>
      <c r="G94" s="239"/>
      <c r="H94" s="240" t="s">
        <v>32</v>
      </c>
      <c r="I94" s="242"/>
      <c r="J94" s="239"/>
      <c r="K94" s="239"/>
      <c r="L94" s="243"/>
      <c r="M94" s="244"/>
      <c r="N94" s="245"/>
      <c r="O94" s="245"/>
      <c r="P94" s="245"/>
      <c r="Q94" s="245"/>
      <c r="R94" s="245"/>
      <c r="S94" s="245"/>
      <c r="T94" s="246"/>
      <c r="U94" s="13"/>
      <c r="V94" s="13"/>
      <c r="W94" s="13"/>
      <c r="X94" s="13"/>
      <c r="Y94" s="13"/>
      <c r="Z94" s="13"/>
      <c r="AA94" s="13"/>
      <c r="AB94" s="13"/>
      <c r="AC94" s="13"/>
      <c r="AD94" s="13"/>
      <c r="AE94" s="13"/>
      <c r="AT94" s="247" t="s">
        <v>139</v>
      </c>
      <c r="AU94" s="247" t="s">
        <v>87</v>
      </c>
      <c r="AV94" s="13" t="s">
        <v>23</v>
      </c>
      <c r="AW94" s="13" t="s">
        <v>39</v>
      </c>
      <c r="AX94" s="13" t="s">
        <v>78</v>
      </c>
      <c r="AY94" s="247" t="s">
        <v>126</v>
      </c>
    </row>
    <row r="95" s="13" customFormat="1">
      <c r="A95" s="13"/>
      <c r="B95" s="238"/>
      <c r="C95" s="239"/>
      <c r="D95" s="233" t="s">
        <v>139</v>
      </c>
      <c r="E95" s="240" t="s">
        <v>32</v>
      </c>
      <c r="F95" s="241" t="s">
        <v>702</v>
      </c>
      <c r="G95" s="239"/>
      <c r="H95" s="240" t="s">
        <v>32</v>
      </c>
      <c r="I95" s="242"/>
      <c r="J95" s="239"/>
      <c r="K95" s="239"/>
      <c r="L95" s="243"/>
      <c r="M95" s="244"/>
      <c r="N95" s="245"/>
      <c r="O95" s="245"/>
      <c r="P95" s="245"/>
      <c r="Q95" s="245"/>
      <c r="R95" s="245"/>
      <c r="S95" s="245"/>
      <c r="T95" s="246"/>
      <c r="U95" s="13"/>
      <c r="V95" s="13"/>
      <c r="W95" s="13"/>
      <c r="X95" s="13"/>
      <c r="Y95" s="13"/>
      <c r="Z95" s="13"/>
      <c r="AA95" s="13"/>
      <c r="AB95" s="13"/>
      <c r="AC95" s="13"/>
      <c r="AD95" s="13"/>
      <c r="AE95" s="13"/>
      <c r="AT95" s="247" t="s">
        <v>139</v>
      </c>
      <c r="AU95" s="247" t="s">
        <v>87</v>
      </c>
      <c r="AV95" s="13" t="s">
        <v>23</v>
      </c>
      <c r="AW95" s="13" t="s">
        <v>39</v>
      </c>
      <c r="AX95" s="13" t="s">
        <v>78</v>
      </c>
      <c r="AY95" s="247" t="s">
        <v>126</v>
      </c>
    </row>
    <row r="96" s="13" customFormat="1">
      <c r="A96" s="13"/>
      <c r="B96" s="238"/>
      <c r="C96" s="239"/>
      <c r="D96" s="233" t="s">
        <v>139</v>
      </c>
      <c r="E96" s="240" t="s">
        <v>32</v>
      </c>
      <c r="F96" s="241" t="s">
        <v>703</v>
      </c>
      <c r="G96" s="239"/>
      <c r="H96" s="240" t="s">
        <v>32</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139</v>
      </c>
      <c r="AU96" s="247" t="s">
        <v>87</v>
      </c>
      <c r="AV96" s="13" t="s">
        <v>23</v>
      </c>
      <c r="AW96" s="13" t="s">
        <v>39</v>
      </c>
      <c r="AX96" s="13" t="s">
        <v>78</v>
      </c>
      <c r="AY96" s="247" t="s">
        <v>126</v>
      </c>
    </row>
    <row r="97" s="13" customFormat="1">
      <c r="A97" s="13"/>
      <c r="B97" s="238"/>
      <c r="C97" s="239"/>
      <c r="D97" s="233" t="s">
        <v>139</v>
      </c>
      <c r="E97" s="240" t="s">
        <v>32</v>
      </c>
      <c r="F97" s="241" t="s">
        <v>704</v>
      </c>
      <c r="G97" s="239"/>
      <c r="H97" s="240" t="s">
        <v>32</v>
      </c>
      <c r="I97" s="242"/>
      <c r="J97" s="239"/>
      <c r="K97" s="239"/>
      <c r="L97" s="243"/>
      <c r="M97" s="244"/>
      <c r="N97" s="245"/>
      <c r="O97" s="245"/>
      <c r="P97" s="245"/>
      <c r="Q97" s="245"/>
      <c r="R97" s="245"/>
      <c r="S97" s="245"/>
      <c r="T97" s="246"/>
      <c r="U97" s="13"/>
      <c r="V97" s="13"/>
      <c r="W97" s="13"/>
      <c r="X97" s="13"/>
      <c r="Y97" s="13"/>
      <c r="Z97" s="13"/>
      <c r="AA97" s="13"/>
      <c r="AB97" s="13"/>
      <c r="AC97" s="13"/>
      <c r="AD97" s="13"/>
      <c r="AE97" s="13"/>
      <c r="AT97" s="247" t="s">
        <v>139</v>
      </c>
      <c r="AU97" s="247" t="s">
        <v>87</v>
      </c>
      <c r="AV97" s="13" t="s">
        <v>23</v>
      </c>
      <c r="AW97" s="13" t="s">
        <v>39</v>
      </c>
      <c r="AX97" s="13" t="s">
        <v>78</v>
      </c>
      <c r="AY97" s="247" t="s">
        <v>126</v>
      </c>
    </row>
    <row r="98" s="13" customFormat="1">
      <c r="A98" s="13"/>
      <c r="B98" s="238"/>
      <c r="C98" s="239"/>
      <c r="D98" s="233" t="s">
        <v>139</v>
      </c>
      <c r="E98" s="240" t="s">
        <v>32</v>
      </c>
      <c r="F98" s="241" t="s">
        <v>705</v>
      </c>
      <c r="G98" s="239"/>
      <c r="H98" s="240" t="s">
        <v>32</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139</v>
      </c>
      <c r="AU98" s="247" t="s">
        <v>87</v>
      </c>
      <c r="AV98" s="13" t="s">
        <v>23</v>
      </c>
      <c r="AW98" s="13" t="s">
        <v>39</v>
      </c>
      <c r="AX98" s="13" t="s">
        <v>78</v>
      </c>
      <c r="AY98" s="247" t="s">
        <v>126</v>
      </c>
    </row>
    <row r="99" s="13" customFormat="1">
      <c r="A99" s="13"/>
      <c r="B99" s="238"/>
      <c r="C99" s="239"/>
      <c r="D99" s="233" t="s">
        <v>139</v>
      </c>
      <c r="E99" s="240" t="s">
        <v>32</v>
      </c>
      <c r="F99" s="241" t="s">
        <v>706</v>
      </c>
      <c r="G99" s="239"/>
      <c r="H99" s="240" t="s">
        <v>32</v>
      </c>
      <c r="I99" s="242"/>
      <c r="J99" s="239"/>
      <c r="K99" s="239"/>
      <c r="L99" s="243"/>
      <c r="M99" s="244"/>
      <c r="N99" s="245"/>
      <c r="O99" s="245"/>
      <c r="P99" s="245"/>
      <c r="Q99" s="245"/>
      <c r="R99" s="245"/>
      <c r="S99" s="245"/>
      <c r="T99" s="246"/>
      <c r="U99" s="13"/>
      <c r="V99" s="13"/>
      <c r="W99" s="13"/>
      <c r="X99" s="13"/>
      <c r="Y99" s="13"/>
      <c r="Z99" s="13"/>
      <c r="AA99" s="13"/>
      <c r="AB99" s="13"/>
      <c r="AC99" s="13"/>
      <c r="AD99" s="13"/>
      <c r="AE99" s="13"/>
      <c r="AT99" s="247" t="s">
        <v>139</v>
      </c>
      <c r="AU99" s="247" t="s">
        <v>87</v>
      </c>
      <c r="AV99" s="13" t="s">
        <v>23</v>
      </c>
      <c r="AW99" s="13" t="s">
        <v>39</v>
      </c>
      <c r="AX99" s="13" t="s">
        <v>78</v>
      </c>
      <c r="AY99" s="247" t="s">
        <v>126</v>
      </c>
    </row>
    <row r="100" s="13" customFormat="1">
      <c r="A100" s="13"/>
      <c r="B100" s="238"/>
      <c r="C100" s="239"/>
      <c r="D100" s="233" t="s">
        <v>139</v>
      </c>
      <c r="E100" s="240" t="s">
        <v>32</v>
      </c>
      <c r="F100" s="241" t="s">
        <v>707</v>
      </c>
      <c r="G100" s="239"/>
      <c r="H100" s="240" t="s">
        <v>32</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87</v>
      </c>
      <c r="AV100" s="13" t="s">
        <v>23</v>
      </c>
      <c r="AW100" s="13" t="s">
        <v>39</v>
      </c>
      <c r="AX100" s="13" t="s">
        <v>78</v>
      </c>
      <c r="AY100" s="247" t="s">
        <v>126</v>
      </c>
    </row>
    <row r="101" s="14" customFormat="1">
      <c r="A101" s="14"/>
      <c r="B101" s="248"/>
      <c r="C101" s="249"/>
      <c r="D101" s="233" t="s">
        <v>139</v>
      </c>
      <c r="E101" s="250" t="s">
        <v>32</v>
      </c>
      <c r="F101" s="251" t="s">
        <v>23</v>
      </c>
      <c r="G101" s="249"/>
      <c r="H101" s="252">
        <v>1</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139</v>
      </c>
      <c r="AU101" s="258" t="s">
        <v>87</v>
      </c>
      <c r="AV101" s="14" t="s">
        <v>87</v>
      </c>
      <c r="AW101" s="14" t="s">
        <v>39</v>
      </c>
      <c r="AX101" s="14" t="s">
        <v>23</v>
      </c>
      <c r="AY101" s="258" t="s">
        <v>126</v>
      </c>
    </row>
    <row r="102" s="2" customFormat="1" ht="16.5" customHeight="1">
      <c r="A102" s="39"/>
      <c r="B102" s="40"/>
      <c r="C102" s="220" t="s">
        <v>87</v>
      </c>
      <c r="D102" s="220" t="s">
        <v>128</v>
      </c>
      <c r="E102" s="221" t="s">
        <v>708</v>
      </c>
      <c r="F102" s="222" t="s">
        <v>709</v>
      </c>
      <c r="G102" s="223" t="s">
        <v>693</v>
      </c>
      <c r="H102" s="224">
        <v>1</v>
      </c>
      <c r="I102" s="225"/>
      <c r="J102" s="226">
        <f>ROUND(I102*H102,2)</f>
        <v>0</v>
      </c>
      <c r="K102" s="222" t="s">
        <v>32</v>
      </c>
      <c r="L102" s="45"/>
      <c r="M102" s="227" t="s">
        <v>32</v>
      </c>
      <c r="N102" s="228" t="s">
        <v>51</v>
      </c>
      <c r="O102" s="86"/>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694</v>
      </c>
      <c r="AT102" s="231" t="s">
        <v>128</v>
      </c>
      <c r="AU102" s="231" t="s">
        <v>87</v>
      </c>
      <c r="AY102" s="18" t="s">
        <v>126</v>
      </c>
      <c r="BE102" s="232">
        <f>IF(N102="základní",J102,0)</f>
        <v>0</v>
      </c>
      <c r="BF102" s="232">
        <f>IF(N102="snížená",J102,0)</f>
        <v>0</v>
      </c>
      <c r="BG102" s="232">
        <f>IF(N102="zákl. přenesená",J102,0)</f>
        <v>0</v>
      </c>
      <c r="BH102" s="232">
        <f>IF(N102="sníž. přenesená",J102,0)</f>
        <v>0</v>
      </c>
      <c r="BI102" s="232">
        <f>IF(N102="nulová",J102,0)</f>
        <v>0</v>
      </c>
      <c r="BJ102" s="18" t="s">
        <v>133</v>
      </c>
      <c r="BK102" s="232">
        <f>ROUND(I102*H102,2)</f>
        <v>0</v>
      </c>
      <c r="BL102" s="18" t="s">
        <v>694</v>
      </c>
      <c r="BM102" s="231" t="s">
        <v>710</v>
      </c>
    </row>
    <row r="103" s="2" customFormat="1">
      <c r="A103" s="39"/>
      <c r="B103" s="40"/>
      <c r="C103" s="41"/>
      <c r="D103" s="233" t="s">
        <v>135</v>
      </c>
      <c r="E103" s="41"/>
      <c r="F103" s="234" t="s">
        <v>711</v>
      </c>
      <c r="G103" s="41"/>
      <c r="H103" s="41"/>
      <c r="I103" s="138"/>
      <c r="J103" s="41"/>
      <c r="K103" s="41"/>
      <c r="L103" s="45"/>
      <c r="M103" s="235"/>
      <c r="N103" s="236"/>
      <c r="O103" s="86"/>
      <c r="P103" s="86"/>
      <c r="Q103" s="86"/>
      <c r="R103" s="86"/>
      <c r="S103" s="86"/>
      <c r="T103" s="87"/>
      <c r="U103" s="39"/>
      <c r="V103" s="39"/>
      <c r="W103" s="39"/>
      <c r="X103" s="39"/>
      <c r="Y103" s="39"/>
      <c r="Z103" s="39"/>
      <c r="AA103" s="39"/>
      <c r="AB103" s="39"/>
      <c r="AC103" s="39"/>
      <c r="AD103" s="39"/>
      <c r="AE103" s="39"/>
      <c r="AT103" s="18" t="s">
        <v>135</v>
      </c>
      <c r="AU103" s="18" t="s">
        <v>87</v>
      </c>
    </row>
    <row r="104" s="13" customFormat="1">
      <c r="A104" s="13"/>
      <c r="B104" s="238"/>
      <c r="C104" s="239"/>
      <c r="D104" s="233" t="s">
        <v>139</v>
      </c>
      <c r="E104" s="240" t="s">
        <v>32</v>
      </c>
      <c r="F104" s="241" t="s">
        <v>712</v>
      </c>
      <c r="G104" s="239"/>
      <c r="H104" s="240" t="s">
        <v>32</v>
      </c>
      <c r="I104" s="242"/>
      <c r="J104" s="239"/>
      <c r="K104" s="239"/>
      <c r="L104" s="243"/>
      <c r="M104" s="244"/>
      <c r="N104" s="245"/>
      <c r="O104" s="245"/>
      <c r="P104" s="245"/>
      <c r="Q104" s="245"/>
      <c r="R104" s="245"/>
      <c r="S104" s="245"/>
      <c r="T104" s="246"/>
      <c r="U104" s="13"/>
      <c r="V104" s="13"/>
      <c r="W104" s="13"/>
      <c r="X104" s="13"/>
      <c r="Y104" s="13"/>
      <c r="Z104" s="13"/>
      <c r="AA104" s="13"/>
      <c r="AB104" s="13"/>
      <c r="AC104" s="13"/>
      <c r="AD104" s="13"/>
      <c r="AE104" s="13"/>
      <c r="AT104" s="247" t="s">
        <v>139</v>
      </c>
      <c r="AU104" s="247" t="s">
        <v>87</v>
      </c>
      <c r="AV104" s="13" t="s">
        <v>23</v>
      </c>
      <c r="AW104" s="13" t="s">
        <v>39</v>
      </c>
      <c r="AX104" s="13" t="s">
        <v>78</v>
      </c>
      <c r="AY104" s="247" t="s">
        <v>126</v>
      </c>
    </row>
    <row r="105" s="13" customFormat="1">
      <c r="A105" s="13"/>
      <c r="B105" s="238"/>
      <c r="C105" s="239"/>
      <c r="D105" s="233" t="s">
        <v>139</v>
      </c>
      <c r="E105" s="240" t="s">
        <v>32</v>
      </c>
      <c r="F105" s="241" t="s">
        <v>713</v>
      </c>
      <c r="G105" s="239"/>
      <c r="H105" s="240" t="s">
        <v>32</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139</v>
      </c>
      <c r="AU105" s="247" t="s">
        <v>87</v>
      </c>
      <c r="AV105" s="13" t="s">
        <v>23</v>
      </c>
      <c r="AW105" s="13" t="s">
        <v>39</v>
      </c>
      <c r="AX105" s="13" t="s">
        <v>78</v>
      </c>
      <c r="AY105" s="247" t="s">
        <v>126</v>
      </c>
    </row>
    <row r="106" s="14" customFormat="1">
      <c r="A106" s="14"/>
      <c r="B106" s="248"/>
      <c r="C106" s="249"/>
      <c r="D106" s="233" t="s">
        <v>139</v>
      </c>
      <c r="E106" s="250" t="s">
        <v>32</v>
      </c>
      <c r="F106" s="251" t="s">
        <v>23</v>
      </c>
      <c r="G106" s="249"/>
      <c r="H106" s="252">
        <v>1</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139</v>
      </c>
      <c r="AU106" s="258" t="s">
        <v>87</v>
      </c>
      <c r="AV106" s="14" t="s">
        <v>87</v>
      </c>
      <c r="AW106" s="14" t="s">
        <v>39</v>
      </c>
      <c r="AX106" s="14" t="s">
        <v>23</v>
      </c>
      <c r="AY106" s="258" t="s">
        <v>126</v>
      </c>
    </row>
    <row r="107" s="2" customFormat="1" ht="16.5" customHeight="1">
      <c r="A107" s="39"/>
      <c r="B107" s="40"/>
      <c r="C107" s="220" t="s">
        <v>153</v>
      </c>
      <c r="D107" s="220" t="s">
        <v>128</v>
      </c>
      <c r="E107" s="221" t="s">
        <v>714</v>
      </c>
      <c r="F107" s="222" t="s">
        <v>715</v>
      </c>
      <c r="G107" s="223" t="s">
        <v>693</v>
      </c>
      <c r="H107" s="224">
        <v>1</v>
      </c>
      <c r="I107" s="225"/>
      <c r="J107" s="226">
        <f>ROUND(I107*H107,2)</f>
        <v>0</v>
      </c>
      <c r="K107" s="222" t="s">
        <v>32</v>
      </c>
      <c r="L107" s="45"/>
      <c r="M107" s="227" t="s">
        <v>32</v>
      </c>
      <c r="N107" s="228" t="s">
        <v>51</v>
      </c>
      <c r="O107" s="86"/>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694</v>
      </c>
      <c r="AT107" s="231" t="s">
        <v>128</v>
      </c>
      <c r="AU107" s="231" t="s">
        <v>87</v>
      </c>
      <c r="AY107" s="18" t="s">
        <v>126</v>
      </c>
      <c r="BE107" s="232">
        <f>IF(N107="základní",J107,0)</f>
        <v>0</v>
      </c>
      <c r="BF107" s="232">
        <f>IF(N107="snížená",J107,0)</f>
        <v>0</v>
      </c>
      <c r="BG107" s="232">
        <f>IF(N107="zákl. přenesená",J107,0)</f>
        <v>0</v>
      </c>
      <c r="BH107" s="232">
        <f>IF(N107="sníž. přenesená",J107,0)</f>
        <v>0</v>
      </c>
      <c r="BI107" s="232">
        <f>IF(N107="nulová",J107,0)</f>
        <v>0</v>
      </c>
      <c r="BJ107" s="18" t="s">
        <v>133</v>
      </c>
      <c r="BK107" s="232">
        <f>ROUND(I107*H107,2)</f>
        <v>0</v>
      </c>
      <c r="BL107" s="18" t="s">
        <v>694</v>
      </c>
      <c r="BM107" s="231" t="s">
        <v>716</v>
      </c>
    </row>
    <row r="108" s="2" customFormat="1">
      <c r="A108" s="39"/>
      <c r="B108" s="40"/>
      <c r="C108" s="41"/>
      <c r="D108" s="233" t="s">
        <v>135</v>
      </c>
      <c r="E108" s="41"/>
      <c r="F108" s="234" t="s">
        <v>717</v>
      </c>
      <c r="G108" s="41"/>
      <c r="H108" s="41"/>
      <c r="I108" s="138"/>
      <c r="J108" s="41"/>
      <c r="K108" s="41"/>
      <c r="L108" s="45"/>
      <c r="M108" s="235"/>
      <c r="N108" s="236"/>
      <c r="O108" s="86"/>
      <c r="P108" s="86"/>
      <c r="Q108" s="86"/>
      <c r="R108" s="86"/>
      <c r="S108" s="86"/>
      <c r="T108" s="87"/>
      <c r="U108" s="39"/>
      <c r="V108" s="39"/>
      <c r="W108" s="39"/>
      <c r="X108" s="39"/>
      <c r="Y108" s="39"/>
      <c r="Z108" s="39"/>
      <c r="AA108" s="39"/>
      <c r="AB108" s="39"/>
      <c r="AC108" s="39"/>
      <c r="AD108" s="39"/>
      <c r="AE108" s="39"/>
      <c r="AT108" s="18" t="s">
        <v>135</v>
      </c>
      <c r="AU108" s="18" t="s">
        <v>87</v>
      </c>
    </row>
    <row r="109" s="13" customFormat="1">
      <c r="A109" s="13"/>
      <c r="B109" s="238"/>
      <c r="C109" s="239"/>
      <c r="D109" s="233" t="s">
        <v>139</v>
      </c>
      <c r="E109" s="240" t="s">
        <v>32</v>
      </c>
      <c r="F109" s="241" t="s">
        <v>718</v>
      </c>
      <c r="G109" s="239"/>
      <c r="H109" s="240" t="s">
        <v>32</v>
      </c>
      <c r="I109" s="242"/>
      <c r="J109" s="239"/>
      <c r="K109" s="239"/>
      <c r="L109" s="243"/>
      <c r="M109" s="244"/>
      <c r="N109" s="245"/>
      <c r="O109" s="245"/>
      <c r="P109" s="245"/>
      <c r="Q109" s="245"/>
      <c r="R109" s="245"/>
      <c r="S109" s="245"/>
      <c r="T109" s="246"/>
      <c r="U109" s="13"/>
      <c r="V109" s="13"/>
      <c r="W109" s="13"/>
      <c r="X109" s="13"/>
      <c r="Y109" s="13"/>
      <c r="Z109" s="13"/>
      <c r="AA109" s="13"/>
      <c r="AB109" s="13"/>
      <c r="AC109" s="13"/>
      <c r="AD109" s="13"/>
      <c r="AE109" s="13"/>
      <c r="AT109" s="247" t="s">
        <v>139</v>
      </c>
      <c r="AU109" s="247" t="s">
        <v>87</v>
      </c>
      <c r="AV109" s="13" t="s">
        <v>23</v>
      </c>
      <c r="AW109" s="13" t="s">
        <v>39</v>
      </c>
      <c r="AX109" s="13" t="s">
        <v>78</v>
      </c>
      <c r="AY109" s="247" t="s">
        <v>126</v>
      </c>
    </row>
    <row r="110" s="13" customFormat="1">
      <c r="A110" s="13"/>
      <c r="B110" s="238"/>
      <c r="C110" s="239"/>
      <c r="D110" s="233" t="s">
        <v>139</v>
      </c>
      <c r="E110" s="240" t="s">
        <v>32</v>
      </c>
      <c r="F110" s="241" t="s">
        <v>719</v>
      </c>
      <c r="G110" s="239"/>
      <c r="H110" s="240" t="s">
        <v>32</v>
      </c>
      <c r="I110" s="242"/>
      <c r="J110" s="239"/>
      <c r="K110" s="239"/>
      <c r="L110" s="243"/>
      <c r="M110" s="244"/>
      <c r="N110" s="245"/>
      <c r="O110" s="245"/>
      <c r="P110" s="245"/>
      <c r="Q110" s="245"/>
      <c r="R110" s="245"/>
      <c r="S110" s="245"/>
      <c r="T110" s="246"/>
      <c r="U110" s="13"/>
      <c r="V110" s="13"/>
      <c r="W110" s="13"/>
      <c r="X110" s="13"/>
      <c r="Y110" s="13"/>
      <c r="Z110" s="13"/>
      <c r="AA110" s="13"/>
      <c r="AB110" s="13"/>
      <c r="AC110" s="13"/>
      <c r="AD110" s="13"/>
      <c r="AE110" s="13"/>
      <c r="AT110" s="247" t="s">
        <v>139</v>
      </c>
      <c r="AU110" s="247" t="s">
        <v>87</v>
      </c>
      <c r="AV110" s="13" t="s">
        <v>23</v>
      </c>
      <c r="AW110" s="13" t="s">
        <v>39</v>
      </c>
      <c r="AX110" s="13" t="s">
        <v>78</v>
      </c>
      <c r="AY110" s="247" t="s">
        <v>126</v>
      </c>
    </row>
    <row r="111" s="13" customFormat="1">
      <c r="A111" s="13"/>
      <c r="B111" s="238"/>
      <c r="C111" s="239"/>
      <c r="D111" s="233" t="s">
        <v>139</v>
      </c>
      <c r="E111" s="240" t="s">
        <v>32</v>
      </c>
      <c r="F111" s="241" t="s">
        <v>720</v>
      </c>
      <c r="G111" s="239"/>
      <c r="H111" s="240" t="s">
        <v>32</v>
      </c>
      <c r="I111" s="242"/>
      <c r="J111" s="239"/>
      <c r="K111" s="239"/>
      <c r="L111" s="243"/>
      <c r="M111" s="244"/>
      <c r="N111" s="245"/>
      <c r="O111" s="245"/>
      <c r="P111" s="245"/>
      <c r="Q111" s="245"/>
      <c r="R111" s="245"/>
      <c r="S111" s="245"/>
      <c r="T111" s="246"/>
      <c r="U111" s="13"/>
      <c r="V111" s="13"/>
      <c r="W111" s="13"/>
      <c r="X111" s="13"/>
      <c r="Y111" s="13"/>
      <c r="Z111" s="13"/>
      <c r="AA111" s="13"/>
      <c r="AB111" s="13"/>
      <c r="AC111" s="13"/>
      <c r="AD111" s="13"/>
      <c r="AE111" s="13"/>
      <c r="AT111" s="247" t="s">
        <v>139</v>
      </c>
      <c r="AU111" s="247" t="s">
        <v>87</v>
      </c>
      <c r="AV111" s="13" t="s">
        <v>23</v>
      </c>
      <c r="AW111" s="13" t="s">
        <v>39</v>
      </c>
      <c r="AX111" s="13" t="s">
        <v>78</v>
      </c>
      <c r="AY111" s="247" t="s">
        <v>126</v>
      </c>
    </row>
    <row r="112" s="13" customFormat="1">
      <c r="A112" s="13"/>
      <c r="B112" s="238"/>
      <c r="C112" s="239"/>
      <c r="D112" s="233" t="s">
        <v>139</v>
      </c>
      <c r="E112" s="240" t="s">
        <v>32</v>
      </c>
      <c r="F112" s="241" t="s">
        <v>721</v>
      </c>
      <c r="G112" s="239"/>
      <c r="H112" s="240" t="s">
        <v>32</v>
      </c>
      <c r="I112" s="242"/>
      <c r="J112" s="239"/>
      <c r="K112" s="239"/>
      <c r="L112" s="243"/>
      <c r="M112" s="244"/>
      <c r="N112" s="245"/>
      <c r="O112" s="245"/>
      <c r="P112" s="245"/>
      <c r="Q112" s="245"/>
      <c r="R112" s="245"/>
      <c r="S112" s="245"/>
      <c r="T112" s="246"/>
      <c r="U112" s="13"/>
      <c r="V112" s="13"/>
      <c r="W112" s="13"/>
      <c r="X112" s="13"/>
      <c r="Y112" s="13"/>
      <c r="Z112" s="13"/>
      <c r="AA112" s="13"/>
      <c r="AB112" s="13"/>
      <c r="AC112" s="13"/>
      <c r="AD112" s="13"/>
      <c r="AE112" s="13"/>
      <c r="AT112" s="247" t="s">
        <v>139</v>
      </c>
      <c r="AU112" s="247" t="s">
        <v>87</v>
      </c>
      <c r="AV112" s="13" t="s">
        <v>23</v>
      </c>
      <c r="AW112" s="13" t="s">
        <v>39</v>
      </c>
      <c r="AX112" s="13" t="s">
        <v>78</v>
      </c>
      <c r="AY112" s="247" t="s">
        <v>126</v>
      </c>
    </row>
    <row r="113" s="14" customFormat="1">
      <c r="A113" s="14"/>
      <c r="B113" s="248"/>
      <c r="C113" s="249"/>
      <c r="D113" s="233" t="s">
        <v>139</v>
      </c>
      <c r="E113" s="250" t="s">
        <v>32</v>
      </c>
      <c r="F113" s="251" t="s">
        <v>23</v>
      </c>
      <c r="G113" s="249"/>
      <c r="H113" s="252">
        <v>1</v>
      </c>
      <c r="I113" s="253"/>
      <c r="J113" s="249"/>
      <c r="K113" s="249"/>
      <c r="L113" s="254"/>
      <c r="M113" s="255"/>
      <c r="N113" s="256"/>
      <c r="O113" s="256"/>
      <c r="P113" s="256"/>
      <c r="Q113" s="256"/>
      <c r="R113" s="256"/>
      <c r="S113" s="256"/>
      <c r="T113" s="257"/>
      <c r="U113" s="14"/>
      <c r="V113" s="14"/>
      <c r="W113" s="14"/>
      <c r="X113" s="14"/>
      <c r="Y113" s="14"/>
      <c r="Z113" s="14"/>
      <c r="AA113" s="14"/>
      <c r="AB113" s="14"/>
      <c r="AC113" s="14"/>
      <c r="AD113" s="14"/>
      <c r="AE113" s="14"/>
      <c r="AT113" s="258" t="s">
        <v>139</v>
      </c>
      <c r="AU113" s="258" t="s">
        <v>87</v>
      </c>
      <c r="AV113" s="14" t="s">
        <v>87</v>
      </c>
      <c r="AW113" s="14" t="s">
        <v>39</v>
      </c>
      <c r="AX113" s="14" t="s">
        <v>23</v>
      </c>
      <c r="AY113" s="258" t="s">
        <v>126</v>
      </c>
    </row>
    <row r="114" s="12" customFormat="1" ht="22.8" customHeight="1">
      <c r="A114" s="12"/>
      <c r="B114" s="204"/>
      <c r="C114" s="205"/>
      <c r="D114" s="206" t="s">
        <v>77</v>
      </c>
      <c r="E114" s="218" t="s">
        <v>722</v>
      </c>
      <c r="F114" s="218" t="s">
        <v>723</v>
      </c>
      <c r="G114" s="205"/>
      <c r="H114" s="205"/>
      <c r="I114" s="208"/>
      <c r="J114" s="219">
        <f>BK114</f>
        <v>0</v>
      </c>
      <c r="K114" s="205"/>
      <c r="L114" s="210"/>
      <c r="M114" s="211"/>
      <c r="N114" s="212"/>
      <c r="O114" s="212"/>
      <c r="P114" s="213">
        <f>SUM(P115:P122)</f>
        <v>0</v>
      </c>
      <c r="Q114" s="212"/>
      <c r="R114" s="213">
        <f>SUM(R115:R122)</f>
        <v>0</v>
      </c>
      <c r="S114" s="212"/>
      <c r="T114" s="214">
        <f>SUM(T115:T122)</f>
        <v>0</v>
      </c>
      <c r="U114" s="12"/>
      <c r="V114" s="12"/>
      <c r="W114" s="12"/>
      <c r="X114" s="12"/>
      <c r="Y114" s="12"/>
      <c r="Z114" s="12"/>
      <c r="AA114" s="12"/>
      <c r="AB114" s="12"/>
      <c r="AC114" s="12"/>
      <c r="AD114" s="12"/>
      <c r="AE114" s="12"/>
      <c r="AR114" s="215" t="s">
        <v>133</v>
      </c>
      <c r="AT114" s="216" t="s">
        <v>77</v>
      </c>
      <c r="AU114" s="216" t="s">
        <v>23</v>
      </c>
      <c r="AY114" s="215" t="s">
        <v>126</v>
      </c>
      <c r="BK114" s="217">
        <f>SUM(BK115:BK122)</f>
        <v>0</v>
      </c>
    </row>
    <row r="115" s="2" customFormat="1" ht="16.5" customHeight="1">
      <c r="A115" s="39"/>
      <c r="B115" s="40"/>
      <c r="C115" s="220" t="s">
        <v>133</v>
      </c>
      <c r="D115" s="220" t="s">
        <v>128</v>
      </c>
      <c r="E115" s="221" t="s">
        <v>724</v>
      </c>
      <c r="F115" s="222" t="s">
        <v>725</v>
      </c>
      <c r="G115" s="223" t="s">
        <v>148</v>
      </c>
      <c r="H115" s="224">
        <v>1</v>
      </c>
      <c r="I115" s="225"/>
      <c r="J115" s="226">
        <f>ROUND(I115*H115,2)</f>
        <v>0</v>
      </c>
      <c r="K115" s="222" t="s">
        <v>32</v>
      </c>
      <c r="L115" s="45"/>
      <c r="M115" s="227" t="s">
        <v>32</v>
      </c>
      <c r="N115" s="228" t="s">
        <v>51</v>
      </c>
      <c r="O115" s="86"/>
      <c r="P115" s="229">
        <f>O115*H115</f>
        <v>0</v>
      </c>
      <c r="Q115" s="229">
        <v>0</v>
      </c>
      <c r="R115" s="229">
        <f>Q115*H115</f>
        <v>0</v>
      </c>
      <c r="S115" s="229">
        <v>0</v>
      </c>
      <c r="T115" s="230">
        <f>S115*H115</f>
        <v>0</v>
      </c>
      <c r="U115" s="39"/>
      <c r="V115" s="39"/>
      <c r="W115" s="39"/>
      <c r="X115" s="39"/>
      <c r="Y115" s="39"/>
      <c r="Z115" s="39"/>
      <c r="AA115" s="39"/>
      <c r="AB115" s="39"/>
      <c r="AC115" s="39"/>
      <c r="AD115" s="39"/>
      <c r="AE115" s="39"/>
      <c r="AR115" s="231" t="s">
        <v>726</v>
      </c>
      <c r="AT115" s="231" t="s">
        <v>128</v>
      </c>
      <c r="AU115" s="231" t="s">
        <v>87</v>
      </c>
      <c r="AY115" s="18" t="s">
        <v>126</v>
      </c>
      <c r="BE115" s="232">
        <f>IF(N115="základní",J115,0)</f>
        <v>0</v>
      </c>
      <c r="BF115" s="232">
        <f>IF(N115="snížená",J115,0)</f>
        <v>0</v>
      </c>
      <c r="BG115" s="232">
        <f>IF(N115="zákl. přenesená",J115,0)</f>
        <v>0</v>
      </c>
      <c r="BH115" s="232">
        <f>IF(N115="sníž. přenesená",J115,0)</f>
        <v>0</v>
      </c>
      <c r="BI115" s="232">
        <f>IF(N115="nulová",J115,0)</f>
        <v>0</v>
      </c>
      <c r="BJ115" s="18" t="s">
        <v>133</v>
      </c>
      <c r="BK115" s="232">
        <f>ROUND(I115*H115,2)</f>
        <v>0</v>
      </c>
      <c r="BL115" s="18" t="s">
        <v>726</v>
      </c>
      <c r="BM115" s="231" t="s">
        <v>727</v>
      </c>
    </row>
    <row r="116" s="2" customFormat="1">
      <c r="A116" s="39"/>
      <c r="B116" s="40"/>
      <c r="C116" s="41"/>
      <c r="D116" s="233" t="s">
        <v>135</v>
      </c>
      <c r="E116" s="41"/>
      <c r="F116" s="234" t="s">
        <v>728</v>
      </c>
      <c r="G116" s="41"/>
      <c r="H116" s="41"/>
      <c r="I116" s="138"/>
      <c r="J116" s="41"/>
      <c r="K116" s="41"/>
      <c r="L116" s="45"/>
      <c r="M116" s="235"/>
      <c r="N116" s="236"/>
      <c r="O116" s="86"/>
      <c r="P116" s="86"/>
      <c r="Q116" s="86"/>
      <c r="R116" s="86"/>
      <c r="S116" s="86"/>
      <c r="T116" s="87"/>
      <c r="U116" s="39"/>
      <c r="V116" s="39"/>
      <c r="W116" s="39"/>
      <c r="X116" s="39"/>
      <c r="Y116" s="39"/>
      <c r="Z116" s="39"/>
      <c r="AA116" s="39"/>
      <c r="AB116" s="39"/>
      <c r="AC116" s="39"/>
      <c r="AD116" s="39"/>
      <c r="AE116" s="39"/>
      <c r="AT116" s="18" t="s">
        <v>135</v>
      </c>
      <c r="AU116" s="18" t="s">
        <v>87</v>
      </c>
    </row>
    <row r="117" s="2" customFormat="1" ht="24" customHeight="1">
      <c r="A117" s="39"/>
      <c r="B117" s="40"/>
      <c r="C117" s="220" t="s">
        <v>169</v>
      </c>
      <c r="D117" s="220" t="s">
        <v>128</v>
      </c>
      <c r="E117" s="221" t="s">
        <v>729</v>
      </c>
      <c r="F117" s="222" t="s">
        <v>730</v>
      </c>
      <c r="G117" s="223" t="s">
        <v>148</v>
      </c>
      <c r="H117" s="224">
        <v>1</v>
      </c>
      <c r="I117" s="225"/>
      <c r="J117" s="226">
        <f>ROUND(I117*H117,2)</f>
        <v>0</v>
      </c>
      <c r="K117" s="222" t="s">
        <v>32</v>
      </c>
      <c r="L117" s="45"/>
      <c r="M117" s="227" t="s">
        <v>32</v>
      </c>
      <c r="N117" s="228" t="s">
        <v>51</v>
      </c>
      <c r="O117" s="86"/>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726</v>
      </c>
      <c r="AT117" s="231" t="s">
        <v>128</v>
      </c>
      <c r="AU117" s="231" t="s">
        <v>87</v>
      </c>
      <c r="AY117" s="18" t="s">
        <v>126</v>
      </c>
      <c r="BE117" s="232">
        <f>IF(N117="základní",J117,0)</f>
        <v>0</v>
      </c>
      <c r="BF117" s="232">
        <f>IF(N117="snížená",J117,0)</f>
        <v>0</v>
      </c>
      <c r="BG117" s="232">
        <f>IF(N117="zákl. přenesená",J117,0)</f>
        <v>0</v>
      </c>
      <c r="BH117" s="232">
        <f>IF(N117="sníž. přenesená",J117,0)</f>
        <v>0</v>
      </c>
      <c r="BI117" s="232">
        <f>IF(N117="nulová",J117,0)</f>
        <v>0</v>
      </c>
      <c r="BJ117" s="18" t="s">
        <v>133</v>
      </c>
      <c r="BK117" s="232">
        <f>ROUND(I117*H117,2)</f>
        <v>0</v>
      </c>
      <c r="BL117" s="18" t="s">
        <v>726</v>
      </c>
      <c r="BM117" s="231" t="s">
        <v>731</v>
      </c>
    </row>
    <row r="118" s="2" customFormat="1">
      <c r="A118" s="39"/>
      <c r="B118" s="40"/>
      <c r="C118" s="41"/>
      <c r="D118" s="233" t="s">
        <v>135</v>
      </c>
      <c r="E118" s="41"/>
      <c r="F118" s="234" t="s">
        <v>730</v>
      </c>
      <c r="G118" s="41"/>
      <c r="H118" s="41"/>
      <c r="I118" s="138"/>
      <c r="J118" s="41"/>
      <c r="K118" s="41"/>
      <c r="L118" s="45"/>
      <c r="M118" s="235"/>
      <c r="N118" s="236"/>
      <c r="O118" s="86"/>
      <c r="P118" s="86"/>
      <c r="Q118" s="86"/>
      <c r="R118" s="86"/>
      <c r="S118" s="86"/>
      <c r="T118" s="87"/>
      <c r="U118" s="39"/>
      <c r="V118" s="39"/>
      <c r="W118" s="39"/>
      <c r="X118" s="39"/>
      <c r="Y118" s="39"/>
      <c r="Z118" s="39"/>
      <c r="AA118" s="39"/>
      <c r="AB118" s="39"/>
      <c r="AC118" s="39"/>
      <c r="AD118" s="39"/>
      <c r="AE118" s="39"/>
      <c r="AT118" s="18" t="s">
        <v>135</v>
      </c>
      <c r="AU118" s="18" t="s">
        <v>87</v>
      </c>
    </row>
    <row r="119" s="2" customFormat="1" ht="16.5" customHeight="1">
      <c r="A119" s="39"/>
      <c r="B119" s="40"/>
      <c r="C119" s="220" t="s">
        <v>179</v>
      </c>
      <c r="D119" s="220" t="s">
        <v>128</v>
      </c>
      <c r="E119" s="221" t="s">
        <v>732</v>
      </c>
      <c r="F119" s="222" t="s">
        <v>733</v>
      </c>
      <c r="G119" s="223" t="s">
        <v>693</v>
      </c>
      <c r="H119" s="224">
        <v>1</v>
      </c>
      <c r="I119" s="225"/>
      <c r="J119" s="226">
        <f>ROUND(I119*H119,2)</f>
        <v>0</v>
      </c>
      <c r="K119" s="222" t="s">
        <v>32</v>
      </c>
      <c r="L119" s="45"/>
      <c r="M119" s="227" t="s">
        <v>32</v>
      </c>
      <c r="N119" s="228" t="s">
        <v>51</v>
      </c>
      <c r="O119" s="86"/>
      <c r="P119" s="229">
        <f>O119*H119</f>
        <v>0</v>
      </c>
      <c r="Q119" s="229">
        <v>0</v>
      </c>
      <c r="R119" s="229">
        <f>Q119*H119</f>
        <v>0</v>
      </c>
      <c r="S119" s="229">
        <v>0</v>
      </c>
      <c r="T119" s="230">
        <f>S119*H119</f>
        <v>0</v>
      </c>
      <c r="U119" s="39"/>
      <c r="V119" s="39"/>
      <c r="W119" s="39"/>
      <c r="X119" s="39"/>
      <c r="Y119" s="39"/>
      <c r="Z119" s="39"/>
      <c r="AA119" s="39"/>
      <c r="AB119" s="39"/>
      <c r="AC119" s="39"/>
      <c r="AD119" s="39"/>
      <c r="AE119" s="39"/>
      <c r="AR119" s="231" t="s">
        <v>694</v>
      </c>
      <c r="AT119" s="231" t="s">
        <v>128</v>
      </c>
      <c r="AU119" s="231" t="s">
        <v>87</v>
      </c>
      <c r="AY119" s="18" t="s">
        <v>126</v>
      </c>
      <c r="BE119" s="232">
        <f>IF(N119="základní",J119,0)</f>
        <v>0</v>
      </c>
      <c r="BF119" s="232">
        <f>IF(N119="snížená",J119,0)</f>
        <v>0</v>
      </c>
      <c r="BG119" s="232">
        <f>IF(N119="zákl. přenesená",J119,0)</f>
        <v>0</v>
      </c>
      <c r="BH119" s="232">
        <f>IF(N119="sníž. přenesená",J119,0)</f>
        <v>0</v>
      </c>
      <c r="BI119" s="232">
        <f>IF(N119="nulová",J119,0)</f>
        <v>0</v>
      </c>
      <c r="BJ119" s="18" t="s">
        <v>133</v>
      </c>
      <c r="BK119" s="232">
        <f>ROUND(I119*H119,2)</f>
        <v>0</v>
      </c>
      <c r="BL119" s="18" t="s">
        <v>694</v>
      </c>
      <c r="BM119" s="231" t="s">
        <v>734</v>
      </c>
    </row>
    <row r="120" s="2" customFormat="1">
      <c r="A120" s="39"/>
      <c r="B120" s="40"/>
      <c r="C120" s="41"/>
      <c r="D120" s="233" t="s">
        <v>135</v>
      </c>
      <c r="E120" s="41"/>
      <c r="F120" s="234" t="s">
        <v>733</v>
      </c>
      <c r="G120" s="41"/>
      <c r="H120" s="41"/>
      <c r="I120" s="138"/>
      <c r="J120" s="41"/>
      <c r="K120" s="41"/>
      <c r="L120" s="45"/>
      <c r="M120" s="235"/>
      <c r="N120" s="236"/>
      <c r="O120" s="86"/>
      <c r="P120" s="86"/>
      <c r="Q120" s="86"/>
      <c r="R120" s="86"/>
      <c r="S120" s="86"/>
      <c r="T120" s="87"/>
      <c r="U120" s="39"/>
      <c r="V120" s="39"/>
      <c r="W120" s="39"/>
      <c r="X120" s="39"/>
      <c r="Y120" s="39"/>
      <c r="Z120" s="39"/>
      <c r="AA120" s="39"/>
      <c r="AB120" s="39"/>
      <c r="AC120" s="39"/>
      <c r="AD120" s="39"/>
      <c r="AE120" s="39"/>
      <c r="AT120" s="18" t="s">
        <v>135</v>
      </c>
      <c r="AU120" s="18" t="s">
        <v>87</v>
      </c>
    </row>
    <row r="121" s="13" customFormat="1">
      <c r="A121" s="13"/>
      <c r="B121" s="238"/>
      <c r="C121" s="239"/>
      <c r="D121" s="233" t="s">
        <v>139</v>
      </c>
      <c r="E121" s="240" t="s">
        <v>32</v>
      </c>
      <c r="F121" s="241" t="s">
        <v>735</v>
      </c>
      <c r="G121" s="239"/>
      <c r="H121" s="240" t="s">
        <v>32</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139</v>
      </c>
      <c r="AU121" s="247" t="s">
        <v>87</v>
      </c>
      <c r="AV121" s="13" t="s">
        <v>23</v>
      </c>
      <c r="AW121" s="13" t="s">
        <v>39</v>
      </c>
      <c r="AX121" s="13" t="s">
        <v>78</v>
      </c>
      <c r="AY121" s="247" t="s">
        <v>126</v>
      </c>
    </row>
    <row r="122" s="14" customFormat="1">
      <c r="A122" s="14"/>
      <c r="B122" s="248"/>
      <c r="C122" s="249"/>
      <c r="D122" s="233" t="s">
        <v>139</v>
      </c>
      <c r="E122" s="250" t="s">
        <v>32</v>
      </c>
      <c r="F122" s="251" t="s">
        <v>23</v>
      </c>
      <c r="G122" s="249"/>
      <c r="H122" s="252">
        <v>1</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139</v>
      </c>
      <c r="AU122" s="258" t="s">
        <v>87</v>
      </c>
      <c r="AV122" s="14" t="s">
        <v>87</v>
      </c>
      <c r="AW122" s="14" t="s">
        <v>39</v>
      </c>
      <c r="AX122" s="14" t="s">
        <v>23</v>
      </c>
      <c r="AY122" s="258" t="s">
        <v>126</v>
      </c>
    </row>
    <row r="123" s="12" customFormat="1" ht="22.8" customHeight="1">
      <c r="A123" s="12"/>
      <c r="B123" s="204"/>
      <c r="C123" s="205"/>
      <c r="D123" s="206" t="s">
        <v>77</v>
      </c>
      <c r="E123" s="218" t="s">
        <v>736</v>
      </c>
      <c r="F123" s="218" t="s">
        <v>737</v>
      </c>
      <c r="G123" s="205"/>
      <c r="H123" s="205"/>
      <c r="I123" s="208"/>
      <c r="J123" s="219">
        <f>BK123</f>
        <v>0</v>
      </c>
      <c r="K123" s="205"/>
      <c r="L123" s="210"/>
      <c r="M123" s="211"/>
      <c r="N123" s="212"/>
      <c r="O123" s="212"/>
      <c r="P123" s="213">
        <f>SUM(P124:P125)</f>
        <v>0</v>
      </c>
      <c r="Q123" s="212"/>
      <c r="R123" s="213">
        <f>SUM(R124:R125)</f>
        <v>0</v>
      </c>
      <c r="S123" s="212"/>
      <c r="T123" s="214">
        <f>SUM(T124:T125)</f>
        <v>0</v>
      </c>
      <c r="U123" s="12"/>
      <c r="V123" s="12"/>
      <c r="W123" s="12"/>
      <c r="X123" s="12"/>
      <c r="Y123" s="12"/>
      <c r="Z123" s="12"/>
      <c r="AA123" s="12"/>
      <c r="AB123" s="12"/>
      <c r="AC123" s="12"/>
      <c r="AD123" s="12"/>
      <c r="AE123" s="12"/>
      <c r="AR123" s="215" t="s">
        <v>133</v>
      </c>
      <c r="AT123" s="216" t="s">
        <v>77</v>
      </c>
      <c r="AU123" s="216" t="s">
        <v>23</v>
      </c>
      <c r="AY123" s="215" t="s">
        <v>126</v>
      </c>
      <c r="BK123" s="217">
        <f>SUM(BK124:BK125)</f>
        <v>0</v>
      </c>
    </row>
    <row r="124" s="2" customFormat="1" ht="16.5" customHeight="1">
      <c r="A124" s="39"/>
      <c r="B124" s="40"/>
      <c r="C124" s="220" t="s">
        <v>187</v>
      </c>
      <c r="D124" s="220" t="s">
        <v>128</v>
      </c>
      <c r="E124" s="221" t="s">
        <v>738</v>
      </c>
      <c r="F124" s="222" t="s">
        <v>739</v>
      </c>
      <c r="G124" s="223" t="s">
        <v>693</v>
      </c>
      <c r="H124" s="224">
        <v>1</v>
      </c>
      <c r="I124" s="225"/>
      <c r="J124" s="226">
        <f>ROUND(I124*H124,2)</f>
        <v>0</v>
      </c>
      <c r="K124" s="222" t="s">
        <v>32</v>
      </c>
      <c r="L124" s="45"/>
      <c r="M124" s="227" t="s">
        <v>32</v>
      </c>
      <c r="N124" s="228" t="s">
        <v>51</v>
      </c>
      <c r="O124" s="86"/>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740</v>
      </c>
      <c r="AT124" s="231" t="s">
        <v>128</v>
      </c>
      <c r="AU124" s="231" t="s">
        <v>87</v>
      </c>
      <c r="AY124" s="18" t="s">
        <v>126</v>
      </c>
      <c r="BE124" s="232">
        <f>IF(N124="základní",J124,0)</f>
        <v>0</v>
      </c>
      <c r="BF124" s="232">
        <f>IF(N124="snížená",J124,0)</f>
        <v>0</v>
      </c>
      <c r="BG124" s="232">
        <f>IF(N124="zákl. přenesená",J124,0)</f>
        <v>0</v>
      </c>
      <c r="BH124" s="232">
        <f>IF(N124="sníž. přenesená",J124,0)</f>
        <v>0</v>
      </c>
      <c r="BI124" s="232">
        <f>IF(N124="nulová",J124,0)</f>
        <v>0</v>
      </c>
      <c r="BJ124" s="18" t="s">
        <v>133</v>
      </c>
      <c r="BK124" s="232">
        <f>ROUND(I124*H124,2)</f>
        <v>0</v>
      </c>
      <c r="BL124" s="18" t="s">
        <v>740</v>
      </c>
      <c r="BM124" s="231" t="s">
        <v>741</v>
      </c>
    </row>
    <row r="125" s="2" customFormat="1">
      <c r="A125" s="39"/>
      <c r="B125" s="40"/>
      <c r="C125" s="41"/>
      <c r="D125" s="233" t="s">
        <v>135</v>
      </c>
      <c r="E125" s="41"/>
      <c r="F125" s="234" t="s">
        <v>739</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135</v>
      </c>
      <c r="AU125" s="18" t="s">
        <v>87</v>
      </c>
    </row>
    <row r="126" s="12" customFormat="1" ht="22.8" customHeight="1">
      <c r="A126" s="12"/>
      <c r="B126" s="204"/>
      <c r="C126" s="205"/>
      <c r="D126" s="206" t="s">
        <v>77</v>
      </c>
      <c r="E126" s="218" t="s">
        <v>742</v>
      </c>
      <c r="F126" s="218" t="s">
        <v>743</v>
      </c>
      <c r="G126" s="205"/>
      <c r="H126" s="205"/>
      <c r="I126" s="208"/>
      <c r="J126" s="219">
        <f>BK126</f>
        <v>0</v>
      </c>
      <c r="K126" s="205"/>
      <c r="L126" s="210"/>
      <c r="M126" s="211"/>
      <c r="N126" s="212"/>
      <c r="O126" s="212"/>
      <c r="P126" s="213">
        <f>SUM(P127:P172)</f>
        <v>0</v>
      </c>
      <c r="Q126" s="212"/>
      <c r="R126" s="213">
        <f>SUM(R127:R172)</f>
        <v>0</v>
      </c>
      <c r="S126" s="212"/>
      <c r="T126" s="214">
        <f>SUM(T127:T172)</f>
        <v>0</v>
      </c>
      <c r="U126" s="12"/>
      <c r="V126" s="12"/>
      <c r="W126" s="12"/>
      <c r="X126" s="12"/>
      <c r="Y126" s="12"/>
      <c r="Z126" s="12"/>
      <c r="AA126" s="12"/>
      <c r="AB126" s="12"/>
      <c r="AC126" s="12"/>
      <c r="AD126" s="12"/>
      <c r="AE126" s="12"/>
      <c r="AR126" s="215" t="s">
        <v>133</v>
      </c>
      <c r="AT126" s="216" t="s">
        <v>77</v>
      </c>
      <c r="AU126" s="216" t="s">
        <v>23</v>
      </c>
      <c r="AY126" s="215" t="s">
        <v>126</v>
      </c>
      <c r="BK126" s="217">
        <f>SUM(BK127:BK172)</f>
        <v>0</v>
      </c>
    </row>
    <row r="127" s="2" customFormat="1" ht="24" customHeight="1">
      <c r="A127" s="39"/>
      <c r="B127" s="40"/>
      <c r="C127" s="220" t="s">
        <v>193</v>
      </c>
      <c r="D127" s="220" t="s">
        <v>128</v>
      </c>
      <c r="E127" s="221" t="s">
        <v>744</v>
      </c>
      <c r="F127" s="222" t="s">
        <v>745</v>
      </c>
      <c r="G127" s="223" t="s">
        <v>693</v>
      </c>
      <c r="H127" s="224">
        <v>1</v>
      </c>
      <c r="I127" s="225"/>
      <c r="J127" s="226">
        <f>ROUND(I127*H127,2)</f>
        <v>0</v>
      </c>
      <c r="K127" s="222" t="s">
        <v>32</v>
      </c>
      <c r="L127" s="45"/>
      <c r="M127" s="227" t="s">
        <v>32</v>
      </c>
      <c r="N127" s="228" t="s">
        <v>51</v>
      </c>
      <c r="O127" s="86"/>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740</v>
      </c>
      <c r="AT127" s="231" t="s">
        <v>128</v>
      </c>
      <c r="AU127" s="231" t="s">
        <v>87</v>
      </c>
      <c r="AY127" s="18" t="s">
        <v>126</v>
      </c>
      <c r="BE127" s="232">
        <f>IF(N127="základní",J127,0)</f>
        <v>0</v>
      </c>
      <c r="BF127" s="232">
        <f>IF(N127="snížená",J127,0)</f>
        <v>0</v>
      </c>
      <c r="BG127" s="232">
        <f>IF(N127="zákl. přenesená",J127,0)</f>
        <v>0</v>
      </c>
      <c r="BH127" s="232">
        <f>IF(N127="sníž. přenesená",J127,0)</f>
        <v>0</v>
      </c>
      <c r="BI127" s="232">
        <f>IF(N127="nulová",J127,0)</f>
        <v>0</v>
      </c>
      <c r="BJ127" s="18" t="s">
        <v>133</v>
      </c>
      <c r="BK127" s="232">
        <f>ROUND(I127*H127,2)</f>
        <v>0</v>
      </c>
      <c r="BL127" s="18" t="s">
        <v>740</v>
      </c>
      <c r="BM127" s="231" t="s">
        <v>746</v>
      </c>
    </row>
    <row r="128" s="2" customFormat="1">
      <c r="A128" s="39"/>
      <c r="B128" s="40"/>
      <c r="C128" s="41"/>
      <c r="D128" s="233" t="s">
        <v>135</v>
      </c>
      <c r="E128" s="41"/>
      <c r="F128" s="234" t="s">
        <v>745</v>
      </c>
      <c r="G128" s="41"/>
      <c r="H128" s="41"/>
      <c r="I128" s="138"/>
      <c r="J128" s="41"/>
      <c r="K128" s="41"/>
      <c r="L128" s="45"/>
      <c r="M128" s="235"/>
      <c r="N128" s="236"/>
      <c r="O128" s="86"/>
      <c r="P128" s="86"/>
      <c r="Q128" s="86"/>
      <c r="R128" s="86"/>
      <c r="S128" s="86"/>
      <c r="T128" s="87"/>
      <c r="U128" s="39"/>
      <c r="V128" s="39"/>
      <c r="W128" s="39"/>
      <c r="X128" s="39"/>
      <c r="Y128" s="39"/>
      <c r="Z128" s="39"/>
      <c r="AA128" s="39"/>
      <c r="AB128" s="39"/>
      <c r="AC128" s="39"/>
      <c r="AD128" s="39"/>
      <c r="AE128" s="39"/>
      <c r="AT128" s="18" t="s">
        <v>135</v>
      </c>
      <c r="AU128" s="18" t="s">
        <v>87</v>
      </c>
    </row>
    <row r="129" s="2" customFormat="1" ht="24" customHeight="1">
      <c r="A129" s="39"/>
      <c r="B129" s="40"/>
      <c r="C129" s="220" t="s">
        <v>201</v>
      </c>
      <c r="D129" s="220" t="s">
        <v>128</v>
      </c>
      <c r="E129" s="221" t="s">
        <v>747</v>
      </c>
      <c r="F129" s="222" t="s">
        <v>748</v>
      </c>
      <c r="G129" s="223" t="s">
        <v>693</v>
      </c>
      <c r="H129" s="224">
        <v>1</v>
      </c>
      <c r="I129" s="225"/>
      <c r="J129" s="226">
        <f>ROUND(I129*H129,2)</f>
        <v>0</v>
      </c>
      <c r="K129" s="222" t="s">
        <v>32</v>
      </c>
      <c r="L129" s="45"/>
      <c r="M129" s="227" t="s">
        <v>32</v>
      </c>
      <c r="N129" s="228" t="s">
        <v>51</v>
      </c>
      <c r="O129" s="86"/>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740</v>
      </c>
      <c r="AT129" s="231" t="s">
        <v>128</v>
      </c>
      <c r="AU129" s="231" t="s">
        <v>87</v>
      </c>
      <c r="AY129" s="18" t="s">
        <v>126</v>
      </c>
      <c r="BE129" s="232">
        <f>IF(N129="základní",J129,0)</f>
        <v>0</v>
      </c>
      <c r="BF129" s="232">
        <f>IF(N129="snížená",J129,0)</f>
        <v>0</v>
      </c>
      <c r="BG129" s="232">
        <f>IF(N129="zákl. přenesená",J129,0)</f>
        <v>0</v>
      </c>
      <c r="BH129" s="232">
        <f>IF(N129="sníž. přenesená",J129,0)</f>
        <v>0</v>
      </c>
      <c r="BI129" s="232">
        <f>IF(N129="nulová",J129,0)</f>
        <v>0</v>
      </c>
      <c r="BJ129" s="18" t="s">
        <v>133</v>
      </c>
      <c r="BK129" s="232">
        <f>ROUND(I129*H129,2)</f>
        <v>0</v>
      </c>
      <c r="BL129" s="18" t="s">
        <v>740</v>
      </c>
      <c r="BM129" s="231" t="s">
        <v>749</v>
      </c>
    </row>
    <row r="130" s="2" customFormat="1">
      <c r="A130" s="39"/>
      <c r="B130" s="40"/>
      <c r="C130" s="41"/>
      <c r="D130" s="233" t="s">
        <v>135</v>
      </c>
      <c r="E130" s="41"/>
      <c r="F130" s="234" t="s">
        <v>748</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135</v>
      </c>
      <c r="AU130" s="18" t="s">
        <v>87</v>
      </c>
    </row>
    <row r="131" s="2" customFormat="1" ht="16.5" customHeight="1">
      <c r="A131" s="39"/>
      <c r="B131" s="40"/>
      <c r="C131" s="220" t="s">
        <v>28</v>
      </c>
      <c r="D131" s="220" t="s">
        <v>128</v>
      </c>
      <c r="E131" s="221" t="s">
        <v>750</v>
      </c>
      <c r="F131" s="222" t="s">
        <v>751</v>
      </c>
      <c r="G131" s="223" t="s">
        <v>148</v>
      </c>
      <c r="H131" s="224">
        <v>1</v>
      </c>
      <c r="I131" s="225"/>
      <c r="J131" s="226">
        <f>ROUND(I131*H131,2)</f>
        <v>0</v>
      </c>
      <c r="K131" s="222" t="s">
        <v>32</v>
      </c>
      <c r="L131" s="45"/>
      <c r="M131" s="227" t="s">
        <v>32</v>
      </c>
      <c r="N131" s="228" t="s">
        <v>51</v>
      </c>
      <c r="O131" s="86"/>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740</v>
      </c>
      <c r="AT131" s="231" t="s">
        <v>128</v>
      </c>
      <c r="AU131" s="231" t="s">
        <v>87</v>
      </c>
      <c r="AY131" s="18" t="s">
        <v>126</v>
      </c>
      <c r="BE131" s="232">
        <f>IF(N131="základní",J131,0)</f>
        <v>0</v>
      </c>
      <c r="BF131" s="232">
        <f>IF(N131="snížená",J131,0)</f>
        <v>0</v>
      </c>
      <c r="BG131" s="232">
        <f>IF(N131="zákl. přenesená",J131,0)</f>
        <v>0</v>
      </c>
      <c r="BH131" s="232">
        <f>IF(N131="sníž. přenesená",J131,0)</f>
        <v>0</v>
      </c>
      <c r="BI131" s="232">
        <f>IF(N131="nulová",J131,0)</f>
        <v>0</v>
      </c>
      <c r="BJ131" s="18" t="s">
        <v>133</v>
      </c>
      <c r="BK131" s="232">
        <f>ROUND(I131*H131,2)</f>
        <v>0</v>
      </c>
      <c r="BL131" s="18" t="s">
        <v>740</v>
      </c>
      <c r="BM131" s="231" t="s">
        <v>752</v>
      </c>
    </row>
    <row r="132" s="2" customFormat="1">
      <c r="A132" s="39"/>
      <c r="B132" s="40"/>
      <c r="C132" s="41"/>
      <c r="D132" s="233" t="s">
        <v>135</v>
      </c>
      <c r="E132" s="41"/>
      <c r="F132" s="234" t="s">
        <v>753</v>
      </c>
      <c r="G132" s="41"/>
      <c r="H132" s="41"/>
      <c r="I132" s="138"/>
      <c r="J132" s="41"/>
      <c r="K132" s="41"/>
      <c r="L132" s="45"/>
      <c r="M132" s="235"/>
      <c r="N132" s="236"/>
      <c r="O132" s="86"/>
      <c r="P132" s="86"/>
      <c r="Q132" s="86"/>
      <c r="R132" s="86"/>
      <c r="S132" s="86"/>
      <c r="T132" s="87"/>
      <c r="U132" s="39"/>
      <c r="V132" s="39"/>
      <c r="W132" s="39"/>
      <c r="X132" s="39"/>
      <c r="Y132" s="39"/>
      <c r="Z132" s="39"/>
      <c r="AA132" s="39"/>
      <c r="AB132" s="39"/>
      <c r="AC132" s="39"/>
      <c r="AD132" s="39"/>
      <c r="AE132" s="39"/>
      <c r="AT132" s="18" t="s">
        <v>135</v>
      </c>
      <c r="AU132" s="18" t="s">
        <v>87</v>
      </c>
    </row>
    <row r="133" s="2" customFormat="1" ht="16.5" customHeight="1">
      <c r="A133" s="39"/>
      <c r="B133" s="40"/>
      <c r="C133" s="220" t="s">
        <v>214</v>
      </c>
      <c r="D133" s="220" t="s">
        <v>128</v>
      </c>
      <c r="E133" s="221" t="s">
        <v>754</v>
      </c>
      <c r="F133" s="222" t="s">
        <v>755</v>
      </c>
      <c r="G133" s="223" t="s">
        <v>693</v>
      </c>
      <c r="H133" s="224">
        <v>1</v>
      </c>
      <c r="I133" s="225"/>
      <c r="J133" s="226">
        <f>ROUND(I133*H133,2)</f>
        <v>0</v>
      </c>
      <c r="K133" s="222" t="s">
        <v>32</v>
      </c>
      <c r="L133" s="45"/>
      <c r="M133" s="227" t="s">
        <v>32</v>
      </c>
      <c r="N133" s="228" t="s">
        <v>51</v>
      </c>
      <c r="O133" s="86"/>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740</v>
      </c>
      <c r="AT133" s="231" t="s">
        <v>128</v>
      </c>
      <c r="AU133" s="231" t="s">
        <v>87</v>
      </c>
      <c r="AY133" s="18" t="s">
        <v>126</v>
      </c>
      <c r="BE133" s="232">
        <f>IF(N133="základní",J133,0)</f>
        <v>0</v>
      </c>
      <c r="BF133" s="232">
        <f>IF(N133="snížená",J133,0)</f>
        <v>0</v>
      </c>
      <c r="BG133" s="232">
        <f>IF(N133="zákl. přenesená",J133,0)</f>
        <v>0</v>
      </c>
      <c r="BH133" s="232">
        <f>IF(N133="sníž. přenesená",J133,0)</f>
        <v>0</v>
      </c>
      <c r="BI133" s="232">
        <f>IF(N133="nulová",J133,0)</f>
        <v>0</v>
      </c>
      <c r="BJ133" s="18" t="s">
        <v>133</v>
      </c>
      <c r="BK133" s="232">
        <f>ROUND(I133*H133,2)</f>
        <v>0</v>
      </c>
      <c r="BL133" s="18" t="s">
        <v>740</v>
      </c>
      <c r="BM133" s="231" t="s">
        <v>756</v>
      </c>
    </row>
    <row r="134" s="2" customFormat="1">
      <c r="A134" s="39"/>
      <c r="B134" s="40"/>
      <c r="C134" s="41"/>
      <c r="D134" s="233" t="s">
        <v>135</v>
      </c>
      <c r="E134" s="41"/>
      <c r="F134" s="234" t="s">
        <v>755</v>
      </c>
      <c r="G134" s="41"/>
      <c r="H134" s="41"/>
      <c r="I134" s="138"/>
      <c r="J134" s="41"/>
      <c r="K134" s="41"/>
      <c r="L134" s="45"/>
      <c r="M134" s="235"/>
      <c r="N134" s="236"/>
      <c r="O134" s="86"/>
      <c r="P134" s="86"/>
      <c r="Q134" s="86"/>
      <c r="R134" s="86"/>
      <c r="S134" s="86"/>
      <c r="T134" s="87"/>
      <c r="U134" s="39"/>
      <c r="V134" s="39"/>
      <c r="W134" s="39"/>
      <c r="X134" s="39"/>
      <c r="Y134" s="39"/>
      <c r="Z134" s="39"/>
      <c r="AA134" s="39"/>
      <c r="AB134" s="39"/>
      <c r="AC134" s="39"/>
      <c r="AD134" s="39"/>
      <c r="AE134" s="39"/>
      <c r="AT134" s="18" t="s">
        <v>135</v>
      </c>
      <c r="AU134" s="18" t="s">
        <v>87</v>
      </c>
    </row>
    <row r="135" s="13" customFormat="1">
      <c r="A135" s="13"/>
      <c r="B135" s="238"/>
      <c r="C135" s="239"/>
      <c r="D135" s="233" t="s">
        <v>139</v>
      </c>
      <c r="E135" s="240" t="s">
        <v>32</v>
      </c>
      <c r="F135" s="241" t="s">
        <v>757</v>
      </c>
      <c r="G135" s="239"/>
      <c r="H135" s="240" t="s">
        <v>32</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139</v>
      </c>
      <c r="AU135" s="247" t="s">
        <v>87</v>
      </c>
      <c r="AV135" s="13" t="s">
        <v>23</v>
      </c>
      <c r="AW135" s="13" t="s">
        <v>39</v>
      </c>
      <c r="AX135" s="13" t="s">
        <v>78</v>
      </c>
      <c r="AY135" s="247" t="s">
        <v>126</v>
      </c>
    </row>
    <row r="136" s="13" customFormat="1">
      <c r="A136" s="13"/>
      <c r="B136" s="238"/>
      <c r="C136" s="239"/>
      <c r="D136" s="233" t="s">
        <v>139</v>
      </c>
      <c r="E136" s="240" t="s">
        <v>32</v>
      </c>
      <c r="F136" s="241" t="s">
        <v>758</v>
      </c>
      <c r="G136" s="239"/>
      <c r="H136" s="240" t="s">
        <v>32</v>
      </c>
      <c r="I136" s="242"/>
      <c r="J136" s="239"/>
      <c r="K136" s="239"/>
      <c r="L136" s="243"/>
      <c r="M136" s="244"/>
      <c r="N136" s="245"/>
      <c r="O136" s="245"/>
      <c r="P136" s="245"/>
      <c r="Q136" s="245"/>
      <c r="R136" s="245"/>
      <c r="S136" s="245"/>
      <c r="T136" s="246"/>
      <c r="U136" s="13"/>
      <c r="V136" s="13"/>
      <c r="W136" s="13"/>
      <c r="X136" s="13"/>
      <c r="Y136" s="13"/>
      <c r="Z136" s="13"/>
      <c r="AA136" s="13"/>
      <c r="AB136" s="13"/>
      <c r="AC136" s="13"/>
      <c r="AD136" s="13"/>
      <c r="AE136" s="13"/>
      <c r="AT136" s="247" t="s">
        <v>139</v>
      </c>
      <c r="AU136" s="247" t="s">
        <v>87</v>
      </c>
      <c r="AV136" s="13" t="s">
        <v>23</v>
      </c>
      <c r="AW136" s="13" t="s">
        <v>39</v>
      </c>
      <c r="AX136" s="13" t="s">
        <v>78</v>
      </c>
      <c r="AY136" s="247" t="s">
        <v>126</v>
      </c>
    </row>
    <row r="137" s="13" customFormat="1">
      <c r="A137" s="13"/>
      <c r="B137" s="238"/>
      <c r="C137" s="239"/>
      <c r="D137" s="233" t="s">
        <v>139</v>
      </c>
      <c r="E137" s="240" t="s">
        <v>32</v>
      </c>
      <c r="F137" s="241" t="s">
        <v>759</v>
      </c>
      <c r="G137" s="239"/>
      <c r="H137" s="240" t="s">
        <v>32</v>
      </c>
      <c r="I137" s="242"/>
      <c r="J137" s="239"/>
      <c r="K137" s="239"/>
      <c r="L137" s="243"/>
      <c r="M137" s="244"/>
      <c r="N137" s="245"/>
      <c r="O137" s="245"/>
      <c r="P137" s="245"/>
      <c r="Q137" s="245"/>
      <c r="R137" s="245"/>
      <c r="S137" s="245"/>
      <c r="T137" s="246"/>
      <c r="U137" s="13"/>
      <c r="V137" s="13"/>
      <c r="W137" s="13"/>
      <c r="X137" s="13"/>
      <c r="Y137" s="13"/>
      <c r="Z137" s="13"/>
      <c r="AA137" s="13"/>
      <c r="AB137" s="13"/>
      <c r="AC137" s="13"/>
      <c r="AD137" s="13"/>
      <c r="AE137" s="13"/>
      <c r="AT137" s="247" t="s">
        <v>139</v>
      </c>
      <c r="AU137" s="247" t="s">
        <v>87</v>
      </c>
      <c r="AV137" s="13" t="s">
        <v>23</v>
      </c>
      <c r="AW137" s="13" t="s">
        <v>39</v>
      </c>
      <c r="AX137" s="13" t="s">
        <v>78</v>
      </c>
      <c r="AY137" s="247" t="s">
        <v>126</v>
      </c>
    </row>
    <row r="138" s="14" customFormat="1">
      <c r="A138" s="14"/>
      <c r="B138" s="248"/>
      <c r="C138" s="249"/>
      <c r="D138" s="233" t="s">
        <v>139</v>
      </c>
      <c r="E138" s="250" t="s">
        <v>32</v>
      </c>
      <c r="F138" s="251" t="s">
        <v>23</v>
      </c>
      <c r="G138" s="249"/>
      <c r="H138" s="252">
        <v>1</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139</v>
      </c>
      <c r="AU138" s="258" t="s">
        <v>87</v>
      </c>
      <c r="AV138" s="14" t="s">
        <v>87</v>
      </c>
      <c r="AW138" s="14" t="s">
        <v>39</v>
      </c>
      <c r="AX138" s="14" t="s">
        <v>23</v>
      </c>
      <c r="AY138" s="258" t="s">
        <v>126</v>
      </c>
    </row>
    <row r="139" s="2" customFormat="1" ht="16.5" customHeight="1">
      <c r="A139" s="39"/>
      <c r="B139" s="40"/>
      <c r="C139" s="220" t="s">
        <v>222</v>
      </c>
      <c r="D139" s="220" t="s">
        <v>128</v>
      </c>
      <c r="E139" s="221" t="s">
        <v>760</v>
      </c>
      <c r="F139" s="222" t="s">
        <v>761</v>
      </c>
      <c r="G139" s="223" t="s">
        <v>693</v>
      </c>
      <c r="H139" s="224">
        <v>1</v>
      </c>
      <c r="I139" s="225"/>
      <c r="J139" s="226">
        <f>ROUND(I139*H139,2)</f>
        <v>0</v>
      </c>
      <c r="K139" s="222" t="s">
        <v>32</v>
      </c>
      <c r="L139" s="45"/>
      <c r="M139" s="227" t="s">
        <v>32</v>
      </c>
      <c r="N139" s="228" t="s">
        <v>51</v>
      </c>
      <c r="O139" s="86"/>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740</v>
      </c>
      <c r="AT139" s="231" t="s">
        <v>128</v>
      </c>
      <c r="AU139" s="231" t="s">
        <v>87</v>
      </c>
      <c r="AY139" s="18" t="s">
        <v>126</v>
      </c>
      <c r="BE139" s="232">
        <f>IF(N139="základní",J139,0)</f>
        <v>0</v>
      </c>
      <c r="BF139" s="232">
        <f>IF(N139="snížená",J139,0)</f>
        <v>0</v>
      </c>
      <c r="BG139" s="232">
        <f>IF(N139="zákl. přenesená",J139,0)</f>
        <v>0</v>
      </c>
      <c r="BH139" s="232">
        <f>IF(N139="sníž. přenesená",J139,0)</f>
        <v>0</v>
      </c>
      <c r="BI139" s="232">
        <f>IF(N139="nulová",J139,0)</f>
        <v>0</v>
      </c>
      <c r="BJ139" s="18" t="s">
        <v>133</v>
      </c>
      <c r="BK139" s="232">
        <f>ROUND(I139*H139,2)</f>
        <v>0</v>
      </c>
      <c r="BL139" s="18" t="s">
        <v>740</v>
      </c>
      <c r="BM139" s="231" t="s">
        <v>762</v>
      </c>
    </row>
    <row r="140" s="2" customFormat="1">
      <c r="A140" s="39"/>
      <c r="B140" s="40"/>
      <c r="C140" s="41"/>
      <c r="D140" s="233" t="s">
        <v>135</v>
      </c>
      <c r="E140" s="41"/>
      <c r="F140" s="234" t="s">
        <v>763</v>
      </c>
      <c r="G140" s="41"/>
      <c r="H140" s="41"/>
      <c r="I140" s="138"/>
      <c r="J140" s="41"/>
      <c r="K140" s="41"/>
      <c r="L140" s="45"/>
      <c r="M140" s="235"/>
      <c r="N140" s="236"/>
      <c r="O140" s="86"/>
      <c r="P140" s="86"/>
      <c r="Q140" s="86"/>
      <c r="R140" s="86"/>
      <c r="S140" s="86"/>
      <c r="T140" s="87"/>
      <c r="U140" s="39"/>
      <c r="V140" s="39"/>
      <c r="W140" s="39"/>
      <c r="X140" s="39"/>
      <c r="Y140" s="39"/>
      <c r="Z140" s="39"/>
      <c r="AA140" s="39"/>
      <c r="AB140" s="39"/>
      <c r="AC140" s="39"/>
      <c r="AD140" s="39"/>
      <c r="AE140" s="39"/>
      <c r="AT140" s="18" t="s">
        <v>135</v>
      </c>
      <c r="AU140" s="18" t="s">
        <v>87</v>
      </c>
    </row>
    <row r="141" s="13" customFormat="1">
      <c r="A141" s="13"/>
      <c r="B141" s="238"/>
      <c r="C141" s="239"/>
      <c r="D141" s="233" t="s">
        <v>139</v>
      </c>
      <c r="E141" s="240" t="s">
        <v>32</v>
      </c>
      <c r="F141" s="241" t="s">
        <v>764</v>
      </c>
      <c r="G141" s="239"/>
      <c r="H141" s="240" t="s">
        <v>32</v>
      </c>
      <c r="I141" s="242"/>
      <c r="J141" s="239"/>
      <c r="K141" s="239"/>
      <c r="L141" s="243"/>
      <c r="M141" s="244"/>
      <c r="N141" s="245"/>
      <c r="O141" s="245"/>
      <c r="P141" s="245"/>
      <c r="Q141" s="245"/>
      <c r="R141" s="245"/>
      <c r="S141" s="245"/>
      <c r="T141" s="246"/>
      <c r="U141" s="13"/>
      <c r="V141" s="13"/>
      <c r="W141" s="13"/>
      <c r="X141" s="13"/>
      <c r="Y141" s="13"/>
      <c r="Z141" s="13"/>
      <c r="AA141" s="13"/>
      <c r="AB141" s="13"/>
      <c r="AC141" s="13"/>
      <c r="AD141" s="13"/>
      <c r="AE141" s="13"/>
      <c r="AT141" s="247" t="s">
        <v>139</v>
      </c>
      <c r="AU141" s="247" t="s">
        <v>87</v>
      </c>
      <c r="AV141" s="13" t="s">
        <v>23</v>
      </c>
      <c r="AW141" s="13" t="s">
        <v>39</v>
      </c>
      <c r="AX141" s="13" t="s">
        <v>78</v>
      </c>
      <c r="AY141" s="247" t="s">
        <v>126</v>
      </c>
    </row>
    <row r="142" s="13" customFormat="1">
      <c r="A142" s="13"/>
      <c r="B142" s="238"/>
      <c r="C142" s="239"/>
      <c r="D142" s="233" t="s">
        <v>139</v>
      </c>
      <c r="E142" s="240" t="s">
        <v>32</v>
      </c>
      <c r="F142" s="241" t="s">
        <v>765</v>
      </c>
      <c r="G142" s="239"/>
      <c r="H142" s="240" t="s">
        <v>32</v>
      </c>
      <c r="I142" s="242"/>
      <c r="J142" s="239"/>
      <c r="K142" s="239"/>
      <c r="L142" s="243"/>
      <c r="M142" s="244"/>
      <c r="N142" s="245"/>
      <c r="O142" s="245"/>
      <c r="P142" s="245"/>
      <c r="Q142" s="245"/>
      <c r="R142" s="245"/>
      <c r="S142" s="245"/>
      <c r="T142" s="246"/>
      <c r="U142" s="13"/>
      <c r="V142" s="13"/>
      <c r="W142" s="13"/>
      <c r="X142" s="13"/>
      <c r="Y142" s="13"/>
      <c r="Z142" s="13"/>
      <c r="AA142" s="13"/>
      <c r="AB142" s="13"/>
      <c r="AC142" s="13"/>
      <c r="AD142" s="13"/>
      <c r="AE142" s="13"/>
      <c r="AT142" s="247" t="s">
        <v>139</v>
      </c>
      <c r="AU142" s="247" t="s">
        <v>87</v>
      </c>
      <c r="AV142" s="13" t="s">
        <v>23</v>
      </c>
      <c r="AW142" s="13" t="s">
        <v>39</v>
      </c>
      <c r="AX142" s="13" t="s">
        <v>78</v>
      </c>
      <c r="AY142" s="247" t="s">
        <v>126</v>
      </c>
    </row>
    <row r="143" s="13" customFormat="1">
      <c r="A143" s="13"/>
      <c r="B143" s="238"/>
      <c r="C143" s="239"/>
      <c r="D143" s="233" t="s">
        <v>139</v>
      </c>
      <c r="E143" s="240" t="s">
        <v>32</v>
      </c>
      <c r="F143" s="241" t="s">
        <v>766</v>
      </c>
      <c r="G143" s="239"/>
      <c r="H143" s="240" t="s">
        <v>32</v>
      </c>
      <c r="I143" s="242"/>
      <c r="J143" s="239"/>
      <c r="K143" s="239"/>
      <c r="L143" s="243"/>
      <c r="M143" s="244"/>
      <c r="N143" s="245"/>
      <c r="O143" s="245"/>
      <c r="P143" s="245"/>
      <c r="Q143" s="245"/>
      <c r="R143" s="245"/>
      <c r="S143" s="245"/>
      <c r="T143" s="246"/>
      <c r="U143" s="13"/>
      <c r="V143" s="13"/>
      <c r="W143" s="13"/>
      <c r="X143" s="13"/>
      <c r="Y143" s="13"/>
      <c r="Z143" s="13"/>
      <c r="AA143" s="13"/>
      <c r="AB143" s="13"/>
      <c r="AC143" s="13"/>
      <c r="AD143" s="13"/>
      <c r="AE143" s="13"/>
      <c r="AT143" s="247" t="s">
        <v>139</v>
      </c>
      <c r="AU143" s="247" t="s">
        <v>87</v>
      </c>
      <c r="AV143" s="13" t="s">
        <v>23</v>
      </c>
      <c r="AW143" s="13" t="s">
        <v>39</v>
      </c>
      <c r="AX143" s="13" t="s">
        <v>78</v>
      </c>
      <c r="AY143" s="247" t="s">
        <v>126</v>
      </c>
    </row>
    <row r="144" s="14" customFormat="1">
      <c r="A144" s="14"/>
      <c r="B144" s="248"/>
      <c r="C144" s="249"/>
      <c r="D144" s="233" t="s">
        <v>139</v>
      </c>
      <c r="E144" s="250" t="s">
        <v>32</v>
      </c>
      <c r="F144" s="251" t="s">
        <v>23</v>
      </c>
      <c r="G144" s="249"/>
      <c r="H144" s="252">
        <v>1</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139</v>
      </c>
      <c r="AU144" s="258" t="s">
        <v>87</v>
      </c>
      <c r="AV144" s="14" t="s">
        <v>87</v>
      </c>
      <c r="AW144" s="14" t="s">
        <v>39</v>
      </c>
      <c r="AX144" s="14" t="s">
        <v>23</v>
      </c>
      <c r="AY144" s="258" t="s">
        <v>126</v>
      </c>
    </row>
    <row r="145" s="2" customFormat="1" ht="16.5" customHeight="1">
      <c r="A145" s="39"/>
      <c r="B145" s="40"/>
      <c r="C145" s="220" t="s">
        <v>227</v>
      </c>
      <c r="D145" s="220" t="s">
        <v>128</v>
      </c>
      <c r="E145" s="221" t="s">
        <v>767</v>
      </c>
      <c r="F145" s="222" t="s">
        <v>768</v>
      </c>
      <c r="G145" s="223" t="s">
        <v>693</v>
      </c>
      <c r="H145" s="224">
        <v>1</v>
      </c>
      <c r="I145" s="225"/>
      <c r="J145" s="226">
        <f>ROUND(I145*H145,2)</f>
        <v>0</v>
      </c>
      <c r="K145" s="222" t="s">
        <v>32</v>
      </c>
      <c r="L145" s="45"/>
      <c r="M145" s="227" t="s">
        <v>32</v>
      </c>
      <c r="N145" s="228" t="s">
        <v>51</v>
      </c>
      <c r="O145" s="86"/>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740</v>
      </c>
      <c r="AT145" s="231" t="s">
        <v>128</v>
      </c>
      <c r="AU145" s="231" t="s">
        <v>87</v>
      </c>
      <c r="AY145" s="18" t="s">
        <v>126</v>
      </c>
      <c r="BE145" s="232">
        <f>IF(N145="základní",J145,0)</f>
        <v>0</v>
      </c>
      <c r="BF145" s="232">
        <f>IF(N145="snížená",J145,0)</f>
        <v>0</v>
      </c>
      <c r="BG145" s="232">
        <f>IF(N145="zákl. přenesená",J145,0)</f>
        <v>0</v>
      </c>
      <c r="BH145" s="232">
        <f>IF(N145="sníž. přenesená",J145,0)</f>
        <v>0</v>
      </c>
      <c r="BI145" s="232">
        <f>IF(N145="nulová",J145,0)</f>
        <v>0</v>
      </c>
      <c r="BJ145" s="18" t="s">
        <v>133</v>
      </c>
      <c r="BK145" s="232">
        <f>ROUND(I145*H145,2)</f>
        <v>0</v>
      </c>
      <c r="BL145" s="18" t="s">
        <v>740</v>
      </c>
      <c r="BM145" s="231" t="s">
        <v>769</v>
      </c>
    </row>
    <row r="146" s="2" customFormat="1">
      <c r="A146" s="39"/>
      <c r="B146" s="40"/>
      <c r="C146" s="41"/>
      <c r="D146" s="233" t="s">
        <v>135</v>
      </c>
      <c r="E146" s="41"/>
      <c r="F146" s="234" t="s">
        <v>768</v>
      </c>
      <c r="G146" s="41"/>
      <c r="H146" s="41"/>
      <c r="I146" s="138"/>
      <c r="J146" s="41"/>
      <c r="K146" s="41"/>
      <c r="L146" s="45"/>
      <c r="M146" s="235"/>
      <c r="N146" s="236"/>
      <c r="O146" s="86"/>
      <c r="P146" s="86"/>
      <c r="Q146" s="86"/>
      <c r="R146" s="86"/>
      <c r="S146" s="86"/>
      <c r="T146" s="87"/>
      <c r="U146" s="39"/>
      <c r="V146" s="39"/>
      <c r="W146" s="39"/>
      <c r="X146" s="39"/>
      <c r="Y146" s="39"/>
      <c r="Z146" s="39"/>
      <c r="AA146" s="39"/>
      <c r="AB146" s="39"/>
      <c r="AC146" s="39"/>
      <c r="AD146" s="39"/>
      <c r="AE146" s="39"/>
      <c r="AT146" s="18" t="s">
        <v>135</v>
      </c>
      <c r="AU146" s="18" t="s">
        <v>87</v>
      </c>
    </row>
    <row r="147" s="13" customFormat="1">
      <c r="A147" s="13"/>
      <c r="B147" s="238"/>
      <c r="C147" s="239"/>
      <c r="D147" s="233" t="s">
        <v>139</v>
      </c>
      <c r="E147" s="240" t="s">
        <v>32</v>
      </c>
      <c r="F147" s="241" t="s">
        <v>770</v>
      </c>
      <c r="G147" s="239"/>
      <c r="H147" s="240" t="s">
        <v>32</v>
      </c>
      <c r="I147" s="242"/>
      <c r="J147" s="239"/>
      <c r="K147" s="239"/>
      <c r="L147" s="243"/>
      <c r="M147" s="244"/>
      <c r="N147" s="245"/>
      <c r="O147" s="245"/>
      <c r="P147" s="245"/>
      <c r="Q147" s="245"/>
      <c r="R147" s="245"/>
      <c r="S147" s="245"/>
      <c r="T147" s="246"/>
      <c r="U147" s="13"/>
      <c r="V147" s="13"/>
      <c r="W147" s="13"/>
      <c r="X147" s="13"/>
      <c r="Y147" s="13"/>
      <c r="Z147" s="13"/>
      <c r="AA147" s="13"/>
      <c r="AB147" s="13"/>
      <c r="AC147" s="13"/>
      <c r="AD147" s="13"/>
      <c r="AE147" s="13"/>
      <c r="AT147" s="247" t="s">
        <v>139</v>
      </c>
      <c r="AU147" s="247" t="s">
        <v>87</v>
      </c>
      <c r="AV147" s="13" t="s">
        <v>23</v>
      </c>
      <c r="AW147" s="13" t="s">
        <v>39</v>
      </c>
      <c r="AX147" s="13" t="s">
        <v>78</v>
      </c>
      <c r="AY147" s="247" t="s">
        <v>126</v>
      </c>
    </row>
    <row r="148" s="13" customFormat="1">
      <c r="A148" s="13"/>
      <c r="B148" s="238"/>
      <c r="C148" s="239"/>
      <c r="D148" s="233" t="s">
        <v>139</v>
      </c>
      <c r="E148" s="240" t="s">
        <v>32</v>
      </c>
      <c r="F148" s="241" t="s">
        <v>771</v>
      </c>
      <c r="G148" s="239"/>
      <c r="H148" s="240" t="s">
        <v>32</v>
      </c>
      <c r="I148" s="242"/>
      <c r="J148" s="239"/>
      <c r="K148" s="239"/>
      <c r="L148" s="243"/>
      <c r="M148" s="244"/>
      <c r="N148" s="245"/>
      <c r="O148" s="245"/>
      <c r="P148" s="245"/>
      <c r="Q148" s="245"/>
      <c r="R148" s="245"/>
      <c r="S148" s="245"/>
      <c r="T148" s="246"/>
      <c r="U148" s="13"/>
      <c r="V148" s="13"/>
      <c r="W148" s="13"/>
      <c r="X148" s="13"/>
      <c r="Y148" s="13"/>
      <c r="Z148" s="13"/>
      <c r="AA148" s="13"/>
      <c r="AB148" s="13"/>
      <c r="AC148" s="13"/>
      <c r="AD148" s="13"/>
      <c r="AE148" s="13"/>
      <c r="AT148" s="247" t="s">
        <v>139</v>
      </c>
      <c r="AU148" s="247" t="s">
        <v>87</v>
      </c>
      <c r="AV148" s="13" t="s">
        <v>23</v>
      </c>
      <c r="AW148" s="13" t="s">
        <v>39</v>
      </c>
      <c r="AX148" s="13" t="s">
        <v>78</v>
      </c>
      <c r="AY148" s="247" t="s">
        <v>126</v>
      </c>
    </row>
    <row r="149" s="13" customFormat="1">
      <c r="A149" s="13"/>
      <c r="B149" s="238"/>
      <c r="C149" s="239"/>
      <c r="D149" s="233" t="s">
        <v>139</v>
      </c>
      <c r="E149" s="240" t="s">
        <v>32</v>
      </c>
      <c r="F149" s="241" t="s">
        <v>772</v>
      </c>
      <c r="G149" s="239"/>
      <c r="H149" s="240" t="s">
        <v>32</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139</v>
      </c>
      <c r="AU149" s="247" t="s">
        <v>87</v>
      </c>
      <c r="AV149" s="13" t="s">
        <v>23</v>
      </c>
      <c r="AW149" s="13" t="s">
        <v>39</v>
      </c>
      <c r="AX149" s="13" t="s">
        <v>78</v>
      </c>
      <c r="AY149" s="247" t="s">
        <v>126</v>
      </c>
    </row>
    <row r="150" s="14" customFormat="1">
      <c r="A150" s="14"/>
      <c r="B150" s="248"/>
      <c r="C150" s="249"/>
      <c r="D150" s="233" t="s">
        <v>139</v>
      </c>
      <c r="E150" s="250" t="s">
        <v>32</v>
      </c>
      <c r="F150" s="251" t="s">
        <v>23</v>
      </c>
      <c r="G150" s="249"/>
      <c r="H150" s="252">
        <v>1</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139</v>
      </c>
      <c r="AU150" s="258" t="s">
        <v>87</v>
      </c>
      <c r="AV150" s="14" t="s">
        <v>87</v>
      </c>
      <c r="AW150" s="14" t="s">
        <v>39</v>
      </c>
      <c r="AX150" s="14" t="s">
        <v>23</v>
      </c>
      <c r="AY150" s="258" t="s">
        <v>126</v>
      </c>
    </row>
    <row r="151" s="2" customFormat="1" ht="16.5" customHeight="1">
      <c r="A151" s="39"/>
      <c r="B151" s="40"/>
      <c r="C151" s="220" t="s">
        <v>235</v>
      </c>
      <c r="D151" s="220" t="s">
        <v>128</v>
      </c>
      <c r="E151" s="221" t="s">
        <v>773</v>
      </c>
      <c r="F151" s="222" t="s">
        <v>774</v>
      </c>
      <c r="G151" s="223" t="s">
        <v>693</v>
      </c>
      <c r="H151" s="224">
        <v>1</v>
      </c>
      <c r="I151" s="225"/>
      <c r="J151" s="226">
        <f>ROUND(I151*H151,2)</f>
        <v>0</v>
      </c>
      <c r="K151" s="222" t="s">
        <v>32</v>
      </c>
      <c r="L151" s="45"/>
      <c r="M151" s="227" t="s">
        <v>32</v>
      </c>
      <c r="N151" s="228" t="s">
        <v>51</v>
      </c>
      <c r="O151" s="86"/>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740</v>
      </c>
      <c r="AT151" s="231" t="s">
        <v>128</v>
      </c>
      <c r="AU151" s="231" t="s">
        <v>87</v>
      </c>
      <c r="AY151" s="18" t="s">
        <v>126</v>
      </c>
      <c r="BE151" s="232">
        <f>IF(N151="základní",J151,0)</f>
        <v>0</v>
      </c>
      <c r="BF151" s="232">
        <f>IF(N151="snížená",J151,0)</f>
        <v>0</v>
      </c>
      <c r="BG151" s="232">
        <f>IF(N151="zákl. přenesená",J151,0)</f>
        <v>0</v>
      </c>
      <c r="BH151" s="232">
        <f>IF(N151="sníž. přenesená",J151,0)</f>
        <v>0</v>
      </c>
      <c r="BI151" s="232">
        <f>IF(N151="nulová",J151,0)</f>
        <v>0</v>
      </c>
      <c r="BJ151" s="18" t="s">
        <v>133</v>
      </c>
      <c r="BK151" s="232">
        <f>ROUND(I151*H151,2)</f>
        <v>0</v>
      </c>
      <c r="BL151" s="18" t="s">
        <v>740</v>
      </c>
      <c r="BM151" s="231" t="s">
        <v>775</v>
      </c>
    </row>
    <row r="152" s="2" customFormat="1">
      <c r="A152" s="39"/>
      <c r="B152" s="40"/>
      <c r="C152" s="41"/>
      <c r="D152" s="233" t="s">
        <v>135</v>
      </c>
      <c r="E152" s="41"/>
      <c r="F152" s="234" t="s">
        <v>774</v>
      </c>
      <c r="G152" s="41"/>
      <c r="H152" s="41"/>
      <c r="I152" s="138"/>
      <c r="J152" s="41"/>
      <c r="K152" s="41"/>
      <c r="L152" s="45"/>
      <c r="M152" s="235"/>
      <c r="N152" s="236"/>
      <c r="O152" s="86"/>
      <c r="P152" s="86"/>
      <c r="Q152" s="86"/>
      <c r="R152" s="86"/>
      <c r="S152" s="86"/>
      <c r="T152" s="87"/>
      <c r="U152" s="39"/>
      <c r="V152" s="39"/>
      <c r="W152" s="39"/>
      <c r="X152" s="39"/>
      <c r="Y152" s="39"/>
      <c r="Z152" s="39"/>
      <c r="AA152" s="39"/>
      <c r="AB152" s="39"/>
      <c r="AC152" s="39"/>
      <c r="AD152" s="39"/>
      <c r="AE152" s="39"/>
      <c r="AT152" s="18" t="s">
        <v>135</v>
      </c>
      <c r="AU152" s="18" t="s">
        <v>87</v>
      </c>
    </row>
    <row r="153" s="13" customFormat="1">
      <c r="A153" s="13"/>
      <c r="B153" s="238"/>
      <c r="C153" s="239"/>
      <c r="D153" s="233" t="s">
        <v>139</v>
      </c>
      <c r="E153" s="240" t="s">
        <v>32</v>
      </c>
      <c r="F153" s="241" t="s">
        <v>776</v>
      </c>
      <c r="G153" s="239"/>
      <c r="H153" s="240" t="s">
        <v>32</v>
      </c>
      <c r="I153" s="242"/>
      <c r="J153" s="239"/>
      <c r="K153" s="239"/>
      <c r="L153" s="243"/>
      <c r="M153" s="244"/>
      <c r="N153" s="245"/>
      <c r="O153" s="245"/>
      <c r="P153" s="245"/>
      <c r="Q153" s="245"/>
      <c r="R153" s="245"/>
      <c r="S153" s="245"/>
      <c r="T153" s="246"/>
      <c r="U153" s="13"/>
      <c r="V153" s="13"/>
      <c r="W153" s="13"/>
      <c r="X153" s="13"/>
      <c r="Y153" s="13"/>
      <c r="Z153" s="13"/>
      <c r="AA153" s="13"/>
      <c r="AB153" s="13"/>
      <c r="AC153" s="13"/>
      <c r="AD153" s="13"/>
      <c r="AE153" s="13"/>
      <c r="AT153" s="247" t="s">
        <v>139</v>
      </c>
      <c r="AU153" s="247" t="s">
        <v>87</v>
      </c>
      <c r="AV153" s="13" t="s">
        <v>23</v>
      </c>
      <c r="AW153" s="13" t="s">
        <v>39</v>
      </c>
      <c r="AX153" s="13" t="s">
        <v>78</v>
      </c>
      <c r="AY153" s="247" t="s">
        <v>126</v>
      </c>
    </row>
    <row r="154" s="13" customFormat="1">
      <c r="A154" s="13"/>
      <c r="B154" s="238"/>
      <c r="C154" s="239"/>
      <c r="D154" s="233" t="s">
        <v>139</v>
      </c>
      <c r="E154" s="240" t="s">
        <v>32</v>
      </c>
      <c r="F154" s="241" t="s">
        <v>777</v>
      </c>
      <c r="G154" s="239"/>
      <c r="H154" s="240" t="s">
        <v>32</v>
      </c>
      <c r="I154" s="242"/>
      <c r="J154" s="239"/>
      <c r="K154" s="239"/>
      <c r="L154" s="243"/>
      <c r="M154" s="244"/>
      <c r="N154" s="245"/>
      <c r="O154" s="245"/>
      <c r="P154" s="245"/>
      <c r="Q154" s="245"/>
      <c r="R154" s="245"/>
      <c r="S154" s="245"/>
      <c r="T154" s="246"/>
      <c r="U154" s="13"/>
      <c r="V154" s="13"/>
      <c r="W154" s="13"/>
      <c r="X154" s="13"/>
      <c r="Y154" s="13"/>
      <c r="Z154" s="13"/>
      <c r="AA154" s="13"/>
      <c r="AB154" s="13"/>
      <c r="AC154" s="13"/>
      <c r="AD154" s="13"/>
      <c r="AE154" s="13"/>
      <c r="AT154" s="247" t="s">
        <v>139</v>
      </c>
      <c r="AU154" s="247" t="s">
        <v>87</v>
      </c>
      <c r="AV154" s="13" t="s">
        <v>23</v>
      </c>
      <c r="AW154" s="13" t="s">
        <v>39</v>
      </c>
      <c r="AX154" s="13" t="s">
        <v>78</v>
      </c>
      <c r="AY154" s="247" t="s">
        <v>126</v>
      </c>
    </row>
    <row r="155" s="14" customFormat="1">
      <c r="A155" s="14"/>
      <c r="B155" s="248"/>
      <c r="C155" s="249"/>
      <c r="D155" s="233" t="s">
        <v>139</v>
      </c>
      <c r="E155" s="250" t="s">
        <v>32</v>
      </c>
      <c r="F155" s="251" t="s">
        <v>23</v>
      </c>
      <c r="G155" s="249"/>
      <c r="H155" s="252">
        <v>1</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139</v>
      </c>
      <c r="AU155" s="258" t="s">
        <v>87</v>
      </c>
      <c r="AV155" s="14" t="s">
        <v>87</v>
      </c>
      <c r="AW155" s="14" t="s">
        <v>39</v>
      </c>
      <c r="AX155" s="14" t="s">
        <v>23</v>
      </c>
      <c r="AY155" s="258" t="s">
        <v>126</v>
      </c>
    </row>
    <row r="156" s="2" customFormat="1" ht="16.5" customHeight="1">
      <c r="A156" s="39"/>
      <c r="B156" s="40"/>
      <c r="C156" s="220" t="s">
        <v>8</v>
      </c>
      <c r="D156" s="220" t="s">
        <v>128</v>
      </c>
      <c r="E156" s="221" t="s">
        <v>778</v>
      </c>
      <c r="F156" s="222" t="s">
        <v>779</v>
      </c>
      <c r="G156" s="223" t="s">
        <v>693</v>
      </c>
      <c r="H156" s="224">
        <v>1</v>
      </c>
      <c r="I156" s="225"/>
      <c r="J156" s="226">
        <f>ROUND(I156*H156,2)</f>
        <v>0</v>
      </c>
      <c r="K156" s="222" t="s">
        <v>32</v>
      </c>
      <c r="L156" s="45"/>
      <c r="M156" s="227" t="s">
        <v>32</v>
      </c>
      <c r="N156" s="228" t="s">
        <v>51</v>
      </c>
      <c r="O156" s="86"/>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740</v>
      </c>
      <c r="AT156" s="231" t="s">
        <v>128</v>
      </c>
      <c r="AU156" s="231" t="s">
        <v>87</v>
      </c>
      <c r="AY156" s="18" t="s">
        <v>126</v>
      </c>
      <c r="BE156" s="232">
        <f>IF(N156="základní",J156,0)</f>
        <v>0</v>
      </c>
      <c r="BF156" s="232">
        <f>IF(N156="snížená",J156,0)</f>
        <v>0</v>
      </c>
      <c r="BG156" s="232">
        <f>IF(N156="zákl. přenesená",J156,0)</f>
        <v>0</v>
      </c>
      <c r="BH156" s="232">
        <f>IF(N156="sníž. přenesená",J156,0)</f>
        <v>0</v>
      </c>
      <c r="BI156" s="232">
        <f>IF(N156="nulová",J156,0)</f>
        <v>0</v>
      </c>
      <c r="BJ156" s="18" t="s">
        <v>133</v>
      </c>
      <c r="BK156" s="232">
        <f>ROUND(I156*H156,2)</f>
        <v>0</v>
      </c>
      <c r="BL156" s="18" t="s">
        <v>740</v>
      </c>
      <c r="BM156" s="231" t="s">
        <v>780</v>
      </c>
    </row>
    <row r="157" s="2" customFormat="1">
      <c r="A157" s="39"/>
      <c r="B157" s="40"/>
      <c r="C157" s="41"/>
      <c r="D157" s="233" t="s">
        <v>135</v>
      </c>
      <c r="E157" s="41"/>
      <c r="F157" s="234" t="s">
        <v>779</v>
      </c>
      <c r="G157" s="41"/>
      <c r="H157" s="41"/>
      <c r="I157" s="138"/>
      <c r="J157" s="41"/>
      <c r="K157" s="41"/>
      <c r="L157" s="45"/>
      <c r="M157" s="235"/>
      <c r="N157" s="236"/>
      <c r="O157" s="86"/>
      <c r="P157" s="86"/>
      <c r="Q157" s="86"/>
      <c r="R157" s="86"/>
      <c r="S157" s="86"/>
      <c r="T157" s="87"/>
      <c r="U157" s="39"/>
      <c r="V157" s="39"/>
      <c r="W157" s="39"/>
      <c r="X157" s="39"/>
      <c r="Y157" s="39"/>
      <c r="Z157" s="39"/>
      <c r="AA157" s="39"/>
      <c r="AB157" s="39"/>
      <c r="AC157" s="39"/>
      <c r="AD157" s="39"/>
      <c r="AE157" s="39"/>
      <c r="AT157" s="18" t="s">
        <v>135</v>
      </c>
      <c r="AU157" s="18" t="s">
        <v>87</v>
      </c>
    </row>
    <row r="158" s="13" customFormat="1">
      <c r="A158" s="13"/>
      <c r="B158" s="238"/>
      <c r="C158" s="239"/>
      <c r="D158" s="233" t="s">
        <v>139</v>
      </c>
      <c r="E158" s="240" t="s">
        <v>32</v>
      </c>
      <c r="F158" s="241" t="s">
        <v>781</v>
      </c>
      <c r="G158" s="239"/>
      <c r="H158" s="240" t="s">
        <v>32</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139</v>
      </c>
      <c r="AU158" s="247" t="s">
        <v>87</v>
      </c>
      <c r="AV158" s="13" t="s">
        <v>23</v>
      </c>
      <c r="AW158" s="13" t="s">
        <v>39</v>
      </c>
      <c r="AX158" s="13" t="s">
        <v>78</v>
      </c>
      <c r="AY158" s="247" t="s">
        <v>126</v>
      </c>
    </row>
    <row r="159" s="13" customFormat="1">
      <c r="A159" s="13"/>
      <c r="B159" s="238"/>
      <c r="C159" s="239"/>
      <c r="D159" s="233" t="s">
        <v>139</v>
      </c>
      <c r="E159" s="240" t="s">
        <v>32</v>
      </c>
      <c r="F159" s="241" t="s">
        <v>782</v>
      </c>
      <c r="G159" s="239"/>
      <c r="H159" s="240" t="s">
        <v>32</v>
      </c>
      <c r="I159" s="242"/>
      <c r="J159" s="239"/>
      <c r="K159" s="239"/>
      <c r="L159" s="243"/>
      <c r="M159" s="244"/>
      <c r="N159" s="245"/>
      <c r="O159" s="245"/>
      <c r="P159" s="245"/>
      <c r="Q159" s="245"/>
      <c r="R159" s="245"/>
      <c r="S159" s="245"/>
      <c r="T159" s="246"/>
      <c r="U159" s="13"/>
      <c r="V159" s="13"/>
      <c r="W159" s="13"/>
      <c r="X159" s="13"/>
      <c r="Y159" s="13"/>
      <c r="Z159" s="13"/>
      <c r="AA159" s="13"/>
      <c r="AB159" s="13"/>
      <c r="AC159" s="13"/>
      <c r="AD159" s="13"/>
      <c r="AE159" s="13"/>
      <c r="AT159" s="247" t="s">
        <v>139</v>
      </c>
      <c r="AU159" s="247" t="s">
        <v>87</v>
      </c>
      <c r="AV159" s="13" t="s">
        <v>23</v>
      </c>
      <c r="AW159" s="13" t="s">
        <v>39</v>
      </c>
      <c r="AX159" s="13" t="s">
        <v>78</v>
      </c>
      <c r="AY159" s="247" t="s">
        <v>126</v>
      </c>
    </row>
    <row r="160" s="13" customFormat="1">
      <c r="A160" s="13"/>
      <c r="B160" s="238"/>
      <c r="C160" s="239"/>
      <c r="D160" s="233" t="s">
        <v>139</v>
      </c>
      <c r="E160" s="240" t="s">
        <v>32</v>
      </c>
      <c r="F160" s="241" t="s">
        <v>783</v>
      </c>
      <c r="G160" s="239"/>
      <c r="H160" s="240" t="s">
        <v>32</v>
      </c>
      <c r="I160" s="242"/>
      <c r="J160" s="239"/>
      <c r="K160" s="239"/>
      <c r="L160" s="243"/>
      <c r="M160" s="244"/>
      <c r="N160" s="245"/>
      <c r="O160" s="245"/>
      <c r="P160" s="245"/>
      <c r="Q160" s="245"/>
      <c r="R160" s="245"/>
      <c r="S160" s="245"/>
      <c r="T160" s="246"/>
      <c r="U160" s="13"/>
      <c r="V160" s="13"/>
      <c r="W160" s="13"/>
      <c r="X160" s="13"/>
      <c r="Y160" s="13"/>
      <c r="Z160" s="13"/>
      <c r="AA160" s="13"/>
      <c r="AB160" s="13"/>
      <c r="AC160" s="13"/>
      <c r="AD160" s="13"/>
      <c r="AE160" s="13"/>
      <c r="AT160" s="247" t="s">
        <v>139</v>
      </c>
      <c r="AU160" s="247" t="s">
        <v>87</v>
      </c>
      <c r="AV160" s="13" t="s">
        <v>23</v>
      </c>
      <c r="AW160" s="13" t="s">
        <v>39</v>
      </c>
      <c r="AX160" s="13" t="s">
        <v>78</v>
      </c>
      <c r="AY160" s="247" t="s">
        <v>126</v>
      </c>
    </row>
    <row r="161" s="14" customFormat="1">
      <c r="A161" s="14"/>
      <c r="B161" s="248"/>
      <c r="C161" s="249"/>
      <c r="D161" s="233" t="s">
        <v>139</v>
      </c>
      <c r="E161" s="250" t="s">
        <v>32</v>
      </c>
      <c r="F161" s="251" t="s">
        <v>23</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139</v>
      </c>
      <c r="AU161" s="258" t="s">
        <v>87</v>
      </c>
      <c r="AV161" s="14" t="s">
        <v>87</v>
      </c>
      <c r="AW161" s="14" t="s">
        <v>39</v>
      </c>
      <c r="AX161" s="14" t="s">
        <v>23</v>
      </c>
      <c r="AY161" s="258" t="s">
        <v>126</v>
      </c>
    </row>
    <row r="162" s="2" customFormat="1" ht="16.5" customHeight="1">
      <c r="A162" s="39"/>
      <c r="B162" s="40"/>
      <c r="C162" s="220" t="s">
        <v>173</v>
      </c>
      <c r="D162" s="220" t="s">
        <v>128</v>
      </c>
      <c r="E162" s="221" t="s">
        <v>784</v>
      </c>
      <c r="F162" s="222" t="s">
        <v>785</v>
      </c>
      <c r="G162" s="223" t="s">
        <v>693</v>
      </c>
      <c r="H162" s="224">
        <v>1</v>
      </c>
      <c r="I162" s="225"/>
      <c r="J162" s="226">
        <f>ROUND(I162*H162,2)</f>
        <v>0</v>
      </c>
      <c r="K162" s="222" t="s">
        <v>32</v>
      </c>
      <c r="L162" s="45"/>
      <c r="M162" s="227" t="s">
        <v>32</v>
      </c>
      <c r="N162" s="228" t="s">
        <v>51</v>
      </c>
      <c r="O162" s="86"/>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740</v>
      </c>
      <c r="AT162" s="231" t="s">
        <v>128</v>
      </c>
      <c r="AU162" s="231" t="s">
        <v>87</v>
      </c>
      <c r="AY162" s="18" t="s">
        <v>126</v>
      </c>
      <c r="BE162" s="232">
        <f>IF(N162="základní",J162,0)</f>
        <v>0</v>
      </c>
      <c r="BF162" s="232">
        <f>IF(N162="snížená",J162,0)</f>
        <v>0</v>
      </c>
      <c r="BG162" s="232">
        <f>IF(N162="zákl. přenesená",J162,0)</f>
        <v>0</v>
      </c>
      <c r="BH162" s="232">
        <f>IF(N162="sníž. přenesená",J162,0)</f>
        <v>0</v>
      </c>
      <c r="BI162" s="232">
        <f>IF(N162="nulová",J162,0)</f>
        <v>0</v>
      </c>
      <c r="BJ162" s="18" t="s">
        <v>133</v>
      </c>
      <c r="BK162" s="232">
        <f>ROUND(I162*H162,2)</f>
        <v>0</v>
      </c>
      <c r="BL162" s="18" t="s">
        <v>740</v>
      </c>
      <c r="BM162" s="231" t="s">
        <v>786</v>
      </c>
    </row>
    <row r="163" s="2" customFormat="1">
      <c r="A163" s="39"/>
      <c r="B163" s="40"/>
      <c r="C163" s="41"/>
      <c r="D163" s="233" t="s">
        <v>135</v>
      </c>
      <c r="E163" s="41"/>
      <c r="F163" s="234" t="s">
        <v>785</v>
      </c>
      <c r="G163" s="41"/>
      <c r="H163" s="41"/>
      <c r="I163" s="138"/>
      <c r="J163" s="41"/>
      <c r="K163" s="41"/>
      <c r="L163" s="45"/>
      <c r="M163" s="235"/>
      <c r="N163" s="236"/>
      <c r="O163" s="86"/>
      <c r="P163" s="86"/>
      <c r="Q163" s="86"/>
      <c r="R163" s="86"/>
      <c r="S163" s="86"/>
      <c r="T163" s="87"/>
      <c r="U163" s="39"/>
      <c r="V163" s="39"/>
      <c r="W163" s="39"/>
      <c r="X163" s="39"/>
      <c r="Y163" s="39"/>
      <c r="Z163" s="39"/>
      <c r="AA163" s="39"/>
      <c r="AB163" s="39"/>
      <c r="AC163" s="39"/>
      <c r="AD163" s="39"/>
      <c r="AE163" s="39"/>
      <c r="AT163" s="18" t="s">
        <v>135</v>
      </c>
      <c r="AU163" s="18" t="s">
        <v>87</v>
      </c>
    </row>
    <row r="164" s="13" customFormat="1">
      <c r="A164" s="13"/>
      <c r="B164" s="238"/>
      <c r="C164" s="239"/>
      <c r="D164" s="233" t="s">
        <v>139</v>
      </c>
      <c r="E164" s="240" t="s">
        <v>32</v>
      </c>
      <c r="F164" s="241" t="s">
        <v>787</v>
      </c>
      <c r="G164" s="239"/>
      <c r="H164" s="240" t="s">
        <v>32</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139</v>
      </c>
      <c r="AU164" s="247" t="s">
        <v>87</v>
      </c>
      <c r="AV164" s="13" t="s">
        <v>23</v>
      </c>
      <c r="AW164" s="13" t="s">
        <v>39</v>
      </c>
      <c r="AX164" s="13" t="s">
        <v>78</v>
      </c>
      <c r="AY164" s="247" t="s">
        <v>126</v>
      </c>
    </row>
    <row r="165" s="13" customFormat="1">
      <c r="A165" s="13"/>
      <c r="B165" s="238"/>
      <c r="C165" s="239"/>
      <c r="D165" s="233" t="s">
        <v>139</v>
      </c>
      <c r="E165" s="240" t="s">
        <v>32</v>
      </c>
      <c r="F165" s="241" t="s">
        <v>788</v>
      </c>
      <c r="G165" s="239"/>
      <c r="H165" s="240" t="s">
        <v>32</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139</v>
      </c>
      <c r="AU165" s="247" t="s">
        <v>87</v>
      </c>
      <c r="AV165" s="13" t="s">
        <v>23</v>
      </c>
      <c r="AW165" s="13" t="s">
        <v>39</v>
      </c>
      <c r="AX165" s="13" t="s">
        <v>78</v>
      </c>
      <c r="AY165" s="247" t="s">
        <v>126</v>
      </c>
    </row>
    <row r="166" s="14" customFormat="1">
      <c r="A166" s="14"/>
      <c r="B166" s="248"/>
      <c r="C166" s="249"/>
      <c r="D166" s="233" t="s">
        <v>139</v>
      </c>
      <c r="E166" s="250" t="s">
        <v>32</v>
      </c>
      <c r="F166" s="251" t="s">
        <v>23</v>
      </c>
      <c r="G166" s="249"/>
      <c r="H166" s="252">
        <v>1</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139</v>
      </c>
      <c r="AU166" s="258" t="s">
        <v>87</v>
      </c>
      <c r="AV166" s="14" t="s">
        <v>87</v>
      </c>
      <c r="AW166" s="14" t="s">
        <v>39</v>
      </c>
      <c r="AX166" s="14" t="s">
        <v>23</v>
      </c>
      <c r="AY166" s="258" t="s">
        <v>126</v>
      </c>
    </row>
    <row r="167" s="2" customFormat="1" ht="16.5" customHeight="1">
      <c r="A167" s="39"/>
      <c r="B167" s="40"/>
      <c r="C167" s="220" t="s">
        <v>259</v>
      </c>
      <c r="D167" s="220" t="s">
        <v>128</v>
      </c>
      <c r="E167" s="221" t="s">
        <v>789</v>
      </c>
      <c r="F167" s="222" t="s">
        <v>790</v>
      </c>
      <c r="G167" s="223" t="s">
        <v>693</v>
      </c>
      <c r="H167" s="224">
        <v>1</v>
      </c>
      <c r="I167" s="225"/>
      <c r="J167" s="226">
        <f>ROUND(I167*H167,2)</f>
        <v>0</v>
      </c>
      <c r="K167" s="222" t="s">
        <v>32</v>
      </c>
      <c r="L167" s="45"/>
      <c r="M167" s="227" t="s">
        <v>32</v>
      </c>
      <c r="N167" s="228" t="s">
        <v>51</v>
      </c>
      <c r="O167" s="86"/>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740</v>
      </c>
      <c r="AT167" s="231" t="s">
        <v>128</v>
      </c>
      <c r="AU167" s="231" t="s">
        <v>87</v>
      </c>
      <c r="AY167" s="18" t="s">
        <v>126</v>
      </c>
      <c r="BE167" s="232">
        <f>IF(N167="základní",J167,0)</f>
        <v>0</v>
      </c>
      <c r="BF167" s="232">
        <f>IF(N167="snížená",J167,0)</f>
        <v>0</v>
      </c>
      <c r="BG167" s="232">
        <f>IF(N167="zákl. přenesená",J167,0)</f>
        <v>0</v>
      </c>
      <c r="BH167" s="232">
        <f>IF(N167="sníž. přenesená",J167,0)</f>
        <v>0</v>
      </c>
      <c r="BI167" s="232">
        <f>IF(N167="nulová",J167,0)</f>
        <v>0</v>
      </c>
      <c r="BJ167" s="18" t="s">
        <v>133</v>
      </c>
      <c r="BK167" s="232">
        <f>ROUND(I167*H167,2)</f>
        <v>0</v>
      </c>
      <c r="BL167" s="18" t="s">
        <v>740</v>
      </c>
      <c r="BM167" s="231" t="s">
        <v>791</v>
      </c>
    </row>
    <row r="168" s="2" customFormat="1">
      <c r="A168" s="39"/>
      <c r="B168" s="40"/>
      <c r="C168" s="41"/>
      <c r="D168" s="233" t="s">
        <v>135</v>
      </c>
      <c r="E168" s="41"/>
      <c r="F168" s="234" t="s">
        <v>790</v>
      </c>
      <c r="G168" s="41"/>
      <c r="H168" s="41"/>
      <c r="I168" s="138"/>
      <c r="J168" s="41"/>
      <c r="K168" s="41"/>
      <c r="L168" s="45"/>
      <c r="M168" s="235"/>
      <c r="N168" s="236"/>
      <c r="O168" s="86"/>
      <c r="P168" s="86"/>
      <c r="Q168" s="86"/>
      <c r="R168" s="86"/>
      <c r="S168" s="86"/>
      <c r="T168" s="87"/>
      <c r="U168" s="39"/>
      <c r="V168" s="39"/>
      <c r="W168" s="39"/>
      <c r="X168" s="39"/>
      <c r="Y168" s="39"/>
      <c r="Z168" s="39"/>
      <c r="AA168" s="39"/>
      <c r="AB168" s="39"/>
      <c r="AC168" s="39"/>
      <c r="AD168" s="39"/>
      <c r="AE168" s="39"/>
      <c r="AT168" s="18" t="s">
        <v>135</v>
      </c>
      <c r="AU168" s="18" t="s">
        <v>87</v>
      </c>
    </row>
    <row r="169" s="13" customFormat="1">
      <c r="A169" s="13"/>
      <c r="B169" s="238"/>
      <c r="C169" s="239"/>
      <c r="D169" s="233" t="s">
        <v>139</v>
      </c>
      <c r="E169" s="240" t="s">
        <v>32</v>
      </c>
      <c r="F169" s="241" t="s">
        <v>792</v>
      </c>
      <c r="G169" s="239"/>
      <c r="H169" s="240" t="s">
        <v>32</v>
      </c>
      <c r="I169" s="242"/>
      <c r="J169" s="239"/>
      <c r="K169" s="239"/>
      <c r="L169" s="243"/>
      <c r="M169" s="244"/>
      <c r="N169" s="245"/>
      <c r="O169" s="245"/>
      <c r="P169" s="245"/>
      <c r="Q169" s="245"/>
      <c r="R169" s="245"/>
      <c r="S169" s="245"/>
      <c r="T169" s="246"/>
      <c r="U169" s="13"/>
      <c r="V169" s="13"/>
      <c r="W169" s="13"/>
      <c r="X169" s="13"/>
      <c r="Y169" s="13"/>
      <c r="Z169" s="13"/>
      <c r="AA169" s="13"/>
      <c r="AB169" s="13"/>
      <c r="AC169" s="13"/>
      <c r="AD169" s="13"/>
      <c r="AE169" s="13"/>
      <c r="AT169" s="247" t="s">
        <v>139</v>
      </c>
      <c r="AU169" s="247" t="s">
        <v>87</v>
      </c>
      <c r="AV169" s="13" t="s">
        <v>23</v>
      </c>
      <c r="AW169" s="13" t="s">
        <v>39</v>
      </c>
      <c r="AX169" s="13" t="s">
        <v>78</v>
      </c>
      <c r="AY169" s="247" t="s">
        <v>126</v>
      </c>
    </row>
    <row r="170" s="14" customFormat="1">
      <c r="A170" s="14"/>
      <c r="B170" s="248"/>
      <c r="C170" s="249"/>
      <c r="D170" s="233" t="s">
        <v>139</v>
      </c>
      <c r="E170" s="250" t="s">
        <v>32</v>
      </c>
      <c r="F170" s="251" t="s">
        <v>23</v>
      </c>
      <c r="G170" s="249"/>
      <c r="H170" s="252">
        <v>1</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139</v>
      </c>
      <c r="AU170" s="258" t="s">
        <v>87</v>
      </c>
      <c r="AV170" s="14" t="s">
        <v>87</v>
      </c>
      <c r="AW170" s="14" t="s">
        <v>39</v>
      </c>
      <c r="AX170" s="14" t="s">
        <v>23</v>
      </c>
      <c r="AY170" s="258" t="s">
        <v>126</v>
      </c>
    </row>
    <row r="171" s="2" customFormat="1" ht="16.5" customHeight="1">
      <c r="A171" s="39"/>
      <c r="B171" s="40"/>
      <c r="C171" s="220" t="s">
        <v>267</v>
      </c>
      <c r="D171" s="220" t="s">
        <v>128</v>
      </c>
      <c r="E171" s="221" t="s">
        <v>793</v>
      </c>
      <c r="F171" s="222" t="s">
        <v>794</v>
      </c>
      <c r="G171" s="223" t="s">
        <v>693</v>
      </c>
      <c r="H171" s="224">
        <v>1</v>
      </c>
      <c r="I171" s="225"/>
      <c r="J171" s="226">
        <f>ROUND(I171*H171,2)</f>
        <v>0</v>
      </c>
      <c r="K171" s="222" t="s">
        <v>32</v>
      </c>
      <c r="L171" s="45"/>
      <c r="M171" s="227" t="s">
        <v>32</v>
      </c>
      <c r="N171" s="228" t="s">
        <v>51</v>
      </c>
      <c r="O171" s="86"/>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740</v>
      </c>
      <c r="AT171" s="231" t="s">
        <v>128</v>
      </c>
      <c r="AU171" s="231" t="s">
        <v>87</v>
      </c>
      <c r="AY171" s="18" t="s">
        <v>126</v>
      </c>
      <c r="BE171" s="232">
        <f>IF(N171="základní",J171,0)</f>
        <v>0</v>
      </c>
      <c r="BF171" s="232">
        <f>IF(N171="snížená",J171,0)</f>
        <v>0</v>
      </c>
      <c r="BG171" s="232">
        <f>IF(N171="zákl. přenesená",J171,0)</f>
        <v>0</v>
      </c>
      <c r="BH171" s="232">
        <f>IF(N171="sníž. přenesená",J171,0)</f>
        <v>0</v>
      </c>
      <c r="BI171" s="232">
        <f>IF(N171="nulová",J171,0)</f>
        <v>0</v>
      </c>
      <c r="BJ171" s="18" t="s">
        <v>133</v>
      </c>
      <c r="BK171" s="232">
        <f>ROUND(I171*H171,2)</f>
        <v>0</v>
      </c>
      <c r="BL171" s="18" t="s">
        <v>740</v>
      </c>
      <c r="BM171" s="231" t="s">
        <v>795</v>
      </c>
    </row>
    <row r="172" s="2" customFormat="1">
      <c r="A172" s="39"/>
      <c r="B172" s="40"/>
      <c r="C172" s="41"/>
      <c r="D172" s="233" t="s">
        <v>135</v>
      </c>
      <c r="E172" s="41"/>
      <c r="F172" s="234" t="s">
        <v>794</v>
      </c>
      <c r="G172" s="41"/>
      <c r="H172" s="41"/>
      <c r="I172" s="138"/>
      <c r="J172" s="41"/>
      <c r="K172" s="41"/>
      <c r="L172" s="45"/>
      <c r="M172" s="280"/>
      <c r="N172" s="281"/>
      <c r="O172" s="282"/>
      <c r="P172" s="282"/>
      <c r="Q172" s="282"/>
      <c r="R172" s="282"/>
      <c r="S172" s="282"/>
      <c r="T172" s="283"/>
      <c r="U172" s="39"/>
      <c r="V172" s="39"/>
      <c r="W172" s="39"/>
      <c r="X172" s="39"/>
      <c r="Y172" s="39"/>
      <c r="Z172" s="39"/>
      <c r="AA172" s="39"/>
      <c r="AB172" s="39"/>
      <c r="AC172" s="39"/>
      <c r="AD172" s="39"/>
      <c r="AE172" s="39"/>
      <c r="AT172" s="18" t="s">
        <v>135</v>
      </c>
      <c r="AU172" s="18" t="s">
        <v>87</v>
      </c>
    </row>
    <row r="173" s="2" customFormat="1" ht="6.96" customHeight="1">
      <c r="A173" s="39"/>
      <c r="B173" s="61"/>
      <c r="C173" s="62"/>
      <c r="D173" s="62"/>
      <c r="E173" s="62"/>
      <c r="F173" s="62"/>
      <c r="G173" s="62"/>
      <c r="H173" s="62"/>
      <c r="I173" s="168"/>
      <c r="J173" s="62"/>
      <c r="K173" s="62"/>
      <c r="L173" s="45"/>
      <c r="M173" s="39"/>
      <c r="O173" s="39"/>
      <c r="P173" s="39"/>
      <c r="Q173" s="39"/>
      <c r="R173" s="39"/>
      <c r="S173" s="39"/>
      <c r="T173" s="39"/>
      <c r="U173" s="39"/>
      <c r="V173" s="39"/>
      <c r="W173" s="39"/>
      <c r="X173" s="39"/>
      <c r="Y173" s="39"/>
      <c r="Z173" s="39"/>
      <c r="AA173" s="39"/>
      <c r="AB173" s="39"/>
      <c r="AC173" s="39"/>
      <c r="AD173" s="39"/>
      <c r="AE173" s="39"/>
    </row>
  </sheetData>
  <sheetProtection sheet="1" autoFilter="0" formatColumns="0" formatRows="0" objects="1" scenarios="1" spinCount="100000" saltValue="+cwCkBN8Z4fzoKXg72jXup3huNqZjL9JWjFBh56etpbVbodX6cUyDsienn1MyLfAxHsjl2r1TMxqEzq04wWm3g==" hashValue="w1BhoxPuWI4Nxtw2KBhPM3IBmSi6Waer8xN0wVMp8gcjbgp9BaC3ox62gzodSvXpLzPpRwHmfbtR1rEZ9od4YQ==" algorithmName="SHA-512" password="CC35"/>
  <autoFilter ref="C83:K172"/>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84" customWidth="1"/>
    <col min="2" max="2" width="1.664063" style="284" customWidth="1"/>
    <col min="3" max="4" width="5" style="284" customWidth="1"/>
    <col min="5" max="5" width="11.67" style="284" customWidth="1"/>
    <col min="6" max="6" width="9.17" style="284" customWidth="1"/>
    <col min="7" max="7" width="5" style="284" customWidth="1"/>
    <col min="8" max="8" width="77.83" style="284" customWidth="1"/>
    <col min="9" max="10" width="20" style="284" customWidth="1"/>
    <col min="11" max="11" width="1.664063" style="284" customWidth="1"/>
  </cols>
  <sheetData>
    <row r="1" s="1" customFormat="1" ht="37.5" customHeight="1"/>
    <row r="2" s="1" customFormat="1" ht="7.5" customHeight="1">
      <c r="B2" s="285"/>
      <c r="C2" s="286"/>
      <c r="D2" s="286"/>
      <c r="E2" s="286"/>
      <c r="F2" s="286"/>
      <c r="G2" s="286"/>
      <c r="H2" s="286"/>
      <c r="I2" s="286"/>
      <c r="J2" s="286"/>
      <c r="K2" s="287"/>
    </row>
    <row r="3" s="16" customFormat="1" ht="45" customHeight="1">
      <c r="B3" s="288"/>
      <c r="C3" s="289" t="s">
        <v>796</v>
      </c>
      <c r="D3" s="289"/>
      <c r="E3" s="289"/>
      <c r="F3" s="289"/>
      <c r="G3" s="289"/>
      <c r="H3" s="289"/>
      <c r="I3" s="289"/>
      <c r="J3" s="289"/>
      <c r="K3" s="290"/>
    </row>
    <row r="4" s="1" customFormat="1" ht="25.5" customHeight="1">
      <c r="B4" s="291"/>
      <c r="C4" s="292" t="s">
        <v>797</v>
      </c>
      <c r="D4" s="292"/>
      <c r="E4" s="292"/>
      <c r="F4" s="292"/>
      <c r="G4" s="292"/>
      <c r="H4" s="292"/>
      <c r="I4" s="292"/>
      <c r="J4" s="292"/>
      <c r="K4" s="293"/>
    </row>
    <row r="5" s="1" customFormat="1" ht="5.25" customHeight="1">
      <c r="B5" s="291"/>
      <c r="C5" s="294"/>
      <c r="D5" s="294"/>
      <c r="E5" s="294"/>
      <c r="F5" s="294"/>
      <c r="G5" s="294"/>
      <c r="H5" s="294"/>
      <c r="I5" s="294"/>
      <c r="J5" s="294"/>
      <c r="K5" s="293"/>
    </row>
    <row r="6" s="1" customFormat="1" ht="15" customHeight="1">
      <c r="B6" s="291"/>
      <c r="C6" s="295" t="s">
        <v>798</v>
      </c>
      <c r="D6" s="295"/>
      <c r="E6" s="295"/>
      <c r="F6" s="295"/>
      <c r="G6" s="295"/>
      <c r="H6" s="295"/>
      <c r="I6" s="295"/>
      <c r="J6" s="295"/>
      <c r="K6" s="293"/>
    </row>
    <row r="7" s="1" customFormat="1" ht="15" customHeight="1">
      <c r="B7" s="296"/>
      <c r="C7" s="295" t="s">
        <v>799</v>
      </c>
      <c r="D7" s="295"/>
      <c r="E7" s="295"/>
      <c r="F7" s="295"/>
      <c r="G7" s="295"/>
      <c r="H7" s="295"/>
      <c r="I7" s="295"/>
      <c r="J7" s="295"/>
      <c r="K7" s="293"/>
    </row>
    <row r="8" s="1" customFormat="1" ht="12.75" customHeight="1">
      <c r="B8" s="296"/>
      <c r="C8" s="295"/>
      <c r="D8" s="295"/>
      <c r="E8" s="295"/>
      <c r="F8" s="295"/>
      <c r="G8" s="295"/>
      <c r="H8" s="295"/>
      <c r="I8" s="295"/>
      <c r="J8" s="295"/>
      <c r="K8" s="293"/>
    </row>
    <row r="9" s="1" customFormat="1" ht="15" customHeight="1">
      <c r="B9" s="296"/>
      <c r="C9" s="295" t="s">
        <v>800</v>
      </c>
      <c r="D9" s="295"/>
      <c r="E9" s="295"/>
      <c r="F9" s="295"/>
      <c r="G9" s="295"/>
      <c r="H9" s="295"/>
      <c r="I9" s="295"/>
      <c r="J9" s="295"/>
      <c r="K9" s="293"/>
    </row>
    <row r="10" s="1" customFormat="1" ht="15" customHeight="1">
      <c r="B10" s="296"/>
      <c r="C10" s="295"/>
      <c r="D10" s="295" t="s">
        <v>801</v>
      </c>
      <c r="E10" s="295"/>
      <c r="F10" s="295"/>
      <c r="G10" s="295"/>
      <c r="H10" s="295"/>
      <c r="I10" s="295"/>
      <c r="J10" s="295"/>
      <c r="K10" s="293"/>
    </row>
    <row r="11" s="1" customFormat="1" ht="15" customHeight="1">
      <c r="B11" s="296"/>
      <c r="C11" s="297"/>
      <c r="D11" s="295" t="s">
        <v>802</v>
      </c>
      <c r="E11" s="295"/>
      <c r="F11" s="295"/>
      <c r="G11" s="295"/>
      <c r="H11" s="295"/>
      <c r="I11" s="295"/>
      <c r="J11" s="295"/>
      <c r="K11" s="293"/>
    </row>
    <row r="12" s="1" customFormat="1" ht="15" customHeight="1">
      <c r="B12" s="296"/>
      <c r="C12" s="297"/>
      <c r="D12" s="295"/>
      <c r="E12" s="295"/>
      <c r="F12" s="295"/>
      <c r="G12" s="295"/>
      <c r="H12" s="295"/>
      <c r="I12" s="295"/>
      <c r="J12" s="295"/>
      <c r="K12" s="293"/>
    </row>
    <row r="13" s="1" customFormat="1" ht="15" customHeight="1">
      <c r="B13" s="296"/>
      <c r="C13" s="297"/>
      <c r="D13" s="298" t="s">
        <v>803</v>
      </c>
      <c r="E13" s="295"/>
      <c r="F13" s="295"/>
      <c r="G13" s="295"/>
      <c r="H13" s="295"/>
      <c r="I13" s="295"/>
      <c r="J13" s="295"/>
      <c r="K13" s="293"/>
    </row>
    <row r="14" s="1" customFormat="1" ht="12.75" customHeight="1">
      <c r="B14" s="296"/>
      <c r="C14" s="297"/>
      <c r="D14" s="297"/>
      <c r="E14" s="297"/>
      <c r="F14" s="297"/>
      <c r="G14" s="297"/>
      <c r="H14" s="297"/>
      <c r="I14" s="297"/>
      <c r="J14" s="297"/>
      <c r="K14" s="293"/>
    </row>
    <row r="15" s="1" customFormat="1" ht="15" customHeight="1">
      <c r="B15" s="296"/>
      <c r="C15" s="297"/>
      <c r="D15" s="295" t="s">
        <v>804</v>
      </c>
      <c r="E15" s="295"/>
      <c r="F15" s="295"/>
      <c r="G15" s="295"/>
      <c r="H15" s="295"/>
      <c r="I15" s="295"/>
      <c r="J15" s="295"/>
      <c r="K15" s="293"/>
    </row>
    <row r="16" s="1" customFormat="1" ht="15" customHeight="1">
      <c r="B16" s="296"/>
      <c r="C16" s="297"/>
      <c r="D16" s="295" t="s">
        <v>805</v>
      </c>
      <c r="E16" s="295"/>
      <c r="F16" s="295"/>
      <c r="G16" s="295"/>
      <c r="H16" s="295"/>
      <c r="I16" s="295"/>
      <c r="J16" s="295"/>
      <c r="K16" s="293"/>
    </row>
    <row r="17" s="1" customFormat="1" ht="15" customHeight="1">
      <c r="B17" s="296"/>
      <c r="C17" s="297"/>
      <c r="D17" s="295" t="s">
        <v>806</v>
      </c>
      <c r="E17" s="295"/>
      <c r="F17" s="295"/>
      <c r="G17" s="295"/>
      <c r="H17" s="295"/>
      <c r="I17" s="295"/>
      <c r="J17" s="295"/>
      <c r="K17" s="293"/>
    </row>
    <row r="18" s="1" customFormat="1" ht="15" customHeight="1">
      <c r="B18" s="296"/>
      <c r="C18" s="297"/>
      <c r="D18" s="297"/>
      <c r="E18" s="299" t="s">
        <v>85</v>
      </c>
      <c r="F18" s="295" t="s">
        <v>807</v>
      </c>
      <c r="G18" s="295"/>
      <c r="H18" s="295"/>
      <c r="I18" s="295"/>
      <c r="J18" s="295"/>
      <c r="K18" s="293"/>
    </row>
    <row r="19" s="1" customFormat="1" ht="15" customHeight="1">
      <c r="B19" s="296"/>
      <c r="C19" s="297"/>
      <c r="D19" s="297"/>
      <c r="E19" s="299" t="s">
        <v>808</v>
      </c>
      <c r="F19" s="295" t="s">
        <v>809</v>
      </c>
      <c r="G19" s="295"/>
      <c r="H19" s="295"/>
      <c r="I19" s="295"/>
      <c r="J19" s="295"/>
      <c r="K19" s="293"/>
    </row>
    <row r="20" s="1" customFormat="1" ht="15" customHeight="1">
      <c r="B20" s="296"/>
      <c r="C20" s="297"/>
      <c r="D20" s="297"/>
      <c r="E20" s="299" t="s">
        <v>810</v>
      </c>
      <c r="F20" s="295" t="s">
        <v>811</v>
      </c>
      <c r="G20" s="295"/>
      <c r="H20" s="295"/>
      <c r="I20" s="295"/>
      <c r="J20" s="295"/>
      <c r="K20" s="293"/>
    </row>
    <row r="21" s="1" customFormat="1" ht="15" customHeight="1">
      <c r="B21" s="296"/>
      <c r="C21" s="297"/>
      <c r="D21" s="297"/>
      <c r="E21" s="299" t="s">
        <v>88</v>
      </c>
      <c r="F21" s="295" t="s">
        <v>89</v>
      </c>
      <c r="G21" s="295"/>
      <c r="H21" s="295"/>
      <c r="I21" s="295"/>
      <c r="J21" s="295"/>
      <c r="K21" s="293"/>
    </row>
    <row r="22" s="1" customFormat="1" ht="15" customHeight="1">
      <c r="B22" s="296"/>
      <c r="C22" s="297"/>
      <c r="D22" s="297"/>
      <c r="E22" s="299" t="s">
        <v>687</v>
      </c>
      <c r="F22" s="295" t="s">
        <v>812</v>
      </c>
      <c r="G22" s="295"/>
      <c r="H22" s="295"/>
      <c r="I22" s="295"/>
      <c r="J22" s="295"/>
      <c r="K22" s="293"/>
    </row>
    <row r="23" s="1" customFormat="1" ht="15" customHeight="1">
      <c r="B23" s="296"/>
      <c r="C23" s="297"/>
      <c r="D23" s="297"/>
      <c r="E23" s="299" t="s">
        <v>813</v>
      </c>
      <c r="F23" s="295" t="s">
        <v>814</v>
      </c>
      <c r="G23" s="295"/>
      <c r="H23" s="295"/>
      <c r="I23" s="295"/>
      <c r="J23" s="295"/>
      <c r="K23" s="293"/>
    </row>
    <row r="24" s="1" customFormat="1" ht="12.75" customHeight="1">
      <c r="B24" s="296"/>
      <c r="C24" s="297"/>
      <c r="D24" s="297"/>
      <c r="E24" s="297"/>
      <c r="F24" s="297"/>
      <c r="G24" s="297"/>
      <c r="H24" s="297"/>
      <c r="I24" s="297"/>
      <c r="J24" s="297"/>
      <c r="K24" s="293"/>
    </row>
    <row r="25" s="1" customFormat="1" ht="15" customHeight="1">
      <c r="B25" s="296"/>
      <c r="C25" s="295" t="s">
        <v>815</v>
      </c>
      <c r="D25" s="295"/>
      <c r="E25" s="295"/>
      <c r="F25" s="295"/>
      <c r="G25" s="295"/>
      <c r="H25" s="295"/>
      <c r="I25" s="295"/>
      <c r="J25" s="295"/>
      <c r="K25" s="293"/>
    </row>
    <row r="26" s="1" customFormat="1" ht="15" customHeight="1">
      <c r="B26" s="296"/>
      <c r="C26" s="295" t="s">
        <v>816</v>
      </c>
      <c r="D26" s="295"/>
      <c r="E26" s="295"/>
      <c r="F26" s="295"/>
      <c r="G26" s="295"/>
      <c r="H26" s="295"/>
      <c r="I26" s="295"/>
      <c r="J26" s="295"/>
      <c r="K26" s="293"/>
    </row>
    <row r="27" s="1" customFormat="1" ht="15" customHeight="1">
      <c r="B27" s="296"/>
      <c r="C27" s="295"/>
      <c r="D27" s="295" t="s">
        <v>817</v>
      </c>
      <c r="E27" s="295"/>
      <c r="F27" s="295"/>
      <c r="G27" s="295"/>
      <c r="H27" s="295"/>
      <c r="I27" s="295"/>
      <c r="J27" s="295"/>
      <c r="K27" s="293"/>
    </row>
    <row r="28" s="1" customFormat="1" ht="15" customHeight="1">
      <c r="B28" s="296"/>
      <c r="C28" s="297"/>
      <c r="D28" s="295" t="s">
        <v>818</v>
      </c>
      <c r="E28" s="295"/>
      <c r="F28" s="295"/>
      <c r="G28" s="295"/>
      <c r="H28" s="295"/>
      <c r="I28" s="295"/>
      <c r="J28" s="295"/>
      <c r="K28" s="293"/>
    </row>
    <row r="29" s="1" customFormat="1" ht="12.75" customHeight="1">
      <c r="B29" s="296"/>
      <c r="C29" s="297"/>
      <c r="D29" s="297"/>
      <c r="E29" s="297"/>
      <c r="F29" s="297"/>
      <c r="G29" s="297"/>
      <c r="H29" s="297"/>
      <c r="I29" s="297"/>
      <c r="J29" s="297"/>
      <c r="K29" s="293"/>
    </row>
    <row r="30" s="1" customFormat="1" ht="15" customHeight="1">
      <c r="B30" s="296"/>
      <c r="C30" s="297"/>
      <c r="D30" s="295" t="s">
        <v>819</v>
      </c>
      <c r="E30" s="295"/>
      <c r="F30" s="295"/>
      <c r="G30" s="295"/>
      <c r="H30" s="295"/>
      <c r="I30" s="295"/>
      <c r="J30" s="295"/>
      <c r="K30" s="293"/>
    </row>
    <row r="31" s="1" customFormat="1" ht="15" customHeight="1">
      <c r="B31" s="296"/>
      <c r="C31" s="297"/>
      <c r="D31" s="295" t="s">
        <v>820</v>
      </c>
      <c r="E31" s="295"/>
      <c r="F31" s="295"/>
      <c r="G31" s="295"/>
      <c r="H31" s="295"/>
      <c r="I31" s="295"/>
      <c r="J31" s="295"/>
      <c r="K31" s="293"/>
    </row>
    <row r="32" s="1" customFormat="1" ht="12.75" customHeight="1">
      <c r="B32" s="296"/>
      <c r="C32" s="297"/>
      <c r="D32" s="297"/>
      <c r="E32" s="297"/>
      <c r="F32" s="297"/>
      <c r="G32" s="297"/>
      <c r="H32" s="297"/>
      <c r="I32" s="297"/>
      <c r="J32" s="297"/>
      <c r="K32" s="293"/>
    </row>
    <row r="33" s="1" customFormat="1" ht="15" customHeight="1">
      <c r="B33" s="296"/>
      <c r="C33" s="297"/>
      <c r="D33" s="295" t="s">
        <v>821</v>
      </c>
      <c r="E33" s="295"/>
      <c r="F33" s="295"/>
      <c r="G33" s="295"/>
      <c r="H33" s="295"/>
      <c r="I33" s="295"/>
      <c r="J33" s="295"/>
      <c r="K33" s="293"/>
    </row>
    <row r="34" s="1" customFormat="1" ht="15" customHeight="1">
      <c r="B34" s="296"/>
      <c r="C34" s="297"/>
      <c r="D34" s="295" t="s">
        <v>822</v>
      </c>
      <c r="E34" s="295"/>
      <c r="F34" s="295"/>
      <c r="G34" s="295"/>
      <c r="H34" s="295"/>
      <c r="I34" s="295"/>
      <c r="J34" s="295"/>
      <c r="K34" s="293"/>
    </row>
    <row r="35" s="1" customFormat="1" ht="15" customHeight="1">
      <c r="B35" s="296"/>
      <c r="C35" s="297"/>
      <c r="D35" s="295" t="s">
        <v>823</v>
      </c>
      <c r="E35" s="295"/>
      <c r="F35" s="295"/>
      <c r="G35" s="295"/>
      <c r="H35" s="295"/>
      <c r="I35" s="295"/>
      <c r="J35" s="295"/>
      <c r="K35" s="293"/>
    </row>
    <row r="36" s="1" customFormat="1" ht="15" customHeight="1">
      <c r="B36" s="296"/>
      <c r="C36" s="297"/>
      <c r="D36" s="295"/>
      <c r="E36" s="298" t="s">
        <v>112</v>
      </c>
      <c r="F36" s="295"/>
      <c r="G36" s="295" t="s">
        <v>824</v>
      </c>
      <c r="H36" s="295"/>
      <c r="I36" s="295"/>
      <c r="J36" s="295"/>
      <c r="K36" s="293"/>
    </row>
    <row r="37" s="1" customFormat="1" ht="30.75" customHeight="1">
      <c r="B37" s="296"/>
      <c r="C37" s="297"/>
      <c r="D37" s="295"/>
      <c r="E37" s="298" t="s">
        <v>825</v>
      </c>
      <c r="F37" s="295"/>
      <c r="G37" s="295" t="s">
        <v>826</v>
      </c>
      <c r="H37" s="295"/>
      <c r="I37" s="295"/>
      <c r="J37" s="295"/>
      <c r="K37" s="293"/>
    </row>
    <row r="38" s="1" customFormat="1" ht="15" customHeight="1">
      <c r="B38" s="296"/>
      <c r="C38" s="297"/>
      <c r="D38" s="295"/>
      <c r="E38" s="298" t="s">
        <v>59</v>
      </c>
      <c r="F38" s="295"/>
      <c r="G38" s="295" t="s">
        <v>827</v>
      </c>
      <c r="H38" s="295"/>
      <c r="I38" s="295"/>
      <c r="J38" s="295"/>
      <c r="K38" s="293"/>
    </row>
    <row r="39" s="1" customFormat="1" ht="15" customHeight="1">
      <c r="B39" s="296"/>
      <c r="C39" s="297"/>
      <c r="D39" s="295"/>
      <c r="E39" s="298" t="s">
        <v>60</v>
      </c>
      <c r="F39" s="295"/>
      <c r="G39" s="295" t="s">
        <v>828</v>
      </c>
      <c r="H39" s="295"/>
      <c r="I39" s="295"/>
      <c r="J39" s="295"/>
      <c r="K39" s="293"/>
    </row>
    <row r="40" s="1" customFormat="1" ht="15" customHeight="1">
      <c r="B40" s="296"/>
      <c r="C40" s="297"/>
      <c r="D40" s="295"/>
      <c r="E40" s="298" t="s">
        <v>113</v>
      </c>
      <c r="F40" s="295"/>
      <c r="G40" s="295" t="s">
        <v>829</v>
      </c>
      <c r="H40" s="295"/>
      <c r="I40" s="295"/>
      <c r="J40" s="295"/>
      <c r="K40" s="293"/>
    </row>
    <row r="41" s="1" customFormat="1" ht="15" customHeight="1">
      <c r="B41" s="296"/>
      <c r="C41" s="297"/>
      <c r="D41" s="295"/>
      <c r="E41" s="298" t="s">
        <v>114</v>
      </c>
      <c r="F41" s="295"/>
      <c r="G41" s="295" t="s">
        <v>830</v>
      </c>
      <c r="H41" s="295"/>
      <c r="I41" s="295"/>
      <c r="J41" s="295"/>
      <c r="K41" s="293"/>
    </row>
    <row r="42" s="1" customFormat="1" ht="15" customHeight="1">
      <c r="B42" s="296"/>
      <c r="C42" s="297"/>
      <c r="D42" s="295"/>
      <c r="E42" s="298" t="s">
        <v>831</v>
      </c>
      <c r="F42" s="295"/>
      <c r="G42" s="295" t="s">
        <v>832</v>
      </c>
      <c r="H42" s="295"/>
      <c r="I42" s="295"/>
      <c r="J42" s="295"/>
      <c r="K42" s="293"/>
    </row>
    <row r="43" s="1" customFormat="1" ht="15" customHeight="1">
      <c r="B43" s="296"/>
      <c r="C43" s="297"/>
      <c r="D43" s="295"/>
      <c r="E43" s="298"/>
      <c r="F43" s="295"/>
      <c r="G43" s="295" t="s">
        <v>833</v>
      </c>
      <c r="H43" s="295"/>
      <c r="I43" s="295"/>
      <c r="J43" s="295"/>
      <c r="K43" s="293"/>
    </row>
    <row r="44" s="1" customFormat="1" ht="15" customHeight="1">
      <c r="B44" s="296"/>
      <c r="C44" s="297"/>
      <c r="D44" s="295"/>
      <c r="E44" s="298" t="s">
        <v>834</v>
      </c>
      <c r="F44" s="295"/>
      <c r="G44" s="295" t="s">
        <v>835</v>
      </c>
      <c r="H44" s="295"/>
      <c r="I44" s="295"/>
      <c r="J44" s="295"/>
      <c r="K44" s="293"/>
    </row>
    <row r="45" s="1" customFormat="1" ht="15" customHeight="1">
      <c r="B45" s="296"/>
      <c r="C45" s="297"/>
      <c r="D45" s="295"/>
      <c r="E45" s="298" t="s">
        <v>116</v>
      </c>
      <c r="F45" s="295"/>
      <c r="G45" s="295" t="s">
        <v>836</v>
      </c>
      <c r="H45" s="295"/>
      <c r="I45" s="295"/>
      <c r="J45" s="295"/>
      <c r="K45" s="293"/>
    </row>
    <row r="46" s="1" customFormat="1" ht="12.75" customHeight="1">
      <c r="B46" s="296"/>
      <c r="C46" s="297"/>
      <c r="D46" s="295"/>
      <c r="E46" s="295"/>
      <c r="F46" s="295"/>
      <c r="G46" s="295"/>
      <c r="H46" s="295"/>
      <c r="I46" s="295"/>
      <c r="J46" s="295"/>
      <c r="K46" s="293"/>
    </row>
    <row r="47" s="1" customFormat="1" ht="15" customHeight="1">
      <c r="B47" s="296"/>
      <c r="C47" s="297"/>
      <c r="D47" s="295" t="s">
        <v>837</v>
      </c>
      <c r="E47" s="295"/>
      <c r="F47" s="295"/>
      <c r="G47" s="295"/>
      <c r="H47" s="295"/>
      <c r="I47" s="295"/>
      <c r="J47" s="295"/>
      <c r="K47" s="293"/>
    </row>
    <row r="48" s="1" customFormat="1" ht="15" customHeight="1">
      <c r="B48" s="296"/>
      <c r="C48" s="297"/>
      <c r="D48" s="297"/>
      <c r="E48" s="295" t="s">
        <v>838</v>
      </c>
      <c r="F48" s="295"/>
      <c r="G48" s="295"/>
      <c r="H48" s="295"/>
      <c r="I48" s="295"/>
      <c r="J48" s="295"/>
      <c r="K48" s="293"/>
    </row>
    <row r="49" s="1" customFormat="1" ht="15" customHeight="1">
      <c r="B49" s="296"/>
      <c r="C49" s="297"/>
      <c r="D49" s="297"/>
      <c r="E49" s="295" t="s">
        <v>839</v>
      </c>
      <c r="F49" s="295"/>
      <c r="G49" s="295"/>
      <c r="H49" s="295"/>
      <c r="I49" s="295"/>
      <c r="J49" s="295"/>
      <c r="K49" s="293"/>
    </row>
    <row r="50" s="1" customFormat="1" ht="15" customHeight="1">
      <c r="B50" s="296"/>
      <c r="C50" s="297"/>
      <c r="D50" s="297"/>
      <c r="E50" s="295" t="s">
        <v>840</v>
      </c>
      <c r="F50" s="295"/>
      <c r="G50" s="295"/>
      <c r="H50" s="295"/>
      <c r="I50" s="295"/>
      <c r="J50" s="295"/>
      <c r="K50" s="293"/>
    </row>
    <row r="51" s="1" customFormat="1" ht="15" customHeight="1">
      <c r="B51" s="296"/>
      <c r="C51" s="297"/>
      <c r="D51" s="295" t="s">
        <v>841</v>
      </c>
      <c r="E51" s="295"/>
      <c r="F51" s="295"/>
      <c r="G51" s="295"/>
      <c r="H51" s="295"/>
      <c r="I51" s="295"/>
      <c r="J51" s="295"/>
      <c r="K51" s="293"/>
    </row>
    <row r="52" s="1" customFormat="1" ht="25.5" customHeight="1">
      <c r="B52" s="291"/>
      <c r="C52" s="292" t="s">
        <v>842</v>
      </c>
      <c r="D52" s="292"/>
      <c r="E52" s="292"/>
      <c r="F52" s="292"/>
      <c r="G52" s="292"/>
      <c r="H52" s="292"/>
      <c r="I52" s="292"/>
      <c r="J52" s="292"/>
      <c r="K52" s="293"/>
    </row>
    <row r="53" s="1" customFormat="1" ht="5.25" customHeight="1">
      <c r="B53" s="291"/>
      <c r="C53" s="294"/>
      <c r="D53" s="294"/>
      <c r="E53" s="294"/>
      <c r="F53" s="294"/>
      <c r="G53" s="294"/>
      <c r="H53" s="294"/>
      <c r="I53" s="294"/>
      <c r="J53" s="294"/>
      <c r="K53" s="293"/>
    </row>
    <row r="54" s="1" customFormat="1" ht="15" customHeight="1">
      <c r="B54" s="291"/>
      <c r="C54" s="295" t="s">
        <v>843</v>
      </c>
      <c r="D54" s="295"/>
      <c r="E54" s="295"/>
      <c r="F54" s="295"/>
      <c r="G54" s="295"/>
      <c r="H54" s="295"/>
      <c r="I54" s="295"/>
      <c r="J54" s="295"/>
      <c r="K54" s="293"/>
    </row>
    <row r="55" s="1" customFormat="1" ht="15" customHeight="1">
      <c r="B55" s="291"/>
      <c r="C55" s="295" t="s">
        <v>844</v>
      </c>
      <c r="D55" s="295"/>
      <c r="E55" s="295"/>
      <c r="F55" s="295"/>
      <c r="G55" s="295"/>
      <c r="H55" s="295"/>
      <c r="I55" s="295"/>
      <c r="J55" s="295"/>
      <c r="K55" s="293"/>
    </row>
    <row r="56" s="1" customFormat="1" ht="12.75" customHeight="1">
      <c r="B56" s="291"/>
      <c r="C56" s="295"/>
      <c r="D56" s="295"/>
      <c r="E56" s="295"/>
      <c r="F56" s="295"/>
      <c r="G56" s="295"/>
      <c r="H56" s="295"/>
      <c r="I56" s="295"/>
      <c r="J56" s="295"/>
      <c r="K56" s="293"/>
    </row>
    <row r="57" s="1" customFormat="1" ht="15" customHeight="1">
      <c r="B57" s="291"/>
      <c r="C57" s="295" t="s">
        <v>845</v>
      </c>
      <c r="D57" s="295"/>
      <c r="E57" s="295"/>
      <c r="F57" s="295"/>
      <c r="G57" s="295"/>
      <c r="H57" s="295"/>
      <c r="I57" s="295"/>
      <c r="J57" s="295"/>
      <c r="K57" s="293"/>
    </row>
    <row r="58" s="1" customFormat="1" ht="15" customHeight="1">
      <c r="B58" s="291"/>
      <c r="C58" s="297"/>
      <c r="D58" s="295" t="s">
        <v>846</v>
      </c>
      <c r="E58" s="295"/>
      <c r="F58" s="295"/>
      <c r="G58" s="295"/>
      <c r="H58" s="295"/>
      <c r="I58" s="295"/>
      <c r="J58" s="295"/>
      <c r="K58" s="293"/>
    </row>
    <row r="59" s="1" customFormat="1" ht="15" customHeight="1">
      <c r="B59" s="291"/>
      <c r="C59" s="297"/>
      <c r="D59" s="295" t="s">
        <v>847</v>
      </c>
      <c r="E59" s="295"/>
      <c r="F59" s="295"/>
      <c r="G59" s="295"/>
      <c r="H59" s="295"/>
      <c r="I59" s="295"/>
      <c r="J59" s="295"/>
      <c r="K59" s="293"/>
    </row>
    <row r="60" s="1" customFormat="1" ht="15" customHeight="1">
      <c r="B60" s="291"/>
      <c r="C60" s="297"/>
      <c r="D60" s="295" t="s">
        <v>848</v>
      </c>
      <c r="E60" s="295"/>
      <c r="F60" s="295"/>
      <c r="G60" s="295"/>
      <c r="H60" s="295"/>
      <c r="I60" s="295"/>
      <c r="J60" s="295"/>
      <c r="K60" s="293"/>
    </row>
    <row r="61" s="1" customFormat="1" ht="15" customHeight="1">
      <c r="B61" s="291"/>
      <c r="C61" s="297"/>
      <c r="D61" s="295" t="s">
        <v>849</v>
      </c>
      <c r="E61" s="295"/>
      <c r="F61" s="295"/>
      <c r="G61" s="295"/>
      <c r="H61" s="295"/>
      <c r="I61" s="295"/>
      <c r="J61" s="295"/>
      <c r="K61" s="293"/>
    </row>
    <row r="62" s="1" customFormat="1" ht="15" customHeight="1">
      <c r="B62" s="291"/>
      <c r="C62" s="297"/>
      <c r="D62" s="300" t="s">
        <v>850</v>
      </c>
      <c r="E62" s="300"/>
      <c r="F62" s="300"/>
      <c r="G62" s="300"/>
      <c r="H62" s="300"/>
      <c r="I62" s="300"/>
      <c r="J62" s="300"/>
      <c r="K62" s="293"/>
    </row>
    <row r="63" s="1" customFormat="1" ht="15" customHeight="1">
      <c r="B63" s="291"/>
      <c r="C63" s="297"/>
      <c r="D63" s="295" t="s">
        <v>851</v>
      </c>
      <c r="E63" s="295"/>
      <c r="F63" s="295"/>
      <c r="G63" s="295"/>
      <c r="H63" s="295"/>
      <c r="I63" s="295"/>
      <c r="J63" s="295"/>
      <c r="K63" s="293"/>
    </row>
    <row r="64" s="1" customFormat="1" ht="12.75" customHeight="1">
      <c r="B64" s="291"/>
      <c r="C64" s="297"/>
      <c r="D64" s="297"/>
      <c r="E64" s="301"/>
      <c r="F64" s="297"/>
      <c r="G64" s="297"/>
      <c r="H64" s="297"/>
      <c r="I64" s="297"/>
      <c r="J64" s="297"/>
      <c r="K64" s="293"/>
    </row>
    <row r="65" s="1" customFormat="1" ht="15" customHeight="1">
      <c r="B65" s="291"/>
      <c r="C65" s="297"/>
      <c r="D65" s="295" t="s">
        <v>852</v>
      </c>
      <c r="E65" s="295"/>
      <c r="F65" s="295"/>
      <c r="G65" s="295"/>
      <c r="H65" s="295"/>
      <c r="I65" s="295"/>
      <c r="J65" s="295"/>
      <c r="K65" s="293"/>
    </row>
    <row r="66" s="1" customFormat="1" ht="15" customHeight="1">
      <c r="B66" s="291"/>
      <c r="C66" s="297"/>
      <c r="D66" s="300" t="s">
        <v>853</v>
      </c>
      <c r="E66" s="300"/>
      <c r="F66" s="300"/>
      <c r="G66" s="300"/>
      <c r="H66" s="300"/>
      <c r="I66" s="300"/>
      <c r="J66" s="300"/>
      <c r="K66" s="293"/>
    </row>
    <row r="67" s="1" customFormat="1" ht="15" customHeight="1">
      <c r="B67" s="291"/>
      <c r="C67" s="297"/>
      <c r="D67" s="295" t="s">
        <v>854</v>
      </c>
      <c r="E67" s="295"/>
      <c r="F67" s="295"/>
      <c r="G67" s="295"/>
      <c r="H67" s="295"/>
      <c r="I67" s="295"/>
      <c r="J67" s="295"/>
      <c r="K67" s="293"/>
    </row>
    <row r="68" s="1" customFormat="1" ht="15" customHeight="1">
      <c r="B68" s="291"/>
      <c r="C68" s="297"/>
      <c r="D68" s="295" t="s">
        <v>855</v>
      </c>
      <c r="E68" s="295"/>
      <c r="F68" s="295"/>
      <c r="G68" s="295"/>
      <c r="H68" s="295"/>
      <c r="I68" s="295"/>
      <c r="J68" s="295"/>
      <c r="K68" s="293"/>
    </row>
    <row r="69" s="1" customFormat="1" ht="15" customHeight="1">
      <c r="B69" s="291"/>
      <c r="C69" s="297"/>
      <c r="D69" s="295" t="s">
        <v>856</v>
      </c>
      <c r="E69" s="295"/>
      <c r="F69" s="295"/>
      <c r="G69" s="295"/>
      <c r="H69" s="295"/>
      <c r="I69" s="295"/>
      <c r="J69" s="295"/>
      <c r="K69" s="293"/>
    </row>
    <row r="70" s="1" customFormat="1" ht="15" customHeight="1">
      <c r="B70" s="291"/>
      <c r="C70" s="297"/>
      <c r="D70" s="295" t="s">
        <v>857</v>
      </c>
      <c r="E70" s="295"/>
      <c r="F70" s="295"/>
      <c r="G70" s="295"/>
      <c r="H70" s="295"/>
      <c r="I70" s="295"/>
      <c r="J70" s="295"/>
      <c r="K70" s="293"/>
    </row>
    <row r="71" s="1" customFormat="1" ht="12.75" customHeight="1">
      <c r="B71" s="302"/>
      <c r="C71" s="303"/>
      <c r="D71" s="303"/>
      <c r="E71" s="303"/>
      <c r="F71" s="303"/>
      <c r="G71" s="303"/>
      <c r="H71" s="303"/>
      <c r="I71" s="303"/>
      <c r="J71" s="303"/>
      <c r="K71" s="304"/>
    </row>
    <row r="72" s="1" customFormat="1" ht="18.75" customHeight="1">
      <c r="B72" s="305"/>
      <c r="C72" s="305"/>
      <c r="D72" s="305"/>
      <c r="E72" s="305"/>
      <c r="F72" s="305"/>
      <c r="G72" s="305"/>
      <c r="H72" s="305"/>
      <c r="I72" s="305"/>
      <c r="J72" s="305"/>
      <c r="K72" s="306"/>
    </row>
    <row r="73" s="1" customFormat="1" ht="18.75" customHeight="1">
      <c r="B73" s="306"/>
      <c r="C73" s="306"/>
      <c r="D73" s="306"/>
      <c r="E73" s="306"/>
      <c r="F73" s="306"/>
      <c r="G73" s="306"/>
      <c r="H73" s="306"/>
      <c r="I73" s="306"/>
      <c r="J73" s="306"/>
      <c r="K73" s="306"/>
    </row>
    <row r="74" s="1" customFormat="1" ht="7.5" customHeight="1">
      <c r="B74" s="307"/>
      <c r="C74" s="308"/>
      <c r="D74" s="308"/>
      <c r="E74" s="308"/>
      <c r="F74" s="308"/>
      <c r="G74" s="308"/>
      <c r="H74" s="308"/>
      <c r="I74" s="308"/>
      <c r="J74" s="308"/>
      <c r="K74" s="309"/>
    </row>
    <row r="75" s="1" customFormat="1" ht="45" customHeight="1">
      <c r="B75" s="310"/>
      <c r="C75" s="311" t="s">
        <v>858</v>
      </c>
      <c r="D75" s="311"/>
      <c r="E75" s="311"/>
      <c r="F75" s="311"/>
      <c r="G75" s="311"/>
      <c r="H75" s="311"/>
      <c r="I75" s="311"/>
      <c r="J75" s="311"/>
      <c r="K75" s="312"/>
    </row>
    <row r="76" s="1" customFormat="1" ht="17.25" customHeight="1">
      <c r="B76" s="310"/>
      <c r="C76" s="313" t="s">
        <v>859</v>
      </c>
      <c r="D76" s="313"/>
      <c r="E76" s="313"/>
      <c r="F76" s="313" t="s">
        <v>860</v>
      </c>
      <c r="G76" s="314"/>
      <c r="H76" s="313" t="s">
        <v>60</v>
      </c>
      <c r="I76" s="313" t="s">
        <v>63</v>
      </c>
      <c r="J76" s="313" t="s">
        <v>861</v>
      </c>
      <c r="K76" s="312"/>
    </row>
    <row r="77" s="1" customFormat="1" ht="17.25" customHeight="1">
      <c r="B77" s="310"/>
      <c r="C77" s="315" t="s">
        <v>862</v>
      </c>
      <c r="D77" s="315"/>
      <c r="E77" s="315"/>
      <c r="F77" s="316" t="s">
        <v>863</v>
      </c>
      <c r="G77" s="317"/>
      <c r="H77" s="315"/>
      <c r="I77" s="315"/>
      <c r="J77" s="315" t="s">
        <v>864</v>
      </c>
      <c r="K77" s="312"/>
    </row>
    <row r="78" s="1" customFormat="1" ht="5.25" customHeight="1">
      <c r="B78" s="310"/>
      <c r="C78" s="318"/>
      <c r="D78" s="318"/>
      <c r="E78" s="318"/>
      <c r="F78" s="318"/>
      <c r="G78" s="319"/>
      <c r="H78" s="318"/>
      <c r="I78" s="318"/>
      <c r="J78" s="318"/>
      <c r="K78" s="312"/>
    </row>
    <row r="79" s="1" customFormat="1" ht="15" customHeight="1">
      <c r="B79" s="310"/>
      <c r="C79" s="298" t="s">
        <v>59</v>
      </c>
      <c r="D79" s="318"/>
      <c r="E79" s="318"/>
      <c r="F79" s="320" t="s">
        <v>865</v>
      </c>
      <c r="G79" s="319"/>
      <c r="H79" s="298" t="s">
        <v>866</v>
      </c>
      <c r="I79" s="298" t="s">
        <v>867</v>
      </c>
      <c r="J79" s="298">
        <v>20</v>
      </c>
      <c r="K79" s="312"/>
    </row>
    <row r="80" s="1" customFormat="1" ht="15" customHeight="1">
      <c r="B80" s="310"/>
      <c r="C80" s="298" t="s">
        <v>868</v>
      </c>
      <c r="D80" s="298"/>
      <c r="E80" s="298"/>
      <c r="F80" s="320" t="s">
        <v>865</v>
      </c>
      <c r="G80" s="319"/>
      <c r="H80" s="298" t="s">
        <v>869</v>
      </c>
      <c r="I80" s="298" t="s">
        <v>867</v>
      </c>
      <c r="J80" s="298">
        <v>120</v>
      </c>
      <c r="K80" s="312"/>
    </row>
    <row r="81" s="1" customFormat="1" ht="15" customHeight="1">
      <c r="B81" s="321"/>
      <c r="C81" s="298" t="s">
        <v>870</v>
      </c>
      <c r="D81" s="298"/>
      <c r="E81" s="298"/>
      <c r="F81" s="320" t="s">
        <v>871</v>
      </c>
      <c r="G81" s="319"/>
      <c r="H81" s="298" t="s">
        <v>872</v>
      </c>
      <c r="I81" s="298" t="s">
        <v>867</v>
      </c>
      <c r="J81" s="298">
        <v>50</v>
      </c>
      <c r="K81" s="312"/>
    </row>
    <row r="82" s="1" customFormat="1" ht="15" customHeight="1">
      <c r="B82" s="321"/>
      <c r="C82" s="298" t="s">
        <v>873</v>
      </c>
      <c r="D82" s="298"/>
      <c r="E82" s="298"/>
      <c r="F82" s="320" t="s">
        <v>865</v>
      </c>
      <c r="G82" s="319"/>
      <c r="H82" s="298" t="s">
        <v>874</v>
      </c>
      <c r="I82" s="298" t="s">
        <v>875</v>
      </c>
      <c r="J82" s="298"/>
      <c r="K82" s="312"/>
    </row>
    <row r="83" s="1" customFormat="1" ht="15" customHeight="1">
      <c r="B83" s="321"/>
      <c r="C83" s="322" t="s">
        <v>876</v>
      </c>
      <c r="D83" s="322"/>
      <c r="E83" s="322"/>
      <c r="F83" s="323" t="s">
        <v>871</v>
      </c>
      <c r="G83" s="322"/>
      <c r="H83" s="322" t="s">
        <v>877</v>
      </c>
      <c r="I83" s="322" t="s">
        <v>867</v>
      </c>
      <c r="J83" s="322">
        <v>15</v>
      </c>
      <c r="K83" s="312"/>
    </row>
    <row r="84" s="1" customFormat="1" ht="15" customHeight="1">
      <c r="B84" s="321"/>
      <c r="C84" s="322" t="s">
        <v>878</v>
      </c>
      <c r="D84" s="322"/>
      <c r="E84" s="322"/>
      <c r="F84" s="323" t="s">
        <v>871</v>
      </c>
      <c r="G84" s="322"/>
      <c r="H84" s="322" t="s">
        <v>879</v>
      </c>
      <c r="I84" s="322" t="s">
        <v>867</v>
      </c>
      <c r="J84" s="322">
        <v>15</v>
      </c>
      <c r="K84" s="312"/>
    </row>
    <row r="85" s="1" customFormat="1" ht="15" customHeight="1">
      <c r="B85" s="321"/>
      <c r="C85" s="322" t="s">
        <v>880</v>
      </c>
      <c r="D85" s="322"/>
      <c r="E85" s="322"/>
      <c r="F85" s="323" t="s">
        <v>871</v>
      </c>
      <c r="G85" s="322"/>
      <c r="H85" s="322" t="s">
        <v>881</v>
      </c>
      <c r="I85" s="322" t="s">
        <v>867</v>
      </c>
      <c r="J85" s="322">
        <v>20</v>
      </c>
      <c r="K85" s="312"/>
    </row>
    <row r="86" s="1" customFormat="1" ht="15" customHeight="1">
      <c r="B86" s="321"/>
      <c r="C86" s="322" t="s">
        <v>882</v>
      </c>
      <c r="D86" s="322"/>
      <c r="E86" s="322"/>
      <c r="F86" s="323" t="s">
        <v>871</v>
      </c>
      <c r="G86" s="322"/>
      <c r="H86" s="322" t="s">
        <v>883</v>
      </c>
      <c r="I86" s="322" t="s">
        <v>867</v>
      </c>
      <c r="J86" s="322">
        <v>20</v>
      </c>
      <c r="K86" s="312"/>
    </row>
    <row r="87" s="1" customFormat="1" ht="15" customHeight="1">
      <c r="B87" s="321"/>
      <c r="C87" s="298" t="s">
        <v>884</v>
      </c>
      <c r="D87" s="298"/>
      <c r="E87" s="298"/>
      <c r="F87" s="320" t="s">
        <v>871</v>
      </c>
      <c r="G87" s="319"/>
      <c r="H87" s="298" t="s">
        <v>885</v>
      </c>
      <c r="I87" s="298" t="s">
        <v>867</v>
      </c>
      <c r="J87" s="298">
        <v>50</v>
      </c>
      <c r="K87" s="312"/>
    </row>
    <row r="88" s="1" customFormat="1" ht="15" customHeight="1">
      <c r="B88" s="321"/>
      <c r="C88" s="298" t="s">
        <v>886</v>
      </c>
      <c r="D88" s="298"/>
      <c r="E88" s="298"/>
      <c r="F88" s="320" t="s">
        <v>871</v>
      </c>
      <c r="G88" s="319"/>
      <c r="H88" s="298" t="s">
        <v>887</v>
      </c>
      <c r="I88" s="298" t="s">
        <v>867</v>
      </c>
      <c r="J88" s="298">
        <v>20</v>
      </c>
      <c r="K88" s="312"/>
    </row>
    <row r="89" s="1" customFormat="1" ht="15" customHeight="1">
      <c r="B89" s="321"/>
      <c r="C89" s="298" t="s">
        <v>888</v>
      </c>
      <c r="D89" s="298"/>
      <c r="E89" s="298"/>
      <c r="F89" s="320" t="s">
        <v>871</v>
      </c>
      <c r="G89" s="319"/>
      <c r="H89" s="298" t="s">
        <v>889</v>
      </c>
      <c r="I89" s="298" t="s">
        <v>867</v>
      </c>
      <c r="J89" s="298">
        <v>20</v>
      </c>
      <c r="K89" s="312"/>
    </row>
    <row r="90" s="1" customFormat="1" ht="15" customHeight="1">
      <c r="B90" s="321"/>
      <c r="C90" s="298" t="s">
        <v>890</v>
      </c>
      <c r="D90" s="298"/>
      <c r="E90" s="298"/>
      <c r="F90" s="320" t="s">
        <v>871</v>
      </c>
      <c r="G90" s="319"/>
      <c r="H90" s="298" t="s">
        <v>891</v>
      </c>
      <c r="I90" s="298" t="s">
        <v>867</v>
      </c>
      <c r="J90" s="298">
        <v>50</v>
      </c>
      <c r="K90" s="312"/>
    </row>
    <row r="91" s="1" customFormat="1" ht="15" customHeight="1">
      <c r="B91" s="321"/>
      <c r="C91" s="298" t="s">
        <v>892</v>
      </c>
      <c r="D91" s="298"/>
      <c r="E91" s="298"/>
      <c r="F91" s="320" t="s">
        <v>871</v>
      </c>
      <c r="G91" s="319"/>
      <c r="H91" s="298" t="s">
        <v>892</v>
      </c>
      <c r="I91" s="298" t="s">
        <v>867</v>
      </c>
      <c r="J91" s="298">
        <v>50</v>
      </c>
      <c r="K91" s="312"/>
    </row>
    <row r="92" s="1" customFormat="1" ht="15" customHeight="1">
      <c r="B92" s="321"/>
      <c r="C92" s="298" t="s">
        <v>893</v>
      </c>
      <c r="D92" s="298"/>
      <c r="E92" s="298"/>
      <c r="F92" s="320" t="s">
        <v>871</v>
      </c>
      <c r="G92" s="319"/>
      <c r="H92" s="298" t="s">
        <v>894</v>
      </c>
      <c r="I92" s="298" t="s">
        <v>867</v>
      </c>
      <c r="J92" s="298">
        <v>255</v>
      </c>
      <c r="K92" s="312"/>
    </row>
    <row r="93" s="1" customFormat="1" ht="15" customHeight="1">
      <c r="B93" s="321"/>
      <c r="C93" s="298" t="s">
        <v>895</v>
      </c>
      <c r="D93" s="298"/>
      <c r="E93" s="298"/>
      <c r="F93" s="320" t="s">
        <v>865</v>
      </c>
      <c r="G93" s="319"/>
      <c r="H93" s="298" t="s">
        <v>896</v>
      </c>
      <c r="I93" s="298" t="s">
        <v>897</v>
      </c>
      <c r="J93" s="298"/>
      <c r="K93" s="312"/>
    </row>
    <row r="94" s="1" customFormat="1" ht="15" customHeight="1">
      <c r="B94" s="321"/>
      <c r="C94" s="298" t="s">
        <v>898</v>
      </c>
      <c r="D94" s="298"/>
      <c r="E94" s="298"/>
      <c r="F94" s="320" t="s">
        <v>865</v>
      </c>
      <c r="G94" s="319"/>
      <c r="H94" s="298" t="s">
        <v>899</v>
      </c>
      <c r="I94" s="298" t="s">
        <v>900</v>
      </c>
      <c r="J94" s="298"/>
      <c r="K94" s="312"/>
    </row>
    <row r="95" s="1" customFormat="1" ht="15" customHeight="1">
      <c r="B95" s="321"/>
      <c r="C95" s="298" t="s">
        <v>901</v>
      </c>
      <c r="D95" s="298"/>
      <c r="E95" s="298"/>
      <c r="F95" s="320" t="s">
        <v>865</v>
      </c>
      <c r="G95" s="319"/>
      <c r="H95" s="298" t="s">
        <v>901</v>
      </c>
      <c r="I95" s="298" t="s">
        <v>900</v>
      </c>
      <c r="J95" s="298"/>
      <c r="K95" s="312"/>
    </row>
    <row r="96" s="1" customFormat="1" ht="15" customHeight="1">
      <c r="B96" s="321"/>
      <c r="C96" s="298" t="s">
        <v>44</v>
      </c>
      <c r="D96" s="298"/>
      <c r="E96" s="298"/>
      <c r="F96" s="320" t="s">
        <v>865</v>
      </c>
      <c r="G96" s="319"/>
      <c r="H96" s="298" t="s">
        <v>902</v>
      </c>
      <c r="I96" s="298" t="s">
        <v>900</v>
      </c>
      <c r="J96" s="298"/>
      <c r="K96" s="312"/>
    </row>
    <row r="97" s="1" customFormat="1" ht="15" customHeight="1">
      <c r="B97" s="321"/>
      <c r="C97" s="298" t="s">
        <v>54</v>
      </c>
      <c r="D97" s="298"/>
      <c r="E97" s="298"/>
      <c r="F97" s="320" t="s">
        <v>865</v>
      </c>
      <c r="G97" s="319"/>
      <c r="H97" s="298" t="s">
        <v>903</v>
      </c>
      <c r="I97" s="298" t="s">
        <v>900</v>
      </c>
      <c r="J97" s="298"/>
      <c r="K97" s="312"/>
    </row>
    <row r="98" s="1" customFormat="1" ht="15" customHeight="1">
      <c r="B98" s="324"/>
      <c r="C98" s="325"/>
      <c r="D98" s="325"/>
      <c r="E98" s="325"/>
      <c r="F98" s="325"/>
      <c r="G98" s="325"/>
      <c r="H98" s="325"/>
      <c r="I98" s="325"/>
      <c r="J98" s="325"/>
      <c r="K98" s="326"/>
    </row>
    <row r="99" s="1" customFormat="1" ht="18.75" customHeight="1">
      <c r="B99" s="327"/>
      <c r="C99" s="328"/>
      <c r="D99" s="328"/>
      <c r="E99" s="328"/>
      <c r="F99" s="328"/>
      <c r="G99" s="328"/>
      <c r="H99" s="328"/>
      <c r="I99" s="328"/>
      <c r="J99" s="328"/>
      <c r="K99" s="327"/>
    </row>
    <row r="100" s="1" customFormat="1" ht="18.75" customHeight="1">
      <c r="B100" s="306"/>
      <c r="C100" s="306"/>
      <c r="D100" s="306"/>
      <c r="E100" s="306"/>
      <c r="F100" s="306"/>
      <c r="G100" s="306"/>
      <c r="H100" s="306"/>
      <c r="I100" s="306"/>
      <c r="J100" s="306"/>
      <c r="K100" s="306"/>
    </row>
    <row r="101" s="1" customFormat="1" ht="7.5" customHeight="1">
      <c r="B101" s="307"/>
      <c r="C101" s="308"/>
      <c r="D101" s="308"/>
      <c r="E101" s="308"/>
      <c r="F101" s="308"/>
      <c r="G101" s="308"/>
      <c r="H101" s="308"/>
      <c r="I101" s="308"/>
      <c r="J101" s="308"/>
      <c r="K101" s="309"/>
    </row>
    <row r="102" s="1" customFormat="1" ht="45" customHeight="1">
      <c r="B102" s="310"/>
      <c r="C102" s="311" t="s">
        <v>904</v>
      </c>
      <c r="D102" s="311"/>
      <c r="E102" s="311"/>
      <c r="F102" s="311"/>
      <c r="G102" s="311"/>
      <c r="H102" s="311"/>
      <c r="I102" s="311"/>
      <c r="J102" s="311"/>
      <c r="K102" s="312"/>
    </row>
    <row r="103" s="1" customFormat="1" ht="17.25" customHeight="1">
      <c r="B103" s="310"/>
      <c r="C103" s="313" t="s">
        <v>859</v>
      </c>
      <c r="D103" s="313"/>
      <c r="E103" s="313"/>
      <c r="F103" s="313" t="s">
        <v>860</v>
      </c>
      <c r="G103" s="314"/>
      <c r="H103" s="313" t="s">
        <v>60</v>
      </c>
      <c r="I103" s="313" t="s">
        <v>63</v>
      </c>
      <c r="J103" s="313" t="s">
        <v>861</v>
      </c>
      <c r="K103" s="312"/>
    </row>
    <row r="104" s="1" customFormat="1" ht="17.25" customHeight="1">
      <c r="B104" s="310"/>
      <c r="C104" s="315" t="s">
        <v>862</v>
      </c>
      <c r="D104" s="315"/>
      <c r="E104" s="315"/>
      <c r="F104" s="316" t="s">
        <v>863</v>
      </c>
      <c r="G104" s="317"/>
      <c r="H104" s="315"/>
      <c r="I104" s="315"/>
      <c r="J104" s="315" t="s">
        <v>864</v>
      </c>
      <c r="K104" s="312"/>
    </row>
    <row r="105" s="1" customFormat="1" ht="5.25" customHeight="1">
      <c r="B105" s="310"/>
      <c r="C105" s="313"/>
      <c r="D105" s="313"/>
      <c r="E105" s="313"/>
      <c r="F105" s="313"/>
      <c r="G105" s="329"/>
      <c r="H105" s="313"/>
      <c r="I105" s="313"/>
      <c r="J105" s="313"/>
      <c r="K105" s="312"/>
    </row>
    <row r="106" s="1" customFormat="1" ht="15" customHeight="1">
      <c r="B106" s="310"/>
      <c r="C106" s="298" t="s">
        <v>59</v>
      </c>
      <c r="D106" s="318"/>
      <c r="E106" s="318"/>
      <c r="F106" s="320" t="s">
        <v>865</v>
      </c>
      <c r="G106" s="329"/>
      <c r="H106" s="298" t="s">
        <v>905</v>
      </c>
      <c r="I106" s="298" t="s">
        <v>867</v>
      </c>
      <c r="J106" s="298">
        <v>20</v>
      </c>
      <c r="K106" s="312"/>
    </row>
    <row r="107" s="1" customFormat="1" ht="15" customHeight="1">
      <c r="B107" s="310"/>
      <c r="C107" s="298" t="s">
        <v>868</v>
      </c>
      <c r="D107" s="298"/>
      <c r="E107" s="298"/>
      <c r="F107" s="320" t="s">
        <v>865</v>
      </c>
      <c r="G107" s="298"/>
      <c r="H107" s="298" t="s">
        <v>905</v>
      </c>
      <c r="I107" s="298" t="s">
        <v>867</v>
      </c>
      <c r="J107" s="298">
        <v>120</v>
      </c>
      <c r="K107" s="312"/>
    </row>
    <row r="108" s="1" customFormat="1" ht="15" customHeight="1">
      <c r="B108" s="321"/>
      <c r="C108" s="298" t="s">
        <v>870</v>
      </c>
      <c r="D108" s="298"/>
      <c r="E108" s="298"/>
      <c r="F108" s="320" t="s">
        <v>871</v>
      </c>
      <c r="G108" s="298"/>
      <c r="H108" s="298" t="s">
        <v>905</v>
      </c>
      <c r="I108" s="298" t="s">
        <v>867</v>
      </c>
      <c r="J108" s="298">
        <v>50</v>
      </c>
      <c r="K108" s="312"/>
    </row>
    <row r="109" s="1" customFormat="1" ht="15" customHeight="1">
      <c r="B109" s="321"/>
      <c r="C109" s="298" t="s">
        <v>873</v>
      </c>
      <c r="D109" s="298"/>
      <c r="E109" s="298"/>
      <c r="F109" s="320" t="s">
        <v>865</v>
      </c>
      <c r="G109" s="298"/>
      <c r="H109" s="298" t="s">
        <v>905</v>
      </c>
      <c r="I109" s="298" t="s">
        <v>875</v>
      </c>
      <c r="J109" s="298"/>
      <c r="K109" s="312"/>
    </row>
    <row r="110" s="1" customFormat="1" ht="15" customHeight="1">
      <c r="B110" s="321"/>
      <c r="C110" s="298" t="s">
        <v>884</v>
      </c>
      <c r="D110" s="298"/>
      <c r="E110" s="298"/>
      <c r="F110" s="320" t="s">
        <v>871</v>
      </c>
      <c r="G110" s="298"/>
      <c r="H110" s="298" t="s">
        <v>905</v>
      </c>
      <c r="I110" s="298" t="s">
        <v>867</v>
      </c>
      <c r="J110" s="298">
        <v>50</v>
      </c>
      <c r="K110" s="312"/>
    </row>
    <row r="111" s="1" customFormat="1" ht="15" customHeight="1">
      <c r="B111" s="321"/>
      <c r="C111" s="298" t="s">
        <v>892</v>
      </c>
      <c r="D111" s="298"/>
      <c r="E111" s="298"/>
      <c r="F111" s="320" t="s">
        <v>871</v>
      </c>
      <c r="G111" s="298"/>
      <c r="H111" s="298" t="s">
        <v>905</v>
      </c>
      <c r="I111" s="298" t="s">
        <v>867</v>
      </c>
      <c r="J111" s="298">
        <v>50</v>
      </c>
      <c r="K111" s="312"/>
    </row>
    <row r="112" s="1" customFormat="1" ht="15" customHeight="1">
      <c r="B112" s="321"/>
      <c r="C112" s="298" t="s">
        <v>890</v>
      </c>
      <c r="D112" s="298"/>
      <c r="E112" s="298"/>
      <c r="F112" s="320" t="s">
        <v>871</v>
      </c>
      <c r="G112" s="298"/>
      <c r="H112" s="298" t="s">
        <v>905</v>
      </c>
      <c r="I112" s="298" t="s">
        <v>867</v>
      </c>
      <c r="J112" s="298">
        <v>50</v>
      </c>
      <c r="K112" s="312"/>
    </row>
    <row r="113" s="1" customFormat="1" ht="15" customHeight="1">
      <c r="B113" s="321"/>
      <c r="C113" s="298" t="s">
        <v>59</v>
      </c>
      <c r="D113" s="298"/>
      <c r="E113" s="298"/>
      <c r="F113" s="320" t="s">
        <v>865</v>
      </c>
      <c r="G113" s="298"/>
      <c r="H113" s="298" t="s">
        <v>906</v>
      </c>
      <c r="I113" s="298" t="s">
        <v>867</v>
      </c>
      <c r="J113" s="298">
        <v>20</v>
      </c>
      <c r="K113" s="312"/>
    </row>
    <row r="114" s="1" customFormat="1" ht="15" customHeight="1">
      <c r="B114" s="321"/>
      <c r="C114" s="298" t="s">
        <v>907</v>
      </c>
      <c r="D114" s="298"/>
      <c r="E114" s="298"/>
      <c r="F114" s="320" t="s">
        <v>865</v>
      </c>
      <c r="G114" s="298"/>
      <c r="H114" s="298" t="s">
        <v>908</v>
      </c>
      <c r="I114" s="298" t="s">
        <v>867</v>
      </c>
      <c r="J114" s="298">
        <v>120</v>
      </c>
      <c r="K114" s="312"/>
    </row>
    <row r="115" s="1" customFormat="1" ht="15" customHeight="1">
      <c r="B115" s="321"/>
      <c r="C115" s="298" t="s">
        <v>44</v>
      </c>
      <c r="D115" s="298"/>
      <c r="E115" s="298"/>
      <c r="F115" s="320" t="s">
        <v>865</v>
      </c>
      <c r="G115" s="298"/>
      <c r="H115" s="298" t="s">
        <v>909</v>
      </c>
      <c r="I115" s="298" t="s">
        <v>900</v>
      </c>
      <c r="J115" s="298"/>
      <c r="K115" s="312"/>
    </row>
    <row r="116" s="1" customFormat="1" ht="15" customHeight="1">
      <c r="B116" s="321"/>
      <c r="C116" s="298" t="s">
        <v>54</v>
      </c>
      <c r="D116" s="298"/>
      <c r="E116" s="298"/>
      <c r="F116" s="320" t="s">
        <v>865</v>
      </c>
      <c r="G116" s="298"/>
      <c r="H116" s="298" t="s">
        <v>910</v>
      </c>
      <c r="I116" s="298" t="s">
        <v>900</v>
      </c>
      <c r="J116" s="298"/>
      <c r="K116" s="312"/>
    </row>
    <row r="117" s="1" customFormat="1" ht="15" customHeight="1">
      <c r="B117" s="321"/>
      <c r="C117" s="298" t="s">
        <v>63</v>
      </c>
      <c r="D117" s="298"/>
      <c r="E117" s="298"/>
      <c r="F117" s="320" t="s">
        <v>865</v>
      </c>
      <c r="G117" s="298"/>
      <c r="H117" s="298" t="s">
        <v>911</v>
      </c>
      <c r="I117" s="298" t="s">
        <v>912</v>
      </c>
      <c r="J117" s="298"/>
      <c r="K117" s="312"/>
    </row>
    <row r="118" s="1" customFormat="1" ht="15" customHeight="1">
      <c r="B118" s="324"/>
      <c r="C118" s="330"/>
      <c r="D118" s="330"/>
      <c r="E118" s="330"/>
      <c r="F118" s="330"/>
      <c r="G118" s="330"/>
      <c r="H118" s="330"/>
      <c r="I118" s="330"/>
      <c r="J118" s="330"/>
      <c r="K118" s="326"/>
    </row>
    <row r="119" s="1" customFormat="1" ht="18.75" customHeight="1">
      <c r="B119" s="331"/>
      <c r="C119" s="295"/>
      <c r="D119" s="295"/>
      <c r="E119" s="295"/>
      <c r="F119" s="332"/>
      <c r="G119" s="295"/>
      <c r="H119" s="295"/>
      <c r="I119" s="295"/>
      <c r="J119" s="295"/>
      <c r="K119" s="331"/>
    </row>
    <row r="120" s="1" customFormat="1" ht="18.75" customHeight="1">
      <c r="B120" s="306"/>
      <c r="C120" s="306"/>
      <c r="D120" s="306"/>
      <c r="E120" s="306"/>
      <c r="F120" s="306"/>
      <c r="G120" s="306"/>
      <c r="H120" s="306"/>
      <c r="I120" s="306"/>
      <c r="J120" s="306"/>
      <c r="K120" s="306"/>
    </row>
    <row r="121" s="1" customFormat="1" ht="7.5" customHeight="1">
      <c r="B121" s="333"/>
      <c r="C121" s="334"/>
      <c r="D121" s="334"/>
      <c r="E121" s="334"/>
      <c r="F121" s="334"/>
      <c r="G121" s="334"/>
      <c r="H121" s="334"/>
      <c r="I121" s="334"/>
      <c r="J121" s="334"/>
      <c r="K121" s="335"/>
    </row>
    <row r="122" s="1" customFormat="1" ht="45" customHeight="1">
      <c r="B122" s="336"/>
      <c r="C122" s="289" t="s">
        <v>913</v>
      </c>
      <c r="D122" s="289"/>
      <c r="E122" s="289"/>
      <c r="F122" s="289"/>
      <c r="G122" s="289"/>
      <c r="H122" s="289"/>
      <c r="I122" s="289"/>
      <c r="J122" s="289"/>
      <c r="K122" s="337"/>
    </row>
    <row r="123" s="1" customFormat="1" ht="17.25" customHeight="1">
      <c r="B123" s="338"/>
      <c r="C123" s="313" t="s">
        <v>859</v>
      </c>
      <c r="D123" s="313"/>
      <c r="E123" s="313"/>
      <c r="F123" s="313" t="s">
        <v>860</v>
      </c>
      <c r="G123" s="314"/>
      <c r="H123" s="313" t="s">
        <v>60</v>
      </c>
      <c r="I123" s="313" t="s">
        <v>63</v>
      </c>
      <c r="J123" s="313" t="s">
        <v>861</v>
      </c>
      <c r="K123" s="339"/>
    </row>
    <row r="124" s="1" customFormat="1" ht="17.25" customHeight="1">
      <c r="B124" s="338"/>
      <c r="C124" s="315" t="s">
        <v>862</v>
      </c>
      <c r="D124" s="315"/>
      <c r="E124" s="315"/>
      <c r="F124" s="316" t="s">
        <v>863</v>
      </c>
      <c r="G124" s="317"/>
      <c r="H124" s="315"/>
      <c r="I124" s="315"/>
      <c r="J124" s="315" t="s">
        <v>864</v>
      </c>
      <c r="K124" s="339"/>
    </row>
    <row r="125" s="1" customFormat="1" ht="5.25" customHeight="1">
      <c r="B125" s="340"/>
      <c r="C125" s="318"/>
      <c r="D125" s="318"/>
      <c r="E125" s="318"/>
      <c r="F125" s="318"/>
      <c r="G125" s="298"/>
      <c r="H125" s="318"/>
      <c r="I125" s="318"/>
      <c r="J125" s="318"/>
      <c r="K125" s="341"/>
    </row>
    <row r="126" s="1" customFormat="1" ht="15" customHeight="1">
      <c r="B126" s="340"/>
      <c r="C126" s="298" t="s">
        <v>868</v>
      </c>
      <c r="D126" s="318"/>
      <c r="E126" s="318"/>
      <c r="F126" s="320" t="s">
        <v>865</v>
      </c>
      <c r="G126" s="298"/>
      <c r="H126" s="298" t="s">
        <v>905</v>
      </c>
      <c r="I126" s="298" t="s">
        <v>867</v>
      </c>
      <c r="J126" s="298">
        <v>120</v>
      </c>
      <c r="K126" s="342"/>
    </row>
    <row r="127" s="1" customFormat="1" ht="15" customHeight="1">
      <c r="B127" s="340"/>
      <c r="C127" s="298" t="s">
        <v>914</v>
      </c>
      <c r="D127" s="298"/>
      <c r="E127" s="298"/>
      <c r="F127" s="320" t="s">
        <v>865</v>
      </c>
      <c r="G127" s="298"/>
      <c r="H127" s="298" t="s">
        <v>915</v>
      </c>
      <c r="I127" s="298" t="s">
        <v>867</v>
      </c>
      <c r="J127" s="298" t="s">
        <v>916</v>
      </c>
      <c r="K127" s="342"/>
    </row>
    <row r="128" s="1" customFormat="1" ht="15" customHeight="1">
      <c r="B128" s="340"/>
      <c r="C128" s="298" t="s">
        <v>813</v>
      </c>
      <c r="D128" s="298"/>
      <c r="E128" s="298"/>
      <c r="F128" s="320" t="s">
        <v>865</v>
      </c>
      <c r="G128" s="298"/>
      <c r="H128" s="298" t="s">
        <v>917</v>
      </c>
      <c r="I128" s="298" t="s">
        <v>867</v>
      </c>
      <c r="J128" s="298" t="s">
        <v>916</v>
      </c>
      <c r="K128" s="342"/>
    </row>
    <row r="129" s="1" customFormat="1" ht="15" customHeight="1">
      <c r="B129" s="340"/>
      <c r="C129" s="298" t="s">
        <v>876</v>
      </c>
      <c r="D129" s="298"/>
      <c r="E129" s="298"/>
      <c r="F129" s="320" t="s">
        <v>871</v>
      </c>
      <c r="G129" s="298"/>
      <c r="H129" s="298" t="s">
        <v>877</v>
      </c>
      <c r="I129" s="298" t="s">
        <v>867</v>
      </c>
      <c r="J129" s="298">
        <v>15</v>
      </c>
      <c r="K129" s="342"/>
    </row>
    <row r="130" s="1" customFormat="1" ht="15" customHeight="1">
      <c r="B130" s="340"/>
      <c r="C130" s="322" t="s">
        <v>878</v>
      </c>
      <c r="D130" s="322"/>
      <c r="E130" s="322"/>
      <c r="F130" s="323" t="s">
        <v>871</v>
      </c>
      <c r="G130" s="322"/>
      <c r="H130" s="322" t="s">
        <v>879</v>
      </c>
      <c r="I130" s="322" t="s">
        <v>867</v>
      </c>
      <c r="J130" s="322">
        <v>15</v>
      </c>
      <c r="K130" s="342"/>
    </row>
    <row r="131" s="1" customFormat="1" ht="15" customHeight="1">
      <c r="B131" s="340"/>
      <c r="C131" s="322" t="s">
        <v>880</v>
      </c>
      <c r="D131" s="322"/>
      <c r="E131" s="322"/>
      <c r="F131" s="323" t="s">
        <v>871</v>
      </c>
      <c r="G131" s="322"/>
      <c r="H131" s="322" t="s">
        <v>881</v>
      </c>
      <c r="I131" s="322" t="s">
        <v>867</v>
      </c>
      <c r="J131" s="322">
        <v>20</v>
      </c>
      <c r="K131" s="342"/>
    </row>
    <row r="132" s="1" customFormat="1" ht="15" customHeight="1">
      <c r="B132" s="340"/>
      <c r="C132" s="322" t="s">
        <v>882</v>
      </c>
      <c r="D132" s="322"/>
      <c r="E132" s="322"/>
      <c r="F132" s="323" t="s">
        <v>871</v>
      </c>
      <c r="G132" s="322"/>
      <c r="H132" s="322" t="s">
        <v>883</v>
      </c>
      <c r="I132" s="322" t="s">
        <v>867</v>
      </c>
      <c r="J132" s="322">
        <v>20</v>
      </c>
      <c r="K132" s="342"/>
    </row>
    <row r="133" s="1" customFormat="1" ht="15" customHeight="1">
      <c r="B133" s="340"/>
      <c r="C133" s="298" t="s">
        <v>870</v>
      </c>
      <c r="D133" s="298"/>
      <c r="E133" s="298"/>
      <c r="F133" s="320" t="s">
        <v>871</v>
      </c>
      <c r="G133" s="298"/>
      <c r="H133" s="298" t="s">
        <v>905</v>
      </c>
      <c r="I133" s="298" t="s">
        <v>867</v>
      </c>
      <c r="J133" s="298">
        <v>50</v>
      </c>
      <c r="K133" s="342"/>
    </row>
    <row r="134" s="1" customFormat="1" ht="15" customHeight="1">
      <c r="B134" s="340"/>
      <c r="C134" s="298" t="s">
        <v>884</v>
      </c>
      <c r="D134" s="298"/>
      <c r="E134" s="298"/>
      <c r="F134" s="320" t="s">
        <v>871</v>
      </c>
      <c r="G134" s="298"/>
      <c r="H134" s="298" t="s">
        <v>905</v>
      </c>
      <c r="I134" s="298" t="s">
        <v>867</v>
      </c>
      <c r="J134" s="298">
        <v>50</v>
      </c>
      <c r="K134" s="342"/>
    </row>
    <row r="135" s="1" customFormat="1" ht="15" customHeight="1">
      <c r="B135" s="340"/>
      <c r="C135" s="298" t="s">
        <v>890</v>
      </c>
      <c r="D135" s="298"/>
      <c r="E135" s="298"/>
      <c r="F135" s="320" t="s">
        <v>871</v>
      </c>
      <c r="G135" s="298"/>
      <c r="H135" s="298" t="s">
        <v>905</v>
      </c>
      <c r="I135" s="298" t="s">
        <v>867</v>
      </c>
      <c r="J135" s="298">
        <v>50</v>
      </c>
      <c r="K135" s="342"/>
    </row>
    <row r="136" s="1" customFormat="1" ht="15" customHeight="1">
      <c r="B136" s="340"/>
      <c r="C136" s="298" t="s">
        <v>892</v>
      </c>
      <c r="D136" s="298"/>
      <c r="E136" s="298"/>
      <c r="F136" s="320" t="s">
        <v>871</v>
      </c>
      <c r="G136" s="298"/>
      <c r="H136" s="298" t="s">
        <v>905</v>
      </c>
      <c r="I136" s="298" t="s">
        <v>867</v>
      </c>
      <c r="J136" s="298">
        <v>50</v>
      </c>
      <c r="K136" s="342"/>
    </row>
    <row r="137" s="1" customFormat="1" ht="15" customHeight="1">
      <c r="B137" s="340"/>
      <c r="C137" s="298" t="s">
        <v>893</v>
      </c>
      <c r="D137" s="298"/>
      <c r="E137" s="298"/>
      <c r="F137" s="320" t="s">
        <v>871</v>
      </c>
      <c r="G137" s="298"/>
      <c r="H137" s="298" t="s">
        <v>918</v>
      </c>
      <c r="I137" s="298" t="s">
        <v>867</v>
      </c>
      <c r="J137" s="298">
        <v>255</v>
      </c>
      <c r="K137" s="342"/>
    </row>
    <row r="138" s="1" customFormat="1" ht="15" customHeight="1">
      <c r="B138" s="340"/>
      <c r="C138" s="298" t="s">
        <v>895</v>
      </c>
      <c r="D138" s="298"/>
      <c r="E138" s="298"/>
      <c r="F138" s="320" t="s">
        <v>865</v>
      </c>
      <c r="G138" s="298"/>
      <c r="H138" s="298" t="s">
        <v>919</v>
      </c>
      <c r="I138" s="298" t="s">
        <v>897</v>
      </c>
      <c r="J138" s="298"/>
      <c r="K138" s="342"/>
    </row>
    <row r="139" s="1" customFormat="1" ht="15" customHeight="1">
      <c r="B139" s="340"/>
      <c r="C139" s="298" t="s">
        <v>898</v>
      </c>
      <c r="D139" s="298"/>
      <c r="E139" s="298"/>
      <c r="F139" s="320" t="s">
        <v>865</v>
      </c>
      <c r="G139" s="298"/>
      <c r="H139" s="298" t="s">
        <v>920</v>
      </c>
      <c r="I139" s="298" t="s">
        <v>900</v>
      </c>
      <c r="J139" s="298"/>
      <c r="K139" s="342"/>
    </row>
    <row r="140" s="1" customFormat="1" ht="15" customHeight="1">
      <c r="B140" s="340"/>
      <c r="C140" s="298" t="s">
        <v>901</v>
      </c>
      <c r="D140" s="298"/>
      <c r="E140" s="298"/>
      <c r="F140" s="320" t="s">
        <v>865</v>
      </c>
      <c r="G140" s="298"/>
      <c r="H140" s="298" t="s">
        <v>901</v>
      </c>
      <c r="I140" s="298" t="s">
        <v>900</v>
      </c>
      <c r="J140" s="298"/>
      <c r="K140" s="342"/>
    </row>
    <row r="141" s="1" customFormat="1" ht="15" customHeight="1">
      <c r="B141" s="340"/>
      <c r="C141" s="298" t="s">
        <v>44</v>
      </c>
      <c r="D141" s="298"/>
      <c r="E141" s="298"/>
      <c r="F141" s="320" t="s">
        <v>865</v>
      </c>
      <c r="G141" s="298"/>
      <c r="H141" s="298" t="s">
        <v>921</v>
      </c>
      <c r="I141" s="298" t="s">
        <v>900</v>
      </c>
      <c r="J141" s="298"/>
      <c r="K141" s="342"/>
    </row>
    <row r="142" s="1" customFormat="1" ht="15" customHeight="1">
      <c r="B142" s="340"/>
      <c r="C142" s="298" t="s">
        <v>922</v>
      </c>
      <c r="D142" s="298"/>
      <c r="E142" s="298"/>
      <c r="F142" s="320" t="s">
        <v>865</v>
      </c>
      <c r="G142" s="298"/>
      <c r="H142" s="298" t="s">
        <v>923</v>
      </c>
      <c r="I142" s="298" t="s">
        <v>900</v>
      </c>
      <c r="J142" s="298"/>
      <c r="K142" s="342"/>
    </row>
    <row r="143" s="1" customFormat="1" ht="15" customHeight="1">
      <c r="B143" s="343"/>
      <c r="C143" s="344"/>
      <c r="D143" s="344"/>
      <c r="E143" s="344"/>
      <c r="F143" s="344"/>
      <c r="G143" s="344"/>
      <c r="H143" s="344"/>
      <c r="I143" s="344"/>
      <c r="J143" s="344"/>
      <c r="K143" s="345"/>
    </row>
    <row r="144" s="1" customFormat="1" ht="18.75" customHeight="1">
      <c r="B144" s="295"/>
      <c r="C144" s="295"/>
      <c r="D144" s="295"/>
      <c r="E144" s="295"/>
      <c r="F144" s="332"/>
      <c r="G144" s="295"/>
      <c r="H144" s="295"/>
      <c r="I144" s="295"/>
      <c r="J144" s="295"/>
      <c r="K144" s="295"/>
    </row>
    <row r="145" s="1" customFormat="1" ht="18.75" customHeight="1">
      <c r="B145" s="306"/>
      <c r="C145" s="306"/>
      <c r="D145" s="306"/>
      <c r="E145" s="306"/>
      <c r="F145" s="306"/>
      <c r="G145" s="306"/>
      <c r="H145" s="306"/>
      <c r="I145" s="306"/>
      <c r="J145" s="306"/>
      <c r="K145" s="306"/>
    </row>
    <row r="146" s="1" customFormat="1" ht="7.5" customHeight="1">
      <c r="B146" s="307"/>
      <c r="C146" s="308"/>
      <c r="D146" s="308"/>
      <c r="E146" s="308"/>
      <c r="F146" s="308"/>
      <c r="G146" s="308"/>
      <c r="H146" s="308"/>
      <c r="I146" s="308"/>
      <c r="J146" s="308"/>
      <c r="K146" s="309"/>
    </row>
    <row r="147" s="1" customFormat="1" ht="45" customHeight="1">
      <c r="B147" s="310"/>
      <c r="C147" s="311" t="s">
        <v>924</v>
      </c>
      <c r="D147" s="311"/>
      <c r="E147" s="311"/>
      <c r="F147" s="311"/>
      <c r="G147" s="311"/>
      <c r="H147" s="311"/>
      <c r="I147" s="311"/>
      <c r="J147" s="311"/>
      <c r="K147" s="312"/>
    </row>
    <row r="148" s="1" customFormat="1" ht="17.25" customHeight="1">
      <c r="B148" s="310"/>
      <c r="C148" s="313" t="s">
        <v>859</v>
      </c>
      <c r="D148" s="313"/>
      <c r="E148" s="313"/>
      <c r="F148" s="313" t="s">
        <v>860</v>
      </c>
      <c r="G148" s="314"/>
      <c r="H148" s="313" t="s">
        <v>60</v>
      </c>
      <c r="I148" s="313" t="s">
        <v>63</v>
      </c>
      <c r="J148" s="313" t="s">
        <v>861</v>
      </c>
      <c r="K148" s="312"/>
    </row>
    <row r="149" s="1" customFormat="1" ht="17.25" customHeight="1">
      <c r="B149" s="310"/>
      <c r="C149" s="315" t="s">
        <v>862</v>
      </c>
      <c r="D149" s="315"/>
      <c r="E149" s="315"/>
      <c r="F149" s="316" t="s">
        <v>863</v>
      </c>
      <c r="G149" s="317"/>
      <c r="H149" s="315"/>
      <c r="I149" s="315"/>
      <c r="J149" s="315" t="s">
        <v>864</v>
      </c>
      <c r="K149" s="312"/>
    </row>
    <row r="150" s="1" customFormat="1" ht="5.25" customHeight="1">
      <c r="B150" s="321"/>
      <c r="C150" s="318"/>
      <c r="D150" s="318"/>
      <c r="E150" s="318"/>
      <c r="F150" s="318"/>
      <c r="G150" s="319"/>
      <c r="H150" s="318"/>
      <c r="I150" s="318"/>
      <c r="J150" s="318"/>
      <c r="K150" s="342"/>
    </row>
    <row r="151" s="1" customFormat="1" ht="15" customHeight="1">
      <c r="B151" s="321"/>
      <c r="C151" s="346" t="s">
        <v>868</v>
      </c>
      <c r="D151" s="298"/>
      <c r="E151" s="298"/>
      <c r="F151" s="347" t="s">
        <v>865</v>
      </c>
      <c r="G151" s="298"/>
      <c r="H151" s="346" t="s">
        <v>905</v>
      </c>
      <c r="I151" s="346" t="s">
        <v>867</v>
      </c>
      <c r="J151" s="346">
        <v>120</v>
      </c>
      <c r="K151" s="342"/>
    </row>
    <row r="152" s="1" customFormat="1" ht="15" customHeight="1">
      <c r="B152" s="321"/>
      <c r="C152" s="346" t="s">
        <v>914</v>
      </c>
      <c r="D152" s="298"/>
      <c r="E152" s="298"/>
      <c r="F152" s="347" t="s">
        <v>865</v>
      </c>
      <c r="G152" s="298"/>
      <c r="H152" s="346" t="s">
        <v>925</v>
      </c>
      <c r="I152" s="346" t="s">
        <v>867</v>
      </c>
      <c r="J152" s="346" t="s">
        <v>916</v>
      </c>
      <c r="K152" s="342"/>
    </row>
    <row r="153" s="1" customFormat="1" ht="15" customHeight="1">
      <c r="B153" s="321"/>
      <c r="C153" s="346" t="s">
        <v>813</v>
      </c>
      <c r="D153" s="298"/>
      <c r="E153" s="298"/>
      <c r="F153" s="347" t="s">
        <v>865</v>
      </c>
      <c r="G153" s="298"/>
      <c r="H153" s="346" t="s">
        <v>926</v>
      </c>
      <c r="I153" s="346" t="s">
        <v>867</v>
      </c>
      <c r="J153" s="346" t="s">
        <v>916</v>
      </c>
      <c r="K153" s="342"/>
    </row>
    <row r="154" s="1" customFormat="1" ht="15" customHeight="1">
      <c r="B154" s="321"/>
      <c r="C154" s="346" t="s">
        <v>870</v>
      </c>
      <c r="D154" s="298"/>
      <c r="E154" s="298"/>
      <c r="F154" s="347" t="s">
        <v>871</v>
      </c>
      <c r="G154" s="298"/>
      <c r="H154" s="346" t="s">
        <v>905</v>
      </c>
      <c r="I154" s="346" t="s">
        <v>867</v>
      </c>
      <c r="J154" s="346">
        <v>50</v>
      </c>
      <c r="K154" s="342"/>
    </row>
    <row r="155" s="1" customFormat="1" ht="15" customHeight="1">
      <c r="B155" s="321"/>
      <c r="C155" s="346" t="s">
        <v>873</v>
      </c>
      <c r="D155" s="298"/>
      <c r="E155" s="298"/>
      <c r="F155" s="347" t="s">
        <v>865</v>
      </c>
      <c r="G155" s="298"/>
      <c r="H155" s="346" t="s">
        <v>905</v>
      </c>
      <c r="I155" s="346" t="s">
        <v>875</v>
      </c>
      <c r="J155" s="346"/>
      <c r="K155" s="342"/>
    </row>
    <row r="156" s="1" customFormat="1" ht="15" customHeight="1">
      <c r="B156" s="321"/>
      <c r="C156" s="346" t="s">
        <v>884</v>
      </c>
      <c r="D156" s="298"/>
      <c r="E156" s="298"/>
      <c r="F156" s="347" t="s">
        <v>871</v>
      </c>
      <c r="G156" s="298"/>
      <c r="H156" s="346" t="s">
        <v>905</v>
      </c>
      <c r="I156" s="346" t="s">
        <v>867</v>
      </c>
      <c r="J156" s="346">
        <v>50</v>
      </c>
      <c r="K156" s="342"/>
    </row>
    <row r="157" s="1" customFormat="1" ht="15" customHeight="1">
      <c r="B157" s="321"/>
      <c r="C157" s="346" t="s">
        <v>892</v>
      </c>
      <c r="D157" s="298"/>
      <c r="E157" s="298"/>
      <c r="F157" s="347" t="s">
        <v>871</v>
      </c>
      <c r="G157" s="298"/>
      <c r="H157" s="346" t="s">
        <v>905</v>
      </c>
      <c r="I157" s="346" t="s">
        <v>867</v>
      </c>
      <c r="J157" s="346">
        <v>50</v>
      </c>
      <c r="K157" s="342"/>
    </row>
    <row r="158" s="1" customFormat="1" ht="15" customHeight="1">
      <c r="B158" s="321"/>
      <c r="C158" s="346" t="s">
        <v>890</v>
      </c>
      <c r="D158" s="298"/>
      <c r="E158" s="298"/>
      <c r="F158" s="347" t="s">
        <v>871</v>
      </c>
      <c r="G158" s="298"/>
      <c r="H158" s="346" t="s">
        <v>905</v>
      </c>
      <c r="I158" s="346" t="s">
        <v>867</v>
      </c>
      <c r="J158" s="346">
        <v>50</v>
      </c>
      <c r="K158" s="342"/>
    </row>
    <row r="159" s="1" customFormat="1" ht="15" customHeight="1">
      <c r="B159" s="321"/>
      <c r="C159" s="346" t="s">
        <v>96</v>
      </c>
      <c r="D159" s="298"/>
      <c r="E159" s="298"/>
      <c r="F159" s="347" t="s">
        <v>865</v>
      </c>
      <c r="G159" s="298"/>
      <c r="H159" s="346" t="s">
        <v>927</v>
      </c>
      <c r="I159" s="346" t="s">
        <v>867</v>
      </c>
      <c r="J159" s="346" t="s">
        <v>928</v>
      </c>
      <c r="K159" s="342"/>
    </row>
    <row r="160" s="1" customFormat="1" ht="15" customHeight="1">
      <c r="B160" s="321"/>
      <c r="C160" s="346" t="s">
        <v>929</v>
      </c>
      <c r="D160" s="298"/>
      <c r="E160" s="298"/>
      <c r="F160" s="347" t="s">
        <v>865</v>
      </c>
      <c r="G160" s="298"/>
      <c r="H160" s="346" t="s">
        <v>930</v>
      </c>
      <c r="I160" s="346" t="s">
        <v>900</v>
      </c>
      <c r="J160" s="346"/>
      <c r="K160" s="342"/>
    </row>
    <row r="161" s="1" customFormat="1" ht="15" customHeight="1">
      <c r="B161" s="348"/>
      <c r="C161" s="330"/>
      <c r="D161" s="330"/>
      <c r="E161" s="330"/>
      <c r="F161" s="330"/>
      <c r="G161" s="330"/>
      <c r="H161" s="330"/>
      <c r="I161" s="330"/>
      <c r="J161" s="330"/>
      <c r="K161" s="349"/>
    </row>
    <row r="162" s="1" customFormat="1" ht="18.75" customHeight="1">
      <c r="B162" s="295"/>
      <c r="C162" s="298"/>
      <c r="D162" s="298"/>
      <c r="E162" s="298"/>
      <c r="F162" s="320"/>
      <c r="G162" s="298"/>
      <c r="H162" s="298"/>
      <c r="I162" s="298"/>
      <c r="J162" s="298"/>
      <c r="K162" s="295"/>
    </row>
    <row r="163" s="1" customFormat="1" ht="18.75" customHeight="1">
      <c r="B163" s="306"/>
      <c r="C163" s="306"/>
      <c r="D163" s="306"/>
      <c r="E163" s="306"/>
      <c r="F163" s="306"/>
      <c r="G163" s="306"/>
      <c r="H163" s="306"/>
      <c r="I163" s="306"/>
      <c r="J163" s="306"/>
      <c r="K163" s="306"/>
    </row>
    <row r="164" s="1" customFormat="1" ht="7.5" customHeight="1">
      <c r="B164" s="285"/>
      <c r="C164" s="286"/>
      <c r="D164" s="286"/>
      <c r="E164" s="286"/>
      <c r="F164" s="286"/>
      <c r="G164" s="286"/>
      <c r="H164" s="286"/>
      <c r="I164" s="286"/>
      <c r="J164" s="286"/>
      <c r="K164" s="287"/>
    </row>
    <row r="165" s="1" customFormat="1" ht="45" customHeight="1">
      <c r="B165" s="288"/>
      <c r="C165" s="289" t="s">
        <v>931</v>
      </c>
      <c r="D165" s="289"/>
      <c r="E165" s="289"/>
      <c r="F165" s="289"/>
      <c r="G165" s="289"/>
      <c r="H165" s="289"/>
      <c r="I165" s="289"/>
      <c r="J165" s="289"/>
      <c r="K165" s="290"/>
    </row>
    <row r="166" s="1" customFormat="1" ht="17.25" customHeight="1">
      <c r="B166" s="288"/>
      <c r="C166" s="313" t="s">
        <v>859</v>
      </c>
      <c r="D166" s="313"/>
      <c r="E166" s="313"/>
      <c r="F166" s="313" t="s">
        <v>860</v>
      </c>
      <c r="G166" s="350"/>
      <c r="H166" s="351" t="s">
        <v>60</v>
      </c>
      <c r="I166" s="351" t="s">
        <v>63</v>
      </c>
      <c r="J166" s="313" t="s">
        <v>861</v>
      </c>
      <c r="K166" s="290"/>
    </row>
    <row r="167" s="1" customFormat="1" ht="17.25" customHeight="1">
      <c r="B167" s="291"/>
      <c r="C167" s="315" t="s">
        <v>862</v>
      </c>
      <c r="D167" s="315"/>
      <c r="E167" s="315"/>
      <c r="F167" s="316" t="s">
        <v>863</v>
      </c>
      <c r="G167" s="352"/>
      <c r="H167" s="353"/>
      <c r="I167" s="353"/>
      <c r="J167" s="315" t="s">
        <v>864</v>
      </c>
      <c r="K167" s="293"/>
    </row>
    <row r="168" s="1" customFormat="1" ht="5.25" customHeight="1">
      <c r="B168" s="321"/>
      <c r="C168" s="318"/>
      <c r="D168" s="318"/>
      <c r="E168" s="318"/>
      <c r="F168" s="318"/>
      <c r="G168" s="319"/>
      <c r="H168" s="318"/>
      <c r="I168" s="318"/>
      <c r="J168" s="318"/>
      <c r="K168" s="342"/>
    </row>
    <row r="169" s="1" customFormat="1" ht="15" customHeight="1">
      <c r="B169" s="321"/>
      <c r="C169" s="298" t="s">
        <v>868</v>
      </c>
      <c r="D169" s="298"/>
      <c r="E169" s="298"/>
      <c r="F169" s="320" t="s">
        <v>865</v>
      </c>
      <c r="G169" s="298"/>
      <c r="H169" s="298" t="s">
        <v>905</v>
      </c>
      <c r="I169" s="298" t="s">
        <v>867</v>
      </c>
      <c r="J169" s="298">
        <v>120</v>
      </c>
      <c r="K169" s="342"/>
    </row>
    <row r="170" s="1" customFormat="1" ht="15" customHeight="1">
      <c r="B170" s="321"/>
      <c r="C170" s="298" t="s">
        <v>914</v>
      </c>
      <c r="D170" s="298"/>
      <c r="E170" s="298"/>
      <c r="F170" s="320" t="s">
        <v>865</v>
      </c>
      <c r="G170" s="298"/>
      <c r="H170" s="298" t="s">
        <v>915</v>
      </c>
      <c r="I170" s="298" t="s">
        <v>867</v>
      </c>
      <c r="J170" s="298" t="s">
        <v>916</v>
      </c>
      <c r="K170" s="342"/>
    </row>
    <row r="171" s="1" customFormat="1" ht="15" customHeight="1">
      <c r="B171" s="321"/>
      <c r="C171" s="298" t="s">
        <v>813</v>
      </c>
      <c r="D171" s="298"/>
      <c r="E171" s="298"/>
      <c r="F171" s="320" t="s">
        <v>865</v>
      </c>
      <c r="G171" s="298"/>
      <c r="H171" s="298" t="s">
        <v>932</v>
      </c>
      <c r="I171" s="298" t="s">
        <v>867</v>
      </c>
      <c r="J171" s="298" t="s">
        <v>916</v>
      </c>
      <c r="K171" s="342"/>
    </row>
    <row r="172" s="1" customFormat="1" ht="15" customHeight="1">
      <c r="B172" s="321"/>
      <c r="C172" s="298" t="s">
        <v>870</v>
      </c>
      <c r="D172" s="298"/>
      <c r="E172" s="298"/>
      <c r="F172" s="320" t="s">
        <v>871</v>
      </c>
      <c r="G172" s="298"/>
      <c r="H172" s="298" t="s">
        <v>932</v>
      </c>
      <c r="I172" s="298" t="s">
        <v>867</v>
      </c>
      <c r="J172" s="298">
        <v>50</v>
      </c>
      <c r="K172" s="342"/>
    </row>
    <row r="173" s="1" customFormat="1" ht="15" customHeight="1">
      <c r="B173" s="321"/>
      <c r="C173" s="298" t="s">
        <v>873</v>
      </c>
      <c r="D173" s="298"/>
      <c r="E173" s="298"/>
      <c r="F173" s="320" t="s">
        <v>865</v>
      </c>
      <c r="G173" s="298"/>
      <c r="H173" s="298" t="s">
        <v>932</v>
      </c>
      <c r="I173" s="298" t="s">
        <v>875</v>
      </c>
      <c r="J173" s="298"/>
      <c r="K173" s="342"/>
    </row>
    <row r="174" s="1" customFormat="1" ht="15" customHeight="1">
      <c r="B174" s="321"/>
      <c r="C174" s="298" t="s">
        <v>884</v>
      </c>
      <c r="D174" s="298"/>
      <c r="E174" s="298"/>
      <c r="F174" s="320" t="s">
        <v>871</v>
      </c>
      <c r="G174" s="298"/>
      <c r="H174" s="298" t="s">
        <v>932</v>
      </c>
      <c r="I174" s="298" t="s">
        <v>867</v>
      </c>
      <c r="J174" s="298">
        <v>50</v>
      </c>
      <c r="K174" s="342"/>
    </row>
    <row r="175" s="1" customFormat="1" ht="15" customHeight="1">
      <c r="B175" s="321"/>
      <c r="C175" s="298" t="s">
        <v>892</v>
      </c>
      <c r="D175" s="298"/>
      <c r="E175" s="298"/>
      <c r="F175" s="320" t="s">
        <v>871</v>
      </c>
      <c r="G175" s="298"/>
      <c r="H175" s="298" t="s">
        <v>932</v>
      </c>
      <c r="I175" s="298" t="s">
        <v>867</v>
      </c>
      <c r="J175" s="298">
        <v>50</v>
      </c>
      <c r="K175" s="342"/>
    </row>
    <row r="176" s="1" customFormat="1" ht="15" customHeight="1">
      <c r="B176" s="321"/>
      <c r="C176" s="298" t="s">
        <v>890</v>
      </c>
      <c r="D176" s="298"/>
      <c r="E176" s="298"/>
      <c r="F176" s="320" t="s">
        <v>871</v>
      </c>
      <c r="G176" s="298"/>
      <c r="H176" s="298" t="s">
        <v>932</v>
      </c>
      <c r="I176" s="298" t="s">
        <v>867</v>
      </c>
      <c r="J176" s="298">
        <v>50</v>
      </c>
      <c r="K176" s="342"/>
    </row>
    <row r="177" s="1" customFormat="1" ht="15" customHeight="1">
      <c r="B177" s="321"/>
      <c r="C177" s="298" t="s">
        <v>112</v>
      </c>
      <c r="D177" s="298"/>
      <c r="E177" s="298"/>
      <c r="F177" s="320" t="s">
        <v>865</v>
      </c>
      <c r="G177" s="298"/>
      <c r="H177" s="298" t="s">
        <v>933</v>
      </c>
      <c r="I177" s="298" t="s">
        <v>934</v>
      </c>
      <c r="J177" s="298"/>
      <c r="K177" s="342"/>
    </row>
    <row r="178" s="1" customFormat="1" ht="15" customHeight="1">
      <c r="B178" s="321"/>
      <c r="C178" s="298" t="s">
        <v>63</v>
      </c>
      <c r="D178" s="298"/>
      <c r="E178" s="298"/>
      <c r="F178" s="320" t="s">
        <v>865</v>
      </c>
      <c r="G178" s="298"/>
      <c r="H178" s="298" t="s">
        <v>935</v>
      </c>
      <c r="I178" s="298" t="s">
        <v>936</v>
      </c>
      <c r="J178" s="298">
        <v>1</v>
      </c>
      <c r="K178" s="342"/>
    </row>
    <row r="179" s="1" customFormat="1" ht="15" customHeight="1">
      <c r="B179" s="321"/>
      <c r="C179" s="298" t="s">
        <v>59</v>
      </c>
      <c r="D179" s="298"/>
      <c r="E179" s="298"/>
      <c r="F179" s="320" t="s">
        <v>865</v>
      </c>
      <c r="G179" s="298"/>
      <c r="H179" s="298" t="s">
        <v>937</v>
      </c>
      <c r="I179" s="298" t="s">
        <v>867</v>
      </c>
      <c r="J179" s="298">
        <v>20</v>
      </c>
      <c r="K179" s="342"/>
    </row>
    <row r="180" s="1" customFormat="1" ht="15" customHeight="1">
      <c r="B180" s="321"/>
      <c r="C180" s="298" t="s">
        <v>60</v>
      </c>
      <c r="D180" s="298"/>
      <c r="E180" s="298"/>
      <c r="F180" s="320" t="s">
        <v>865</v>
      </c>
      <c r="G180" s="298"/>
      <c r="H180" s="298" t="s">
        <v>938</v>
      </c>
      <c r="I180" s="298" t="s">
        <v>867</v>
      </c>
      <c r="J180" s="298">
        <v>255</v>
      </c>
      <c r="K180" s="342"/>
    </row>
    <row r="181" s="1" customFormat="1" ht="15" customHeight="1">
      <c r="B181" s="321"/>
      <c r="C181" s="298" t="s">
        <v>113</v>
      </c>
      <c r="D181" s="298"/>
      <c r="E181" s="298"/>
      <c r="F181" s="320" t="s">
        <v>865</v>
      </c>
      <c r="G181" s="298"/>
      <c r="H181" s="298" t="s">
        <v>829</v>
      </c>
      <c r="I181" s="298" t="s">
        <v>867</v>
      </c>
      <c r="J181" s="298">
        <v>10</v>
      </c>
      <c r="K181" s="342"/>
    </row>
    <row r="182" s="1" customFormat="1" ht="15" customHeight="1">
      <c r="B182" s="321"/>
      <c r="C182" s="298" t="s">
        <v>114</v>
      </c>
      <c r="D182" s="298"/>
      <c r="E182" s="298"/>
      <c r="F182" s="320" t="s">
        <v>865</v>
      </c>
      <c r="G182" s="298"/>
      <c r="H182" s="298" t="s">
        <v>939</v>
      </c>
      <c r="I182" s="298" t="s">
        <v>900</v>
      </c>
      <c r="J182" s="298"/>
      <c r="K182" s="342"/>
    </row>
    <row r="183" s="1" customFormat="1" ht="15" customHeight="1">
      <c r="B183" s="321"/>
      <c r="C183" s="298" t="s">
        <v>940</v>
      </c>
      <c r="D183" s="298"/>
      <c r="E183" s="298"/>
      <c r="F183" s="320" t="s">
        <v>865</v>
      </c>
      <c r="G183" s="298"/>
      <c r="H183" s="298" t="s">
        <v>941</v>
      </c>
      <c r="I183" s="298" t="s">
        <v>900</v>
      </c>
      <c r="J183" s="298"/>
      <c r="K183" s="342"/>
    </row>
    <row r="184" s="1" customFormat="1" ht="15" customHeight="1">
      <c r="B184" s="321"/>
      <c r="C184" s="298" t="s">
        <v>929</v>
      </c>
      <c r="D184" s="298"/>
      <c r="E184" s="298"/>
      <c r="F184" s="320" t="s">
        <v>865</v>
      </c>
      <c r="G184" s="298"/>
      <c r="H184" s="298" t="s">
        <v>942</v>
      </c>
      <c r="I184" s="298" t="s">
        <v>900</v>
      </c>
      <c r="J184" s="298"/>
      <c r="K184" s="342"/>
    </row>
    <row r="185" s="1" customFormat="1" ht="15" customHeight="1">
      <c r="B185" s="321"/>
      <c r="C185" s="298" t="s">
        <v>116</v>
      </c>
      <c r="D185" s="298"/>
      <c r="E185" s="298"/>
      <c r="F185" s="320" t="s">
        <v>871</v>
      </c>
      <c r="G185" s="298"/>
      <c r="H185" s="298" t="s">
        <v>943</v>
      </c>
      <c r="I185" s="298" t="s">
        <v>867</v>
      </c>
      <c r="J185" s="298">
        <v>50</v>
      </c>
      <c r="K185" s="342"/>
    </row>
    <row r="186" s="1" customFormat="1" ht="15" customHeight="1">
      <c r="B186" s="321"/>
      <c r="C186" s="298" t="s">
        <v>944</v>
      </c>
      <c r="D186" s="298"/>
      <c r="E186" s="298"/>
      <c r="F186" s="320" t="s">
        <v>871</v>
      </c>
      <c r="G186" s="298"/>
      <c r="H186" s="298" t="s">
        <v>945</v>
      </c>
      <c r="I186" s="298" t="s">
        <v>946</v>
      </c>
      <c r="J186" s="298"/>
      <c r="K186" s="342"/>
    </row>
    <row r="187" s="1" customFormat="1" ht="15" customHeight="1">
      <c r="B187" s="321"/>
      <c r="C187" s="298" t="s">
        <v>947</v>
      </c>
      <c r="D187" s="298"/>
      <c r="E187" s="298"/>
      <c r="F187" s="320" t="s">
        <v>871</v>
      </c>
      <c r="G187" s="298"/>
      <c r="H187" s="298" t="s">
        <v>948</v>
      </c>
      <c r="I187" s="298" t="s">
        <v>946</v>
      </c>
      <c r="J187" s="298"/>
      <c r="K187" s="342"/>
    </row>
    <row r="188" s="1" customFormat="1" ht="15" customHeight="1">
      <c r="B188" s="321"/>
      <c r="C188" s="298" t="s">
        <v>949</v>
      </c>
      <c r="D188" s="298"/>
      <c r="E188" s="298"/>
      <c r="F188" s="320" t="s">
        <v>871</v>
      </c>
      <c r="G188" s="298"/>
      <c r="H188" s="298" t="s">
        <v>950</v>
      </c>
      <c r="I188" s="298" t="s">
        <v>946</v>
      </c>
      <c r="J188" s="298"/>
      <c r="K188" s="342"/>
    </row>
    <row r="189" s="1" customFormat="1" ht="15" customHeight="1">
      <c r="B189" s="321"/>
      <c r="C189" s="354" t="s">
        <v>951</v>
      </c>
      <c r="D189" s="298"/>
      <c r="E189" s="298"/>
      <c r="F189" s="320" t="s">
        <v>871</v>
      </c>
      <c r="G189" s="298"/>
      <c r="H189" s="298" t="s">
        <v>952</v>
      </c>
      <c r="I189" s="298" t="s">
        <v>953</v>
      </c>
      <c r="J189" s="355" t="s">
        <v>954</v>
      </c>
      <c r="K189" s="342"/>
    </row>
    <row r="190" s="1" customFormat="1" ht="15" customHeight="1">
      <c r="B190" s="321"/>
      <c r="C190" s="305" t="s">
        <v>48</v>
      </c>
      <c r="D190" s="298"/>
      <c r="E190" s="298"/>
      <c r="F190" s="320" t="s">
        <v>865</v>
      </c>
      <c r="G190" s="298"/>
      <c r="H190" s="295" t="s">
        <v>955</v>
      </c>
      <c r="I190" s="298" t="s">
        <v>956</v>
      </c>
      <c r="J190" s="298"/>
      <c r="K190" s="342"/>
    </row>
    <row r="191" s="1" customFormat="1" ht="15" customHeight="1">
      <c r="B191" s="321"/>
      <c r="C191" s="305" t="s">
        <v>957</v>
      </c>
      <c r="D191" s="298"/>
      <c r="E191" s="298"/>
      <c r="F191" s="320" t="s">
        <v>865</v>
      </c>
      <c r="G191" s="298"/>
      <c r="H191" s="298" t="s">
        <v>958</v>
      </c>
      <c r="I191" s="298" t="s">
        <v>900</v>
      </c>
      <c r="J191" s="298"/>
      <c r="K191" s="342"/>
    </row>
    <row r="192" s="1" customFormat="1" ht="15" customHeight="1">
      <c r="B192" s="321"/>
      <c r="C192" s="305" t="s">
        <v>959</v>
      </c>
      <c r="D192" s="298"/>
      <c r="E192" s="298"/>
      <c r="F192" s="320" t="s">
        <v>865</v>
      </c>
      <c r="G192" s="298"/>
      <c r="H192" s="298" t="s">
        <v>960</v>
      </c>
      <c r="I192" s="298" t="s">
        <v>900</v>
      </c>
      <c r="J192" s="298"/>
      <c r="K192" s="342"/>
    </row>
    <row r="193" s="1" customFormat="1" ht="15" customHeight="1">
      <c r="B193" s="321"/>
      <c r="C193" s="305" t="s">
        <v>961</v>
      </c>
      <c r="D193" s="298"/>
      <c r="E193" s="298"/>
      <c r="F193" s="320" t="s">
        <v>871</v>
      </c>
      <c r="G193" s="298"/>
      <c r="H193" s="298" t="s">
        <v>962</v>
      </c>
      <c r="I193" s="298" t="s">
        <v>900</v>
      </c>
      <c r="J193" s="298"/>
      <c r="K193" s="342"/>
    </row>
    <row r="194" s="1" customFormat="1" ht="15" customHeight="1">
      <c r="B194" s="348"/>
      <c r="C194" s="356"/>
      <c r="D194" s="330"/>
      <c r="E194" s="330"/>
      <c r="F194" s="330"/>
      <c r="G194" s="330"/>
      <c r="H194" s="330"/>
      <c r="I194" s="330"/>
      <c r="J194" s="330"/>
      <c r="K194" s="349"/>
    </row>
    <row r="195" s="1" customFormat="1" ht="18.75" customHeight="1">
      <c r="B195" s="295"/>
      <c r="C195" s="298"/>
      <c r="D195" s="298"/>
      <c r="E195" s="298"/>
      <c r="F195" s="320"/>
      <c r="G195" s="298"/>
      <c r="H195" s="298"/>
      <c r="I195" s="298"/>
      <c r="J195" s="298"/>
      <c r="K195" s="295"/>
    </row>
    <row r="196" s="1" customFormat="1" ht="18.75" customHeight="1">
      <c r="B196" s="295"/>
      <c r="C196" s="298"/>
      <c r="D196" s="298"/>
      <c r="E196" s="298"/>
      <c r="F196" s="320"/>
      <c r="G196" s="298"/>
      <c r="H196" s="298"/>
      <c r="I196" s="298"/>
      <c r="J196" s="298"/>
      <c r="K196" s="295"/>
    </row>
    <row r="197" s="1" customFormat="1" ht="18.75" customHeight="1">
      <c r="B197" s="306"/>
      <c r="C197" s="306"/>
      <c r="D197" s="306"/>
      <c r="E197" s="306"/>
      <c r="F197" s="306"/>
      <c r="G197" s="306"/>
      <c r="H197" s="306"/>
      <c r="I197" s="306"/>
      <c r="J197" s="306"/>
      <c r="K197" s="306"/>
    </row>
    <row r="198" s="1" customFormat="1" ht="13.5">
      <c r="B198" s="285"/>
      <c r="C198" s="286"/>
      <c r="D198" s="286"/>
      <c r="E198" s="286"/>
      <c r="F198" s="286"/>
      <c r="G198" s="286"/>
      <c r="H198" s="286"/>
      <c r="I198" s="286"/>
      <c r="J198" s="286"/>
      <c r="K198" s="287"/>
    </row>
    <row r="199" s="1" customFormat="1" ht="21">
      <c r="B199" s="288"/>
      <c r="C199" s="289" t="s">
        <v>963</v>
      </c>
      <c r="D199" s="289"/>
      <c r="E199" s="289"/>
      <c r="F199" s="289"/>
      <c r="G199" s="289"/>
      <c r="H199" s="289"/>
      <c r="I199" s="289"/>
      <c r="J199" s="289"/>
      <c r="K199" s="290"/>
    </row>
    <row r="200" s="1" customFormat="1" ht="25.5" customHeight="1">
      <c r="B200" s="288"/>
      <c r="C200" s="357" t="s">
        <v>964</v>
      </c>
      <c r="D200" s="357"/>
      <c r="E200" s="357"/>
      <c r="F200" s="357" t="s">
        <v>965</v>
      </c>
      <c r="G200" s="358"/>
      <c r="H200" s="357" t="s">
        <v>966</v>
      </c>
      <c r="I200" s="357"/>
      <c r="J200" s="357"/>
      <c r="K200" s="290"/>
    </row>
    <row r="201" s="1" customFormat="1" ht="5.25" customHeight="1">
      <c r="B201" s="321"/>
      <c r="C201" s="318"/>
      <c r="D201" s="318"/>
      <c r="E201" s="318"/>
      <c r="F201" s="318"/>
      <c r="G201" s="298"/>
      <c r="H201" s="318"/>
      <c r="I201" s="318"/>
      <c r="J201" s="318"/>
      <c r="K201" s="342"/>
    </row>
    <row r="202" s="1" customFormat="1" ht="15" customHeight="1">
      <c r="B202" s="321"/>
      <c r="C202" s="298" t="s">
        <v>956</v>
      </c>
      <c r="D202" s="298"/>
      <c r="E202" s="298"/>
      <c r="F202" s="320" t="s">
        <v>49</v>
      </c>
      <c r="G202" s="298"/>
      <c r="H202" s="298" t="s">
        <v>967</v>
      </c>
      <c r="I202" s="298"/>
      <c r="J202" s="298"/>
      <c r="K202" s="342"/>
    </row>
    <row r="203" s="1" customFormat="1" ht="15" customHeight="1">
      <c r="B203" s="321"/>
      <c r="C203" s="327"/>
      <c r="D203" s="298"/>
      <c r="E203" s="298"/>
      <c r="F203" s="320" t="s">
        <v>50</v>
      </c>
      <c r="G203" s="298"/>
      <c r="H203" s="298" t="s">
        <v>968</v>
      </c>
      <c r="I203" s="298"/>
      <c r="J203" s="298"/>
      <c r="K203" s="342"/>
    </row>
    <row r="204" s="1" customFormat="1" ht="15" customHeight="1">
      <c r="B204" s="321"/>
      <c r="C204" s="327"/>
      <c r="D204" s="298"/>
      <c r="E204" s="298"/>
      <c r="F204" s="320" t="s">
        <v>53</v>
      </c>
      <c r="G204" s="298"/>
      <c r="H204" s="298" t="s">
        <v>969</v>
      </c>
      <c r="I204" s="298"/>
      <c r="J204" s="298"/>
      <c r="K204" s="342"/>
    </row>
    <row r="205" s="1" customFormat="1" ht="15" customHeight="1">
      <c r="B205" s="321"/>
      <c r="C205" s="298"/>
      <c r="D205" s="298"/>
      <c r="E205" s="298"/>
      <c r="F205" s="320" t="s">
        <v>51</v>
      </c>
      <c r="G205" s="298"/>
      <c r="H205" s="298" t="s">
        <v>970</v>
      </c>
      <c r="I205" s="298"/>
      <c r="J205" s="298"/>
      <c r="K205" s="342"/>
    </row>
    <row r="206" s="1" customFormat="1" ht="15" customHeight="1">
      <c r="B206" s="321"/>
      <c r="C206" s="298"/>
      <c r="D206" s="298"/>
      <c r="E206" s="298"/>
      <c r="F206" s="320" t="s">
        <v>52</v>
      </c>
      <c r="G206" s="298"/>
      <c r="H206" s="298" t="s">
        <v>971</v>
      </c>
      <c r="I206" s="298"/>
      <c r="J206" s="298"/>
      <c r="K206" s="342"/>
    </row>
    <row r="207" s="1" customFormat="1" ht="15" customHeight="1">
      <c r="B207" s="321"/>
      <c r="C207" s="298"/>
      <c r="D207" s="298"/>
      <c r="E207" s="298"/>
      <c r="F207" s="320"/>
      <c r="G207" s="298"/>
      <c r="H207" s="298"/>
      <c r="I207" s="298"/>
      <c r="J207" s="298"/>
      <c r="K207" s="342"/>
    </row>
    <row r="208" s="1" customFormat="1" ht="15" customHeight="1">
      <c r="B208" s="321"/>
      <c r="C208" s="298" t="s">
        <v>912</v>
      </c>
      <c r="D208" s="298"/>
      <c r="E208" s="298"/>
      <c r="F208" s="320" t="s">
        <v>85</v>
      </c>
      <c r="G208" s="298"/>
      <c r="H208" s="298" t="s">
        <v>972</v>
      </c>
      <c r="I208" s="298"/>
      <c r="J208" s="298"/>
      <c r="K208" s="342"/>
    </row>
    <row r="209" s="1" customFormat="1" ht="15" customHeight="1">
      <c r="B209" s="321"/>
      <c r="C209" s="327"/>
      <c r="D209" s="298"/>
      <c r="E209" s="298"/>
      <c r="F209" s="320" t="s">
        <v>810</v>
      </c>
      <c r="G209" s="298"/>
      <c r="H209" s="298" t="s">
        <v>811</v>
      </c>
      <c r="I209" s="298"/>
      <c r="J209" s="298"/>
      <c r="K209" s="342"/>
    </row>
    <row r="210" s="1" customFormat="1" ht="15" customHeight="1">
      <c r="B210" s="321"/>
      <c r="C210" s="298"/>
      <c r="D210" s="298"/>
      <c r="E210" s="298"/>
      <c r="F210" s="320" t="s">
        <v>808</v>
      </c>
      <c r="G210" s="298"/>
      <c r="H210" s="298" t="s">
        <v>973</v>
      </c>
      <c r="I210" s="298"/>
      <c r="J210" s="298"/>
      <c r="K210" s="342"/>
    </row>
    <row r="211" s="1" customFormat="1" ht="15" customHeight="1">
      <c r="B211" s="359"/>
      <c r="C211" s="327"/>
      <c r="D211" s="327"/>
      <c r="E211" s="327"/>
      <c r="F211" s="320" t="s">
        <v>88</v>
      </c>
      <c r="G211" s="305"/>
      <c r="H211" s="346" t="s">
        <v>89</v>
      </c>
      <c r="I211" s="346"/>
      <c r="J211" s="346"/>
      <c r="K211" s="360"/>
    </row>
    <row r="212" s="1" customFormat="1" ht="15" customHeight="1">
      <c r="B212" s="359"/>
      <c r="C212" s="327"/>
      <c r="D212" s="327"/>
      <c r="E212" s="327"/>
      <c r="F212" s="320" t="s">
        <v>687</v>
      </c>
      <c r="G212" s="305"/>
      <c r="H212" s="346" t="s">
        <v>743</v>
      </c>
      <c r="I212" s="346"/>
      <c r="J212" s="346"/>
      <c r="K212" s="360"/>
    </row>
    <row r="213" s="1" customFormat="1" ht="15" customHeight="1">
      <c r="B213" s="359"/>
      <c r="C213" s="327"/>
      <c r="D213" s="327"/>
      <c r="E213" s="327"/>
      <c r="F213" s="361"/>
      <c r="G213" s="305"/>
      <c r="H213" s="362"/>
      <c r="I213" s="362"/>
      <c r="J213" s="362"/>
      <c r="K213" s="360"/>
    </row>
    <row r="214" s="1" customFormat="1" ht="15" customHeight="1">
      <c r="B214" s="359"/>
      <c r="C214" s="298" t="s">
        <v>936</v>
      </c>
      <c r="D214" s="327"/>
      <c r="E214" s="327"/>
      <c r="F214" s="320">
        <v>1</v>
      </c>
      <c r="G214" s="305"/>
      <c r="H214" s="346" t="s">
        <v>974</v>
      </c>
      <c r="I214" s="346"/>
      <c r="J214" s="346"/>
      <c r="K214" s="360"/>
    </row>
    <row r="215" s="1" customFormat="1" ht="15" customHeight="1">
      <c r="B215" s="359"/>
      <c r="C215" s="327"/>
      <c r="D215" s="327"/>
      <c r="E215" s="327"/>
      <c r="F215" s="320">
        <v>2</v>
      </c>
      <c r="G215" s="305"/>
      <c r="H215" s="346" t="s">
        <v>975</v>
      </c>
      <c r="I215" s="346"/>
      <c r="J215" s="346"/>
      <c r="K215" s="360"/>
    </row>
    <row r="216" s="1" customFormat="1" ht="15" customHeight="1">
      <c r="B216" s="359"/>
      <c r="C216" s="327"/>
      <c r="D216" s="327"/>
      <c r="E216" s="327"/>
      <c r="F216" s="320">
        <v>3</v>
      </c>
      <c r="G216" s="305"/>
      <c r="H216" s="346" t="s">
        <v>976</v>
      </c>
      <c r="I216" s="346"/>
      <c r="J216" s="346"/>
      <c r="K216" s="360"/>
    </row>
    <row r="217" s="1" customFormat="1" ht="15" customHeight="1">
      <c r="B217" s="359"/>
      <c r="C217" s="327"/>
      <c r="D217" s="327"/>
      <c r="E217" s="327"/>
      <c r="F217" s="320">
        <v>4</v>
      </c>
      <c r="G217" s="305"/>
      <c r="H217" s="346" t="s">
        <v>977</v>
      </c>
      <c r="I217" s="346"/>
      <c r="J217" s="346"/>
      <c r="K217" s="360"/>
    </row>
    <row r="218" s="1" customFormat="1" ht="12.75" customHeight="1">
      <c r="B218" s="363"/>
      <c r="C218" s="364"/>
      <c r="D218" s="364"/>
      <c r="E218" s="364"/>
      <c r="F218" s="364"/>
      <c r="G218" s="364"/>
      <c r="H218" s="364"/>
      <c r="I218" s="364"/>
      <c r="J218" s="364"/>
      <c r="K218" s="365"/>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Ing. Eva Morkesová</dc:creator>
  <cp:lastModifiedBy>Ing. Eva Morkesová</cp:lastModifiedBy>
  <dcterms:created xsi:type="dcterms:W3CDTF">2019-10-29T11:52:51Z</dcterms:created>
  <dcterms:modified xsi:type="dcterms:W3CDTF">2019-10-29T11:52:55Z</dcterms:modified>
</cp:coreProperties>
</file>