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540" windowWidth="26535" windowHeight="8895" activeTab="3"/>
  </bookViews>
  <sheets>
    <sheet name="Rekapitulace stavby" sheetId="1" r:id="rId1"/>
    <sheet name="003 - SO 03 Stupeň č.13" sheetId="2" r:id="rId2"/>
    <sheet name="004 - SO 04 Stupeň č.16" sheetId="3" r:id="rId3"/>
    <sheet name="005 - Ostatní a vedlejší ..." sheetId="4" r:id="rId4"/>
  </sheets>
  <definedNames>
    <definedName name="_xlnm._FilterDatabase" localSheetId="1" hidden="1">'003 - SO 03 Stupeň č.13'!$C$129:$K$513</definedName>
    <definedName name="_xlnm._FilterDatabase" localSheetId="2" hidden="1">'004 - SO 04 Stupeň č.16'!$C$129:$K$516</definedName>
    <definedName name="_xlnm._FilterDatabase" localSheetId="3" hidden="1">'005 - Ostatní a vedlejší ...'!$C$120:$K$144</definedName>
    <definedName name="_xlnm.Print_Area" localSheetId="1">'003 - SO 03 Stupeň č.13'!$C$4:$J$76,'003 - SO 03 Stupeň č.13'!$C$82:$J$109,'003 - SO 03 Stupeň č.13'!$C$115:$K$513</definedName>
    <definedName name="_xlnm.Print_Area" localSheetId="2">'004 - SO 04 Stupeň č.16'!$C$4:$J$76,'004 - SO 04 Stupeň č.16'!$C$82:$J$109,'004 - SO 04 Stupeň č.16'!$C$115:$K$516</definedName>
    <definedName name="_xlnm.Print_Area" localSheetId="3">'005 - Ostatní a vedlejší ...'!$C$4:$J$76,'005 - Ostatní a vedlejší ...'!$C$82:$J$100,'005 - Ostatní a vedlejší ...'!$C$106:$K$144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'003 - SO 03 Stupeň č.13'!$129:$129</definedName>
    <definedName name="_xlnm.Print_Titles" localSheetId="2">'004 - SO 04 Stupeň č.16'!$129:$129</definedName>
    <definedName name="_xlnm.Print_Titles" localSheetId="3">'005 - Ostatní a vedlejší ...'!$120:$120</definedName>
  </definedNames>
  <calcPr calcId="125725"/>
</workbook>
</file>

<file path=xl/sharedStrings.xml><?xml version="1.0" encoding="utf-8"?>
<sst xmlns="http://schemas.openxmlformats.org/spreadsheetml/2006/main" count="8211" uniqueCount="870">
  <si>
    <t>Export Komplet</t>
  </si>
  <si>
    <t/>
  </si>
  <si>
    <t>2.0</t>
  </si>
  <si>
    <t>False</t>
  </si>
  <si>
    <t>{a705ab23-29b7-43a3-841a-061e5a63d4d5}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</si>
  <si>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</si>
  <si>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</si>
  <si>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</si>
  <si>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</si>
  <si>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</si>
  <si>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</si>
  <si>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</si>
  <si>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</si>
  <si>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</si>
  <si>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2061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</si>
  <si>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</si>
  <si>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</si>
  <si>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Přivaděč Vyšní Lhoty-Žermanice,stupně 13 a 16,projektová dokumentace,stavba č.3041</t>
  </si>
  <si>
    <t>KSO:</t>
  </si>
  <si>
    <t>CC-CZ:</t>
  </si>
  <si>
    <t>Místo:</t>
  </si>
  <si>
    <t xml:space="preserve"> Vyšní Lhoty-Žermanice</t>
  </si>
  <si>
    <t>Datum:</t>
  </si>
  <si>
    <t>23. 9. 2019</t>
  </si>
  <si>
    <t>Zadavatel:</t>
  </si>
  <si>
    <t>IČ:</t>
  </si>
  <si>
    <t>Povodí Odry, s.p.</t>
  </si>
  <si>
    <t>DIČ:</t>
  </si>
  <si>
    <t>Uchazeč:</t>
  </si>
  <si>
    <t>Vyplň údaj</t>
  </si>
  <si>
    <t>Projektant:</t>
  </si>
  <si>
    <t>Lineplan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</si>
  <si>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</si>
  <si>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</si>
  <si>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</si>
  <si>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</si>
  <si>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</si>
  <si>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</si>
  <si>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</si>
  <si>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</si>
  <si>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</si>
  <si>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</si>
  <si>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</si>
  <si>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</si>
  <si>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</si>
  <si>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</si>
  <si>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</si>
  <si>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</si>
  <si>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</si>
  <si>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</si>
  <si>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</si>
  <si>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</si>
  <si>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</si>
  <si>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</si>
  <si>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</si>
  <si>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</si>
  <si>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</si>
  <si>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</si>
  <si>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</si>
  <si>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</si>
  <si>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</si>
  <si>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</si>
  <si>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</si>
  <si>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</si>
  <si>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</si>
  <si>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</si>
  <si>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</si>
  <si>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</si>
  <si>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</si>
  <si>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</si>
  <si>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</si>
  <si>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</si>
  <si>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</si>
  <si>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</si>
  <si>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</si>
  <si>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</si>
  <si>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</si>
  <si>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</si>
  <si>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</si>
  <si>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</si>
  <si>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</si>
  <si>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Přivaděč Vyšní Lhoty - Žermanice, stupně 13 a 16</t>
  </si>
  <si>
    <t>STA</t>
  </si>
  <si>
    <t>1</t>
  </si>
  <si>
    <t>{4eeb805c-352b-4acd-a802-48f0812138fe}</t>
  </si>
  <si>
    <t>2</t>
  </si>
  <si>
    <t>/</t>
  </si>
  <si>
    <t>003</t>
  </si>
  <si>
    <t>SO 03 Stupeň č.13</t>
  </si>
  <si>
    <t>Soupis</t>
  </si>
  <si>
    <t>{02233656-b2c9-4124-bf85-d9531c0a9dc1}</t>
  </si>
  <si>
    <t>004</t>
  </si>
  <si>
    <t>SO 04 Stupeň č.16</t>
  </si>
  <si>
    <t>{0277bdea-ebcb-4777-b71f-68f37ed7ceb6}</t>
  </si>
  <si>
    <t>005</t>
  </si>
  <si>
    <t>Ostatní a vedlejší náklady</t>
  </si>
  <si>
    <t>{ee9369fb-55ad-422a-a48e-7df83c6c3b4b}</t>
  </si>
  <si>
    <t>KRYCÍ LIST SOUPISU PRACÍ</t>
  </si>
  <si>
    <t>Objekt:</t>
  </si>
  <si>
    <t>01 - Přivaděč Vyšní Lhoty - Žermanice, stupně 13 a 16</t>
  </si>
  <si>
    <t>Soupis:</t>
  </si>
  <si>
    <t>003 - SO 03 Stupeň č.13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</si>
  <si>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</si>
  <si>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</si>
  <si>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</si>
  <si>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</si>
  <si>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</si>
  <si>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</si>
  <si>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</si>
  <si>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</si>
  <si>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</si>
  <si>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</si>
  <si>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</si>
  <si>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</si>
  <si>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</si>
  <si>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</si>
  <si>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</si>
  <si>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</si>
  <si>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</si>
  <si>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</si>
  <si>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</si>
  <si>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</si>
  <si>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</si>
  <si>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</si>
  <si>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</si>
  <si>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</si>
  <si>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</si>
  <si>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</si>
  <si>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</si>
  <si>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</si>
  <si>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</si>
  <si>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</si>
  <si>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</si>
  <si>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</si>
  <si>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</si>
  <si>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111201101R</t>
  </si>
  <si>
    <t>Odstranění křovin a stromů průměru kmene do 100 mm i s kořeny z celkové plochy do 1000 m2, vč. odvozu a likvidace</t>
  </si>
  <si>
    <t>m2</t>
  </si>
  <si>
    <t>4</t>
  </si>
  <si>
    <t>-1124227601</t>
  </si>
  <si>
    <t>P</t>
  </si>
  <si>
    <t>Poznámka k položce:
viz TZ př. č. D.1.3.1 a v.č. D.1.3.2 až 6, př. výkaz prací</t>
  </si>
  <si>
    <t>VV</t>
  </si>
  <si>
    <t>150</t>
  </si>
  <si>
    <t>114203103</t>
  </si>
  <si>
    <t>Rozebrání dlažeb z lomového kamene nebo betonových tvárnic do cementové malty</t>
  </si>
  <si>
    <t>m3</t>
  </si>
  <si>
    <t>-1281748828</t>
  </si>
  <si>
    <t>opevnění podjezí</t>
  </si>
  <si>
    <t>80,69</t>
  </si>
  <si>
    <t>opevnění nadjezí</t>
  </si>
  <si>
    <t>117,08</t>
  </si>
  <si>
    <t>Součet</t>
  </si>
  <si>
    <t>3</t>
  </si>
  <si>
    <t>115,1-R</t>
  </si>
  <si>
    <t>Podepření potrubí DN 800 pro převod vody</t>
  </si>
  <si>
    <t>kpl</t>
  </si>
  <si>
    <t>1294128058</t>
  </si>
  <si>
    <t>Poznámka k položce:
Předpokládá se podepření potrubí dřevěnými či ocelovými stojkami cca á 2.00 m, zhotovitel doloží statické posouzení podepření</t>
  </si>
  <si>
    <t>115001106</t>
  </si>
  <si>
    <t>Převedení vody potrubím DN do 900, vč. dodání potrubí</t>
  </si>
  <si>
    <t>m</t>
  </si>
  <si>
    <t>-643858689</t>
  </si>
  <si>
    <t>přes nadjezí, podjezí a stupeň - vždy 2x</t>
  </si>
  <si>
    <t>nadjezí DN 800</t>
  </si>
  <si>
    <t>41,25*2</t>
  </si>
  <si>
    <t>podjezí a stupeň DN 800</t>
  </si>
  <si>
    <t>60,6*2</t>
  </si>
  <si>
    <t>5</t>
  </si>
  <si>
    <t>115101201</t>
  </si>
  <si>
    <t>Čerpání vody na dopravní výšku do 10 m průměrný přítok do 500 l/min</t>
  </si>
  <si>
    <t>hod</t>
  </si>
  <si>
    <t>952851067</t>
  </si>
  <si>
    <t>252*8</t>
  </si>
  <si>
    <t>6</t>
  </si>
  <si>
    <t>115101204</t>
  </si>
  <si>
    <t>Čerpání vody na dopravní výšku do 10 m průměrný přítok do 4000 l/min</t>
  </si>
  <si>
    <t>-1863829627</t>
  </si>
  <si>
    <t>vyčerpání vývaru 368,84m3</t>
  </si>
  <si>
    <t>7</t>
  </si>
  <si>
    <t>115101301</t>
  </si>
  <si>
    <t>Pohotovost čerpací soupravy pro dopravní výšku do 10 m přítok do 500 l/min</t>
  </si>
  <si>
    <t>den</t>
  </si>
  <si>
    <t>176529542</t>
  </si>
  <si>
    <t>8</t>
  </si>
  <si>
    <t>115101304</t>
  </si>
  <si>
    <t>Pohotovost čerpací soupravy pro dopravní výšku do 10 m přítok do 4000 l/min</t>
  </si>
  <si>
    <t>-1200219437</t>
  </si>
  <si>
    <t>9</t>
  </si>
  <si>
    <t>116,1-R</t>
  </si>
  <si>
    <t>Náklady na zřízení sjezdů do toku</t>
  </si>
  <si>
    <t>ks</t>
  </si>
  <si>
    <t>-2009103310</t>
  </si>
  <si>
    <t>Poznámka k položce:
viz TZ př. č. D.1.3.1 a v.č. D.1.3.2 až 6, př. výkaz prací
v rámci přípravy sjezdů budou provedeny zemní práce (cca 25 m3/skluz), zpevnění povrchu kamenivem či silničními panely a uvedení břehu do původního stavu.</t>
  </si>
  <si>
    <t>10</t>
  </si>
  <si>
    <t>124203101</t>
  </si>
  <si>
    <t>Vykopávky do 1000 m3 pro koryta vodotečí v hornině tř. 3</t>
  </si>
  <si>
    <t>2106859495</t>
  </si>
  <si>
    <t>Poznámka k položce:
viz TZ př. č. D.1.3.1 a v.č. D.1.3.2 až 6, př. výkaz prací
50% hor. tř. III, 50% hor. tř. IV</t>
  </si>
  <si>
    <t xml:space="preserve">opevnění podjezí </t>
  </si>
  <si>
    <t>58,82*0,5</t>
  </si>
  <si>
    <t>"sanace nátrže" 125,43*0,5</t>
  </si>
  <si>
    <t xml:space="preserve">opevnění nadjezí </t>
  </si>
  <si>
    <t>169,76*0,5</t>
  </si>
  <si>
    <t>11</t>
  </si>
  <si>
    <t>124203109</t>
  </si>
  <si>
    <t>Příplatek k vykopávkám pro koryta vodotečí v hornině tř. 3 za lepivost</t>
  </si>
  <si>
    <t>1069003167</t>
  </si>
  <si>
    <t>177,05/2</t>
  </si>
  <si>
    <t>12</t>
  </si>
  <si>
    <t>124303101</t>
  </si>
  <si>
    <t>Vykopávky do 1000 m3 pro koryta vodotečí v hornině tř. 4</t>
  </si>
  <si>
    <t>385403285</t>
  </si>
  <si>
    <t>13</t>
  </si>
  <si>
    <t>124303109</t>
  </si>
  <si>
    <t>Příplatek k vykopávkám pro koryta vodotečí v hornině tř. 4 za lepivost</t>
  </si>
  <si>
    <t>-1455148346</t>
  </si>
  <si>
    <t>14</t>
  </si>
  <si>
    <t>162701105</t>
  </si>
  <si>
    <t>Vodorovné přemístění do 10000 m výkopku/sypaniny z horniny tř. 1 až 4</t>
  </si>
  <si>
    <t>-542633486</t>
  </si>
  <si>
    <t xml:space="preserve">výkop </t>
  </si>
  <si>
    <t>177,05+177,05</t>
  </si>
  <si>
    <t>zásyp</t>
  </si>
  <si>
    <t>-45,04</t>
  </si>
  <si>
    <t>zemní hrázky</t>
  </si>
  <si>
    <t>56,04</t>
  </si>
  <si>
    <t>162701109</t>
  </si>
  <si>
    <t>Příplatek k vodorovnému přemístění výkopku/sypaniny z horniny tř. 1 až 4 ZKD 1000 m přes 10000 m</t>
  </si>
  <si>
    <t>1759946404</t>
  </si>
  <si>
    <t>365,1*5 "Přepočtené koeficientem množství</t>
  </si>
  <si>
    <t>16</t>
  </si>
  <si>
    <t>171103101</t>
  </si>
  <si>
    <t>Zemní hrázky z horniny tř. 1 až 4 - tabulové jímky</t>
  </si>
  <si>
    <t>-1084090290</t>
  </si>
  <si>
    <t>Poznámka k položce:
viz TZ př. č. D.1.3.1 a v.č. D.1.3.2 až 6, př. výkaz prací
zemina tř. GM, GC, CG, nebo CS</t>
  </si>
  <si>
    <t>tabulové jímky (zemní hrázky)</t>
  </si>
  <si>
    <t>nadjezí</t>
  </si>
  <si>
    <t>20,4</t>
  </si>
  <si>
    <t>stupeň</t>
  </si>
  <si>
    <t>podjezí</t>
  </si>
  <si>
    <t>15,24</t>
  </si>
  <si>
    <t>17</t>
  </si>
  <si>
    <t>M</t>
  </si>
  <si>
    <t>596,1-R</t>
  </si>
  <si>
    <t>materiál pro zemní hrázky, vč. dopravy</t>
  </si>
  <si>
    <t>-28902757</t>
  </si>
  <si>
    <t>Poznámka k položce:
zemina tř. GM, GC, CG, nebo CS</t>
  </si>
  <si>
    <t>18</t>
  </si>
  <si>
    <t>171,2-R</t>
  </si>
  <si>
    <t>Odstranění zemních hrázek s naložením na dopravní prostředek</t>
  </si>
  <si>
    <t>1864651787</t>
  </si>
  <si>
    <t>19</t>
  </si>
  <si>
    <t>171201201</t>
  </si>
  <si>
    <t>Uložení sypaniny na skládky</t>
  </si>
  <si>
    <t>-173028513</t>
  </si>
  <si>
    <t>Poznámka k položce:
viz pol. č. 14</t>
  </si>
  <si>
    <t>20</t>
  </si>
  <si>
    <t>171201211</t>
  </si>
  <si>
    <t>Poplatek za uložení stavebního odpadu - zeminy a kameniva na skládce</t>
  </si>
  <si>
    <t>t</t>
  </si>
  <si>
    <t>1587034076</t>
  </si>
  <si>
    <t>365,1*1,8 "Přepočtené koeficientem množství</t>
  </si>
  <si>
    <t>174101101</t>
  </si>
  <si>
    <t>Zásyp jam, šachet rýh nebo kolem objektů sypaninou se zhutněním</t>
  </si>
  <si>
    <t>-811434263</t>
  </si>
  <si>
    <t>18,92</t>
  </si>
  <si>
    <t>26,12</t>
  </si>
  <si>
    <t>22</t>
  </si>
  <si>
    <t>181,1-R</t>
  </si>
  <si>
    <t>Zatravnění a ohumusování, vč. zálivky vodou a dodávky materiálů</t>
  </si>
  <si>
    <t>-305570057</t>
  </si>
  <si>
    <t>Poznámka k položce:
viz TZ př. č. D.1.2.1 a v.č. D.1.2.2 až 6, př. výkaz prací</t>
  </si>
  <si>
    <t>36,96</t>
  </si>
  <si>
    <t>23</t>
  </si>
  <si>
    <t>181301101</t>
  </si>
  <si>
    <t>Rozprostření ornice tl vrstvy do 100 mm pl do 500 m2 v rovině nebo ve svahu do 1:5</t>
  </si>
  <si>
    <t>-1470816336</t>
  </si>
  <si>
    <t>24</t>
  </si>
  <si>
    <t>10364101</t>
  </si>
  <si>
    <t>zemina pro terénní úpravy - ornice</t>
  </si>
  <si>
    <t>-465796749</t>
  </si>
  <si>
    <t>Zakládání</t>
  </si>
  <si>
    <t>25</t>
  </si>
  <si>
    <t>273313511</t>
  </si>
  <si>
    <t xml:space="preserve">Základové desky z betonu tř. C 12/15 - podkladní </t>
  </si>
  <si>
    <t>1944502820</t>
  </si>
  <si>
    <t>opevnění podjezí patky</t>
  </si>
  <si>
    <t>2,16</t>
  </si>
  <si>
    <t>opevnění nadjezí patky</t>
  </si>
  <si>
    <t>2,75</t>
  </si>
  <si>
    <t>26</t>
  </si>
  <si>
    <t>221211114</t>
  </si>
  <si>
    <t>Vrty přenosnými kladivy D do 56 mm úklon do 90° hl do 10 m hor. IV</t>
  </si>
  <si>
    <t>-507307563</t>
  </si>
  <si>
    <t>Poznámka k položce:
viz TZ př. č. D.1.1.1 a v.č. D.1.1.2 až 6, př. výkaz prací
délky vrtů : 1,82 m ve dně vývaru, 113 ks
délky vrtů á :  4,218  m přelivná hrana, 40 ks</t>
  </si>
  <si>
    <t>injektáž dna vývaru</t>
  </si>
  <si>
    <t>115*1,8</t>
  </si>
  <si>
    <t xml:space="preserve">injektáž tělesa přelivné hrany </t>
  </si>
  <si>
    <t>18,75*9</t>
  </si>
  <si>
    <t>27</t>
  </si>
  <si>
    <t>282,1-R.2</t>
  </si>
  <si>
    <t>Injektáž dna vývaru (provedení vrtu do hl.1,8m do do 56mm, vč. zainjektování vrtu a dodání směs pro injektování), injektáž vzestupná prováděna tlakem 1,0MPa</t>
  </si>
  <si>
    <t>658164629</t>
  </si>
  <si>
    <t>28</t>
  </si>
  <si>
    <t>282,2-R.1</t>
  </si>
  <si>
    <t>Injektáž tělesa přelivné hrany vč. dodání injektážní hmoty</t>
  </si>
  <si>
    <t>635713204</t>
  </si>
  <si>
    <t>168,75</t>
  </si>
  <si>
    <t>29</t>
  </si>
  <si>
    <t>282604112</t>
  </si>
  <si>
    <t>Injektování aktivovanými směsmi vysokotlaké vzestupné tlakem do 2 MPa</t>
  </si>
  <si>
    <t>1498343346</t>
  </si>
  <si>
    <t>Poznámka k položce:
viz TZ př. č. D.1.1.1 a v.č. D.1.1.2 až 6, př. výkaz prací, 
s obturátorem
předpoklad 1 bm / 0,5 hod
předpoklad  injektáže :
1 bm/30 min. vč. čas. rezervy 20 % dle aktuálního stavu narušení konstrukce</t>
  </si>
  <si>
    <t>375,75*0,5*1,2</t>
  </si>
  <si>
    <t>30</t>
  </si>
  <si>
    <t>5852111R</t>
  </si>
  <si>
    <t>cementová suspenze</t>
  </si>
  <si>
    <t>2052489199</t>
  </si>
  <si>
    <t>Poznámka k položce:
viz TZ př. č. D.1.1.1 a v.č. D.1.1.2 až 6, př. výkaz prací
cementová suspenze s urychlovačem pro injektáž 
odhad spotřeba 0,3m3/1bm vrtu</t>
  </si>
  <si>
    <t>375,75*0,3*1</t>
  </si>
  <si>
    <t>Svislé a kompletní konstrukce</t>
  </si>
  <si>
    <t>31</t>
  </si>
  <si>
    <t>321321116</t>
  </si>
  <si>
    <t>Konstrukce vodních staveb ze ŽB mrazuvzdorného tř. C 30/37 XF3 - patky</t>
  </si>
  <si>
    <t>-669644855</t>
  </si>
  <si>
    <t>15,42</t>
  </si>
  <si>
    <t>19,66</t>
  </si>
  <si>
    <t>32</t>
  </si>
  <si>
    <t>321321116R</t>
  </si>
  <si>
    <t>Konstrukce vodních staveb ze ŽB mrazuvzdorného tř. C 30/37 XF3, vč. samohutnící přísad</t>
  </si>
  <si>
    <t>-19915623</t>
  </si>
  <si>
    <t>přelivná plocha</t>
  </si>
  <si>
    <t>25,29</t>
  </si>
  <si>
    <t>dno vývaru</t>
  </si>
  <si>
    <t>6,45</t>
  </si>
  <si>
    <t>Mezisoučet</t>
  </si>
  <si>
    <t>rezerva 20%</t>
  </si>
  <si>
    <t>31,74*0,2</t>
  </si>
  <si>
    <t>33</t>
  </si>
  <si>
    <t>321351010</t>
  </si>
  <si>
    <t>Bednění konstrukcí vodních staveb rovinné - zřízení</t>
  </si>
  <si>
    <t>-2001991345</t>
  </si>
  <si>
    <t>5,17</t>
  </si>
  <si>
    <t>61,68</t>
  </si>
  <si>
    <t>78,64</t>
  </si>
  <si>
    <t>34</t>
  </si>
  <si>
    <t>321351020</t>
  </si>
  <si>
    <t>Bednění konstrukcí vodních staveb válcově zakřivené - zřízení</t>
  </si>
  <si>
    <t>1209422618</t>
  </si>
  <si>
    <t>95,99</t>
  </si>
  <si>
    <t>35</t>
  </si>
  <si>
    <t>321352010</t>
  </si>
  <si>
    <t>Bednění konstrukcí vodních staveb rovinné - odstranění</t>
  </si>
  <si>
    <t>-872374867</t>
  </si>
  <si>
    <t>36</t>
  </si>
  <si>
    <t>321352020</t>
  </si>
  <si>
    <t>Bednění konstrukcí vodních staveb válcově zakřivené - odstranění</t>
  </si>
  <si>
    <t>-1155625497</t>
  </si>
  <si>
    <t>37</t>
  </si>
  <si>
    <t>321368211</t>
  </si>
  <si>
    <t>Výztuž železobetonových konstrukcí vodních staveb ze svařovaných sítí 100x100x6mm</t>
  </si>
  <si>
    <t>-1230509634</t>
  </si>
  <si>
    <t>přelivná plocha, 2vrstvy</t>
  </si>
  <si>
    <t>(101,16*6,5/1000*1,3)*2</t>
  </si>
  <si>
    <t>dno vývaru, 2 vrstvy</t>
  </si>
  <si>
    <t>(43*6,5/1000*1,3)*2</t>
  </si>
  <si>
    <t>89,44*6,5/1000*1,3</t>
  </si>
  <si>
    <t>114,03*6,5/1000*1,3</t>
  </si>
  <si>
    <t>Vodorovné konstrukce</t>
  </si>
  <si>
    <t>38</t>
  </si>
  <si>
    <t>451571111</t>
  </si>
  <si>
    <t>Lože pod dlažby ze štěrkopísku vrstva tl do 100 mm</t>
  </si>
  <si>
    <t>-1532314916</t>
  </si>
  <si>
    <t>"rovnanina" 193,12</t>
  </si>
  <si>
    <t>"sanace nátrže" 125,43</t>
  </si>
  <si>
    <t>"rovnanina" 159,63</t>
  </si>
  <si>
    <t>"dlažba" 110,5</t>
  </si>
  <si>
    <t>39</t>
  </si>
  <si>
    <t>457971111</t>
  </si>
  <si>
    <t>Zřízení vrstvy z geotextilie o sklonu do 10° š do 3 m</t>
  </si>
  <si>
    <t>-706734732</t>
  </si>
  <si>
    <t>Poznámka k položce:
viz TZ př. č. D.1.3.1 a v.č. D.1.3.2 až 6, př. výkaz prací
a viz položka č. 38</t>
  </si>
  <si>
    <t>dle štěrkového lóže</t>
  </si>
  <si>
    <t>588,68</t>
  </si>
  <si>
    <t>obalení drenáže 0,5m2/1m potrubí</t>
  </si>
  <si>
    <t>40*0,5</t>
  </si>
  <si>
    <t>40</t>
  </si>
  <si>
    <t>69311070</t>
  </si>
  <si>
    <t>geotextilie filtrační 400g/m2</t>
  </si>
  <si>
    <t>-1776983958</t>
  </si>
  <si>
    <t>608,68*1,15 "Přepočtené koeficientem množství</t>
  </si>
  <si>
    <t>41</t>
  </si>
  <si>
    <t>457979111</t>
  </si>
  <si>
    <t>Příplatek za připevnění geotextilie k podkladu o sklonu do 10°, 4 skoby na 10 m2</t>
  </si>
  <si>
    <t>762327180</t>
  </si>
  <si>
    <t>42</t>
  </si>
  <si>
    <t>462512370</t>
  </si>
  <si>
    <t>Zához z lomového kamene s proštěrkováním z terénu hmotnost nad 200 kg do 500 kg</t>
  </si>
  <si>
    <t>-1228111985</t>
  </si>
  <si>
    <t>opevnění nadjezí - dno nad stupněm</t>
  </si>
  <si>
    <t>54,52</t>
  </si>
  <si>
    <t>43</t>
  </si>
  <si>
    <t>462512270</t>
  </si>
  <si>
    <t xml:space="preserve">Zához z lomového kamene s proštěrkováním z terénu hmotnost do 100 kg </t>
  </si>
  <si>
    <t>461414609</t>
  </si>
  <si>
    <t>opevnění podjezí podél patky</t>
  </si>
  <si>
    <t>27,76</t>
  </si>
  <si>
    <t>opevnění nadjezí podél patky</t>
  </si>
  <si>
    <t>35,39</t>
  </si>
  <si>
    <t>44</t>
  </si>
  <si>
    <t>463212111</t>
  </si>
  <si>
    <t>Rovnanina z lomového kamene upraveného s vyklínováním spár úlomky kamene</t>
  </si>
  <si>
    <t>-1799159890</t>
  </si>
  <si>
    <t>opevnění podjezí tl.400mm</t>
  </si>
  <si>
    <t>193,12*0,4</t>
  </si>
  <si>
    <t>"sanace nátrže" 125,43*0,4</t>
  </si>
  <si>
    <t>opevnění nadjezí tl.400mm</t>
  </si>
  <si>
    <t>159,63*0,4</t>
  </si>
  <si>
    <t>45</t>
  </si>
  <si>
    <t>465,1-R</t>
  </si>
  <si>
    <t>Kari síť 100x100x6mm pro vyztužení betonového lóže</t>
  </si>
  <si>
    <t>-112390043</t>
  </si>
  <si>
    <t>110,5*6,5*1,3/1000</t>
  </si>
  <si>
    <t>46</t>
  </si>
  <si>
    <t>465513127</t>
  </si>
  <si>
    <t xml:space="preserve">Dlažba z lomového kamene tl.200mm do betonového lóže tl.200mm C25/30 XA1 s vyspárováním </t>
  </si>
  <si>
    <t>-549840314</t>
  </si>
  <si>
    <t>110,5</t>
  </si>
  <si>
    <t>Úpravy povrchů, podlahy a osazování výplní</t>
  </si>
  <si>
    <t>47</t>
  </si>
  <si>
    <t>620470112</t>
  </si>
  <si>
    <t>Vnější omítka sanační z vysokopevnostní reprofilační malty třídy R4 tl do 20 mm</t>
  </si>
  <si>
    <t>23019222</t>
  </si>
  <si>
    <t>boční stěny</t>
  </si>
  <si>
    <t>368,67</t>
  </si>
  <si>
    <t>48</t>
  </si>
  <si>
    <t>622451256</t>
  </si>
  <si>
    <t xml:space="preserve">Příplatek za vyhlazení poslední vrstvy u vnější omítky stěn </t>
  </si>
  <si>
    <t>1314303271</t>
  </si>
  <si>
    <t>Trubní vedení</t>
  </si>
  <si>
    <t>49</t>
  </si>
  <si>
    <t>871265211</t>
  </si>
  <si>
    <t>Kanalizační potrubí z tvrdého PVC jednovrstvé tuhost třídy SN4 DN 100, vč. seříznutí do požedovaného sklonu</t>
  </si>
  <si>
    <t>-1018996548</t>
  </si>
  <si>
    <t>ve spodní části opevnění, cca á 1 m, 20+20 ks vč. seříznutí do sklonu břehu</t>
  </si>
  <si>
    <t>20+20</t>
  </si>
  <si>
    <t>Ostatní konstrukce a práce, bourání</t>
  </si>
  <si>
    <t>50</t>
  </si>
  <si>
    <t>919735124R</t>
  </si>
  <si>
    <t>Řezání betonu hloubky do 200 mm</t>
  </si>
  <si>
    <t>2028992325</t>
  </si>
  <si>
    <t>Poznámka k položce:
viz TZ př. č. D.1.3.1 a v.č. D.1.3.2 až 6, př. výkaz prací
hl. do 0,20 m</t>
  </si>
  <si>
    <t>vývar - hl. 0,15 m</t>
  </si>
  <si>
    <t>2*13,5</t>
  </si>
  <si>
    <t>stáv. opevnění podjezí - hl. 0,20 m</t>
  </si>
  <si>
    <t>3,4+3,6</t>
  </si>
  <si>
    <t>2*7,75</t>
  </si>
  <si>
    <t>51</t>
  </si>
  <si>
    <t>919735125R</t>
  </si>
  <si>
    <t>Řezání betonu hloubky do 250mm</t>
  </si>
  <si>
    <t>266340274</t>
  </si>
  <si>
    <t>Poznámka k položce:
viz TZ př. č. D.1.3.1 a v.č. D.1.3.2 až 6, př. výkaz prací
hl. 0,25 m</t>
  </si>
  <si>
    <t>10,1*2</t>
  </si>
  <si>
    <t>52</t>
  </si>
  <si>
    <t>931978111</t>
  </si>
  <si>
    <t>Úprava dilatační spáry konopným provazcem v konstrukci tl do 200 mm</t>
  </si>
  <si>
    <t>1644180439</t>
  </si>
  <si>
    <t>Poznámka k položce:
PP nebo PE těsnící pružný provazec průměru 30 mm (bude upřesněno dle skutečné šířky pracovní spáry), provazec bude odolný vodě, trvale pružný a odolný stárnutí</t>
  </si>
  <si>
    <t>53</t>
  </si>
  <si>
    <t>931994132</t>
  </si>
  <si>
    <t xml:space="preserve">Těsnění dilatační spáry betonové konstrukce silikonovým tmelem </t>
  </si>
  <si>
    <t>-1176146726</t>
  </si>
  <si>
    <t>10+10</t>
  </si>
  <si>
    <t>54</t>
  </si>
  <si>
    <t>949101100R</t>
  </si>
  <si>
    <t>Lešení pomocné pro objekty vodních staveb v do 6,5 m, šířky 1m zatížení do 150 kg/m2, vč. pronájmu a demontáže</t>
  </si>
  <si>
    <t>-1423147580</t>
  </si>
  <si>
    <t>boční zdi</t>
  </si>
  <si>
    <t>55</t>
  </si>
  <si>
    <t>953312123</t>
  </si>
  <si>
    <t>Vložky do svislých dilatačních spár z extrudovaných polystyrénových desek tl 30 mm</t>
  </si>
  <si>
    <t>1284216488</t>
  </si>
  <si>
    <t>(10+10)*0,1</t>
  </si>
  <si>
    <t>56</t>
  </si>
  <si>
    <t>953333115</t>
  </si>
  <si>
    <t>PVC těsnící pás do pracovních spar betonových kcí vnitřní š 150 mm</t>
  </si>
  <si>
    <t>264928849</t>
  </si>
  <si>
    <t>Poznámka k položce:
viz TZ př. č. D.1.1.1 a v.č. D.1.1.2 až 6, př. výkaz prací
těsnění vodovodné pracovní spáry přelivné hrany", těsnící PVC pás š. 150 mm</t>
  </si>
  <si>
    <t xml:space="preserve">přelivná plocha </t>
  </si>
  <si>
    <t>19,58</t>
  </si>
  <si>
    <t>57</t>
  </si>
  <si>
    <t>953334121</t>
  </si>
  <si>
    <t>Bobtnavý pásek do pracovních spar betonových kcí bentonitový 20 x 25 mm</t>
  </si>
  <si>
    <t>-1848974366</t>
  </si>
  <si>
    <t>Poznámka k položce:
viz TZ př. č. D.1.3.1 a v.č. D.1.3.2 až 6, př. výkaz prací
Styková spára mezi boční zdí vývaru a přelivnou hranou</t>
  </si>
  <si>
    <t>58</t>
  </si>
  <si>
    <t>960211251</t>
  </si>
  <si>
    <t>Bourání vodních staveb zděných z kamene nebo z cihel, z betonu</t>
  </si>
  <si>
    <t>-2066491978</t>
  </si>
  <si>
    <t>23,13</t>
  </si>
  <si>
    <t>29,49</t>
  </si>
  <si>
    <t>52,62*0,2</t>
  </si>
  <si>
    <t>59</t>
  </si>
  <si>
    <t>960211251R</t>
  </si>
  <si>
    <t>Bourání vodních staveb zděných z kamene nebo z cihel, z betonu - provedeno frézováním</t>
  </si>
  <si>
    <t>-812431162</t>
  </si>
  <si>
    <t>frézováním</t>
  </si>
  <si>
    <t>přelivná plocha tl.250mm</t>
  </si>
  <si>
    <t>boční zdi tl.150mm</t>
  </si>
  <si>
    <t>55,30</t>
  </si>
  <si>
    <t>87,04*0,2</t>
  </si>
  <si>
    <t>60</t>
  </si>
  <si>
    <t>977131110</t>
  </si>
  <si>
    <t>Vrty příklepovými vrtáky D do 16 mm do cihelného zdiva nebo prostého betonu</t>
  </si>
  <si>
    <t>-1790545869</t>
  </si>
  <si>
    <t>boční zdi, hloubka 200mm, průměr 14mm, 4ks/m2</t>
  </si>
  <si>
    <t>1474*0,2</t>
  </si>
  <si>
    <t>61</t>
  </si>
  <si>
    <t>977131116</t>
  </si>
  <si>
    <t>Vrty příklepovými vrtáky D do 20 mm do cihelného zdiva nebo prostého betonu</t>
  </si>
  <si>
    <t>266034077</t>
  </si>
  <si>
    <t>přelivná plocha, hloubka 200mm, průměr 20mm, 4ks/m2</t>
  </si>
  <si>
    <t>404*0,2</t>
  </si>
  <si>
    <t>dno vývaru, hlubka 200mm, průměr 20mm, 4ks/m2</t>
  </si>
  <si>
    <t>172*0,2</t>
  </si>
  <si>
    <t>62</t>
  </si>
  <si>
    <t>953965131R</t>
  </si>
  <si>
    <t>kotva ocelová DN V10, ocel 10505, kotvena chemickou kotvou (hybridní lepící hmota)</t>
  </si>
  <si>
    <t>kus</t>
  </si>
  <si>
    <t>1623188855</t>
  </si>
  <si>
    <t>Poznámka k položce:
dodání včetně montáže</t>
  </si>
  <si>
    <t>boční zídky</t>
  </si>
  <si>
    <t>1474</t>
  </si>
  <si>
    <t>63</t>
  </si>
  <si>
    <t>953965132R</t>
  </si>
  <si>
    <t>kotva ocelová DN V16, ocel 10505, kotvena chemickou kotvou (hybridní lepící hmota)</t>
  </si>
  <si>
    <t>-1025169853</t>
  </si>
  <si>
    <t>404</t>
  </si>
  <si>
    <t>172</t>
  </si>
  <si>
    <t>64</t>
  </si>
  <si>
    <t>985121121R</t>
  </si>
  <si>
    <t>Očištění stěn a rubu kleneb vodou pod tlakem středotlakým 300-500bar</t>
  </si>
  <si>
    <t>2074544092</t>
  </si>
  <si>
    <t>65</t>
  </si>
  <si>
    <t>985121123</t>
  </si>
  <si>
    <t>Tryskání degradovaného betonu stěn a rubu kleneb vodou pod tlakem do 2500 barů (min 1500bar)</t>
  </si>
  <si>
    <t>-1684935757</t>
  </si>
  <si>
    <t>101,16</t>
  </si>
  <si>
    <t>66</t>
  </si>
  <si>
    <t>985323111R</t>
  </si>
  <si>
    <t xml:space="preserve">Intenzivní vlhčení stáv. bet. ploch po dobu 24. hod. </t>
  </si>
  <si>
    <t>-1166627903</t>
  </si>
  <si>
    <t>67</t>
  </si>
  <si>
    <t>262501172</t>
  </si>
  <si>
    <t>Vrty pro injektáže povrchové kladivy D do 13 mm úpadně až horizontálně hl. do 10 m hor. IV,V a VI</t>
  </si>
  <si>
    <t>1630126147</t>
  </si>
  <si>
    <t>Poznámka k položce:
3 vrty/bm, hl. vrtu 50 cm 
sanace případných trhlin bočních stěn, 
viz TZ př. č. D.1.3.1 a v.č. D.1.3.2 až 6, př. výkaz prací</t>
  </si>
  <si>
    <t>3*25*0,5</t>
  </si>
  <si>
    <t>68</t>
  </si>
  <si>
    <t>281664111</t>
  </si>
  <si>
    <t>Dodání hmot pro injektování vysokotlaké-organické pryskyřice polyuretanové</t>
  </si>
  <si>
    <t>kg</t>
  </si>
  <si>
    <t>-1213126405</t>
  </si>
  <si>
    <t>Poznámka k položce:
předpoklad 3 kg/1 bm</t>
  </si>
  <si>
    <t>3*25</t>
  </si>
  <si>
    <t>69</t>
  </si>
  <si>
    <t>282605111</t>
  </si>
  <si>
    <t>Injektování vysokotlaké pryskyřicemi neředitelnými vodou povrchové vysokotlaké tlakem do 30 MPa</t>
  </si>
  <si>
    <t>214063274</t>
  </si>
  <si>
    <t>Poznámka k položce:
předpoklad 1 vrt = 0,25 hod.
3 ks vrtů /1 bm</t>
  </si>
  <si>
    <t>75*0,25</t>
  </si>
  <si>
    <t>70</t>
  </si>
  <si>
    <t>NC 20</t>
  </si>
  <si>
    <t>Pakr - 13/150-S6</t>
  </si>
  <si>
    <t>-300842651</t>
  </si>
  <si>
    <t>Poznámka k položce:
pro injektáž trhlin, 3 vrty/1 bm,
viz TZ př. č. D.1.3.1 a v.č. D.1.3.2 až 6, př. výkaz prací</t>
  </si>
  <si>
    <t>71</t>
  </si>
  <si>
    <t>985511113R</t>
  </si>
  <si>
    <t>Stříkaný beton z betonu C30/37 XF3 tl.50mm s přídavkem mikrosiliky</t>
  </si>
  <si>
    <t>627678186</t>
  </si>
  <si>
    <t xml:space="preserve">Poznámka k položce:
viz TZ př. č. D.1.3.1 a v.č. D.1.3.2 až 6, př. výkaz prací
</t>
  </si>
  <si>
    <t>368,67*0,2</t>
  </si>
  <si>
    <t>72</t>
  </si>
  <si>
    <t>985511119R</t>
  </si>
  <si>
    <t>Příplatek ke stříkanému betonu C30/37 XF3 stěn ZKD 10 mm</t>
  </si>
  <si>
    <t>897676899</t>
  </si>
  <si>
    <t>boční stěny, celková tloušťka 130mm</t>
  </si>
  <si>
    <t>442,404*8</t>
  </si>
  <si>
    <t>73</t>
  </si>
  <si>
    <t>985513111</t>
  </si>
  <si>
    <t>Stržení povrchu stříkaného betonu včetně zařezání</t>
  </si>
  <si>
    <t>-322401489</t>
  </si>
  <si>
    <t>74</t>
  </si>
  <si>
    <t>985561121</t>
  </si>
  <si>
    <t>Výztuž stříkaného betonu stěn z betonářské oceli 10 505 D do 8 mm - kari sítě 100x100x6mm</t>
  </si>
  <si>
    <t>-562064964</t>
  </si>
  <si>
    <t>boční stěny - jedna vrstva</t>
  </si>
  <si>
    <t>368,67*6,5/1000*1,3</t>
  </si>
  <si>
    <t>997</t>
  </si>
  <si>
    <t>Přesun sutě</t>
  </si>
  <si>
    <t>75</t>
  </si>
  <si>
    <t>997013111</t>
  </si>
  <si>
    <t>Vnitrostaveništní doprava suti a vybouraných hmot v do 6 m s použitím mechanizace</t>
  </si>
  <si>
    <t>-397797968</t>
  </si>
  <si>
    <t>76</t>
  </si>
  <si>
    <t>997013511</t>
  </si>
  <si>
    <t>Odvoz suti a vybouraných hmot z meziskládky na skládku do 1 km s naložením a se složením</t>
  </si>
  <si>
    <t>879005753</t>
  </si>
  <si>
    <t>77</t>
  </si>
  <si>
    <t>997013509</t>
  </si>
  <si>
    <t>Příplatek k odvozu suti a vybouraných hmot na skládku ZKD 1 km přes 1 km</t>
  </si>
  <si>
    <t>-1457327126</t>
  </si>
  <si>
    <t>948,152*9 "Přepočtené koeficientem množství</t>
  </si>
  <si>
    <t>78</t>
  </si>
  <si>
    <t>997013801</t>
  </si>
  <si>
    <t>Poplatek za uložení na skládce (skládkovné) stavebního odpadu betonového kód odpadu 170 101</t>
  </si>
  <si>
    <t>1142749615</t>
  </si>
  <si>
    <t>948,152-415,317</t>
  </si>
  <si>
    <t>79</t>
  </si>
  <si>
    <t>997223855</t>
  </si>
  <si>
    <t>Poplatek za uložení na skládce (skládkovné) zeminy a kameniva kód odpadu 170 504</t>
  </si>
  <si>
    <t>713387738</t>
  </si>
  <si>
    <t>kamenná dlažba</t>
  </si>
  <si>
    <t>415,317</t>
  </si>
  <si>
    <t>998</t>
  </si>
  <si>
    <t>Přesun hmot</t>
  </si>
  <si>
    <t>80</t>
  </si>
  <si>
    <t>998323011</t>
  </si>
  <si>
    <t>Přesun hmot pro jezy a stupně</t>
  </si>
  <si>
    <t>1822245569</t>
  </si>
  <si>
    <t>004 - SO 04 Stupeň č.16</t>
  </si>
  <si>
    <t>-53970501</t>
  </si>
  <si>
    <t>Poznámka k položce:
viz TZ př. č. D.1.4.1 a v.č. D.1.4.2 až 6, př. výkaz prací</t>
  </si>
  <si>
    <t>1399485779</t>
  </si>
  <si>
    <t>80,04</t>
  </si>
  <si>
    <t>-685262656</t>
  </si>
  <si>
    <t>Poznámka k položce:
Předpokládá se podepření potrubí dřevěnými či ocelovými stojkami cca á 2.00 m, zhotovitel doloží statické posouzení podepření
viz TZ př. č. D.1.4.1 a v.č. D.1.4.2 až 6, př. výkaz prací</t>
  </si>
  <si>
    <t>-1714380513</t>
  </si>
  <si>
    <t>47*2</t>
  </si>
  <si>
    <t>61*2</t>
  </si>
  <si>
    <t>-439226637</t>
  </si>
  <si>
    <t>1879201776</t>
  </si>
  <si>
    <t>vyčerpání vývaru 399m3</t>
  </si>
  <si>
    <t>-2108280817</t>
  </si>
  <si>
    <t>-122881458</t>
  </si>
  <si>
    <t>765410767</t>
  </si>
  <si>
    <t>Poznámka k položce:
viz TZ př. č. D.1.2.1 a v.č. D.1.2.2 až 6, př. výkaz prací
v rámci přípravy sjezdů budou provedeny zemní práce (cca 25 m3/skluz), zpevnění povrchu kamenivem či silničními panely a uvedení břehu do původního stavu.</t>
  </si>
  <si>
    <t>650991961</t>
  </si>
  <si>
    <t>Poznámka k položce:
viz TZ př. č. D.1.4.1 a v.č. D.1.4.2 až 6, př. výkaz prací
50% hor. tř. III, 50% hor. tř. IV</t>
  </si>
  <si>
    <t>62,3*0,5</t>
  </si>
  <si>
    <t>248,24*0,5</t>
  </si>
  <si>
    <t>-1501532312</t>
  </si>
  <si>
    <t>155,27/2</t>
  </si>
  <si>
    <t>1078150326</t>
  </si>
  <si>
    <t>-1687145590</t>
  </si>
  <si>
    <t>Poznámka k položce:
50%</t>
  </si>
  <si>
    <t>50%</t>
  </si>
  <si>
    <t>155,27*0,5</t>
  </si>
  <si>
    <t>-583541161</t>
  </si>
  <si>
    <t>155,27+155,27</t>
  </si>
  <si>
    <t>-94,36</t>
  </si>
  <si>
    <t>56,16</t>
  </si>
  <si>
    <t>-750742925</t>
  </si>
  <si>
    <t>272,34*5 "Přepočtené koeficientem množství</t>
  </si>
  <si>
    <t>-879815415</t>
  </si>
  <si>
    <t>Poznámka k položce:
viz TZ př. č. D.1.4.1 a v.č. D.1.4.2 až 6, př. výkaz prací
zemina tř. GM, GC, CG, nebo CS</t>
  </si>
  <si>
    <t>20,1</t>
  </si>
  <si>
    <t>15,96</t>
  </si>
  <si>
    <t>464061974</t>
  </si>
  <si>
    <t>-872524479</t>
  </si>
  <si>
    <t>-1050092678</t>
  </si>
  <si>
    <t>35727777</t>
  </si>
  <si>
    <t>272,34*1,8 "Přepočtené koeficientem množství</t>
  </si>
  <si>
    <t>-863169577</t>
  </si>
  <si>
    <t>21,36</t>
  </si>
  <si>
    <t>1723935422</t>
  </si>
  <si>
    <t>41,25</t>
  </si>
  <si>
    <t>1959000474</t>
  </si>
  <si>
    <t>-773493596</t>
  </si>
  <si>
    <t>27331399</t>
  </si>
  <si>
    <t>2,29</t>
  </si>
  <si>
    <t>3,9</t>
  </si>
  <si>
    <t>-1517019800</t>
  </si>
  <si>
    <t>Poznámka k položce:
viz TZ př. č. D.1.1.1 a v.č. D.1.1.2 až 6, př. výkaz prací
délky vrtů : 1,80 m ve dně vývaru, 110 ks
délky vrtů á :  4,23  m přelivná hrana, 40 ks</t>
  </si>
  <si>
    <t>110*1,8</t>
  </si>
  <si>
    <t>18,8*9</t>
  </si>
  <si>
    <t>325750474</t>
  </si>
  <si>
    <t>367,20*0,5*1,2</t>
  </si>
  <si>
    <t>126663040</t>
  </si>
  <si>
    <t>367,20*0,3*1</t>
  </si>
  <si>
    <t>-1761803178</t>
  </si>
  <si>
    <t>16,36</t>
  </si>
  <si>
    <t>27,85</t>
  </si>
  <si>
    <t>1609919027</t>
  </si>
  <si>
    <t>28,73</t>
  </si>
  <si>
    <t>5,55</t>
  </si>
  <si>
    <t>34,28*0,2</t>
  </si>
  <si>
    <t>-487250683</t>
  </si>
  <si>
    <t>5,09</t>
  </si>
  <si>
    <t>65,44</t>
  </si>
  <si>
    <t>111,4</t>
  </si>
  <si>
    <t>-2125544282</t>
  </si>
  <si>
    <t>109,54</t>
  </si>
  <si>
    <t>908262739</t>
  </si>
  <si>
    <t>2034045364</t>
  </si>
  <si>
    <t>1803123878</t>
  </si>
  <si>
    <t>(114,92*6,5/1000*1,3)*2</t>
  </si>
  <si>
    <t>(37*6,5/1000*1,3)*2</t>
  </si>
  <si>
    <t>94,89*6,5/1000*1,3</t>
  </si>
  <si>
    <t>161,53*6,5/1000*1,3</t>
  </si>
  <si>
    <t>451311530R</t>
  </si>
  <si>
    <t>Beton opevnění mrazuvzdorného tř. C 30/37 XF3 vrstva tl nad 150 do 200 mm</t>
  </si>
  <si>
    <t>40393785</t>
  </si>
  <si>
    <t>Opevnění nadjezí</t>
  </si>
  <si>
    <t>"břehy" 348,69</t>
  </si>
  <si>
    <t>"dno" 259,5</t>
  </si>
  <si>
    <t>465,2-R</t>
  </si>
  <si>
    <t>Kari síť 100x100x6mm pro vyztužení betonu opevnění břehů a dna</t>
  </si>
  <si>
    <t>284182062</t>
  </si>
  <si>
    <t>"břehy" 348,69*6,5*1,3/1000</t>
  </si>
  <si>
    <t>"dno" 259,5*6,5*1,3/1000</t>
  </si>
  <si>
    <t>-790020576</t>
  </si>
  <si>
    <t>"rovnanina" 220,86</t>
  </si>
  <si>
    <t>"rovnanina" 38,46</t>
  </si>
  <si>
    <t>"beton. opevnění břehů" 348,69</t>
  </si>
  <si>
    <t>"beton. opevnění dna" 259,5</t>
  </si>
  <si>
    <t>773035931</t>
  </si>
  <si>
    <t>Poznámka k položce:
viz TZ př. č. D.1.4.1 a v.č. D.1.4.2 až 6, viz. pol č. 38</t>
  </si>
  <si>
    <t>867,51</t>
  </si>
  <si>
    <t>56*0,5</t>
  </si>
  <si>
    <t>-776925277</t>
  </si>
  <si>
    <t>895,51*1,15 "Přepočtené koeficientem množství</t>
  </si>
  <si>
    <t>1486011269</t>
  </si>
  <si>
    <t>-950288089</t>
  </si>
  <si>
    <t>29,45</t>
  </si>
  <si>
    <t>370808406</t>
  </si>
  <si>
    <t>220,86*0,4</t>
  </si>
  <si>
    <t>38,46*0,4</t>
  </si>
  <si>
    <t>384640011</t>
  </si>
  <si>
    <t>406,22</t>
  </si>
  <si>
    <t>1168886979</t>
  </si>
  <si>
    <t>871265211R</t>
  </si>
  <si>
    <t xml:space="preserve">Kanalizační potrubí z tvrdého PVC jednovrstvé tuhost třídy SN4 DN 100, vč. seříznutí do požedovaného sklonu </t>
  </si>
  <si>
    <t>1421334261</t>
  </si>
  <si>
    <t>drenáž opevnění nadjezí</t>
  </si>
  <si>
    <t>ve spodní části opevnění, cca á 1 m,s vč. seříznutí do sklonu břehu</t>
  </si>
  <si>
    <t>1252331942</t>
  </si>
  <si>
    <t>Poznámka k položce:
viz TZ př. č. D.1.4.1 a v.č. D.1.4.2 až 6, př. výkaz prací
hl. do 0,20 m</t>
  </si>
  <si>
    <t>2*11,75</t>
  </si>
  <si>
    <t>2*4</t>
  </si>
  <si>
    <t>stáv. opevnění nadjezí - hl. 0,20 m</t>
  </si>
  <si>
    <t>2*3</t>
  </si>
  <si>
    <t>356574055</t>
  </si>
  <si>
    <t>Poznámka k položce:
viz TZ př. č. D.1.4.1 a v.č. D.1.4.2 až 6, př. výkaz prací
hl. 0,25 m</t>
  </si>
  <si>
    <t>10*2</t>
  </si>
  <si>
    <t>-1892778696</t>
  </si>
  <si>
    <t>-1314444804</t>
  </si>
  <si>
    <t>-1178714659</t>
  </si>
  <si>
    <t>42,5</t>
  </si>
  <si>
    <t>-1791820351</t>
  </si>
  <si>
    <t>-747755949</t>
  </si>
  <si>
    <t>19,74</t>
  </si>
  <si>
    <t>-1795391421</t>
  </si>
  <si>
    <t>Poznámka k položce:
viz TZ př. č. D.1.4.1 a v.č. D.1.4.2 až 6, př. výkaz prací
Styková spára mezi boční zdí vývaru a přelivnou hranou</t>
  </si>
  <si>
    <t>-1535674582</t>
  </si>
  <si>
    <t>24,54</t>
  </si>
  <si>
    <t>41,78</t>
  </si>
  <si>
    <t>"původní opevnění tl.200mm" 63,41</t>
  </si>
  <si>
    <t>129,73*0,2</t>
  </si>
  <si>
    <t>1214875800</t>
  </si>
  <si>
    <t>60,93</t>
  </si>
  <si>
    <t>95,21*0,2</t>
  </si>
  <si>
    <t>-222801839</t>
  </si>
  <si>
    <t>1624*0,2</t>
  </si>
  <si>
    <t>1672320861</t>
  </si>
  <si>
    <t>459*0,2</t>
  </si>
  <si>
    <t>148*0,2</t>
  </si>
  <si>
    <t>789268736</t>
  </si>
  <si>
    <t>1624</t>
  </si>
  <si>
    <t>-2097584268</t>
  </si>
  <si>
    <t>459</t>
  </si>
  <si>
    <t>148</t>
  </si>
  <si>
    <t>-1440465012</t>
  </si>
  <si>
    <t>2122904266</t>
  </si>
  <si>
    <t>114,92</t>
  </si>
  <si>
    <t>1756497928</t>
  </si>
  <si>
    <t>-1320783296</t>
  </si>
  <si>
    <t>Poznámka k položce:
3 vrty/bm, hl. vrtu 50 cm 
sanace případných trhlin bočních stěn, 
viz TZ př. č. D.1.4.1 a v.č. D.1.4.2 až 6, př. výkaz prací</t>
  </si>
  <si>
    <t>633337541</t>
  </si>
  <si>
    <t>524798798</t>
  </si>
  <si>
    <t>-751258389</t>
  </si>
  <si>
    <t>Poznámka k položce:
pro injektáž trhlin, 3 vrty/1 bm,
viz TZ př. č. D.1.4.1 a v.č. D.1.4.2 až 6, př. výkaz prací</t>
  </si>
  <si>
    <t>-91910973</t>
  </si>
  <si>
    <t xml:space="preserve">Poznámka k položce:
viz TZ př. č. D.1.4.1 a v.č. D.1.4.2 až 6, př. výkaz prací
</t>
  </si>
  <si>
    <t>2006442250</t>
  </si>
  <si>
    <t>487,464*8</t>
  </si>
  <si>
    <t>-222263650</t>
  </si>
  <si>
    <t>406,22*0,2</t>
  </si>
  <si>
    <t>1799762927</t>
  </si>
  <si>
    <t>406,22*6,5/1000*1,3</t>
  </si>
  <si>
    <t>-121384973</t>
  </si>
  <si>
    <t>1611994964</t>
  </si>
  <si>
    <t>-83585776</t>
  </si>
  <si>
    <t>975,868*9 "Přepočtené koeficientem množství</t>
  </si>
  <si>
    <t>403017541</t>
  </si>
  <si>
    <t>975,868-168,084</t>
  </si>
  <si>
    <t>-2063144554</t>
  </si>
  <si>
    <t>168,084</t>
  </si>
  <si>
    <t>597264838</t>
  </si>
  <si>
    <t>005 - Ostatní a vedlejší náklady</t>
  </si>
  <si>
    <t>VRN - Vedlejší rozpočtové náklady</t>
  </si>
  <si>
    <t>VRN</t>
  </si>
  <si>
    <t>Vedlejší rozpočtové náklady</t>
  </si>
  <si>
    <t>012103000</t>
  </si>
  <si>
    <t>Geodetické práce - vytyčení stavby</t>
  </si>
  <si>
    <t>1024</t>
  </si>
  <si>
    <t>1676353864</t>
  </si>
  <si>
    <t>013254000</t>
  </si>
  <si>
    <t>Dokumentace skutečného provedení stavby</t>
  </si>
  <si>
    <t>1226854482</t>
  </si>
  <si>
    <t>013264001</t>
  </si>
  <si>
    <t>Náklady na vypracování havarijního plánu stavby</t>
  </si>
  <si>
    <t>-381697712</t>
  </si>
  <si>
    <t>013264002</t>
  </si>
  <si>
    <t>Náklady na vypracování protipovodňového plánu stavby</t>
  </si>
  <si>
    <t>-396239085</t>
  </si>
  <si>
    <t>021203000</t>
  </si>
  <si>
    <t>Odlov ryb a raků, zajištění slovení rybí obsádky a raků k tomu oprávněnou osobou, včetně pořízení protokolu a zajištění oznámení zahájení prací na vodním toku příslušnému uživateli rybářského revíru.</t>
  </si>
  <si>
    <t>1020064858</t>
  </si>
  <si>
    <t>Poznámka k položce:
viz TZ př. č. D.1.1.1 až  D.1.4.1  a dokladová část dokumentace vyjádření ČRS</t>
  </si>
  <si>
    <t>032002000</t>
  </si>
  <si>
    <t>Zajištění a zabezpečení staveniště, zřízení a likvidace zařízení staveniště, včetně přístupů, skládek, deponií apod.</t>
  </si>
  <si>
    <t>-321793827</t>
  </si>
  <si>
    <t xml:space="preserve">Poznámka k položce:
Zajištění a zabezpečení staveniště, zřízení a likvidace zařízení staveniště, včetně přístupů (zpevnění přístupových cest, manipulačních plocha a sjezdů do toku dle přílohy C.5.1), skládek, deponií apod., vč. překrytí krajnic místních komunikací v místech sjezdů silničními panely (SO 03 - 2 sjezdy, SO 04 - 4 sjezdy).
</t>
  </si>
  <si>
    <t>034403000</t>
  </si>
  <si>
    <t>Dočasné dopravní značení na staveništi</t>
  </si>
  <si>
    <t>321295736</t>
  </si>
  <si>
    <t>Poznámka k položce:
viz souhrnná technická zpráva, dílčí TZ př. č. D.1.1.1 až  D.1.4.1  a dokladová část dokumentace</t>
  </si>
  <si>
    <t>034403001</t>
  </si>
  <si>
    <t>Náklady na zdokumentování stávajícíh tras komunikací</t>
  </si>
  <si>
    <t>-1991835293</t>
  </si>
  <si>
    <t>034403002</t>
  </si>
  <si>
    <t>Náklady na opravu dotčených komunikací a uvedení do původního stavu</t>
  </si>
  <si>
    <t>-1075274406</t>
  </si>
  <si>
    <t xml:space="preserve">Poznámka k položce:
Dle míry a rozsahu poškození, předpokládá se ořezání a odfrézování poškozených míst, vozovka místních komunikací (včetně případného poškození krajnic) bude uvedena do původního stavu včetně opravy spodní konstrukce vozovky. </t>
  </si>
  <si>
    <t>043203000</t>
  </si>
  <si>
    <t xml:space="preserve">Fotodokumentace dotčených pozemků, komunikací a objektů </t>
  </si>
  <si>
    <t>1093281145</t>
  </si>
  <si>
    <t>091704000</t>
  </si>
  <si>
    <t>Čištění komunikací během výstavby</t>
  </si>
  <si>
    <t>1199576452</t>
  </si>
  <si>
    <t>049103000</t>
  </si>
  <si>
    <t xml:space="preserve">Zajištění aktualizace vyjádření  k existenci sítí </t>
  </si>
  <si>
    <t>-462095897</t>
  </si>
  <si>
    <t>049203000</t>
  </si>
  <si>
    <t xml:space="preserve">Evidence a likvidace odpadů </t>
  </si>
  <si>
    <t>-654717953</t>
  </si>
  <si>
    <t>043103000</t>
  </si>
  <si>
    <t>Provádění průkazních a dalších zkoušek</t>
  </si>
  <si>
    <t>2097919963</t>
  </si>
  <si>
    <t>Poznámka k položce:
včetně vyhodnocení výsledků zkušebních vrtů a injektáží</t>
  </si>
  <si>
    <t>043203001</t>
  </si>
  <si>
    <t>Zkoušky betonů</t>
  </si>
  <si>
    <t>1684014489</t>
  </si>
  <si>
    <t xml:space="preserve">Poznámka k položce:
Zkoušky betonu v souladu s požadavky příslušnými českými normami v minimálně následující četnosti pro každý SO (viz příloha B – Souhrnná technická zpráva) :
Přelivná plocha  -2 ks
Boční zdi - 4 ks
Dno vývaru - 1 ks (pokud bude dno vývaru opravováno)
Patky v podjezí - 1 ks
Patky v nadjezí - 1 ks
Dno v nadjezí - 1 ks (pouze pro SO 04)
Břehy v nadjezí - 2 ks (pouze pro SO 04)
</t>
  </si>
  <si>
    <t>051103000</t>
  </si>
  <si>
    <t>Nákldy na pojištění stavby</t>
  </si>
  <si>
    <t>-220773286</t>
  </si>
  <si>
    <t>CS ÚRS 2019 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</si>
</sst>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workbookViewId="0" topLeftCell="A9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50" t="s">
        <v>5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1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R5" s="21"/>
      <c r="BE5" s="268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62" t="s">
        <v>17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R6" s="21"/>
      <c r="BE6" s="269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69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69"/>
      <c r="BS8" s="18" t="s">
        <v>6</v>
      </c>
    </row>
    <row r="9" spans="2:71" s="1" customFormat="1" ht="14.45" customHeight="1">
      <c r="B9" s="21"/>
      <c r="AR9" s="21"/>
      <c r="BE9" s="269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69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69"/>
      <c r="BS11" s="18" t="s">
        <v>6</v>
      </c>
    </row>
    <row r="12" spans="2:71" s="1" customFormat="1" ht="6.95" customHeight="1">
      <c r="B12" s="21"/>
      <c r="AR12" s="21"/>
      <c r="BE12" s="269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69"/>
      <c r="BS13" s="18" t="s">
        <v>6</v>
      </c>
    </row>
    <row r="14" spans="2:71" ht="12.75">
      <c r="B14" s="21"/>
      <c r="E14" s="263" t="s">
        <v>29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8" t="s">
        <v>27</v>
      </c>
      <c r="AN14" s="30" t="s">
        <v>29</v>
      </c>
      <c r="AR14" s="21"/>
      <c r="BE14" s="269"/>
      <c r="BS14" s="18" t="s">
        <v>6</v>
      </c>
    </row>
    <row r="15" spans="2:71" s="1" customFormat="1" ht="6.95" customHeight="1">
      <c r="B15" s="21"/>
      <c r="AR15" s="21"/>
      <c r="BE15" s="269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69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269"/>
      <c r="BS17" s="18" t="s">
        <v>32</v>
      </c>
    </row>
    <row r="18" spans="2:71" s="1" customFormat="1" ht="6.95" customHeight="1">
      <c r="B18" s="21"/>
      <c r="AR18" s="21"/>
      <c r="BE18" s="269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69"/>
      <c r="BS19" s="18" t="s">
        <v>6</v>
      </c>
    </row>
    <row r="20" spans="2:71" s="1" customFormat="1" ht="18.4" customHeight="1">
      <c r="B20" s="21"/>
      <c r="E20" s="26" t="s">
        <v>34</v>
      </c>
      <c r="AK20" s="28" t="s">
        <v>27</v>
      </c>
      <c r="AN20" s="26" t="s">
        <v>1</v>
      </c>
      <c r="AR20" s="21"/>
      <c r="BE20" s="269"/>
      <c r="BS20" s="18" t="s">
        <v>32</v>
      </c>
    </row>
    <row r="21" spans="2:57" s="1" customFormat="1" ht="6.95" customHeight="1">
      <c r="B21" s="21"/>
      <c r="AR21" s="21"/>
      <c r="BE21" s="269"/>
    </row>
    <row r="22" spans="2:57" s="1" customFormat="1" ht="12" customHeight="1">
      <c r="B22" s="21"/>
      <c r="D22" s="28" t="s">
        <v>35</v>
      </c>
      <c r="AR22" s="21"/>
      <c r="BE22" s="269"/>
    </row>
    <row r="23" spans="2:57" s="1" customFormat="1" ht="16.5" customHeight="1">
      <c r="B23" s="21"/>
      <c r="E23" s="265" t="s">
        <v>1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R23" s="21"/>
      <c r="BE23" s="269"/>
    </row>
    <row r="24" spans="2:57" s="1" customFormat="1" ht="6.95" customHeight="1">
      <c r="B24" s="21"/>
      <c r="AR24" s="21"/>
      <c r="BE24" s="269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9"/>
    </row>
    <row r="26" spans="1:57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1">
        <f>ROUND(AG94,2)</f>
        <v>0</v>
      </c>
      <c r="AL26" s="272"/>
      <c r="AM26" s="272"/>
      <c r="AN26" s="272"/>
      <c r="AO26" s="272"/>
      <c r="AP26" s="33"/>
      <c r="AQ26" s="33"/>
      <c r="AR26" s="34"/>
      <c r="BE26" s="269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9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6" t="s">
        <v>37</v>
      </c>
      <c r="M28" s="266"/>
      <c r="N28" s="266"/>
      <c r="O28" s="266"/>
      <c r="P28" s="266"/>
      <c r="Q28" s="33"/>
      <c r="R28" s="33"/>
      <c r="S28" s="33"/>
      <c r="T28" s="33"/>
      <c r="U28" s="33"/>
      <c r="V28" s="33"/>
      <c r="W28" s="266" t="s">
        <v>38</v>
      </c>
      <c r="X28" s="266"/>
      <c r="Y28" s="266"/>
      <c r="Z28" s="266"/>
      <c r="AA28" s="266"/>
      <c r="AB28" s="266"/>
      <c r="AC28" s="266"/>
      <c r="AD28" s="266"/>
      <c r="AE28" s="266"/>
      <c r="AF28" s="33"/>
      <c r="AG28" s="33"/>
      <c r="AH28" s="33"/>
      <c r="AI28" s="33"/>
      <c r="AJ28" s="33"/>
      <c r="AK28" s="266" t="s">
        <v>39</v>
      </c>
      <c r="AL28" s="266"/>
      <c r="AM28" s="266"/>
      <c r="AN28" s="266"/>
      <c r="AO28" s="266"/>
      <c r="AP28" s="33"/>
      <c r="AQ28" s="33"/>
      <c r="AR28" s="34"/>
      <c r="BE28" s="269"/>
    </row>
    <row r="29" spans="2:57" s="3" customFormat="1" ht="14.45" customHeight="1">
      <c r="B29" s="38"/>
      <c r="D29" s="28" t="s">
        <v>40</v>
      </c>
      <c r="F29" s="28" t="s">
        <v>41</v>
      </c>
      <c r="L29" s="242">
        <v>0.21</v>
      </c>
      <c r="M29" s="243"/>
      <c r="N29" s="243"/>
      <c r="O29" s="243"/>
      <c r="P29" s="243"/>
      <c r="W29" s="267">
        <f>ROUND(AZ94,2)</f>
        <v>0</v>
      </c>
      <c r="X29" s="243"/>
      <c r="Y29" s="243"/>
      <c r="Z29" s="243"/>
      <c r="AA29" s="243"/>
      <c r="AB29" s="243"/>
      <c r="AC29" s="243"/>
      <c r="AD29" s="243"/>
      <c r="AE29" s="243"/>
      <c r="AK29" s="267">
        <f>ROUND(AV94,2)</f>
        <v>0</v>
      </c>
      <c r="AL29" s="243"/>
      <c r="AM29" s="243"/>
      <c r="AN29" s="243"/>
      <c r="AO29" s="243"/>
      <c r="AR29" s="38"/>
      <c r="BE29" s="270"/>
    </row>
    <row r="30" spans="2:57" s="3" customFormat="1" ht="14.45" customHeight="1">
      <c r="B30" s="38"/>
      <c r="F30" s="28" t="s">
        <v>42</v>
      </c>
      <c r="L30" s="242">
        <v>0.15</v>
      </c>
      <c r="M30" s="243"/>
      <c r="N30" s="243"/>
      <c r="O30" s="243"/>
      <c r="P30" s="243"/>
      <c r="W30" s="267">
        <f>ROUND(BA94,2)</f>
        <v>0</v>
      </c>
      <c r="X30" s="243"/>
      <c r="Y30" s="243"/>
      <c r="Z30" s="243"/>
      <c r="AA30" s="243"/>
      <c r="AB30" s="243"/>
      <c r="AC30" s="243"/>
      <c r="AD30" s="243"/>
      <c r="AE30" s="243"/>
      <c r="AK30" s="267">
        <f>ROUND(AW94,2)</f>
        <v>0</v>
      </c>
      <c r="AL30" s="243"/>
      <c r="AM30" s="243"/>
      <c r="AN30" s="243"/>
      <c r="AO30" s="243"/>
      <c r="AR30" s="38"/>
      <c r="BE30" s="270"/>
    </row>
    <row r="31" spans="2:57" s="3" customFormat="1" ht="14.45" customHeight="1" hidden="1">
      <c r="B31" s="38"/>
      <c r="F31" s="28" t="s">
        <v>43</v>
      </c>
      <c r="L31" s="242">
        <v>0.21</v>
      </c>
      <c r="M31" s="243"/>
      <c r="N31" s="243"/>
      <c r="O31" s="243"/>
      <c r="P31" s="243"/>
      <c r="W31" s="267">
        <f>ROUND(BB94,2)</f>
        <v>0</v>
      </c>
      <c r="X31" s="243"/>
      <c r="Y31" s="243"/>
      <c r="Z31" s="243"/>
      <c r="AA31" s="243"/>
      <c r="AB31" s="243"/>
      <c r="AC31" s="243"/>
      <c r="AD31" s="243"/>
      <c r="AE31" s="243"/>
      <c r="AK31" s="267">
        <v>0</v>
      </c>
      <c r="AL31" s="243"/>
      <c r="AM31" s="243"/>
      <c r="AN31" s="243"/>
      <c r="AO31" s="243"/>
      <c r="AR31" s="38"/>
      <c r="BE31" s="270"/>
    </row>
    <row r="32" spans="2:57" s="3" customFormat="1" ht="14.45" customHeight="1" hidden="1">
      <c r="B32" s="38"/>
      <c r="F32" s="28" t="s">
        <v>44</v>
      </c>
      <c r="L32" s="242">
        <v>0.15</v>
      </c>
      <c r="M32" s="243"/>
      <c r="N32" s="243"/>
      <c r="O32" s="243"/>
      <c r="P32" s="243"/>
      <c r="W32" s="267">
        <f>ROUND(BC94,2)</f>
        <v>0</v>
      </c>
      <c r="X32" s="243"/>
      <c r="Y32" s="243"/>
      <c r="Z32" s="243"/>
      <c r="AA32" s="243"/>
      <c r="AB32" s="243"/>
      <c r="AC32" s="243"/>
      <c r="AD32" s="243"/>
      <c r="AE32" s="243"/>
      <c r="AK32" s="267">
        <v>0</v>
      </c>
      <c r="AL32" s="243"/>
      <c r="AM32" s="243"/>
      <c r="AN32" s="243"/>
      <c r="AO32" s="243"/>
      <c r="AR32" s="38"/>
      <c r="BE32" s="270"/>
    </row>
    <row r="33" spans="2:57" s="3" customFormat="1" ht="14.45" customHeight="1" hidden="1">
      <c r="B33" s="38"/>
      <c r="F33" s="28" t="s">
        <v>45</v>
      </c>
      <c r="L33" s="242">
        <v>0</v>
      </c>
      <c r="M33" s="243"/>
      <c r="N33" s="243"/>
      <c r="O33" s="243"/>
      <c r="P33" s="243"/>
      <c r="W33" s="267">
        <f>ROUND(BD94,2)</f>
        <v>0</v>
      </c>
      <c r="X33" s="243"/>
      <c r="Y33" s="243"/>
      <c r="Z33" s="243"/>
      <c r="AA33" s="243"/>
      <c r="AB33" s="243"/>
      <c r="AC33" s="243"/>
      <c r="AD33" s="243"/>
      <c r="AE33" s="243"/>
      <c r="AK33" s="267">
        <v>0</v>
      </c>
      <c r="AL33" s="243"/>
      <c r="AM33" s="243"/>
      <c r="AN33" s="243"/>
      <c r="AO33" s="243"/>
      <c r="AR33" s="38"/>
      <c r="BE33" s="270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9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46" t="s">
        <v>48</v>
      </c>
      <c r="Y35" s="247"/>
      <c r="Z35" s="247"/>
      <c r="AA35" s="247"/>
      <c r="AB35" s="247"/>
      <c r="AC35" s="41"/>
      <c r="AD35" s="41"/>
      <c r="AE35" s="41"/>
      <c r="AF35" s="41"/>
      <c r="AG35" s="41"/>
      <c r="AH35" s="41"/>
      <c r="AI35" s="41"/>
      <c r="AJ35" s="41"/>
      <c r="AK35" s="248">
        <f>SUM(AK26:AK33)</f>
        <v>0</v>
      </c>
      <c r="AL35" s="247"/>
      <c r="AM35" s="247"/>
      <c r="AN35" s="247"/>
      <c r="AO35" s="24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2061</v>
      </c>
      <c r="AR84" s="52"/>
    </row>
    <row r="85" spans="2:44" s="5" customFormat="1" ht="36.95" customHeight="1">
      <c r="B85" s="53"/>
      <c r="C85" s="54" t="s">
        <v>16</v>
      </c>
      <c r="L85" s="258" t="str">
        <f>K6</f>
        <v>Přivaděč Vyšní Lhoty-Žermanice,stupně 13 a 16,projektová dokumentace,stavba č.3041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Vyšní Lhoty-Žermanice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60" t="str">
        <f>IF(AN8="","",AN8)</f>
        <v>23. 9. 2019</v>
      </c>
      <c r="AN87" s="260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Povodí Odry, s.p.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56" t="str">
        <f>IF(E17="","",E17)</f>
        <v>Lineplan s.r.o.</v>
      </c>
      <c r="AN89" s="257"/>
      <c r="AO89" s="257"/>
      <c r="AP89" s="257"/>
      <c r="AQ89" s="33"/>
      <c r="AR89" s="34"/>
      <c r="AS89" s="252" t="s">
        <v>56</v>
      </c>
      <c r="AT89" s="25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56" t="str">
        <f>IF(E20="","",E20)</f>
        <v xml:space="preserve"> </v>
      </c>
      <c r="AN90" s="257"/>
      <c r="AO90" s="257"/>
      <c r="AP90" s="257"/>
      <c r="AQ90" s="33"/>
      <c r="AR90" s="34"/>
      <c r="AS90" s="254"/>
      <c r="AT90" s="25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4"/>
      <c r="AT91" s="25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34" t="s">
        <v>57</v>
      </c>
      <c r="D92" s="235"/>
      <c r="E92" s="235"/>
      <c r="F92" s="235"/>
      <c r="G92" s="235"/>
      <c r="H92" s="61"/>
      <c r="I92" s="236" t="s">
        <v>58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45" t="s">
        <v>59</v>
      </c>
      <c r="AH92" s="235"/>
      <c r="AI92" s="235"/>
      <c r="AJ92" s="235"/>
      <c r="AK92" s="235"/>
      <c r="AL92" s="235"/>
      <c r="AM92" s="235"/>
      <c r="AN92" s="236" t="s">
        <v>60</v>
      </c>
      <c r="AO92" s="235"/>
      <c r="AP92" s="244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2">
        <f>ROUND(AG95,2)</f>
        <v>0</v>
      </c>
      <c r="AH94" s="232"/>
      <c r="AI94" s="232"/>
      <c r="AJ94" s="232"/>
      <c r="AK94" s="232"/>
      <c r="AL94" s="232"/>
      <c r="AM94" s="232"/>
      <c r="AN94" s="233">
        <f>SUM(AG94,AT94)</f>
        <v>0</v>
      </c>
      <c r="AO94" s="233"/>
      <c r="AP94" s="233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2:91" s="7" customFormat="1" ht="27" customHeight="1">
      <c r="B95" s="80"/>
      <c r="C95" s="81"/>
      <c r="D95" s="237" t="s">
        <v>80</v>
      </c>
      <c r="E95" s="237"/>
      <c r="F95" s="237"/>
      <c r="G95" s="237"/>
      <c r="H95" s="237"/>
      <c r="I95" s="82"/>
      <c r="J95" s="237" t="s">
        <v>81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41">
        <f>ROUND(SUM(AG96:AG98),2)</f>
        <v>0</v>
      </c>
      <c r="AH95" s="240"/>
      <c r="AI95" s="240"/>
      <c r="AJ95" s="240"/>
      <c r="AK95" s="240"/>
      <c r="AL95" s="240"/>
      <c r="AM95" s="240"/>
      <c r="AN95" s="239">
        <f>SUM(AG95,AT95)</f>
        <v>0</v>
      </c>
      <c r="AO95" s="240"/>
      <c r="AP95" s="240"/>
      <c r="AQ95" s="83" t="s">
        <v>82</v>
      </c>
      <c r="AR95" s="80"/>
      <c r="AS95" s="84">
        <f>ROUND(SUM(AS96:AS98),2)</f>
        <v>0</v>
      </c>
      <c r="AT95" s="85">
        <f>ROUND(SUM(AV95:AW95),2)</f>
        <v>0</v>
      </c>
      <c r="AU95" s="86">
        <f>ROUND(SUM(AU96:AU98),5)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ROUND(SUM(AZ96:AZ98),2)</f>
        <v>0</v>
      </c>
      <c r="BA95" s="85">
        <f>ROUND(SUM(BA96:BA98),2)</f>
        <v>0</v>
      </c>
      <c r="BB95" s="85">
        <f>ROUND(SUM(BB96:BB98),2)</f>
        <v>0</v>
      </c>
      <c r="BC95" s="85">
        <f>ROUND(SUM(BC96:BC98),2)</f>
        <v>0</v>
      </c>
      <c r="BD95" s="87">
        <f>ROUND(SUM(BD96:BD98),2)</f>
        <v>0</v>
      </c>
      <c r="BS95" s="88" t="s">
        <v>75</v>
      </c>
      <c r="BT95" s="88" t="s">
        <v>83</v>
      </c>
      <c r="BU95" s="88" t="s">
        <v>77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0" s="4" customFormat="1" ht="16.5" customHeight="1">
      <c r="A96" s="89" t="s">
        <v>86</v>
      </c>
      <c r="B96" s="52"/>
      <c r="C96" s="10"/>
      <c r="D96" s="10"/>
      <c r="E96" s="238" t="s">
        <v>87</v>
      </c>
      <c r="F96" s="238"/>
      <c r="G96" s="238"/>
      <c r="H96" s="238"/>
      <c r="I96" s="238"/>
      <c r="J96" s="10"/>
      <c r="K96" s="238" t="s">
        <v>88</v>
      </c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0">
        <f>'003 - SO 03 Stupeň č.13'!J32</f>
        <v>0</v>
      </c>
      <c r="AH96" s="231"/>
      <c r="AI96" s="231"/>
      <c r="AJ96" s="231"/>
      <c r="AK96" s="231"/>
      <c r="AL96" s="231"/>
      <c r="AM96" s="231"/>
      <c r="AN96" s="230">
        <f>SUM(AG96,AT96)</f>
        <v>0</v>
      </c>
      <c r="AO96" s="231"/>
      <c r="AP96" s="231"/>
      <c r="AQ96" s="90" t="s">
        <v>89</v>
      </c>
      <c r="AR96" s="52"/>
      <c r="AS96" s="91">
        <v>0</v>
      </c>
      <c r="AT96" s="92">
        <f>ROUND(SUM(AV96:AW96),2)</f>
        <v>0</v>
      </c>
      <c r="AU96" s="93">
        <f>'003 - SO 03 Stupeň č.13'!P130</f>
        <v>0</v>
      </c>
      <c r="AV96" s="92">
        <f>'003 - SO 03 Stupeň č.13'!J35</f>
        <v>0</v>
      </c>
      <c r="AW96" s="92">
        <f>'003 - SO 03 Stupeň č.13'!J36</f>
        <v>0</v>
      </c>
      <c r="AX96" s="92">
        <f>'003 - SO 03 Stupeň č.13'!J37</f>
        <v>0</v>
      </c>
      <c r="AY96" s="92">
        <f>'003 - SO 03 Stupeň č.13'!J38</f>
        <v>0</v>
      </c>
      <c r="AZ96" s="92">
        <f>'003 - SO 03 Stupeň č.13'!F35</f>
        <v>0</v>
      </c>
      <c r="BA96" s="92">
        <f>'003 - SO 03 Stupeň č.13'!F36</f>
        <v>0</v>
      </c>
      <c r="BB96" s="92">
        <f>'003 - SO 03 Stupeň č.13'!F37</f>
        <v>0</v>
      </c>
      <c r="BC96" s="92">
        <f>'003 - SO 03 Stupeň č.13'!F38</f>
        <v>0</v>
      </c>
      <c r="BD96" s="94">
        <f>'003 - SO 03 Stupeň č.13'!F39</f>
        <v>0</v>
      </c>
      <c r="BT96" s="26" t="s">
        <v>85</v>
      </c>
      <c r="BV96" s="26" t="s">
        <v>78</v>
      </c>
      <c r="BW96" s="26" t="s">
        <v>90</v>
      </c>
      <c r="BX96" s="26" t="s">
        <v>84</v>
      </c>
      <c r="CL96" s="26" t="s">
        <v>1</v>
      </c>
    </row>
    <row r="97" spans="1:90" s="4" customFormat="1" ht="16.5" customHeight="1">
      <c r="A97" s="89" t="s">
        <v>86</v>
      </c>
      <c r="B97" s="52"/>
      <c r="C97" s="10"/>
      <c r="D97" s="10"/>
      <c r="E97" s="238" t="s">
        <v>91</v>
      </c>
      <c r="F97" s="238"/>
      <c r="G97" s="238"/>
      <c r="H97" s="238"/>
      <c r="I97" s="238"/>
      <c r="J97" s="10"/>
      <c r="K97" s="238" t="s">
        <v>92</v>
      </c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0">
        <f>'004 - SO 04 Stupeň č.16'!J32</f>
        <v>0</v>
      </c>
      <c r="AH97" s="231"/>
      <c r="AI97" s="231"/>
      <c r="AJ97" s="231"/>
      <c r="AK97" s="231"/>
      <c r="AL97" s="231"/>
      <c r="AM97" s="231"/>
      <c r="AN97" s="230">
        <f>SUM(AG97,AT97)</f>
        <v>0</v>
      </c>
      <c r="AO97" s="231"/>
      <c r="AP97" s="231"/>
      <c r="AQ97" s="90" t="s">
        <v>89</v>
      </c>
      <c r="AR97" s="52"/>
      <c r="AS97" s="91">
        <v>0</v>
      </c>
      <c r="AT97" s="92">
        <f>ROUND(SUM(AV97:AW97),2)</f>
        <v>0</v>
      </c>
      <c r="AU97" s="93">
        <f>'004 - SO 04 Stupeň č.16'!P130</f>
        <v>0</v>
      </c>
      <c r="AV97" s="92">
        <f>'004 - SO 04 Stupeň č.16'!J35</f>
        <v>0</v>
      </c>
      <c r="AW97" s="92">
        <f>'004 - SO 04 Stupeň č.16'!J36</f>
        <v>0</v>
      </c>
      <c r="AX97" s="92">
        <f>'004 - SO 04 Stupeň č.16'!J37</f>
        <v>0</v>
      </c>
      <c r="AY97" s="92">
        <f>'004 - SO 04 Stupeň č.16'!J38</f>
        <v>0</v>
      </c>
      <c r="AZ97" s="92">
        <f>'004 - SO 04 Stupeň č.16'!F35</f>
        <v>0</v>
      </c>
      <c r="BA97" s="92">
        <f>'004 - SO 04 Stupeň č.16'!F36</f>
        <v>0</v>
      </c>
      <c r="BB97" s="92">
        <f>'004 - SO 04 Stupeň č.16'!F37</f>
        <v>0</v>
      </c>
      <c r="BC97" s="92">
        <f>'004 - SO 04 Stupeň č.16'!F38</f>
        <v>0</v>
      </c>
      <c r="BD97" s="94">
        <f>'004 - SO 04 Stupeň č.16'!F39</f>
        <v>0</v>
      </c>
      <c r="BT97" s="26" t="s">
        <v>85</v>
      </c>
      <c r="BV97" s="26" t="s">
        <v>78</v>
      </c>
      <c r="BW97" s="26" t="s">
        <v>93</v>
      </c>
      <c r="BX97" s="26" t="s">
        <v>84</v>
      </c>
      <c r="CL97" s="26" t="s">
        <v>1</v>
      </c>
    </row>
    <row r="98" spans="1:90" s="4" customFormat="1" ht="16.5" customHeight="1">
      <c r="A98" s="89" t="s">
        <v>86</v>
      </c>
      <c r="B98" s="52"/>
      <c r="C98" s="10"/>
      <c r="D98" s="10"/>
      <c r="E98" s="238" t="s">
        <v>94</v>
      </c>
      <c r="F98" s="238"/>
      <c r="G98" s="238"/>
      <c r="H98" s="238"/>
      <c r="I98" s="238"/>
      <c r="J98" s="10"/>
      <c r="K98" s="238" t="s">
        <v>95</v>
      </c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0">
        <f>'005 - Ostatní a vedlejší ...'!J32</f>
        <v>0</v>
      </c>
      <c r="AH98" s="231"/>
      <c r="AI98" s="231"/>
      <c r="AJ98" s="231"/>
      <c r="AK98" s="231"/>
      <c r="AL98" s="231"/>
      <c r="AM98" s="231"/>
      <c r="AN98" s="230">
        <f>SUM(AG98,AT98)</f>
        <v>0</v>
      </c>
      <c r="AO98" s="231"/>
      <c r="AP98" s="231"/>
      <c r="AQ98" s="90" t="s">
        <v>89</v>
      </c>
      <c r="AR98" s="52"/>
      <c r="AS98" s="95">
        <v>0</v>
      </c>
      <c r="AT98" s="96">
        <f>ROUND(SUM(AV98:AW98),2)</f>
        <v>0</v>
      </c>
      <c r="AU98" s="97">
        <f>'005 - Ostatní a vedlejší ...'!P121</f>
        <v>0</v>
      </c>
      <c r="AV98" s="96">
        <f>'005 - Ostatní a vedlejší ...'!J35</f>
        <v>0</v>
      </c>
      <c r="AW98" s="96">
        <f>'005 - Ostatní a vedlejší ...'!J36</f>
        <v>0</v>
      </c>
      <c r="AX98" s="96">
        <f>'005 - Ostatní a vedlejší ...'!J37</f>
        <v>0</v>
      </c>
      <c r="AY98" s="96">
        <f>'005 - Ostatní a vedlejší ...'!J38</f>
        <v>0</v>
      </c>
      <c r="AZ98" s="96">
        <f>'005 - Ostatní a vedlejší ...'!F35</f>
        <v>0</v>
      </c>
      <c r="BA98" s="96">
        <f>'005 - Ostatní a vedlejší ...'!F36</f>
        <v>0</v>
      </c>
      <c r="BB98" s="96">
        <f>'005 - Ostatní a vedlejší ...'!F37</f>
        <v>0</v>
      </c>
      <c r="BC98" s="96">
        <f>'005 - Ostatní a vedlejší ...'!F38</f>
        <v>0</v>
      </c>
      <c r="BD98" s="98">
        <f>'005 - Ostatní a vedlejší ...'!F39</f>
        <v>0</v>
      </c>
      <c r="BT98" s="26" t="s">
        <v>85</v>
      </c>
      <c r="BV98" s="26" t="s">
        <v>78</v>
      </c>
      <c r="BW98" s="26" t="s">
        <v>96</v>
      </c>
      <c r="BX98" s="26" t="s">
        <v>84</v>
      </c>
      <c r="CL98" s="26" t="s">
        <v>1</v>
      </c>
    </row>
    <row r="99" spans="1:57" s="2" customFormat="1" ht="30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34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</sheetData>
  <mergeCells count="54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E96:I96"/>
    <mergeCell ref="K96:AF96"/>
    <mergeCell ref="E97:I97"/>
    <mergeCell ref="K97:AF97"/>
    <mergeCell ref="E98:I98"/>
    <mergeCell ref="K98:AF98"/>
    <mergeCell ref="AN95:AP95"/>
    <mergeCell ref="AG95:AM95"/>
  </mergeCells>
  <hyperlinks>
    <hyperlink ref="A96" location="'003 - SO 03 Stupeň č.13'!C2" display="/"/>
    <hyperlink ref="A97" location="'004 - SO 04 Stupeň č.16'!C2" display="/"/>
    <hyperlink ref="A98" location="'005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4"/>
  <sheetViews>
    <sheetView showGridLines="0" workbookViewId="0" topLeftCell="A126">
      <selection activeCell="W137" sqref="W13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97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5.5" customHeight="1">
      <c r="B7" s="21"/>
      <c r="E7" s="274" t="str">
        <f>'Rekapitulace stavby'!K6</f>
        <v>Přivaděč Vyšní Lhoty-Žermanice,stupně 13 a 16,projektová dokumentace,stavba č.3041</v>
      </c>
      <c r="F7" s="275"/>
      <c r="G7" s="275"/>
      <c r="H7" s="275"/>
      <c r="I7" s="99"/>
      <c r="L7" s="21"/>
    </row>
    <row r="8" spans="2:12" s="1" customFormat="1" ht="12" customHeight="1">
      <c r="B8" s="21"/>
      <c r="D8" s="28" t="s">
        <v>98</v>
      </c>
      <c r="I8" s="99"/>
      <c r="L8" s="21"/>
    </row>
    <row r="9" spans="1:31" s="2" customFormat="1" ht="16.5" customHeight="1">
      <c r="A9" s="33"/>
      <c r="B9" s="34"/>
      <c r="C9" s="33"/>
      <c r="D9" s="33"/>
      <c r="E9" s="274" t="s">
        <v>99</v>
      </c>
      <c r="F9" s="273"/>
      <c r="G9" s="273"/>
      <c r="H9" s="273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100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101</v>
      </c>
      <c r="F11" s="273"/>
      <c r="G11" s="273"/>
      <c r="H11" s="273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34</v>
      </c>
      <c r="G14" s="33"/>
      <c r="H14" s="33"/>
      <c r="I14" s="103" t="s">
        <v>22</v>
      </c>
      <c r="J14" s="56" t="str">
        <f>'Rekapitulace stavby'!AN8</f>
        <v>23. 9. 2019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3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6" t="str">
        <f>'Rekapitulace stavby'!E14</f>
        <v>Vyplň údaj</v>
      </c>
      <c r="F20" s="261"/>
      <c r="G20" s="261"/>
      <c r="H20" s="261"/>
      <c r="I20" s="103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3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3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27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5" t="s">
        <v>1</v>
      </c>
      <c r="F29" s="265"/>
      <c r="G29" s="265"/>
      <c r="H29" s="265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36</v>
      </c>
      <c r="E32" s="33"/>
      <c r="F32" s="33"/>
      <c r="G32" s="33"/>
      <c r="H32" s="33"/>
      <c r="I32" s="102"/>
      <c r="J32" s="72">
        <f>ROUND(J130,2)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0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40</v>
      </c>
      <c r="E35" s="28" t="s">
        <v>41</v>
      </c>
      <c r="F35" s="112">
        <f>ROUND((SUM(BE130:BE513)),2)</f>
        <v>0</v>
      </c>
      <c r="G35" s="33"/>
      <c r="H35" s="33"/>
      <c r="I35" s="113">
        <v>0.21</v>
      </c>
      <c r="J35" s="112">
        <f>ROUND(((SUM(BE130:BE513))*I35),2)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12">
        <f>ROUND((SUM(BF130:BF513)),2)</f>
        <v>0</v>
      </c>
      <c r="G36" s="33"/>
      <c r="H36" s="33"/>
      <c r="I36" s="113">
        <v>0.15</v>
      </c>
      <c r="J36" s="112">
        <f>ROUND(((SUM(BF130:BF513))*I36),2)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12">
        <f>ROUND((SUM(BG130:BG513)),2)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12">
        <f>ROUND((SUM(BH130:BH513)),2)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12">
        <f>ROUND((SUM(BI130:BI513)),2)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46</v>
      </c>
      <c r="E41" s="61"/>
      <c r="F41" s="61"/>
      <c r="G41" s="116" t="s">
        <v>47</v>
      </c>
      <c r="H41" s="117" t="s">
        <v>48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2" t="s">
        <v>52</v>
      </c>
      <c r="G61" s="46" t="s">
        <v>51</v>
      </c>
      <c r="H61" s="36"/>
      <c r="I61" s="123"/>
      <c r="J61" s="12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2" t="s">
        <v>52</v>
      </c>
      <c r="G76" s="46" t="s">
        <v>51</v>
      </c>
      <c r="H76" s="36"/>
      <c r="I76" s="123"/>
      <c r="J76" s="12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4" t="str">
        <f>E7</f>
        <v>Přivaděč Vyšní Lhoty-Žermanice,stupně 13 a 16,projektová dokumentace,stavba č.3041</v>
      </c>
      <c r="F85" s="275"/>
      <c r="G85" s="275"/>
      <c r="H85" s="275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4" t="s">
        <v>99</v>
      </c>
      <c r="F87" s="273"/>
      <c r="G87" s="273"/>
      <c r="H87" s="273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003 - SO 03 Stupeň č.13</v>
      </c>
      <c r="F89" s="273"/>
      <c r="G89" s="273"/>
      <c r="H89" s="273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23. 9. 2019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>Povodí Odry, s.p.</v>
      </c>
      <c r="G93" s="33"/>
      <c r="H93" s="33"/>
      <c r="I93" s="103" t="s">
        <v>30</v>
      </c>
      <c r="J93" s="31" t="str">
        <f>E23</f>
        <v>Lineplan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3" t="s">
        <v>33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103</v>
      </c>
      <c r="D96" s="114"/>
      <c r="E96" s="114"/>
      <c r="F96" s="114"/>
      <c r="G96" s="114"/>
      <c r="H96" s="114"/>
      <c r="I96" s="129"/>
      <c r="J96" s="130" t="s">
        <v>104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105</v>
      </c>
      <c r="D98" s="33"/>
      <c r="E98" s="33"/>
      <c r="F98" s="33"/>
      <c r="G98" s="33"/>
      <c r="H98" s="33"/>
      <c r="I98" s="102"/>
      <c r="J98" s="72">
        <f>J130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106</v>
      </c>
    </row>
    <row r="99" spans="2:12" s="9" customFormat="1" ht="24.95" customHeight="1">
      <c r="B99" s="132"/>
      <c r="D99" s="133" t="s">
        <v>107</v>
      </c>
      <c r="E99" s="134"/>
      <c r="F99" s="134"/>
      <c r="G99" s="134"/>
      <c r="H99" s="134"/>
      <c r="I99" s="135"/>
      <c r="J99" s="136">
        <f>J131</f>
        <v>0</v>
      </c>
      <c r="L99" s="132"/>
    </row>
    <row r="100" spans="2:12" s="10" customFormat="1" ht="19.9" customHeight="1">
      <c r="B100" s="137"/>
      <c r="D100" s="138" t="s">
        <v>108</v>
      </c>
      <c r="E100" s="139"/>
      <c r="F100" s="139"/>
      <c r="G100" s="139"/>
      <c r="H100" s="139"/>
      <c r="I100" s="140"/>
      <c r="J100" s="141">
        <f>J132</f>
        <v>0</v>
      </c>
      <c r="L100" s="137"/>
    </row>
    <row r="101" spans="2:12" s="10" customFormat="1" ht="19.9" customHeight="1">
      <c r="B101" s="137"/>
      <c r="D101" s="138" t="s">
        <v>109</v>
      </c>
      <c r="E101" s="139"/>
      <c r="F101" s="139"/>
      <c r="G101" s="139"/>
      <c r="H101" s="139"/>
      <c r="I101" s="140"/>
      <c r="J101" s="141">
        <f>J234</f>
        <v>0</v>
      </c>
      <c r="L101" s="137"/>
    </row>
    <row r="102" spans="2:12" s="10" customFormat="1" ht="19.9" customHeight="1">
      <c r="B102" s="137"/>
      <c r="D102" s="138" t="s">
        <v>110</v>
      </c>
      <c r="E102" s="139"/>
      <c r="F102" s="139"/>
      <c r="G102" s="139"/>
      <c r="H102" s="139"/>
      <c r="I102" s="140"/>
      <c r="J102" s="141">
        <f>J261</f>
        <v>0</v>
      </c>
      <c r="L102" s="137"/>
    </row>
    <row r="103" spans="2:12" s="10" customFormat="1" ht="19.9" customHeight="1">
      <c r="B103" s="137"/>
      <c r="D103" s="138" t="s">
        <v>111</v>
      </c>
      <c r="E103" s="139"/>
      <c r="F103" s="139"/>
      <c r="G103" s="139"/>
      <c r="H103" s="139"/>
      <c r="I103" s="140"/>
      <c r="J103" s="141">
        <f>J316</f>
        <v>0</v>
      </c>
      <c r="L103" s="137"/>
    </row>
    <row r="104" spans="2:12" s="10" customFormat="1" ht="19.9" customHeight="1">
      <c r="B104" s="137"/>
      <c r="D104" s="138" t="s">
        <v>112</v>
      </c>
      <c r="E104" s="139"/>
      <c r="F104" s="139"/>
      <c r="G104" s="139"/>
      <c r="H104" s="139"/>
      <c r="I104" s="140"/>
      <c r="J104" s="141">
        <f>J362</f>
        <v>0</v>
      </c>
      <c r="L104" s="137"/>
    </row>
    <row r="105" spans="2:12" s="10" customFormat="1" ht="19.9" customHeight="1">
      <c r="B105" s="137"/>
      <c r="D105" s="138" t="s">
        <v>113</v>
      </c>
      <c r="E105" s="139"/>
      <c r="F105" s="139"/>
      <c r="G105" s="139"/>
      <c r="H105" s="139"/>
      <c r="I105" s="140"/>
      <c r="J105" s="141">
        <f>J371</f>
        <v>0</v>
      </c>
      <c r="L105" s="137"/>
    </row>
    <row r="106" spans="2:12" s="10" customFormat="1" ht="19.9" customHeight="1">
      <c r="B106" s="137"/>
      <c r="D106" s="138" t="s">
        <v>114</v>
      </c>
      <c r="E106" s="139"/>
      <c r="F106" s="139"/>
      <c r="G106" s="139"/>
      <c r="H106" s="139"/>
      <c r="I106" s="140"/>
      <c r="J106" s="141">
        <f>J377</f>
        <v>0</v>
      </c>
      <c r="L106" s="137"/>
    </row>
    <row r="107" spans="2:12" s="10" customFormat="1" ht="19.9" customHeight="1">
      <c r="B107" s="137"/>
      <c r="D107" s="138" t="s">
        <v>115</v>
      </c>
      <c r="E107" s="139"/>
      <c r="F107" s="139"/>
      <c r="G107" s="139"/>
      <c r="H107" s="139"/>
      <c r="I107" s="140"/>
      <c r="J107" s="141">
        <f>J502</f>
        <v>0</v>
      </c>
      <c r="L107" s="137"/>
    </row>
    <row r="108" spans="2:12" s="10" customFormat="1" ht="19.9" customHeight="1">
      <c r="B108" s="137"/>
      <c r="D108" s="138" t="s">
        <v>116</v>
      </c>
      <c r="E108" s="139"/>
      <c r="F108" s="139"/>
      <c r="G108" s="139"/>
      <c r="H108" s="139"/>
      <c r="I108" s="140"/>
      <c r="J108" s="141">
        <f>J512</f>
        <v>0</v>
      </c>
      <c r="L108" s="13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6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7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117</v>
      </c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5.5" customHeight="1">
      <c r="A118" s="33"/>
      <c r="B118" s="34"/>
      <c r="C118" s="33"/>
      <c r="D118" s="33"/>
      <c r="E118" s="274" t="str">
        <f>E7</f>
        <v>Přivaděč Vyšní Lhoty-Žermanice,stupně 13 a 16,projektová dokumentace,stavba č.3041</v>
      </c>
      <c r="F118" s="275"/>
      <c r="G118" s="275"/>
      <c r="H118" s="275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2:12" s="1" customFormat="1" ht="12" customHeight="1">
      <c r="B119" s="21"/>
      <c r="C119" s="28" t="s">
        <v>98</v>
      </c>
      <c r="I119" s="99"/>
      <c r="L119" s="21"/>
    </row>
    <row r="120" spans="1:31" s="2" customFormat="1" ht="16.5" customHeight="1">
      <c r="A120" s="33"/>
      <c r="B120" s="34"/>
      <c r="C120" s="33"/>
      <c r="D120" s="33"/>
      <c r="E120" s="274" t="s">
        <v>99</v>
      </c>
      <c r="F120" s="273"/>
      <c r="G120" s="273"/>
      <c r="H120" s="27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100</v>
      </c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58" t="str">
        <f>E11</f>
        <v>003 - SO 03 Stupeň č.13</v>
      </c>
      <c r="F122" s="273"/>
      <c r="G122" s="273"/>
      <c r="H122" s="273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20</v>
      </c>
      <c r="D124" s="33"/>
      <c r="E124" s="33"/>
      <c r="F124" s="26" t="str">
        <f>F14</f>
        <v xml:space="preserve"> </v>
      </c>
      <c r="G124" s="33"/>
      <c r="H124" s="33"/>
      <c r="I124" s="103" t="s">
        <v>22</v>
      </c>
      <c r="J124" s="56" t="str">
        <f>IF(J14="","",J14)</f>
        <v>23. 9. 2019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2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24</v>
      </c>
      <c r="D126" s="33"/>
      <c r="E126" s="33"/>
      <c r="F126" s="26" t="str">
        <f>E17</f>
        <v>Povodí Odry, s.p.</v>
      </c>
      <c r="G126" s="33"/>
      <c r="H126" s="33"/>
      <c r="I126" s="103" t="s">
        <v>30</v>
      </c>
      <c r="J126" s="31" t="str">
        <f>E23</f>
        <v>Lineplan s.r.o.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28</v>
      </c>
      <c r="D127" s="33"/>
      <c r="E127" s="33"/>
      <c r="F127" s="26" t="str">
        <f>IF(E20="","",E20)</f>
        <v>Vyplň údaj</v>
      </c>
      <c r="G127" s="33"/>
      <c r="H127" s="33"/>
      <c r="I127" s="103" t="s">
        <v>33</v>
      </c>
      <c r="J127" s="31" t="str">
        <f>E26</f>
        <v xml:space="preserve"> 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102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1" customFormat="1" ht="29.25" customHeight="1">
      <c r="A129" s="142"/>
      <c r="B129" s="143"/>
      <c r="C129" s="144" t="s">
        <v>118</v>
      </c>
      <c r="D129" s="145" t="s">
        <v>61</v>
      </c>
      <c r="E129" s="145" t="s">
        <v>57</v>
      </c>
      <c r="F129" s="145" t="s">
        <v>58</v>
      </c>
      <c r="G129" s="145" t="s">
        <v>119</v>
      </c>
      <c r="H129" s="145" t="s">
        <v>120</v>
      </c>
      <c r="I129" s="146" t="s">
        <v>121</v>
      </c>
      <c r="J129" s="145" t="s">
        <v>104</v>
      </c>
      <c r="K129" s="147" t="s">
        <v>122</v>
      </c>
      <c r="L129" s="148"/>
      <c r="M129" s="63" t="s">
        <v>1</v>
      </c>
      <c r="N129" s="64" t="s">
        <v>40</v>
      </c>
      <c r="O129" s="64" t="s">
        <v>123</v>
      </c>
      <c r="P129" s="64" t="s">
        <v>124</v>
      </c>
      <c r="Q129" s="64" t="s">
        <v>125</v>
      </c>
      <c r="R129" s="64" t="s">
        <v>126</v>
      </c>
      <c r="S129" s="64" t="s">
        <v>127</v>
      </c>
      <c r="T129" s="65" t="s">
        <v>128</v>
      </c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</row>
    <row r="130" spans="1:63" s="2" customFormat="1" ht="22.9" customHeight="1">
      <c r="A130" s="33"/>
      <c r="B130" s="34"/>
      <c r="C130" s="70" t="s">
        <v>129</v>
      </c>
      <c r="D130" s="33"/>
      <c r="E130" s="33"/>
      <c r="F130" s="33"/>
      <c r="G130" s="33"/>
      <c r="H130" s="33"/>
      <c r="I130" s="102"/>
      <c r="J130" s="149">
        <f>BK130</f>
        <v>0</v>
      </c>
      <c r="K130" s="33"/>
      <c r="L130" s="34"/>
      <c r="M130" s="66"/>
      <c r="N130" s="57"/>
      <c r="O130" s="67"/>
      <c r="P130" s="150">
        <f>P131</f>
        <v>0</v>
      </c>
      <c r="Q130" s="67"/>
      <c r="R130" s="150">
        <f>R131</f>
        <v>1045.39709377</v>
      </c>
      <c r="S130" s="67"/>
      <c r="T130" s="151">
        <f>T131</f>
        <v>948.1522340000001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75</v>
      </c>
      <c r="AU130" s="18" t="s">
        <v>106</v>
      </c>
      <c r="BK130" s="152">
        <f>BK131</f>
        <v>0</v>
      </c>
    </row>
    <row r="131" spans="2:63" s="12" customFormat="1" ht="25.9" customHeight="1">
      <c r="B131" s="153"/>
      <c r="D131" s="154" t="s">
        <v>75</v>
      </c>
      <c r="E131" s="155" t="s">
        <v>130</v>
      </c>
      <c r="F131" s="155" t="s">
        <v>131</v>
      </c>
      <c r="I131" s="156"/>
      <c r="J131" s="157">
        <f>BK131</f>
        <v>0</v>
      </c>
      <c r="L131" s="153"/>
      <c r="M131" s="158"/>
      <c r="N131" s="159"/>
      <c r="O131" s="159"/>
      <c r="P131" s="160">
        <f>P132+P234+P261+P316+P362+P371+P377+P502+P512</f>
        <v>0</v>
      </c>
      <c r="Q131" s="159"/>
      <c r="R131" s="160">
        <f>R132+R234+R261+R316+R362+R371+R377+R502+R512</f>
        <v>1045.39709377</v>
      </c>
      <c r="S131" s="159"/>
      <c r="T131" s="161">
        <f>T132+T234+T261+T316+T362+T371+T377+T502+T512</f>
        <v>948.1522340000001</v>
      </c>
      <c r="AR131" s="154" t="s">
        <v>83</v>
      </c>
      <c r="AT131" s="162" t="s">
        <v>75</v>
      </c>
      <c r="AU131" s="162" t="s">
        <v>76</v>
      </c>
      <c r="AY131" s="154" t="s">
        <v>132</v>
      </c>
      <c r="BK131" s="163">
        <f>BK132+BK234+BK261+BK316+BK362+BK371+BK377+BK502+BK512</f>
        <v>0</v>
      </c>
    </row>
    <row r="132" spans="2:63" s="12" customFormat="1" ht="22.9" customHeight="1">
      <c r="B132" s="153"/>
      <c r="D132" s="154" t="s">
        <v>75</v>
      </c>
      <c r="E132" s="164" t="s">
        <v>83</v>
      </c>
      <c r="F132" s="164" t="s">
        <v>133</v>
      </c>
      <c r="I132" s="156"/>
      <c r="J132" s="165">
        <f>BK132</f>
        <v>0</v>
      </c>
      <c r="L132" s="153"/>
      <c r="M132" s="158"/>
      <c r="N132" s="159"/>
      <c r="O132" s="159"/>
      <c r="P132" s="160">
        <f>SUM(P133:P233)</f>
        <v>0</v>
      </c>
      <c r="Q132" s="159"/>
      <c r="R132" s="160">
        <f>SUM(R133:R233)</f>
        <v>10.955794</v>
      </c>
      <c r="S132" s="159"/>
      <c r="T132" s="161">
        <f>SUM(T133:T233)</f>
        <v>415.31700000000006</v>
      </c>
      <c r="AR132" s="154" t="s">
        <v>83</v>
      </c>
      <c r="AT132" s="162" t="s">
        <v>75</v>
      </c>
      <c r="AU132" s="162" t="s">
        <v>83</v>
      </c>
      <c r="AY132" s="154" t="s">
        <v>132</v>
      </c>
      <c r="BK132" s="163">
        <f>SUM(BK133:BK233)</f>
        <v>0</v>
      </c>
    </row>
    <row r="133" spans="1:65" s="2" customFormat="1" ht="36" customHeight="1">
      <c r="A133" s="33"/>
      <c r="B133" s="166"/>
      <c r="C133" s="167" t="s">
        <v>83</v>
      </c>
      <c r="D133" s="167" t="s">
        <v>134</v>
      </c>
      <c r="E133" s="168" t="s">
        <v>135</v>
      </c>
      <c r="F133" s="169" t="s">
        <v>136</v>
      </c>
      <c r="G133" s="170" t="s">
        <v>137</v>
      </c>
      <c r="H133" s="171">
        <v>150</v>
      </c>
      <c r="I133" s="172"/>
      <c r="J133" s="173">
        <f>ROUND(I133*H133,2)</f>
        <v>0</v>
      </c>
      <c r="K133" s="169" t="s">
        <v>869</v>
      </c>
      <c r="L133" s="34"/>
      <c r="M133" s="174" t="s">
        <v>1</v>
      </c>
      <c r="N133" s="175" t="s">
        <v>41</v>
      </c>
      <c r="O133" s="59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138</v>
      </c>
      <c r="AT133" s="178" t="s">
        <v>134</v>
      </c>
      <c r="AU133" s="178" t="s">
        <v>85</v>
      </c>
      <c r="AY133" s="18" t="s">
        <v>132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83</v>
      </c>
      <c r="BK133" s="179">
        <f>ROUND(I133*H133,2)</f>
        <v>0</v>
      </c>
      <c r="BL133" s="18" t="s">
        <v>138</v>
      </c>
      <c r="BM133" s="178" t="s">
        <v>139</v>
      </c>
    </row>
    <row r="134" spans="1:47" s="2" customFormat="1" ht="19.5">
      <c r="A134" s="33"/>
      <c r="B134" s="34"/>
      <c r="C134" s="33"/>
      <c r="D134" s="180" t="s">
        <v>140</v>
      </c>
      <c r="E134" s="33"/>
      <c r="F134" s="181" t="s">
        <v>141</v>
      </c>
      <c r="G134" s="33"/>
      <c r="H134" s="33"/>
      <c r="I134" s="102"/>
      <c r="J134" s="33"/>
      <c r="K134" s="33"/>
      <c r="L134" s="34"/>
      <c r="M134" s="182"/>
      <c r="N134" s="183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140</v>
      </c>
      <c r="AU134" s="18" t="s">
        <v>85</v>
      </c>
    </row>
    <row r="135" spans="2:51" s="13" customFormat="1" ht="12">
      <c r="B135" s="184"/>
      <c r="D135" s="180" t="s">
        <v>142</v>
      </c>
      <c r="E135" s="185" t="s">
        <v>1</v>
      </c>
      <c r="F135" s="186" t="s">
        <v>143</v>
      </c>
      <c r="H135" s="187">
        <v>150</v>
      </c>
      <c r="I135" s="188"/>
      <c r="L135" s="184"/>
      <c r="M135" s="189"/>
      <c r="N135" s="190"/>
      <c r="O135" s="190"/>
      <c r="P135" s="190"/>
      <c r="Q135" s="190"/>
      <c r="R135" s="190"/>
      <c r="S135" s="190"/>
      <c r="T135" s="191"/>
      <c r="AT135" s="185" t="s">
        <v>142</v>
      </c>
      <c r="AU135" s="185" t="s">
        <v>85</v>
      </c>
      <c r="AV135" s="13" t="s">
        <v>85</v>
      </c>
      <c r="AW135" s="13" t="s">
        <v>32</v>
      </c>
      <c r="AX135" s="13" t="s">
        <v>83</v>
      </c>
      <c r="AY135" s="185" t="s">
        <v>132</v>
      </c>
    </row>
    <row r="136" spans="1:65" s="2" customFormat="1" ht="24" customHeight="1">
      <c r="A136" s="33"/>
      <c r="B136" s="166"/>
      <c r="C136" s="167" t="s">
        <v>85</v>
      </c>
      <c r="D136" s="167" t="s">
        <v>134</v>
      </c>
      <c r="E136" s="168" t="s">
        <v>144</v>
      </c>
      <c r="F136" s="169" t="s">
        <v>145</v>
      </c>
      <c r="G136" s="170" t="s">
        <v>146</v>
      </c>
      <c r="H136" s="171">
        <v>197.77</v>
      </c>
      <c r="I136" s="172"/>
      <c r="J136" s="173">
        <f>ROUND(I136*H136,2)</f>
        <v>0</v>
      </c>
      <c r="K136" s="169" t="s">
        <v>869</v>
      </c>
      <c r="L136" s="34"/>
      <c r="M136" s="174" t="s">
        <v>1</v>
      </c>
      <c r="N136" s="175" t="s">
        <v>41</v>
      </c>
      <c r="O136" s="59"/>
      <c r="P136" s="176">
        <f>O136*H136</f>
        <v>0</v>
      </c>
      <c r="Q136" s="176">
        <v>0</v>
      </c>
      <c r="R136" s="176">
        <f>Q136*H136</f>
        <v>0</v>
      </c>
      <c r="S136" s="176">
        <v>2.1</v>
      </c>
      <c r="T136" s="177">
        <f>S136*H136</f>
        <v>415.31700000000006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138</v>
      </c>
      <c r="AT136" s="178" t="s">
        <v>134</v>
      </c>
      <c r="AU136" s="178" t="s">
        <v>85</v>
      </c>
      <c r="AY136" s="18" t="s">
        <v>132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83</v>
      </c>
      <c r="BK136" s="179">
        <f>ROUND(I136*H136,2)</f>
        <v>0</v>
      </c>
      <c r="BL136" s="18" t="s">
        <v>138</v>
      </c>
      <c r="BM136" s="178" t="s">
        <v>147</v>
      </c>
    </row>
    <row r="137" spans="1:47" s="2" customFormat="1" ht="19.5">
      <c r="A137" s="33"/>
      <c r="B137" s="34"/>
      <c r="C137" s="33"/>
      <c r="D137" s="180" t="s">
        <v>140</v>
      </c>
      <c r="E137" s="33"/>
      <c r="F137" s="181" t="s">
        <v>141</v>
      </c>
      <c r="G137" s="33"/>
      <c r="H137" s="33"/>
      <c r="I137" s="102"/>
      <c r="J137" s="33"/>
      <c r="K137" s="33"/>
      <c r="L137" s="34"/>
      <c r="M137" s="182"/>
      <c r="N137" s="183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140</v>
      </c>
      <c r="AU137" s="18" t="s">
        <v>85</v>
      </c>
    </row>
    <row r="138" spans="2:51" s="14" customFormat="1" ht="12">
      <c r="B138" s="192"/>
      <c r="D138" s="180" t="s">
        <v>142</v>
      </c>
      <c r="E138" s="193" t="s">
        <v>1</v>
      </c>
      <c r="F138" s="194" t="s">
        <v>148</v>
      </c>
      <c r="H138" s="193" t="s">
        <v>1</v>
      </c>
      <c r="I138" s="195"/>
      <c r="L138" s="192"/>
      <c r="M138" s="196"/>
      <c r="N138" s="197"/>
      <c r="O138" s="197"/>
      <c r="P138" s="197"/>
      <c r="Q138" s="197"/>
      <c r="R138" s="197"/>
      <c r="S138" s="197"/>
      <c r="T138" s="198"/>
      <c r="AT138" s="193" t="s">
        <v>142</v>
      </c>
      <c r="AU138" s="193" t="s">
        <v>85</v>
      </c>
      <c r="AV138" s="14" t="s">
        <v>83</v>
      </c>
      <c r="AW138" s="14" t="s">
        <v>32</v>
      </c>
      <c r="AX138" s="14" t="s">
        <v>76</v>
      </c>
      <c r="AY138" s="193" t="s">
        <v>132</v>
      </c>
    </row>
    <row r="139" spans="2:51" s="13" customFormat="1" ht="12">
      <c r="B139" s="184"/>
      <c r="D139" s="180" t="s">
        <v>142</v>
      </c>
      <c r="E139" s="185" t="s">
        <v>1</v>
      </c>
      <c r="F139" s="186" t="s">
        <v>149</v>
      </c>
      <c r="H139" s="187">
        <v>80.69</v>
      </c>
      <c r="I139" s="188"/>
      <c r="L139" s="184"/>
      <c r="M139" s="189"/>
      <c r="N139" s="190"/>
      <c r="O139" s="190"/>
      <c r="P139" s="190"/>
      <c r="Q139" s="190"/>
      <c r="R139" s="190"/>
      <c r="S139" s="190"/>
      <c r="T139" s="191"/>
      <c r="AT139" s="185" t="s">
        <v>142</v>
      </c>
      <c r="AU139" s="185" t="s">
        <v>85</v>
      </c>
      <c r="AV139" s="13" t="s">
        <v>85</v>
      </c>
      <c r="AW139" s="13" t="s">
        <v>32</v>
      </c>
      <c r="AX139" s="13" t="s">
        <v>76</v>
      </c>
      <c r="AY139" s="185" t="s">
        <v>132</v>
      </c>
    </row>
    <row r="140" spans="2:51" s="14" customFormat="1" ht="12">
      <c r="B140" s="192"/>
      <c r="D140" s="180" t="s">
        <v>142</v>
      </c>
      <c r="E140" s="193" t="s">
        <v>1</v>
      </c>
      <c r="F140" s="194" t="s">
        <v>150</v>
      </c>
      <c r="H140" s="193" t="s">
        <v>1</v>
      </c>
      <c r="I140" s="195"/>
      <c r="L140" s="192"/>
      <c r="M140" s="196"/>
      <c r="N140" s="197"/>
      <c r="O140" s="197"/>
      <c r="P140" s="197"/>
      <c r="Q140" s="197"/>
      <c r="R140" s="197"/>
      <c r="S140" s="197"/>
      <c r="T140" s="198"/>
      <c r="AT140" s="193" t="s">
        <v>142</v>
      </c>
      <c r="AU140" s="193" t="s">
        <v>85</v>
      </c>
      <c r="AV140" s="14" t="s">
        <v>83</v>
      </c>
      <c r="AW140" s="14" t="s">
        <v>32</v>
      </c>
      <c r="AX140" s="14" t="s">
        <v>76</v>
      </c>
      <c r="AY140" s="193" t="s">
        <v>132</v>
      </c>
    </row>
    <row r="141" spans="2:51" s="13" customFormat="1" ht="12">
      <c r="B141" s="184"/>
      <c r="D141" s="180" t="s">
        <v>142</v>
      </c>
      <c r="E141" s="185" t="s">
        <v>1</v>
      </c>
      <c r="F141" s="186" t="s">
        <v>151</v>
      </c>
      <c r="H141" s="187">
        <v>117.08</v>
      </c>
      <c r="I141" s="188"/>
      <c r="L141" s="184"/>
      <c r="M141" s="189"/>
      <c r="N141" s="190"/>
      <c r="O141" s="190"/>
      <c r="P141" s="190"/>
      <c r="Q141" s="190"/>
      <c r="R141" s="190"/>
      <c r="S141" s="190"/>
      <c r="T141" s="191"/>
      <c r="AT141" s="185" t="s">
        <v>142</v>
      </c>
      <c r="AU141" s="185" t="s">
        <v>85</v>
      </c>
      <c r="AV141" s="13" t="s">
        <v>85</v>
      </c>
      <c r="AW141" s="13" t="s">
        <v>32</v>
      </c>
      <c r="AX141" s="13" t="s">
        <v>76</v>
      </c>
      <c r="AY141" s="185" t="s">
        <v>132</v>
      </c>
    </row>
    <row r="142" spans="2:51" s="15" customFormat="1" ht="12">
      <c r="B142" s="199"/>
      <c r="D142" s="180" t="s">
        <v>142</v>
      </c>
      <c r="E142" s="200" t="s">
        <v>1</v>
      </c>
      <c r="F142" s="201" t="s">
        <v>152</v>
      </c>
      <c r="H142" s="202">
        <v>197.76999999999998</v>
      </c>
      <c r="I142" s="203"/>
      <c r="L142" s="199"/>
      <c r="M142" s="204"/>
      <c r="N142" s="205"/>
      <c r="O142" s="205"/>
      <c r="P142" s="205"/>
      <c r="Q142" s="205"/>
      <c r="R142" s="205"/>
      <c r="S142" s="205"/>
      <c r="T142" s="206"/>
      <c r="AT142" s="200" t="s">
        <v>142</v>
      </c>
      <c r="AU142" s="200" t="s">
        <v>85</v>
      </c>
      <c r="AV142" s="15" t="s">
        <v>138</v>
      </c>
      <c r="AW142" s="15" t="s">
        <v>32</v>
      </c>
      <c r="AX142" s="15" t="s">
        <v>83</v>
      </c>
      <c r="AY142" s="200" t="s">
        <v>132</v>
      </c>
    </row>
    <row r="143" spans="1:65" s="2" customFormat="1" ht="16.5" customHeight="1">
      <c r="A143" s="33"/>
      <c r="B143" s="166"/>
      <c r="C143" s="167" t="s">
        <v>153</v>
      </c>
      <c r="D143" s="167" t="s">
        <v>134</v>
      </c>
      <c r="E143" s="168" t="s">
        <v>154</v>
      </c>
      <c r="F143" s="169" t="s">
        <v>155</v>
      </c>
      <c r="G143" s="170" t="s">
        <v>156</v>
      </c>
      <c r="H143" s="171">
        <v>1</v>
      </c>
      <c r="I143" s="172"/>
      <c r="J143" s="173">
        <f>ROUND(I143*H143,2)</f>
        <v>0</v>
      </c>
      <c r="K143" s="169" t="s">
        <v>869</v>
      </c>
      <c r="L143" s="34"/>
      <c r="M143" s="174" t="s">
        <v>1</v>
      </c>
      <c r="N143" s="175" t="s">
        <v>41</v>
      </c>
      <c r="O143" s="59"/>
      <c r="P143" s="176">
        <f>O143*H143</f>
        <v>0</v>
      </c>
      <c r="Q143" s="176">
        <v>0.02102</v>
      </c>
      <c r="R143" s="176">
        <f>Q143*H143</f>
        <v>0.02102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138</v>
      </c>
      <c r="AT143" s="178" t="s">
        <v>134</v>
      </c>
      <c r="AU143" s="178" t="s">
        <v>85</v>
      </c>
      <c r="AY143" s="18" t="s">
        <v>132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83</v>
      </c>
      <c r="BK143" s="179">
        <f>ROUND(I143*H143,2)</f>
        <v>0</v>
      </c>
      <c r="BL143" s="18" t="s">
        <v>138</v>
      </c>
      <c r="BM143" s="178" t="s">
        <v>157</v>
      </c>
    </row>
    <row r="144" spans="1:47" s="2" customFormat="1" ht="29.25">
      <c r="A144" s="33"/>
      <c r="B144" s="34"/>
      <c r="C144" s="33"/>
      <c r="D144" s="180" t="s">
        <v>140</v>
      </c>
      <c r="E144" s="33"/>
      <c r="F144" s="181" t="s">
        <v>158</v>
      </c>
      <c r="G144" s="33"/>
      <c r="H144" s="33"/>
      <c r="I144" s="102"/>
      <c r="J144" s="33"/>
      <c r="K144" s="33"/>
      <c r="L144" s="34"/>
      <c r="M144" s="182"/>
      <c r="N144" s="183"/>
      <c r="O144" s="59"/>
      <c r="P144" s="59"/>
      <c r="Q144" s="59"/>
      <c r="R144" s="59"/>
      <c r="S144" s="59"/>
      <c r="T144" s="60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140</v>
      </c>
      <c r="AU144" s="18" t="s">
        <v>85</v>
      </c>
    </row>
    <row r="145" spans="1:65" s="2" customFormat="1" ht="16.5" customHeight="1">
      <c r="A145" s="33"/>
      <c r="B145" s="166"/>
      <c r="C145" s="167" t="s">
        <v>138</v>
      </c>
      <c r="D145" s="167" t="s">
        <v>134</v>
      </c>
      <c r="E145" s="168" t="s">
        <v>159</v>
      </c>
      <c r="F145" s="169" t="s">
        <v>160</v>
      </c>
      <c r="G145" s="170" t="s">
        <v>161</v>
      </c>
      <c r="H145" s="171">
        <v>203.7</v>
      </c>
      <c r="I145" s="172"/>
      <c r="J145" s="173">
        <f>ROUND(I145*H145,2)</f>
        <v>0</v>
      </c>
      <c r="K145" s="169" t="s">
        <v>869</v>
      </c>
      <c r="L145" s="34"/>
      <c r="M145" s="174" t="s">
        <v>1</v>
      </c>
      <c r="N145" s="175" t="s">
        <v>41</v>
      </c>
      <c r="O145" s="59"/>
      <c r="P145" s="176">
        <f>O145*H145</f>
        <v>0</v>
      </c>
      <c r="Q145" s="176">
        <v>0.02102</v>
      </c>
      <c r="R145" s="176">
        <f>Q145*H145</f>
        <v>4.2817739999999995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138</v>
      </c>
      <c r="AT145" s="178" t="s">
        <v>134</v>
      </c>
      <c r="AU145" s="178" t="s">
        <v>85</v>
      </c>
      <c r="AY145" s="18" t="s">
        <v>132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83</v>
      </c>
      <c r="BK145" s="179">
        <f>ROUND(I145*H145,2)</f>
        <v>0</v>
      </c>
      <c r="BL145" s="18" t="s">
        <v>138</v>
      </c>
      <c r="BM145" s="178" t="s">
        <v>162</v>
      </c>
    </row>
    <row r="146" spans="1:47" s="2" customFormat="1" ht="19.5">
      <c r="A146" s="33"/>
      <c r="B146" s="34"/>
      <c r="C146" s="33"/>
      <c r="D146" s="180" t="s">
        <v>140</v>
      </c>
      <c r="E146" s="33"/>
      <c r="F146" s="181" t="s">
        <v>141</v>
      </c>
      <c r="G146" s="33"/>
      <c r="H146" s="33"/>
      <c r="I146" s="102"/>
      <c r="J146" s="33"/>
      <c r="K146" s="33"/>
      <c r="L146" s="34"/>
      <c r="M146" s="182"/>
      <c r="N146" s="183"/>
      <c r="O146" s="59"/>
      <c r="P146" s="59"/>
      <c r="Q146" s="59"/>
      <c r="R146" s="59"/>
      <c r="S146" s="59"/>
      <c r="T146" s="60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140</v>
      </c>
      <c r="AU146" s="18" t="s">
        <v>85</v>
      </c>
    </row>
    <row r="147" spans="2:51" s="14" customFormat="1" ht="12">
      <c r="B147" s="192"/>
      <c r="D147" s="180" t="s">
        <v>142</v>
      </c>
      <c r="E147" s="193" t="s">
        <v>1</v>
      </c>
      <c r="F147" s="194" t="s">
        <v>163</v>
      </c>
      <c r="H147" s="193" t="s">
        <v>1</v>
      </c>
      <c r="I147" s="195"/>
      <c r="L147" s="192"/>
      <c r="M147" s="196"/>
      <c r="N147" s="197"/>
      <c r="O147" s="197"/>
      <c r="P147" s="197"/>
      <c r="Q147" s="197"/>
      <c r="R147" s="197"/>
      <c r="S147" s="197"/>
      <c r="T147" s="198"/>
      <c r="AT147" s="193" t="s">
        <v>142</v>
      </c>
      <c r="AU147" s="193" t="s">
        <v>85</v>
      </c>
      <c r="AV147" s="14" t="s">
        <v>83</v>
      </c>
      <c r="AW147" s="14" t="s">
        <v>32</v>
      </c>
      <c r="AX147" s="14" t="s">
        <v>76</v>
      </c>
      <c r="AY147" s="193" t="s">
        <v>132</v>
      </c>
    </row>
    <row r="148" spans="2:51" s="14" customFormat="1" ht="12">
      <c r="B148" s="192"/>
      <c r="D148" s="180" t="s">
        <v>142</v>
      </c>
      <c r="E148" s="193" t="s">
        <v>1</v>
      </c>
      <c r="F148" s="194" t="s">
        <v>164</v>
      </c>
      <c r="H148" s="193" t="s">
        <v>1</v>
      </c>
      <c r="I148" s="195"/>
      <c r="L148" s="192"/>
      <c r="M148" s="196"/>
      <c r="N148" s="197"/>
      <c r="O148" s="197"/>
      <c r="P148" s="197"/>
      <c r="Q148" s="197"/>
      <c r="R148" s="197"/>
      <c r="S148" s="197"/>
      <c r="T148" s="198"/>
      <c r="AT148" s="193" t="s">
        <v>142</v>
      </c>
      <c r="AU148" s="193" t="s">
        <v>85</v>
      </c>
      <c r="AV148" s="14" t="s">
        <v>83</v>
      </c>
      <c r="AW148" s="14" t="s">
        <v>32</v>
      </c>
      <c r="AX148" s="14" t="s">
        <v>76</v>
      </c>
      <c r="AY148" s="193" t="s">
        <v>132</v>
      </c>
    </row>
    <row r="149" spans="2:51" s="13" customFormat="1" ht="12">
      <c r="B149" s="184"/>
      <c r="D149" s="180" t="s">
        <v>142</v>
      </c>
      <c r="E149" s="185" t="s">
        <v>1</v>
      </c>
      <c r="F149" s="186" t="s">
        <v>165</v>
      </c>
      <c r="H149" s="187">
        <v>82.5</v>
      </c>
      <c r="I149" s="188"/>
      <c r="L149" s="184"/>
      <c r="M149" s="189"/>
      <c r="N149" s="190"/>
      <c r="O149" s="190"/>
      <c r="P149" s="190"/>
      <c r="Q149" s="190"/>
      <c r="R149" s="190"/>
      <c r="S149" s="190"/>
      <c r="T149" s="191"/>
      <c r="AT149" s="185" t="s">
        <v>142</v>
      </c>
      <c r="AU149" s="185" t="s">
        <v>85</v>
      </c>
      <c r="AV149" s="13" t="s">
        <v>85</v>
      </c>
      <c r="AW149" s="13" t="s">
        <v>32</v>
      </c>
      <c r="AX149" s="13" t="s">
        <v>76</v>
      </c>
      <c r="AY149" s="185" t="s">
        <v>132</v>
      </c>
    </row>
    <row r="150" spans="2:51" s="14" customFormat="1" ht="12">
      <c r="B150" s="192"/>
      <c r="D150" s="180" t="s">
        <v>142</v>
      </c>
      <c r="E150" s="193" t="s">
        <v>1</v>
      </c>
      <c r="F150" s="194" t="s">
        <v>166</v>
      </c>
      <c r="H150" s="193" t="s">
        <v>1</v>
      </c>
      <c r="I150" s="195"/>
      <c r="L150" s="192"/>
      <c r="M150" s="196"/>
      <c r="N150" s="197"/>
      <c r="O150" s="197"/>
      <c r="P150" s="197"/>
      <c r="Q150" s="197"/>
      <c r="R150" s="197"/>
      <c r="S150" s="197"/>
      <c r="T150" s="198"/>
      <c r="AT150" s="193" t="s">
        <v>142</v>
      </c>
      <c r="AU150" s="193" t="s">
        <v>85</v>
      </c>
      <c r="AV150" s="14" t="s">
        <v>83</v>
      </c>
      <c r="AW150" s="14" t="s">
        <v>32</v>
      </c>
      <c r="AX150" s="14" t="s">
        <v>76</v>
      </c>
      <c r="AY150" s="193" t="s">
        <v>132</v>
      </c>
    </row>
    <row r="151" spans="2:51" s="13" customFormat="1" ht="12">
      <c r="B151" s="184"/>
      <c r="D151" s="180" t="s">
        <v>142</v>
      </c>
      <c r="E151" s="185" t="s">
        <v>1</v>
      </c>
      <c r="F151" s="186" t="s">
        <v>167</v>
      </c>
      <c r="H151" s="187">
        <v>121.2</v>
      </c>
      <c r="I151" s="188"/>
      <c r="L151" s="184"/>
      <c r="M151" s="189"/>
      <c r="N151" s="190"/>
      <c r="O151" s="190"/>
      <c r="P151" s="190"/>
      <c r="Q151" s="190"/>
      <c r="R151" s="190"/>
      <c r="S151" s="190"/>
      <c r="T151" s="191"/>
      <c r="AT151" s="185" t="s">
        <v>142</v>
      </c>
      <c r="AU151" s="185" t="s">
        <v>85</v>
      </c>
      <c r="AV151" s="13" t="s">
        <v>85</v>
      </c>
      <c r="AW151" s="13" t="s">
        <v>32</v>
      </c>
      <c r="AX151" s="13" t="s">
        <v>76</v>
      </c>
      <c r="AY151" s="185" t="s">
        <v>132</v>
      </c>
    </row>
    <row r="152" spans="2:51" s="15" customFormat="1" ht="12">
      <c r="B152" s="199"/>
      <c r="D152" s="180" t="s">
        <v>142</v>
      </c>
      <c r="E152" s="200" t="s">
        <v>1</v>
      </c>
      <c r="F152" s="201" t="s">
        <v>152</v>
      </c>
      <c r="H152" s="202">
        <v>203.7</v>
      </c>
      <c r="I152" s="203"/>
      <c r="L152" s="199"/>
      <c r="M152" s="204"/>
      <c r="N152" s="205"/>
      <c r="O152" s="205"/>
      <c r="P152" s="205"/>
      <c r="Q152" s="205"/>
      <c r="R152" s="205"/>
      <c r="S152" s="205"/>
      <c r="T152" s="206"/>
      <c r="AT152" s="200" t="s">
        <v>142</v>
      </c>
      <c r="AU152" s="200" t="s">
        <v>85</v>
      </c>
      <c r="AV152" s="15" t="s">
        <v>138</v>
      </c>
      <c r="AW152" s="15" t="s">
        <v>32</v>
      </c>
      <c r="AX152" s="15" t="s">
        <v>83</v>
      </c>
      <c r="AY152" s="200" t="s">
        <v>132</v>
      </c>
    </row>
    <row r="153" spans="1:65" s="2" customFormat="1" ht="24" customHeight="1">
      <c r="A153" s="33"/>
      <c r="B153" s="166"/>
      <c r="C153" s="167" t="s">
        <v>168</v>
      </c>
      <c r="D153" s="167" t="s">
        <v>134</v>
      </c>
      <c r="E153" s="168" t="s">
        <v>169</v>
      </c>
      <c r="F153" s="169" t="s">
        <v>170</v>
      </c>
      <c r="G153" s="170" t="s">
        <v>171</v>
      </c>
      <c r="H153" s="171">
        <v>2016</v>
      </c>
      <c r="I153" s="172"/>
      <c r="J153" s="173">
        <f>ROUND(I153*H153,2)</f>
        <v>0</v>
      </c>
      <c r="K153" s="169" t="s">
        <v>869</v>
      </c>
      <c r="L153" s="34"/>
      <c r="M153" s="174" t="s">
        <v>1</v>
      </c>
      <c r="N153" s="175" t="s">
        <v>41</v>
      </c>
      <c r="O153" s="59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138</v>
      </c>
      <c r="AT153" s="178" t="s">
        <v>134</v>
      </c>
      <c r="AU153" s="178" t="s">
        <v>85</v>
      </c>
      <c r="AY153" s="18" t="s">
        <v>132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83</v>
      </c>
      <c r="BK153" s="179">
        <f>ROUND(I153*H153,2)</f>
        <v>0</v>
      </c>
      <c r="BL153" s="18" t="s">
        <v>138</v>
      </c>
      <c r="BM153" s="178" t="s">
        <v>172</v>
      </c>
    </row>
    <row r="154" spans="1:47" s="2" customFormat="1" ht="19.5">
      <c r="A154" s="33"/>
      <c r="B154" s="34"/>
      <c r="C154" s="33"/>
      <c r="D154" s="180" t="s">
        <v>140</v>
      </c>
      <c r="E154" s="33"/>
      <c r="F154" s="181" t="s">
        <v>141</v>
      </c>
      <c r="G154" s="33"/>
      <c r="H154" s="33"/>
      <c r="I154" s="102"/>
      <c r="J154" s="33"/>
      <c r="K154" s="33"/>
      <c r="L154" s="34"/>
      <c r="M154" s="182"/>
      <c r="N154" s="183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140</v>
      </c>
      <c r="AU154" s="18" t="s">
        <v>85</v>
      </c>
    </row>
    <row r="155" spans="2:51" s="13" customFormat="1" ht="12">
      <c r="B155" s="184"/>
      <c r="D155" s="180" t="s">
        <v>142</v>
      </c>
      <c r="E155" s="185" t="s">
        <v>1</v>
      </c>
      <c r="F155" s="186" t="s">
        <v>173</v>
      </c>
      <c r="H155" s="187">
        <v>2016</v>
      </c>
      <c r="I155" s="188"/>
      <c r="L155" s="184"/>
      <c r="M155" s="189"/>
      <c r="N155" s="190"/>
      <c r="O155" s="190"/>
      <c r="P155" s="190"/>
      <c r="Q155" s="190"/>
      <c r="R155" s="190"/>
      <c r="S155" s="190"/>
      <c r="T155" s="191"/>
      <c r="AT155" s="185" t="s">
        <v>142</v>
      </c>
      <c r="AU155" s="185" t="s">
        <v>85</v>
      </c>
      <c r="AV155" s="13" t="s">
        <v>85</v>
      </c>
      <c r="AW155" s="13" t="s">
        <v>32</v>
      </c>
      <c r="AX155" s="13" t="s">
        <v>83</v>
      </c>
      <c r="AY155" s="185" t="s">
        <v>132</v>
      </c>
    </row>
    <row r="156" spans="1:65" s="2" customFormat="1" ht="24" customHeight="1">
      <c r="A156" s="33"/>
      <c r="B156" s="166"/>
      <c r="C156" s="167" t="s">
        <v>174</v>
      </c>
      <c r="D156" s="167" t="s">
        <v>134</v>
      </c>
      <c r="E156" s="168" t="s">
        <v>175</v>
      </c>
      <c r="F156" s="169" t="s">
        <v>176</v>
      </c>
      <c r="G156" s="170" t="s">
        <v>171</v>
      </c>
      <c r="H156" s="171">
        <v>3</v>
      </c>
      <c r="I156" s="172"/>
      <c r="J156" s="173">
        <f>ROUND(I156*H156,2)</f>
        <v>0</v>
      </c>
      <c r="K156" s="169" t="s">
        <v>869</v>
      </c>
      <c r="L156" s="34"/>
      <c r="M156" s="174" t="s">
        <v>1</v>
      </c>
      <c r="N156" s="175" t="s">
        <v>41</v>
      </c>
      <c r="O156" s="59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138</v>
      </c>
      <c r="AT156" s="178" t="s">
        <v>134</v>
      </c>
      <c r="AU156" s="178" t="s">
        <v>85</v>
      </c>
      <c r="AY156" s="18" t="s">
        <v>132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83</v>
      </c>
      <c r="BK156" s="179">
        <f>ROUND(I156*H156,2)</f>
        <v>0</v>
      </c>
      <c r="BL156" s="18" t="s">
        <v>138</v>
      </c>
      <c r="BM156" s="178" t="s">
        <v>177</v>
      </c>
    </row>
    <row r="157" spans="1:47" s="2" customFormat="1" ht="19.5">
      <c r="A157" s="33"/>
      <c r="B157" s="34"/>
      <c r="C157" s="33"/>
      <c r="D157" s="180" t="s">
        <v>140</v>
      </c>
      <c r="E157" s="33"/>
      <c r="F157" s="181" t="s">
        <v>141</v>
      </c>
      <c r="G157" s="33"/>
      <c r="H157" s="33"/>
      <c r="I157" s="102"/>
      <c r="J157" s="33"/>
      <c r="K157" s="33"/>
      <c r="L157" s="34"/>
      <c r="M157" s="182"/>
      <c r="N157" s="183"/>
      <c r="O157" s="59"/>
      <c r="P157" s="59"/>
      <c r="Q157" s="59"/>
      <c r="R157" s="59"/>
      <c r="S157" s="59"/>
      <c r="T157" s="60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140</v>
      </c>
      <c r="AU157" s="18" t="s">
        <v>85</v>
      </c>
    </row>
    <row r="158" spans="2:51" s="14" customFormat="1" ht="12">
      <c r="B158" s="192"/>
      <c r="D158" s="180" t="s">
        <v>142</v>
      </c>
      <c r="E158" s="193" t="s">
        <v>1</v>
      </c>
      <c r="F158" s="194" t="s">
        <v>178</v>
      </c>
      <c r="H158" s="193" t="s">
        <v>1</v>
      </c>
      <c r="I158" s="195"/>
      <c r="L158" s="192"/>
      <c r="M158" s="196"/>
      <c r="N158" s="197"/>
      <c r="O158" s="197"/>
      <c r="P158" s="197"/>
      <c r="Q158" s="197"/>
      <c r="R158" s="197"/>
      <c r="S158" s="197"/>
      <c r="T158" s="198"/>
      <c r="AT158" s="193" t="s">
        <v>142</v>
      </c>
      <c r="AU158" s="193" t="s">
        <v>85</v>
      </c>
      <c r="AV158" s="14" t="s">
        <v>83</v>
      </c>
      <c r="AW158" s="14" t="s">
        <v>32</v>
      </c>
      <c r="AX158" s="14" t="s">
        <v>76</v>
      </c>
      <c r="AY158" s="193" t="s">
        <v>132</v>
      </c>
    </row>
    <row r="159" spans="2:51" s="13" customFormat="1" ht="12">
      <c r="B159" s="184"/>
      <c r="D159" s="180" t="s">
        <v>142</v>
      </c>
      <c r="E159" s="185" t="s">
        <v>1</v>
      </c>
      <c r="F159" s="186" t="s">
        <v>153</v>
      </c>
      <c r="H159" s="187">
        <v>3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5" t="s">
        <v>142</v>
      </c>
      <c r="AU159" s="185" t="s">
        <v>85</v>
      </c>
      <c r="AV159" s="13" t="s">
        <v>85</v>
      </c>
      <c r="AW159" s="13" t="s">
        <v>32</v>
      </c>
      <c r="AX159" s="13" t="s">
        <v>83</v>
      </c>
      <c r="AY159" s="185" t="s">
        <v>132</v>
      </c>
    </row>
    <row r="160" spans="1:65" s="2" customFormat="1" ht="24" customHeight="1">
      <c r="A160" s="33"/>
      <c r="B160" s="166"/>
      <c r="C160" s="167" t="s">
        <v>179</v>
      </c>
      <c r="D160" s="167" t="s">
        <v>134</v>
      </c>
      <c r="E160" s="168" t="s">
        <v>180</v>
      </c>
      <c r="F160" s="169" t="s">
        <v>181</v>
      </c>
      <c r="G160" s="170" t="s">
        <v>182</v>
      </c>
      <c r="H160" s="171">
        <v>126</v>
      </c>
      <c r="I160" s="172"/>
      <c r="J160" s="173">
        <f>ROUND(I160*H160,2)</f>
        <v>0</v>
      </c>
      <c r="K160" s="169" t="s">
        <v>869</v>
      </c>
      <c r="L160" s="34"/>
      <c r="M160" s="174" t="s">
        <v>1</v>
      </c>
      <c r="N160" s="175" t="s">
        <v>41</v>
      </c>
      <c r="O160" s="59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138</v>
      </c>
      <c r="AT160" s="178" t="s">
        <v>134</v>
      </c>
      <c r="AU160" s="178" t="s">
        <v>85</v>
      </c>
      <c r="AY160" s="18" t="s">
        <v>132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83</v>
      </c>
      <c r="BK160" s="179">
        <f>ROUND(I160*H160,2)</f>
        <v>0</v>
      </c>
      <c r="BL160" s="18" t="s">
        <v>138</v>
      </c>
      <c r="BM160" s="178" t="s">
        <v>183</v>
      </c>
    </row>
    <row r="161" spans="1:65" s="2" customFormat="1" ht="24" customHeight="1">
      <c r="A161" s="33"/>
      <c r="B161" s="166"/>
      <c r="C161" s="167" t="s">
        <v>184</v>
      </c>
      <c r="D161" s="167" t="s">
        <v>134</v>
      </c>
      <c r="E161" s="168" t="s">
        <v>185</v>
      </c>
      <c r="F161" s="169" t="s">
        <v>186</v>
      </c>
      <c r="G161" s="170" t="s">
        <v>182</v>
      </c>
      <c r="H161" s="171">
        <v>1</v>
      </c>
      <c r="I161" s="172"/>
      <c r="J161" s="173">
        <f>ROUND(I161*H161,2)</f>
        <v>0</v>
      </c>
      <c r="K161" s="169" t="s">
        <v>869</v>
      </c>
      <c r="L161" s="34"/>
      <c r="M161" s="174" t="s">
        <v>1</v>
      </c>
      <c r="N161" s="175" t="s">
        <v>41</v>
      </c>
      <c r="O161" s="59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138</v>
      </c>
      <c r="AT161" s="178" t="s">
        <v>134</v>
      </c>
      <c r="AU161" s="178" t="s">
        <v>85</v>
      </c>
      <c r="AY161" s="18" t="s">
        <v>132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83</v>
      </c>
      <c r="BK161" s="179">
        <f>ROUND(I161*H161,2)</f>
        <v>0</v>
      </c>
      <c r="BL161" s="18" t="s">
        <v>138</v>
      </c>
      <c r="BM161" s="178" t="s">
        <v>187</v>
      </c>
    </row>
    <row r="162" spans="1:65" s="2" customFormat="1" ht="16.5" customHeight="1">
      <c r="A162" s="33"/>
      <c r="B162" s="166"/>
      <c r="C162" s="167" t="s">
        <v>188</v>
      </c>
      <c r="D162" s="167" t="s">
        <v>134</v>
      </c>
      <c r="E162" s="168" t="s">
        <v>189</v>
      </c>
      <c r="F162" s="169" t="s">
        <v>190</v>
      </c>
      <c r="G162" s="170" t="s">
        <v>191</v>
      </c>
      <c r="H162" s="171">
        <v>4</v>
      </c>
      <c r="I162" s="172"/>
      <c r="J162" s="173">
        <f>ROUND(I162*H162,2)</f>
        <v>0</v>
      </c>
      <c r="K162" s="169" t="s">
        <v>869</v>
      </c>
      <c r="L162" s="34"/>
      <c r="M162" s="174" t="s">
        <v>1</v>
      </c>
      <c r="N162" s="175" t="s">
        <v>41</v>
      </c>
      <c r="O162" s="59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8" t="s">
        <v>138</v>
      </c>
      <c r="AT162" s="178" t="s">
        <v>134</v>
      </c>
      <c r="AU162" s="178" t="s">
        <v>85</v>
      </c>
      <c r="AY162" s="18" t="s">
        <v>132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8" t="s">
        <v>83</v>
      </c>
      <c r="BK162" s="179">
        <f>ROUND(I162*H162,2)</f>
        <v>0</v>
      </c>
      <c r="BL162" s="18" t="s">
        <v>138</v>
      </c>
      <c r="BM162" s="178" t="s">
        <v>192</v>
      </c>
    </row>
    <row r="163" spans="1:47" s="2" customFormat="1" ht="48.75">
      <c r="A163" s="33"/>
      <c r="B163" s="34"/>
      <c r="C163" s="33"/>
      <c r="D163" s="180" t="s">
        <v>140</v>
      </c>
      <c r="E163" s="33"/>
      <c r="F163" s="181" t="s">
        <v>193</v>
      </c>
      <c r="G163" s="33"/>
      <c r="H163" s="33"/>
      <c r="I163" s="102"/>
      <c r="J163" s="33"/>
      <c r="K163" s="33"/>
      <c r="L163" s="34"/>
      <c r="M163" s="182"/>
      <c r="N163" s="183"/>
      <c r="O163" s="59"/>
      <c r="P163" s="59"/>
      <c r="Q163" s="59"/>
      <c r="R163" s="59"/>
      <c r="S163" s="59"/>
      <c r="T163" s="60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140</v>
      </c>
      <c r="AU163" s="18" t="s">
        <v>85</v>
      </c>
    </row>
    <row r="164" spans="1:65" s="2" customFormat="1" ht="24" customHeight="1">
      <c r="A164" s="33"/>
      <c r="B164" s="166"/>
      <c r="C164" s="167" t="s">
        <v>194</v>
      </c>
      <c r="D164" s="167" t="s">
        <v>134</v>
      </c>
      <c r="E164" s="168" t="s">
        <v>195</v>
      </c>
      <c r="F164" s="169" t="s">
        <v>196</v>
      </c>
      <c r="G164" s="170" t="s">
        <v>146</v>
      </c>
      <c r="H164" s="171">
        <v>177.005</v>
      </c>
      <c r="I164" s="172"/>
      <c r="J164" s="173">
        <f>ROUND(I164*H164,2)</f>
        <v>0</v>
      </c>
      <c r="K164" s="169" t="s">
        <v>869</v>
      </c>
      <c r="L164" s="34"/>
      <c r="M164" s="174" t="s">
        <v>1</v>
      </c>
      <c r="N164" s="175" t="s">
        <v>41</v>
      </c>
      <c r="O164" s="59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138</v>
      </c>
      <c r="AT164" s="178" t="s">
        <v>134</v>
      </c>
      <c r="AU164" s="178" t="s">
        <v>85</v>
      </c>
      <c r="AY164" s="18" t="s">
        <v>132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83</v>
      </c>
      <c r="BK164" s="179">
        <f>ROUND(I164*H164,2)</f>
        <v>0</v>
      </c>
      <c r="BL164" s="18" t="s">
        <v>138</v>
      </c>
      <c r="BM164" s="178" t="s">
        <v>197</v>
      </c>
    </row>
    <row r="165" spans="1:47" s="2" customFormat="1" ht="29.25">
      <c r="A165" s="33"/>
      <c r="B165" s="34"/>
      <c r="C165" s="33"/>
      <c r="D165" s="180" t="s">
        <v>140</v>
      </c>
      <c r="E165" s="33"/>
      <c r="F165" s="181" t="s">
        <v>198</v>
      </c>
      <c r="G165" s="33"/>
      <c r="H165" s="33"/>
      <c r="I165" s="102"/>
      <c r="J165" s="33"/>
      <c r="K165" s="33"/>
      <c r="L165" s="34"/>
      <c r="M165" s="182"/>
      <c r="N165" s="183"/>
      <c r="O165" s="59"/>
      <c r="P165" s="59"/>
      <c r="Q165" s="59"/>
      <c r="R165" s="59"/>
      <c r="S165" s="59"/>
      <c r="T165" s="60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140</v>
      </c>
      <c r="AU165" s="18" t="s">
        <v>85</v>
      </c>
    </row>
    <row r="166" spans="2:51" s="14" customFormat="1" ht="12">
      <c r="B166" s="192"/>
      <c r="D166" s="180" t="s">
        <v>142</v>
      </c>
      <c r="E166" s="193" t="s">
        <v>1</v>
      </c>
      <c r="F166" s="194" t="s">
        <v>199</v>
      </c>
      <c r="H166" s="193" t="s">
        <v>1</v>
      </c>
      <c r="I166" s="195"/>
      <c r="L166" s="192"/>
      <c r="M166" s="196"/>
      <c r="N166" s="197"/>
      <c r="O166" s="197"/>
      <c r="P166" s="197"/>
      <c r="Q166" s="197"/>
      <c r="R166" s="197"/>
      <c r="S166" s="197"/>
      <c r="T166" s="198"/>
      <c r="AT166" s="193" t="s">
        <v>142</v>
      </c>
      <c r="AU166" s="193" t="s">
        <v>85</v>
      </c>
      <c r="AV166" s="14" t="s">
        <v>83</v>
      </c>
      <c r="AW166" s="14" t="s">
        <v>32</v>
      </c>
      <c r="AX166" s="14" t="s">
        <v>76</v>
      </c>
      <c r="AY166" s="193" t="s">
        <v>132</v>
      </c>
    </row>
    <row r="167" spans="2:51" s="13" customFormat="1" ht="12">
      <c r="B167" s="184"/>
      <c r="D167" s="180" t="s">
        <v>142</v>
      </c>
      <c r="E167" s="185" t="s">
        <v>1</v>
      </c>
      <c r="F167" s="186" t="s">
        <v>200</v>
      </c>
      <c r="H167" s="187">
        <v>29.41</v>
      </c>
      <c r="I167" s="188"/>
      <c r="L167" s="184"/>
      <c r="M167" s="189"/>
      <c r="N167" s="190"/>
      <c r="O167" s="190"/>
      <c r="P167" s="190"/>
      <c r="Q167" s="190"/>
      <c r="R167" s="190"/>
      <c r="S167" s="190"/>
      <c r="T167" s="191"/>
      <c r="AT167" s="185" t="s">
        <v>142</v>
      </c>
      <c r="AU167" s="185" t="s">
        <v>85</v>
      </c>
      <c r="AV167" s="13" t="s">
        <v>85</v>
      </c>
      <c r="AW167" s="13" t="s">
        <v>32</v>
      </c>
      <c r="AX167" s="13" t="s">
        <v>76</v>
      </c>
      <c r="AY167" s="185" t="s">
        <v>132</v>
      </c>
    </row>
    <row r="168" spans="2:51" s="13" customFormat="1" ht="12">
      <c r="B168" s="184"/>
      <c r="D168" s="180" t="s">
        <v>142</v>
      </c>
      <c r="E168" s="185" t="s">
        <v>1</v>
      </c>
      <c r="F168" s="186" t="s">
        <v>201</v>
      </c>
      <c r="H168" s="187">
        <v>62.715</v>
      </c>
      <c r="I168" s="188"/>
      <c r="L168" s="184"/>
      <c r="M168" s="189"/>
      <c r="N168" s="190"/>
      <c r="O168" s="190"/>
      <c r="P168" s="190"/>
      <c r="Q168" s="190"/>
      <c r="R168" s="190"/>
      <c r="S168" s="190"/>
      <c r="T168" s="191"/>
      <c r="AT168" s="185" t="s">
        <v>142</v>
      </c>
      <c r="AU168" s="185" t="s">
        <v>85</v>
      </c>
      <c r="AV168" s="13" t="s">
        <v>85</v>
      </c>
      <c r="AW168" s="13" t="s">
        <v>32</v>
      </c>
      <c r="AX168" s="13" t="s">
        <v>76</v>
      </c>
      <c r="AY168" s="185" t="s">
        <v>132</v>
      </c>
    </row>
    <row r="169" spans="2:51" s="14" customFormat="1" ht="12">
      <c r="B169" s="192"/>
      <c r="D169" s="180" t="s">
        <v>142</v>
      </c>
      <c r="E169" s="193" t="s">
        <v>1</v>
      </c>
      <c r="F169" s="194" t="s">
        <v>202</v>
      </c>
      <c r="H169" s="193" t="s">
        <v>1</v>
      </c>
      <c r="I169" s="195"/>
      <c r="L169" s="192"/>
      <c r="M169" s="196"/>
      <c r="N169" s="197"/>
      <c r="O169" s="197"/>
      <c r="P169" s="197"/>
      <c r="Q169" s="197"/>
      <c r="R169" s="197"/>
      <c r="S169" s="197"/>
      <c r="T169" s="198"/>
      <c r="AT169" s="193" t="s">
        <v>142</v>
      </c>
      <c r="AU169" s="193" t="s">
        <v>85</v>
      </c>
      <c r="AV169" s="14" t="s">
        <v>83</v>
      </c>
      <c r="AW169" s="14" t="s">
        <v>32</v>
      </c>
      <c r="AX169" s="14" t="s">
        <v>76</v>
      </c>
      <c r="AY169" s="193" t="s">
        <v>132</v>
      </c>
    </row>
    <row r="170" spans="2:51" s="13" customFormat="1" ht="12">
      <c r="B170" s="184"/>
      <c r="D170" s="180" t="s">
        <v>142</v>
      </c>
      <c r="E170" s="185" t="s">
        <v>1</v>
      </c>
      <c r="F170" s="186" t="s">
        <v>203</v>
      </c>
      <c r="H170" s="187">
        <v>84.88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5" t="s">
        <v>142</v>
      </c>
      <c r="AU170" s="185" t="s">
        <v>85</v>
      </c>
      <c r="AV170" s="13" t="s">
        <v>85</v>
      </c>
      <c r="AW170" s="13" t="s">
        <v>32</v>
      </c>
      <c r="AX170" s="13" t="s">
        <v>76</v>
      </c>
      <c r="AY170" s="185" t="s">
        <v>132</v>
      </c>
    </row>
    <row r="171" spans="2:51" s="15" customFormat="1" ht="12">
      <c r="B171" s="199"/>
      <c r="D171" s="180" t="s">
        <v>142</v>
      </c>
      <c r="E171" s="200" t="s">
        <v>1</v>
      </c>
      <c r="F171" s="201" t="s">
        <v>152</v>
      </c>
      <c r="H171" s="202">
        <v>177.005</v>
      </c>
      <c r="I171" s="203"/>
      <c r="L171" s="199"/>
      <c r="M171" s="204"/>
      <c r="N171" s="205"/>
      <c r="O171" s="205"/>
      <c r="P171" s="205"/>
      <c r="Q171" s="205"/>
      <c r="R171" s="205"/>
      <c r="S171" s="205"/>
      <c r="T171" s="206"/>
      <c r="AT171" s="200" t="s">
        <v>142</v>
      </c>
      <c r="AU171" s="200" t="s">
        <v>85</v>
      </c>
      <c r="AV171" s="15" t="s">
        <v>138</v>
      </c>
      <c r="AW171" s="15" t="s">
        <v>32</v>
      </c>
      <c r="AX171" s="15" t="s">
        <v>83</v>
      </c>
      <c r="AY171" s="200" t="s">
        <v>132</v>
      </c>
    </row>
    <row r="172" spans="1:65" s="2" customFormat="1" ht="24" customHeight="1">
      <c r="A172" s="33"/>
      <c r="B172" s="166"/>
      <c r="C172" s="167" t="s">
        <v>204</v>
      </c>
      <c r="D172" s="167" t="s">
        <v>134</v>
      </c>
      <c r="E172" s="168" t="s">
        <v>205</v>
      </c>
      <c r="F172" s="169" t="s">
        <v>206</v>
      </c>
      <c r="G172" s="170" t="s">
        <v>146</v>
      </c>
      <c r="H172" s="171">
        <v>88.525</v>
      </c>
      <c r="I172" s="172"/>
      <c r="J172" s="173">
        <f>ROUND(I172*H172,2)</f>
        <v>0</v>
      </c>
      <c r="K172" s="169" t="s">
        <v>869</v>
      </c>
      <c r="L172" s="34"/>
      <c r="M172" s="174" t="s">
        <v>1</v>
      </c>
      <c r="N172" s="175" t="s">
        <v>41</v>
      </c>
      <c r="O172" s="59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8" t="s">
        <v>138</v>
      </c>
      <c r="AT172" s="178" t="s">
        <v>134</v>
      </c>
      <c r="AU172" s="178" t="s">
        <v>85</v>
      </c>
      <c r="AY172" s="18" t="s">
        <v>132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8" t="s">
        <v>83</v>
      </c>
      <c r="BK172" s="179">
        <f>ROUND(I172*H172,2)</f>
        <v>0</v>
      </c>
      <c r="BL172" s="18" t="s">
        <v>138</v>
      </c>
      <c r="BM172" s="178" t="s">
        <v>207</v>
      </c>
    </row>
    <row r="173" spans="2:51" s="13" customFormat="1" ht="12">
      <c r="B173" s="184"/>
      <c r="D173" s="180" t="s">
        <v>142</v>
      </c>
      <c r="E173" s="185" t="s">
        <v>1</v>
      </c>
      <c r="F173" s="186" t="s">
        <v>208</v>
      </c>
      <c r="H173" s="187">
        <v>88.525</v>
      </c>
      <c r="I173" s="188"/>
      <c r="L173" s="184"/>
      <c r="M173" s="189"/>
      <c r="N173" s="190"/>
      <c r="O173" s="190"/>
      <c r="P173" s="190"/>
      <c r="Q173" s="190"/>
      <c r="R173" s="190"/>
      <c r="S173" s="190"/>
      <c r="T173" s="191"/>
      <c r="AT173" s="185" t="s">
        <v>142</v>
      </c>
      <c r="AU173" s="185" t="s">
        <v>85</v>
      </c>
      <c r="AV173" s="13" t="s">
        <v>85</v>
      </c>
      <c r="AW173" s="13" t="s">
        <v>32</v>
      </c>
      <c r="AX173" s="13" t="s">
        <v>83</v>
      </c>
      <c r="AY173" s="185" t="s">
        <v>132</v>
      </c>
    </row>
    <row r="174" spans="1:65" s="2" customFormat="1" ht="24" customHeight="1">
      <c r="A174" s="33"/>
      <c r="B174" s="166"/>
      <c r="C174" s="167" t="s">
        <v>209</v>
      </c>
      <c r="D174" s="167" t="s">
        <v>134</v>
      </c>
      <c r="E174" s="168" t="s">
        <v>210</v>
      </c>
      <c r="F174" s="169" t="s">
        <v>211</v>
      </c>
      <c r="G174" s="170" t="s">
        <v>146</v>
      </c>
      <c r="H174" s="171">
        <v>177.005</v>
      </c>
      <c r="I174" s="172"/>
      <c r="J174" s="173">
        <f>ROUND(I174*H174,2)</f>
        <v>0</v>
      </c>
      <c r="K174" s="169" t="s">
        <v>869</v>
      </c>
      <c r="L174" s="34"/>
      <c r="M174" s="174" t="s">
        <v>1</v>
      </c>
      <c r="N174" s="175" t="s">
        <v>41</v>
      </c>
      <c r="O174" s="59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8" t="s">
        <v>138</v>
      </c>
      <c r="AT174" s="178" t="s">
        <v>134</v>
      </c>
      <c r="AU174" s="178" t="s">
        <v>85</v>
      </c>
      <c r="AY174" s="18" t="s">
        <v>132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8" t="s">
        <v>83</v>
      </c>
      <c r="BK174" s="179">
        <f>ROUND(I174*H174,2)</f>
        <v>0</v>
      </c>
      <c r="BL174" s="18" t="s">
        <v>138</v>
      </c>
      <c r="BM174" s="178" t="s">
        <v>212</v>
      </c>
    </row>
    <row r="175" spans="1:47" s="2" customFormat="1" ht="29.25">
      <c r="A175" s="33"/>
      <c r="B175" s="34"/>
      <c r="C175" s="33"/>
      <c r="D175" s="180" t="s">
        <v>140</v>
      </c>
      <c r="E175" s="33"/>
      <c r="F175" s="181" t="s">
        <v>198</v>
      </c>
      <c r="G175" s="33"/>
      <c r="H175" s="33"/>
      <c r="I175" s="102"/>
      <c r="J175" s="33"/>
      <c r="K175" s="33"/>
      <c r="L175" s="34"/>
      <c r="M175" s="182"/>
      <c r="N175" s="183"/>
      <c r="O175" s="59"/>
      <c r="P175" s="59"/>
      <c r="Q175" s="59"/>
      <c r="R175" s="59"/>
      <c r="S175" s="59"/>
      <c r="T175" s="60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140</v>
      </c>
      <c r="AU175" s="18" t="s">
        <v>85</v>
      </c>
    </row>
    <row r="176" spans="2:51" s="14" customFormat="1" ht="12">
      <c r="B176" s="192"/>
      <c r="D176" s="180" t="s">
        <v>142</v>
      </c>
      <c r="E176" s="193" t="s">
        <v>1</v>
      </c>
      <c r="F176" s="194" t="s">
        <v>199</v>
      </c>
      <c r="H176" s="193" t="s">
        <v>1</v>
      </c>
      <c r="I176" s="195"/>
      <c r="L176" s="192"/>
      <c r="M176" s="196"/>
      <c r="N176" s="197"/>
      <c r="O176" s="197"/>
      <c r="P176" s="197"/>
      <c r="Q176" s="197"/>
      <c r="R176" s="197"/>
      <c r="S176" s="197"/>
      <c r="T176" s="198"/>
      <c r="AT176" s="193" t="s">
        <v>142</v>
      </c>
      <c r="AU176" s="193" t="s">
        <v>85</v>
      </c>
      <c r="AV176" s="14" t="s">
        <v>83</v>
      </c>
      <c r="AW176" s="14" t="s">
        <v>32</v>
      </c>
      <c r="AX176" s="14" t="s">
        <v>76</v>
      </c>
      <c r="AY176" s="193" t="s">
        <v>132</v>
      </c>
    </row>
    <row r="177" spans="2:51" s="13" customFormat="1" ht="12">
      <c r="B177" s="184"/>
      <c r="D177" s="180" t="s">
        <v>142</v>
      </c>
      <c r="E177" s="185" t="s">
        <v>1</v>
      </c>
      <c r="F177" s="186" t="s">
        <v>200</v>
      </c>
      <c r="H177" s="187">
        <v>29.41</v>
      </c>
      <c r="I177" s="188"/>
      <c r="L177" s="184"/>
      <c r="M177" s="189"/>
      <c r="N177" s="190"/>
      <c r="O177" s="190"/>
      <c r="P177" s="190"/>
      <c r="Q177" s="190"/>
      <c r="R177" s="190"/>
      <c r="S177" s="190"/>
      <c r="T177" s="191"/>
      <c r="AT177" s="185" t="s">
        <v>142</v>
      </c>
      <c r="AU177" s="185" t="s">
        <v>85</v>
      </c>
      <c r="AV177" s="13" t="s">
        <v>85</v>
      </c>
      <c r="AW177" s="13" t="s">
        <v>32</v>
      </c>
      <c r="AX177" s="13" t="s">
        <v>76</v>
      </c>
      <c r="AY177" s="185" t="s">
        <v>132</v>
      </c>
    </row>
    <row r="178" spans="2:51" s="13" customFormat="1" ht="12">
      <c r="B178" s="184"/>
      <c r="D178" s="180" t="s">
        <v>142</v>
      </c>
      <c r="E178" s="185" t="s">
        <v>1</v>
      </c>
      <c r="F178" s="186" t="s">
        <v>201</v>
      </c>
      <c r="H178" s="187">
        <v>62.715</v>
      </c>
      <c r="I178" s="188"/>
      <c r="L178" s="184"/>
      <c r="M178" s="189"/>
      <c r="N178" s="190"/>
      <c r="O178" s="190"/>
      <c r="P178" s="190"/>
      <c r="Q178" s="190"/>
      <c r="R178" s="190"/>
      <c r="S178" s="190"/>
      <c r="T178" s="191"/>
      <c r="AT178" s="185" t="s">
        <v>142</v>
      </c>
      <c r="AU178" s="185" t="s">
        <v>85</v>
      </c>
      <c r="AV178" s="13" t="s">
        <v>85</v>
      </c>
      <c r="AW178" s="13" t="s">
        <v>32</v>
      </c>
      <c r="AX178" s="13" t="s">
        <v>76</v>
      </c>
      <c r="AY178" s="185" t="s">
        <v>132</v>
      </c>
    </row>
    <row r="179" spans="2:51" s="14" customFormat="1" ht="12">
      <c r="B179" s="192"/>
      <c r="D179" s="180" t="s">
        <v>142</v>
      </c>
      <c r="E179" s="193" t="s">
        <v>1</v>
      </c>
      <c r="F179" s="194" t="s">
        <v>202</v>
      </c>
      <c r="H179" s="193" t="s">
        <v>1</v>
      </c>
      <c r="I179" s="195"/>
      <c r="L179" s="192"/>
      <c r="M179" s="196"/>
      <c r="N179" s="197"/>
      <c r="O179" s="197"/>
      <c r="P179" s="197"/>
      <c r="Q179" s="197"/>
      <c r="R179" s="197"/>
      <c r="S179" s="197"/>
      <c r="T179" s="198"/>
      <c r="AT179" s="193" t="s">
        <v>142</v>
      </c>
      <c r="AU179" s="193" t="s">
        <v>85</v>
      </c>
      <c r="AV179" s="14" t="s">
        <v>83</v>
      </c>
      <c r="AW179" s="14" t="s">
        <v>32</v>
      </c>
      <c r="AX179" s="14" t="s">
        <v>76</v>
      </c>
      <c r="AY179" s="193" t="s">
        <v>132</v>
      </c>
    </row>
    <row r="180" spans="2:51" s="13" customFormat="1" ht="12">
      <c r="B180" s="184"/>
      <c r="D180" s="180" t="s">
        <v>142</v>
      </c>
      <c r="E180" s="185" t="s">
        <v>1</v>
      </c>
      <c r="F180" s="186" t="s">
        <v>203</v>
      </c>
      <c r="H180" s="187">
        <v>84.88</v>
      </c>
      <c r="I180" s="188"/>
      <c r="L180" s="184"/>
      <c r="M180" s="189"/>
      <c r="N180" s="190"/>
      <c r="O180" s="190"/>
      <c r="P180" s="190"/>
      <c r="Q180" s="190"/>
      <c r="R180" s="190"/>
      <c r="S180" s="190"/>
      <c r="T180" s="191"/>
      <c r="AT180" s="185" t="s">
        <v>142</v>
      </c>
      <c r="AU180" s="185" t="s">
        <v>85</v>
      </c>
      <c r="AV180" s="13" t="s">
        <v>85</v>
      </c>
      <c r="AW180" s="13" t="s">
        <v>32</v>
      </c>
      <c r="AX180" s="13" t="s">
        <v>76</v>
      </c>
      <c r="AY180" s="185" t="s">
        <v>132</v>
      </c>
    </row>
    <row r="181" spans="2:51" s="15" customFormat="1" ht="12">
      <c r="B181" s="199"/>
      <c r="D181" s="180" t="s">
        <v>142</v>
      </c>
      <c r="E181" s="200" t="s">
        <v>1</v>
      </c>
      <c r="F181" s="201" t="s">
        <v>152</v>
      </c>
      <c r="H181" s="202">
        <v>177.005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142</v>
      </c>
      <c r="AU181" s="200" t="s">
        <v>85</v>
      </c>
      <c r="AV181" s="15" t="s">
        <v>138</v>
      </c>
      <c r="AW181" s="15" t="s">
        <v>32</v>
      </c>
      <c r="AX181" s="15" t="s">
        <v>83</v>
      </c>
      <c r="AY181" s="200" t="s">
        <v>132</v>
      </c>
    </row>
    <row r="182" spans="1:65" s="2" customFormat="1" ht="24" customHeight="1">
      <c r="A182" s="33"/>
      <c r="B182" s="166"/>
      <c r="C182" s="167" t="s">
        <v>213</v>
      </c>
      <c r="D182" s="167" t="s">
        <v>134</v>
      </c>
      <c r="E182" s="168" t="s">
        <v>214</v>
      </c>
      <c r="F182" s="169" t="s">
        <v>215</v>
      </c>
      <c r="G182" s="170" t="s">
        <v>146</v>
      </c>
      <c r="H182" s="171">
        <v>88.525</v>
      </c>
      <c r="I182" s="172"/>
      <c r="J182" s="173">
        <f>ROUND(I182*H182,2)</f>
        <v>0</v>
      </c>
      <c r="K182" s="169" t="s">
        <v>869</v>
      </c>
      <c r="L182" s="34"/>
      <c r="M182" s="174" t="s">
        <v>1</v>
      </c>
      <c r="N182" s="175" t="s">
        <v>41</v>
      </c>
      <c r="O182" s="59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8" t="s">
        <v>138</v>
      </c>
      <c r="AT182" s="178" t="s">
        <v>134</v>
      </c>
      <c r="AU182" s="178" t="s">
        <v>85</v>
      </c>
      <c r="AY182" s="18" t="s">
        <v>132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83</v>
      </c>
      <c r="BK182" s="179">
        <f>ROUND(I182*H182,2)</f>
        <v>0</v>
      </c>
      <c r="BL182" s="18" t="s">
        <v>138</v>
      </c>
      <c r="BM182" s="178" t="s">
        <v>216</v>
      </c>
    </row>
    <row r="183" spans="2:51" s="13" customFormat="1" ht="12">
      <c r="B183" s="184"/>
      <c r="D183" s="180" t="s">
        <v>142</v>
      </c>
      <c r="E183" s="185" t="s">
        <v>1</v>
      </c>
      <c r="F183" s="186" t="s">
        <v>208</v>
      </c>
      <c r="H183" s="187">
        <v>88.525</v>
      </c>
      <c r="I183" s="188"/>
      <c r="L183" s="184"/>
      <c r="M183" s="189"/>
      <c r="N183" s="190"/>
      <c r="O183" s="190"/>
      <c r="P183" s="190"/>
      <c r="Q183" s="190"/>
      <c r="R183" s="190"/>
      <c r="S183" s="190"/>
      <c r="T183" s="191"/>
      <c r="AT183" s="185" t="s">
        <v>142</v>
      </c>
      <c r="AU183" s="185" t="s">
        <v>85</v>
      </c>
      <c r="AV183" s="13" t="s">
        <v>85</v>
      </c>
      <c r="AW183" s="13" t="s">
        <v>32</v>
      </c>
      <c r="AX183" s="13" t="s">
        <v>83</v>
      </c>
      <c r="AY183" s="185" t="s">
        <v>132</v>
      </c>
    </row>
    <row r="184" spans="1:65" s="2" customFormat="1" ht="24" customHeight="1">
      <c r="A184" s="33"/>
      <c r="B184" s="166"/>
      <c r="C184" s="167" t="s">
        <v>217</v>
      </c>
      <c r="D184" s="167" t="s">
        <v>134</v>
      </c>
      <c r="E184" s="168" t="s">
        <v>218</v>
      </c>
      <c r="F184" s="169" t="s">
        <v>219</v>
      </c>
      <c r="G184" s="170" t="s">
        <v>146</v>
      </c>
      <c r="H184" s="171">
        <v>365.1</v>
      </c>
      <c r="I184" s="172"/>
      <c r="J184" s="173">
        <f>ROUND(I184*H184,2)</f>
        <v>0</v>
      </c>
      <c r="K184" s="169" t="s">
        <v>869</v>
      </c>
      <c r="L184" s="34"/>
      <c r="M184" s="174" t="s">
        <v>1</v>
      </c>
      <c r="N184" s="175" t="s">
        <v>41</v>
      </c>
      <c r="O184" s="59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8" t="s">
        <v>138</v>
      </c>
      <c r="AT184" s="178" t="s">
        <v>134</v>
      </c>
      <c r="AU184" s="178" t="s">
        <v>85</v>
      </c>
      <c r="AY184" s="18" t="s">
        <v>132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83</v>
      </c>
      <c r="BK184" s="179">
        <f>ROUND(I184*H184,2)</f>
        <v>0</v>
      </c>
      <c r="BL184" s="18" t="s">
        <v>138</v>
      </c>
      <c r="BM184" s="178" t="s">
        <v>220</v>
      </c>
    </row>
    <row r="185" spans="2:51" s="14" customFormat="1" ht="12">
      <c r="B185" s="192"/>
      <c r="D185" s="180" t="s">
        <v>142</v>
      </c>
      <c r="E185" s="193" t="s">
        <v>1</v>
      </c>
      <c r="F185" s="194" t="s">
        <v>221</v>
      </c>
      <c r="H185" s="193" t="s">
        <v>1</v>
      </c>
      <c r="I185" s="195"/>
      <c r="L185" s="192"/>
      <c r="M185" s="196"/>
      <c r="N185" s="197"/>
      <c r="O185" s="197"/>
      <c r="P185" s="197"/>
      <c r="Q185" s="197"/>
      <c r="R185" s="197"/>
      <c r="S185" s="197"/>
      <c r="T185" s="198"/>
      <c r="AT185" s="193" t="s">
        <v>142</v>
      </c>
      <c r="AU185" s="193" t="s">
        <v>85</v>
      </c>
      <c r="AV185" s="14" t="s">
        <v>83</v>
      </c>
      <c r="AW185" s="14" t="s">
        <v>32</v>
      </c>
      <c r="AX185" s="14" t="s">
        <v>76</v>
      </c>
      <c r="AY185" s="193" t="s">
        <v>132</v>
      </c>
    </row>
    <row r="186" spans="2:51" s="13" customFormat="1" ht="12">
      <c r="B186" s="184"/>
      <c r="D186" s="180" t="s">
        <v>142</v>
      </c>
      <c r="E186" s="185" t="s">
        <v>1</v>
      </c>
      <c r="F186" s="186" t="s">
        <v>222</v>
      </c>
      <c r="H186" s="187">
        <v>354.1</v>
      </c>
      <c r="I186" s="188"/>
      <c r="L186" s="184"/>
      <c r="M186" s="189"/>
      <c r="N186" s="190"/>
      <c r="O186" s="190"/>
      <c r="P186" s="190"/>
      <c r="Q186" s="190"/>
      <c r="R186" s="190"/>
      <c r="S186" s="190"/>
      <c r="T186" s="191"/>
      <c r="AT186" s="185" t="s">
        <v>142</v>
      </c>
      <c r="AU186" s="185" t="s">
        <v>85</v>
      </c>
      <c r="AV186" s="13" t="s">
        <v>85</v>
      </c>
      <c r="AW186" s="13" t="s">
        <v>32</v>
      </c>
      <c r="AX186" s="13" t="s">
        <v>76</v>
      </c>
      <c r="AY186" s="185" t="s">
        <v>132</v>
      </c>
    </row>
    <row r="187" spans="2:51" s="14" customFormat="1" ht="12">
      <c r="B187" s="192"/>
      <c r="D187" s="180" t="s">
        <v>142</v>
      </c>
      <c r="E187" s="193" t="s">
        <v>1</v>
      </c>
      <c r="F187" s="194" t="s">
        <v>223</v>
      </c>
      <c r="H187" s="193" t="s">
        <v>1</v>
      </c>
      <c r="I187" s="195"/>
      <c r="L187" s="192"/>
      <c r="M187" s="196"/>
      <c r="N187" s="197"/>
      <c r="O187" s="197"/>
      <c r="P187" s="197"/>
      <c r="Q187" s="197"/>
      <c r="R187" s="197"/>
      <c r="S187" s="197"/>
      <c r="T187" s="198"/>
      <c r="AT187" s="193" t="s">
        <v>142</v>
      </c>
      <c r="AU187" s="193" t="s">
        <v>85</v>
      </c>
      <c r="AV187" s="14" t="s">
        <v>83</v>
      </c>
      <c r="AW187" s="14" t="s">
        <v>32</v>
      </c>
      <c r="AX187" s="14" t="s">
        <v>76</v>
      </c>
      <c r="AY187" s="193" t="s">
        <v>132</v>
      </c>
    </row>
    <row r="188" spans="2:51" s="13" customFormat="1" ht="12">
      <c r="B188" s="184"/>
      <c r="D188" s="180" t="s">
        <v>142</v>
      </c>
      <c r="E188" s="185" t="s">
        <v>1</v>
      </c>
      <c r="F188" s="186" t="s">
        <v>224</v>
      </c>
      <c r="H188" s="187">
        <v>-45.04</v>
      </c>
      <c r="I188" s="188"/>
      <c r="L188" s="184"/>
      <c r="M188" s="189"/>
      <c r="N188" s="190"/>
      <c r="O188" s="190"/>
      <c r="P188" s="190"/>
      <c r="Q188" s="190"/>
      <c r="R188" s="190"/>
      <c r="S188" s="190"/>
      <c r="T188" s="191"/>
      <c r="AT188" s="185" t="s">
        <v>142</v>
      </c>
      <c r="AU188" s="185" t="s">
        <v>85</v>
      </c>
      <c r="AV188" s="13" t="s">
        <v>85</v>
      </c>
      <c r="AW188" s="13" t="s">
        <v>32</v>
      </c>
      <c r="AX188" s="13" t="s">
        <v>76</v>
      </c>
      <c r="AY188" s="185" t="s">
        <v>132</v>
      </c>
    </row>
    <row r="189" spans="2:51" s="14" customFormat="1" ht="12">
      <c r="B189" s="192"/>
      <c r="D189" s="180" t="s">
        <v>142</v>
      </c>
      <c r="E189" s="193" t="s">
        <v>1</v>
      </c>
      <c r="F189" s="194" t="s">
        <v>225</v>
      </c>
      <c r="H189" s="193" t="s">
        <v>1</v>
      </c>
      <c r="I189" s="195"/>
      <c r="L189" s="192"/>
      <c r="M189" s="196"/>
      <c r="N189" s="197"/>
      <c r="O189" s="197"/>
      <c r="P189" s="197"/>
      <c r="Q189" s="197"/>
      <c r="R189" s="197"/>
      <c r="S189" s="197"/>
      <c r="T189" s="198"/>
      <c r="AT189" s="193" t="s">
        <v>142</v>
      </c>
      <c r="AU189" s="193" t="s">
        <v>85</v>
      </c>
      <c r="AV189" s="14" t="s">
        <v>83</v>
      </c>
      <c r="AW189" s="14" t="s">
        <v>32</v>
      </c>
      <c r="AX189" s="14" t="s">
        <v>76</v>
      </c>
      <c r="AY189" s="193" t="s">
        <v>132</v>
      </c>
    </row>
    <row r="190" spans="2:51" s="13" customFormat="1" ht="12">
      <c r="B190" s="184"/>
      <c r="D190" s="180" t="s">
        <v>142</v>
      </c>
      <c r="E190" s="185" t="s">
        <v>1</v>
      </c>
      <c r="F190" s="186" t="s">
        <v>226</v>
      </c>
      <c r="H190" s="187">
        <v>56.04</v>
      </c>
      <c r="I190" s="188"/>
      <c r="L190" s="184"/>
      <c r="M190" s="189"/>
      <c r="N190" s="190"/>
      <c r="O190" s="190"/>
      <c r="P190" s="190"/>
      <c r="Q190" s="190"/>
      <c r="R190" s="190"/>
      <c r="S190" s="190"/>
      <c r="T190" s="191"/>
      <c r="AT190" s="185" t="s">
        <v>142</v>
      </c>
      <c r="AU190" s="185" t="s">
        <v>85</v>
      </c>
      <c r="AV190" s="13" t="s">
        <v>85</v>
      </c>
      <c r="AW190" s="13" t="s">
        <v>32</v>
      </c>
      <c r="AX190" s="13" t="s">
        <v>76</v>
      </c>
      <c r="AY190" s="185" t="s">
        <v>132</v>
      </c>
    </row>
    <row r="191" spans="2:51" s="15" customFormat="1" ht="12">
      <c r="B191" s="199"/>
      <c r="D191" s="180" t="s">
        <v>142</v>
      </c>
      <c r="E191" s="200" t="s">
        <v>1</v>
      </c>
      <c r="F191" s="201" t="s">
        <v>152</v>
      </c>
      <c r="H191" s="202">
        <v>365.1</v>
      </c>
      <c r="I191" s="203"/>
      <c r="L191" s="199"/>
      <c r="M191" s="204"/>
      <c r="N191" s="205"/>
      <c r="O191" s="205"/>
      <c r="P191" s="205"/>
      <c r="Q191" s="205"/>
      <c r="R191" s="205"/>
      <c r="S191" s="205"/>
      <c r="T191" s="206"/>
      <c r="AT191" s="200" t="s">
        <v>142</v>
      </c>
      <c r="AU191" s="200" t="s">
        <v>85</v>
      </c>
      <c r="AV191" s="15" t="s">
        <v>138</v>
      </c>
      <c r="AW191" s="15" t="s">
        <v>32</v>
      </c>
      <c r="AX191" s="15" t="s">
        <v>83</v>
      </c>
      <c r="AY191" s="200" t="s">
        <v>132</v>
      </c>
    </row>
    <row r="192" spans="1:65" s="2" customFormat="1" ht="24" customHeight="1">
      <c r="A192" s="33"/>
      <c r="B192" s="166"/>
      <c r="C192" s="167" t="s">
        <v>8</v>
      </c>
      <c r="D192" s="167" t="s">
        <v>134</v>
      </c>
      <c r="E192" s="168" t="s">
        <v>227</v>
      </c>
      <c r="F192" s="169" t="s">
        <v>228</v>
      </c>
      <c r="G192" s="170" t="s">
        <v>146</v>
      </c>
      <c r="H192" s="171">
        <v>1825.5</v>
      </c>
      <c r="I192" s="172"/>
      <c r="J192" s="173">
        <f>ROUND(I192*H192,2)</f>
        <v>0</v>
      </c>
      <c r="K192" s="169" t="s">
        <v>869</v>
      </c>
      <c r="L192" s="34"/>
      <c r="M192" s="174" t="s">
        <v>1</v>
      </c>
      <c r="N192" s="175" t="s">
        <v>41</v>
      </c>
      <c r="O192" s="59"/>
      <c r="P192" s="176">
        <f>O192*H192</f>
        <v>0</v>
      </c>
      <c r="Q192" s="176">
        <v>0</v>
      </c>
      <c r="R192" s="176">
        <f>Q192*H192</f>
        <v>0</v>
      </c>
      <c r="S192" s="176">
        <v>0</v>
      </c>
      <c r="T192" s="17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8" t="s">
        <v>138</v>
      </c>
      <c r="AT192" s="178" t="s">
        <v>134</v>
      </c>
      <c r="AU192" s="178" t="s">
        <v>85</v>
      </c>
      <c r="AY192" s="18" t="s">
        <v>132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18" t="s">
        <v>83</v>
      </c>
      <c r="BK192" s="179">
        <f>ROUND(I192*H192,2)</f>
        <v>0</v>
      </c>
      <c r="BL192" s="18" t="s">
        <v>138</v>
      </c>
      <c r="BM192" s="178" t="s">
        <v>229</v>
      </c>
    </row>
    <row r="193" spans="2:51" s="13" customFormat="1" ht="12">
      <c r="B193" s="184"/>
      <c r="D193" s="180" t="s">
        <v>142</v>
      </c>
      <c r="E193" s="185" t="s">
        <v>1</v>
      </c>
      <c r="F193" s="186" t="s">
        <v>230</v>
      </c>
      <c r="H193" s="187">
        <v>1825.5</v>
      </c>
      <c r="I193" s="188"/>
      <c r="L193" s="184"/>
      <c r="M193" s="189"/>
      <c r="N193" s="190"/>
      <c r="O193" s="190"/>
      <c r="P193" s="190"/>
      <c r="Q193" s="190"/>
      <c r="R193" s="190"/>
      <c r="S193" s="190"/>
      <c r="T193" s="191"/>
      <c r="AT193" s="185" t="s">
        <v>142</v>
      </c>
      <c r="AU193" s="185" t="s">
        <v>85</v>
      </c>
      <c r="AV193" s="13" t="s">
        <v>85</v>
      </c>
      <c r="AW193" s="13" t="s">
        <v>32</v>
      </c>
      <c r="AX193" s="13" t="s">
        <v>83</v>
      </c>
      <c r="AY193" s="185" t="s">
        <v>132</v>
      </c>
    </row>
    <row r="194" spans="1:65" s="2" customFormat="1" ht="16.5" customHeight="1">
      <c r="A194" s="33"/>
      <c r="B194" s="166"/>
      <c r="C194" s="167" t="s">
        <v>231</v>
      </c>
      <c r="D194" s="167" t="s">
        <v>134</v>
      </c>
      <c r="E194" s="168" t="s">
        <v>232</v>
      </c>
      <c r="F194" s="169" t="s">
        <v>233</v>
      </c>
      <c r="G194" s="170" t="s">
        <v>146</v>
      </c>
      <c r="H194" s="171">
        <v>56.04</v>
      </c>
      <c r="I194" s="172"/>
      <c r="J194" s="173">
        <f>ROUND(I194*H194,2)</f>
        <v>0</v>
      </c>
      <c r="K194" s="169" t="s">
        <v>869</v>
      </c>
      <c r="L194" s="34"/>
      <c r="M194" s="174" t="s">
        <v>1</v>
      </c>
      <c r="N194" s="175" t="s">
        <v>41</v>
      </c>
      <c r="O194" s="59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8" t="s">
        <v>138</v>
      </c>
      <c r="AT194" s="178" t="s">
        <v>134</v>
      </c>
      <c r="AU194" s="178" t="s">
        <v>85</v>
      </c>
      <c r="AY194" s="18" t="s">
        <v>132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8" t="s">
        <v>83</v>
      </c>
      <c r="BK194" s="179">
        <f>ROUND(I194*H194,2)</f>
        <v>0</v>
      </c>
      <c r="BL194" s="18" t="s">
        <v>138</v>
      </c>
      <c r="BM194" s="178" t="s">
        <v>234</v>
      </c>
    </row>
    <row r="195" spans="1:47" s="2" customFormat="1" ht="29.25">
      <c r="A195" s="33"/>
      <c r="B195" s="34"/>
      <c r="C195" s="33"/>
      <c r="D195" s="180" t="s">
        <v>140</v>
      </c>
      <c r="E195" s="33"/>
      <c r="F195" s="181" t="s">
        <v>235</v>
      </c>
      <c r="G195" s="33"/>
      <c r="H195" s="33"/>
      <c r="I195" s="102"/>
      <c r="J195" s="33"/>
      <c r="K195" s="33"/>
      <c r="L195" s="34"/>
      <c r="M195" s="182"/>
      <c r="N195" s="183"/>
      <c r="O195" s="59"/>
      <c r="P195" s="59"/>
      <c r="Q195" s="59"/>
      <c r="R195" s="59"/>
      <c r="S195" s="59"/>
      <c r="T195" s="60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140</v>
      </c>
      <c r="AU195" s="18" t="s">
        <v>85</v>
      </c>
    </row>
    <row r="196" spans="2:51" s="14" customFormat="1" ht="12">
      <c r="B196" s="192"/>
      <c r="D196" s="180" t="s">
        <v>142</v>
      </c>
      <c r="E196" s="193" t="s">
        <v>1</v>
      </c>
      <c r="F196" s="194" t="s">
        <v>236</v>
      </c>
      <c r="H196" s="193" t="s">
        <v>1</v>
      </c>
      <c r="I196" s="195"/>
      <c r="L196" s="192"/>
      <c r="M196" s="196"/>
      <c r="N196" s="197"/>
      <c r="O196" s="197"/>
      <c r="P196" s="197"/>
      <c r="Q196" s="197"/>
      <c r="R196" s="197"/>
      <c r="S196" s="197"/>
      <c r="T196" s="198"/>
      <c r="AT196" s="193" t="s">
        <v>142</v>
      </c>
      <c r="AU196" s="193" t="s">
        <v>85</v>
      </c>
      <c r="AV196" s="14" t="s">
        <v>83</v>
      </c>
      <c r="AW196" s="14" t="s">
        <v>32</v>
      </c>
      <c r="AX196" s="14" t="s">
        <v>76</v>
      </c>
      <c r="AY196" s="193" t="s">
        <v>132</v>
      </c>
    </row>
    <row r="197" spans="2:51" s="14" customFormat="1" ht="12">
      <c r="B197" s="192"/>
      <c r="D197" s="180" t="s">
        <v>142</v>
      </c>
      <c r="E197" s="193" t="s">
        <v>1</v>
      </c>
      <c r="F197" s="194" t="s">
        <v>237</v>
      </c>
      <c r="H197" s="193" t="s">
        <v>1</v>
      </c>
      <c r="I197" s="195"/>
      <c r="L197" s="192"/>
      <c r="M197" s="196"/>
      <c r="N197" s="197"/>
      <c r="O197" s="197"/>
      <c r="P197" s="197"/>
      <c r="Q197" s="197"/>
      <c r="R197" s="197"/>
      <c r="S197" s="197"/>
      <c r="T197" s="198"/>
      <c r="AT197" s="193" t="s">
        <v>142</v>
      </c>
      <c r="AU197" s="193" t="s">
        <v>85</v>
      </c>
      <c r="AV197" s="14" t="s">
        <v>83</v>
      </c>
      <c r="AW197" s="14" t="s">
        <v>32</v>
      </c>
      <c r="AX197" s="14" t="s">
        <v>76</v>
      </c>
      <c r="AY197" s="193" t="s">
        <v>132</v>
      </c>
    </row>
    <row r="198" spans="2:51" s="13" customFormat="1" ht="12">
      <c r="B198" s="184"/>
      <c r="D198" s="180" t="s">
        <v>142</v>
      </c>
      <c r="E198" s="185" t="s">
        <v>1</v>
      </c>
      <c r="F198" s="186" t="s">
        <v>238</v>
      </c>
      <c r="H198" s="187">
        <v>20.4</v>
      </c>
      <c r="I198" s="188"/>
      <c r="L198" s="184"/>
      <c r="M198" s="189"/>
      <c r="N198" s="190"/>
      <c r="O198" s="190"/>
      <c r="P198" s="190"/>
      <c r="Q198" s="190"/>
      <c r="R198" s="190"/>
      <c r="S198" s="190"/>
      <c r="T198" s="191"/>
      <c r="AT198" s="185" t="s">
        <v>142</v>
      </c>
      <c r="AU198" s="185" t="s">
        <v>85</v>
      </c>
      <c r="AV198" s="13" t="s">
        <v>85</v>
      </c>
      <c r="AW198" s="13" t="s">
        <v>32</v>
      </c>
      <c r="AX198" s="13" t="s">
        <v>76</v>
      </c>
      <c r="AY198" s="185" t="s">
        <v>132</v>
      </c>
    </row>
    <row r="199" spans="2:51" s="14" customFormat="1" ht="12">
      <c r="B199" s="192"/>
      <c r="D199" s="180" t="s">
        <v>142</v>
      </c>
      <c r="E199" s="193" t="s">
        <v>1</v>
      </c>
      <c r="F199" s="194" t="s">
        <v>239</v>
      </c>
      <c r="H199" s="193" t="s">
        <v>1</v>
      </c>
      <c r="I199" s="195"/>
      <c r="L199" s="192"/>
      <c r="M199" s="196"/>
      <c r="N199" s="197"/>
      <c r="O199" s="197"/>
      <c r="P199" s="197"/>
      <c r="Q199" s="197"/>
      <c r="R199" s="197"/>
      <c r="S199" s="197"/>
      <c r="T199" s="198"/>
      <c r="AT199" s="193" t="s">
        <v>142</v>
      </c>
      <c r="AU199" s="193" t="s">
        <v>85</v>
      </c>
      <c r="AV199" s="14" t="s">
        <v>83</v>
      </c>
      <c r="AW199" s="14" t="s">
        <v>32</v>
      </c>
      <c r="AX199" s="14" t="s">
        <v>76</v>
      </c>
      <c r="AY199" s="193" t="s">
        <v>132</v>
      </c>
    </row>
    <row r="200" spans="2:51" s="13" customFormat="1" ht="12">
      <c r="B200" s="184"/>
      <c r="D200" s="180" t="s">
        <v>142</v>
      </c>
      <c r="E200" s="185" t="s">
        <v>1</v>
      </c>
      <c r="F200" s="186" t="s">
        <v>238</v>
      </c>
      <c r="H200" s="187">
        <v>20.4</v>
      </c>
      <c r="I200" s="188"/>
      <c r="L200" s="184"/>
      <c r="M200" s="189"/>
      <c r="N200" s="190"/>
      <c r="O200" s="190"/>
      <c r="P200" s="190"/>
      <c r="Q200" s="190"/>
      <c r="R200" s="190"/>
      <c r="S200" s="190"/>
      <c r="T200" s="191"/>
      <c r="AT200" s="185" t="s">
        <v>142</v>
      </c>
      <c r="AU200" s="185" t="s">
        <v>85</v>
      </c>
      <c r="AV200" s="13" t="s">
        <v>85</v>
      </c>
      <c r="AW200" s="13" t="s">
        <v>32</v>
      </c>
      <c r="AX200" s="13" t="s">
        <v>76</v>
      </c>
      <c r="AY200" s="185" t="s">
        <v>132</v>
      </c>
    </row>
    <row r="201" spans="2:51" s="14" customFormat="1" ht="12">
      <c r="B201" s="192"/>
      <c r="D201" s="180" t="s">
        <v>142</v>
      </c>
      <c r="E201" s="193" t="s">
        <v>1</v>
      </c>
      <c r="F201" s="194" t="s">
        <v>240</v>
      </c>
      <c r="H201" s="193" t="s">
        <v>1</v>
      </c>
      <c r="I201" s="195"/>
      <c r="L201" s="192"/>
      <c r="M201" s="196"/>
      <c r="N201" s="197"/>
      <c r="O201" s="197"/>
      <c r="P201" s="197"/>
      <c r="Q201" s="197"/>
      <c r="R201" s="197"/>
      <c r="S201" s="197"/>
      <c r="T201" s="198"/>
      <c r="AT201" s="193" t="s">
        <v>142</v>
      </c>
      <c r="AU201" s="193" t="s">
        <v>85</v>
      </c>
      <c r="AV201" s="14" t="s">
        <v>83</v>
      </c>
      <c r="AW201" s="14" t="s">
        <v>32</v>
      </c>
      <c r="AX201" s="14" t="s">
        <v>76</v>
      </c>
      <c r="AY201" s="193" t="s">
        <v>132</v>
      </c>
    </row>
    <row r="202" spans="2:51" s="13" customFormat="1" ht="12">
      <c r="B202" s="184"/>
      <c r="D202" s="180" t="s">
        <v>142</v>
      </c>
      <c r="E202" s="185" t="s">
        <v>1</v>
      </c>
      <c r="F202" s="186" t="s">
        <v>241</v>
      </c>
      <c r="H202" s="187">
        <v>15.24</v>
      </c>
      <c r="I202" s="188"/>
      <c r="L202" s="184"/>
      <c r="M202" s="189"/>
      <c r="N202" s="190"/>
      <c r="O202" s="190"/>
      <c r="P202" s="190"/>
      <c r="Q202" s="190"/>
      <c r="R202" s="190"/>
      <c r="S202" s="190"/>
      <c r="T202" s="191"/>
      <c r="AT202" s="185" t="s">
        <v>142</v>
      </c>
      <c r="AU202" s="185" t="s">
        <v>85</v>
      </c>
      <c r="AV202" s="13" t="s">
        <v>85</v>
      </c>
      <c r="AW202" s="13" t="s">
        <v>32</v>
      </c>
      <c r="AX202" s="13" t="s">
        <v>76</v>
      </c>
      <c r="AY202" s="185" t="s">
        <v>132</v>
      </c>
    </row>
    <row r="203" spans="2:51" s="15" customFormat="1" ht="12">
      <c r="B203" s="199"/>
      <c r="D203" s="180" t="s">
        <v>142</v>
      </c>
      <c r="E203" s="200" t="s">
        <v>1</v>
      </c>
      <c r="F203" s="201" t="s">
        <v>152</v>
      </c>
      <c r="H203" s="202">
        <v>56.04</v>
      </c>
      <c r="I203" s="203"/>
      <c r="L203" s="199"/>
      <c r="M203" s="204"/>
      <c r="N203" s="205"/>
      <c r="O203" s="205"/>
      <c r="P203" s="205"/>
      <c r="Q203" s="205"/>
      <c r="R203" s="205"/>
      <c r="S203" s="205"/>
      <c r="T203" s="206"/>
      <c r="AT203" s="200" t="s">
        <v>142</v>
      </c>
      <c r="AU203" s="200" t="s">
        <v>85</v>
      </c>
      <c r="AV203" s="15" t="s">
        <v>138</v>
      </c>
      <c r="AW203" s="15" t="s">
        <v>32</v>
      </c>
      <c r="AX203" s="15" t="s">
        <v>83</v>
      </c>
      <c r="AY203" s="200" t="s">
        <v>132</v>
      </c>
    </row>
    <row r="204" spans="1:65" s="2" customFormat="1" ht="16.5" customHeight="1">
      <c r="A204" s="33"/>
      <c r="B204" s="166"/>
      <c r="C204" s="207" t="s">
        <v>242</v>
      </c>
      <c r="D204" s="207" t="s">
        <v>243</v>
      </c>
      <c r="E204" s="208" t="s">
        <v>244</v>
      </c>
      <c r="F204" s="209" t="s">
        <v>245</v>
      </c>
      <c r="G204" s="210" t="s">
        <v>146</v>
      </c>
      <c r="H204" s="211">
        <v>56.04</v>
      </c>
      <c r="I204" s="212"/>
      <c r="J204" s="213">
        <f>ROUND(I204*H204,2)</f>
        <v>0</v>
      </c>
      <c r="K204" s="209" t="s">
        <v>869</v>
      </c>
      <c r="L204" s="214"/>
      <c r="M204" s="215" t="s">
        <v>1</v>
      </c>
      <c r="N204" s="216" t="s">
        <v>41</v>
      </c>
      <c r="O204" s="59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8" t="s">
        <v>184</v>
      </c>
      <c r="AT204" s="178" t="s">
        <v>243</v>
      </c>
      <c r="AU204" s="178" t="s">
        <v>85</v>
      </c>
      <c r="AY204" s="18" t="s">
        <v>132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83</v>
      </c>
      <c r="BK204" s="179">
        <f>ROUND(I204*H204,2)</f>
        <v>0</v>
      </c>
      <c r="BL204" s="18" t="s">
        <v>138</v>
      </c>
      <c r="BM204" s="178" t="s">
        <v>246</v>
      </c>
    </row>
    <row r="205" spans="1:47" s="2" customFormat="1" ht="19.5">
      <c r="A205" s="33"/>
      <c r="B205" s="34"/>
      <c r="C205" s="33"/>
      <c r="D205" s="180" t="s">
        <v>140</v>
      </c>
      <c r="E205" s="33"/>
      <c r="F205" s="181" t="s">
        <v>247</v>
      </c>
      <c r="G205" s="33"/>
      <c r="H205" s="33"/>
      <c r="I205" s="102"/>
      <c r="J205" s="33"/>
      <c r="K205" s="33"/>
      <c r="L205" s="34"/>
      <c r="M205" s="182"/>
      <c r="N205" s="183"/>
      <c r="O205" s="59"/>
      <c r="P205" s="59"/>
      <c r="Q205" s="59"/>
      <c r="R205" s="59"/>
      <c r="S205" s="59"/>
      <c r="T205" s="60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140</v>
      </c>
      <c r="AU205" s="18" t="s">
        <v>85</v>
      </c>
    </row>
    <row r="206" spans="1:65" s="2" customFormat="1" ht="24" customHeight="1">
      <c r="A206" s="33"/>
      <c r="B206" s="166"/>
      <c r="C206" s="167" t="s">
        <v>248</v>
      </c>
      <c r="D206" s="167" t="s">
        <v>134</v>
      </c>
      <c r="E206" s="168" t="s">
        <v>249</v>
      </c>
      <c r="F206" s="169" t="s">
        <v>250</v>
      </c>
      <c r="G206" s="170" t="s">
        <v>146</v>
      </c>
      <c r="H206" s="171">
        <v>56.04</v>
      </c>
      <c r="I206" s="172"/>
      <c r="J206" s="173">
        <f>ROUND(I206*H206,2)</f>
        <v>0</v>
      </c>
      <c r="K206" s="169" t="s">
        <v>869</v>
      </c>
      <c r="L206" s="34"/>
      <c r="M206" s="174" t="s">
        <v>1</v>
      </c>
      <c r="N206" s="175" t="s">
        <v>41</v>
      </c>
      <c r="O206" s="59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8" t="s">
        <v>138</v>
      </c>
      <c r="AT206" s="178" t="s">
        <v>134</v>
      </c>
      <c r="AU206" s="178" t="s">
        <v>85</v>
      </c>
      <c r="AY206" s="18" t="s">
        <v>132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8" t="s">
        <v>83</v>
      </c>
      <c r="BK206" s="179">
        <f>ROUND(I206*H206,2)</f>
        <v>0</v>
      </c>
      <c r="BL206" s="18" t="s">
        <v>138</v>
      </c>
      <c r="BM206" s="178" t="s">
        <v>251</v>
      </c>
    </row>
    <row r="207" spans="1:65" s="2" customFormat="1" ht="16.5" customHeight="1">
      <c r="A207" s="33"/>
      <c r="B207" s="166"/>
      <c r="C207" s="167" t="s">
        <v>252</v>
      </c>
      <c r="D207" s="167" t="s">
        <v>134</v>
      </c>
      <c r="E207" s="168" t="s">
        <v>253</v>
      </c>
      <c r="F207" s="169" t="s">
        <v>254</v>
      </c>
      <c r="G207" s="170" t="s">
        <v>146</v>
      </c>
      <c r="H207" s="171">
        <v>365.1</v>
      </c>
      <c r="I207" s="172"/>
      <c r="J207" s="173">
        <f>ROUND(I207*H207,2)</f>
        <v>0</v>
      </c>
      <c r="K207" s="169" t="s">
        <v>869</v>
      </c>
      <c r="L207" s="34"/>
      <c r="M207" s="174" t="s">
        <v>1</v>
      </c>
      <c r="N207" s="175" t="s">
        <v>41</v>
      </c>
      <c r="O207" s="59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8" t="s">
        <v>138</v>
      </c>
      <c r="AT207" s="178" t="s">
        <v>134</v>
      </c>
      <c r="AU207" s="178" t="s">
        <v>85</v>
      </c>
      <c r="AY207" s="18" t="s">
        <v>132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83</v>
      </c>
      <c r="BK207" s="179">
        <f>ROUND(I207*H207,2)</f>
        <v>0</v>
      </c>
      <c r="BL207" s="18" t="s">
        <v>138</v>
      </c>
      <c r="BM207" s="178" t="s">
        <v>255</v>
      </c>
    </row>
    <row r="208" spans="1:47" s="2" customFormat="1" ht="19.5">
      <c r="A208" s="33"/>
      <c r="B208" s="34"/>
      <c r="C208" s="33"/>
      <c r="D208" s="180" t="s">
        <v>140</v>
      </c>
      <c r="E208" s="33"/>
      <c r="F208" s="181" t="s">
        <v>256</v>
      </c>
      <c r="G208" s="33"/>
      <c r="H208" s="33"/>
      <c r="I208" s="102"/>
      <c r="J208" s="33"/>
      <c r="K208" s="33"/>
      <c r="L208" s="34"/>
      <c r="M208" s="182"/>
      <c r="N208" s="183"/>
      <c r="O208" s="59"/>
      <c r="P208" s="59"/>
      <c r="Q208" s="59"/>
      <c r="R208" s="59"/>
      <c r="S208" s="59"/>
      <c r="T208" s="60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140</v>
      </c>
      <c r="AU208" s="18" t="s">
        <v>85</v>
      </c>
    </row>
    <row r="209" spans="2:51" s="14" customFormat="1" ht="12">
      <c r="B209" s="192"/>
      <c r="D209" s="180" t="s">
        <v>142</v>
      </c>
      <c r="E209" s="193" t="s">
        <v>1</v>
      </c>
      <c r="F209" s="194" t="s">
        <v>221</v>
      </c>
      <c r="H209" s="193" t="s">
        <v>1</v>
      </c>
      <c r="I209" s="195"/>
      <c r="L209" s="192"/>
      <c r="M209" s="196"/>
      <c r="N209" s="197"/>
      <c r="O209" s="197"/>
      <c r="P209" s="197"/>
      <c r="Q209" s="197"/>
      <c r="R209" s="197"/>
      <c r="S209" s="197"/>
      <c r="T209" s="198"/>
      <c r="AT209" s="193" t="s">
        <v>142</v>
      </c>
      <c r="AU209" s="193" t="s">
        <v>85</v>
      </c>
      <c r="AV209" s="14" t="s">
        <v>83</v>
      </c>
      <c r="AW209" s="14" t="s">
        <v>32</v>
      </c>
      <c r="AX209" s="14" t="s">
        <v>76</v>
      </c>
      <c r="AY209" s="193" t="s">
        <v>132</v>
      </c>
    </row>
    <row r="210" spans="2:51" s="13" customFormat="1" ht="12">
      <c r="B210" s="184"/>
      <c r="D210" s="180" t="s">
        <v>142</v>
      </c>
      <c r="E210" s="185" t="s">
        <v>1</v>
      </c>
      <c r="F210" s="186" t="s">
        <v>222</v>
      </c>
      <c r="H210" s="187">
        <v>354.1</v>
      </c>
      <c r="I210" s="188"/>
      <c r="L210" s="184"/>
      <c r="M210" s="189"/>
      <c r="N210" s="190"/>
      <c r="O210" s="190"/>
      <c r="P210" s="190"/>
      <c r="Q210" s="190"/>
      <c r="R210" s="190"/>
      <c r="S210" s="190"/>
      <c r="T210" s="191"/>
      <c r="AT210" s="185" t="s">
        <v>142</v>
      </c>
      <c r="AU210" s="185" t="s">
        <v>85</v>
      </c>
      <c r="AV210" s="13" t="s">
        <v>85</v>
      </c>
      <c r="AW210" s="13" t="s">
        <v>32</v>
      </c>
      <c r="AX210" s="13" t="s">
        <v>76</v>
      </c>
      <c r="AY210" s="185" t="s">
        <v>132</v>
      </c>
    </row>
    <row r="211" spans="2:51" s="14" customFormat="1" ht="12">
      <c r="B211" s="192"/>
      <c r="D211" s="180" t="s">
        <v>142</v>
      </c>
      <c r="E211" s="193" t="s">
        <v>1</v>
      </c>
      <c r="F211" s="194" t="s">
        <v>223</v>
      </c>
      <c r="H211" s="193" t="s">
        <v>1</v>
      </c>
      <c r="I211" s="195"/>
      <c r="L211" s="192"/>
      <c r="M211" s="196"/>
      <c r="N211" s="197"/>
      <c r="O211" s="197"/>
      <c r="P211" s="197"/>
      <c r="Q211" s="197"/>
      <c r="R211" s="197"/>
      <c r="S211" s="197"/>
      <c r="T211" s="198"/>
      <c r="AT211" s="193" t="s">
        <v>142</v>
      </c>
      <c r="AU211" s="193" t="s">
        <v>85</v>
      </c>
      <c r="AV211" s="14" t="s">
        <v>83</v>
      </c>
      <c r="AW211" s="14" t="s">
        <v>32</v>
      </c>
      <c r="AX211" s="14" t="s">
        <v>76</v>
      </c>
      <c r="AY211" s="193" t="s">
        <v>132</v>
      </c>
    </row>
    <row r="212" spans="2:51" s="13" customFormat="1" ht="12">
      <c r="B212" s="184"/>
      <c r="D212" s="180" t="s">
        <v>142</v>
      </c>
      <c r="E212" s="185" t="s">
        <v>1</v>
      </c>
      <c r="F212" s="186" t="s">
        <v>224</v>
      </c>
      <c r="H212" s="187">
        <v>-45.04</v>
      </c>
      <c r="I212" s="188"/>
      <c r="L212" s="184"/>
      <c r="M212" s="189"/>
      <c r="N212" s="190"/>
      <c r="O212" s="190"/>
      <c r="P212" s="190"/>
      <c r="Q212" s="190"/>
      <c r="R212" s="190"/>
      <c r="S212" s="190"/>
      <c r="T212" s="191"/>
      <c r="AT212" s="185" t="s">
        <v>142</v>
      </c>
      <c r="AU212" s="185" t="s">
        <v>85</v>
      </c>
      <c r="AV212" s="13" t="s">
        <v>85</v>
      </c>
      <c r="AW212" s="13" t="s">
        <v>32</v>
      </c>
      <c r="AX212" s="13" t="s">
        <v>76</v>
      </c>
      <c r="AY212" s="185" t="s">
        <v>132</v>
      </c>
    </row>
    <row r="213" spans="2:51" s="14" customFormat="1" ht="12">
      <c r="B213" s="192"/>
      <c r="D213" s="180" t="s">
        <v>142</v>
      </c>
      <c r="E213" s="193" t="s">
        <v>1</v>
      </c>
      <c r="F213" s="194" t="s">
        <v>225</v>
      </c>
      <c r="H213" s="193" t="s">
        <v>1</v>
      </c>
      <c r="I213" s="195"/>
      <c r="L213" s="192"/>
      <c r="M213" s="196"/>
      <c r="N213" s="197"/>
      <c r="O213" s="197"/>
      <c r="P213" s="197"/>
      <c r="Q213" s="197"/>
      <c r="R213" s="197"/>
      <c r="S213" s="197"/>
      <c r="T213" s="198"/>
      <c r="AT213" s="193" t="s">
        <v>142</v>
      </c>
      <c r="AU213" s="193" t="s">
        <v>85</v>
      </c>
      <c r="AV213" s="14" t="s">
        <v>83</v>
      </c>
      <c r="AW213" s="14" t="s">
        <v>32</v>
      </c>
      <c r="AX213" s="14" t="s">
        <v>76</v>
      </c>
      <c r="AY213" s="193" t="s">
        <v>132</v>
      </c>
    </row>
    <row r="214" spans="2:51" s="13" customFormat="1" ht="12">
      <c r="B214" s="184"/>
      <c r="D214" s="180" t="s">
        <v>142</v>
      </c>
      <c r="E214" s="185" t="s">
        <v>1</v>
      </c>
      <c r="F214" s="186" t="s">
        <v>226</v>
      </c>
      <c r="H214" s="187">
        <v>56.04</v>
      </c>
      <c r="I214" s="188"/>
      <c r="L214" s="184"/>
      <c r="M214" s="189"/>
      <c r="N214" s="190"/>
      <c r="O214" s="190"/>
      <c r="P214" s="190"/>
      <c r="Q214" s="190"/>
      <c r="R214" s="190"/>
      <c r="S214" s="190"/>
      <c r="T214" s="191"/>
      <c r="AT214" s="185" t="s">
        <v>142</v>
      </c>
      <c r="AU214" s="185" t="s">
        <v>85</v>
      </c>
      <c r="AV214" s="13" t="s">
        <v>85</v>
      </c>
      <c r="AW214" s="13" t="s">
        <v>32</v>
      </c>
      <c r="AX214" s="13" t="s">
        <v>76</v>
      </c>
      <c r="AY214" s="185" t="s">
        <v>132</v>
      </c>
    </row>
    <row r="215" spans="2:51" s="15" customFormat="1" ht="12">
      <c r="B215" s="199"/>
      <c r="D215" s="180" t="s">
        <v>142</v>
      </c>
      <c r="E215" s="200" t="s">
        <v>1</v>
      </c>
      <c r="F215" s="201" t="s">
        <v>152</v>
      </c>
      <c r="H215" s="202">
        <v>365.1</v>
      </c>
      <c r="I215" s="203"/>
      <c r="L215" s="199"/>
      <c r="M215" s="204"/>
      <c r="N215" s="205"/>
      <c r="O215" s="205"/>
      <c r="P215" s="205"/>
      <c r="Q215" s="205"/>
      <c r="R215" s="205"/>
      <c r="S215" s="205"/>
      <c r="T215" s="206"/>
      <c r="AT215" s="200" t="s">
        <v>142</v>
      </c>
      <c r="AU215" s="200" t="s">
        <v>85</v>
      </c>
      <c r="AV215" s="15" t="s">
        <v>138</v>
      </c>
      <c r="AW215" s="15" t="s">
        <v>32</v>
      </c>
      <c r="AX215" s="15" t="s">
        <v>83</v>
      </c>
      <c r="AY215" s="200" t="s">
        <v>132</v>
      </c>
    </row>
    <row r="216" spans="1:65" s="2" customFormat="1" ht="24" customHeight="1">
      <c r="A216" s="33"/>
      <c r="B216" s="166"/>
      <c r="C216" s="167" t="s">
        <v>257</v>
      </c>
      <c r="D216" s="167" t="s">
        <v>134</v>
      </c>
      <c r="E216" s="168" t="s">
        <v>258</v>
      </c>
      <c r="F216" s="169" t="s">
        <v>259</v>
      </c>
      <c r="G216" s="170" t="s">
        <v>260</v>
      </c>
      <c r="H216" s="171">
        <v>657.18</v>
      </c>
      <c r="I216" s="172"/>
      <c r="J216" s="173">
        <f>ROUND(I216*H216,2)</f>
        <v>0</v>
      </c>
      <c r="K216" s="169" t="s">
        <v>869</v>
      </c>
      <c r="L216" s="34"/>
      <c r="M216" s="174" t="s">
        <v>1</v>
      </c>
      <c r="N216" s="175" t="s">
        <v>41</v>
      </c>
      <c r="O216" s="59"/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8" t="s">
        <v>138</v>
      </c>
      <c r="AT216" s="178" t="s">
        <v>134</v>
      </c>
      <c r="AU216" s="178" t="s">
        <v>85</v>
      </c>
      <c r="AY216" s="18" t="s">
        <v>132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18" t="s">
        <v>83</v>
      </c>
      <c r="BK216" s="179">
        <f>ROUND(I216*H216,2)</f>
        <v>0</v>
      </c>
      <c r="BL216" s="18" t="s">
        <v>138</v>
      </c>
      <c r="BM216" s="178" t="s">
        <v>261</v>
      </c>
    </row>
    <row r="217" spans="2:51" s="13" customFormat="1" ht="12">
      <c r="B217" s="184"/>
      <c r="D217" s="180" t="s">
        <v>142</v>
      </c>
      <c r="E217" s="185" t="s">
        <v>1</v>
      </c>
      <c r="F217" s="186" t="s">
        <v>262</v>
      </c>
      <c r="H217" s="187">
        <v>657.18</v>
      </c>
      <c r="I217" s="188"/>
      <c r="L217" s="184"/>
      <c r="M217" s="189"/>
      <c r="N217" s="190"/>
      <c r="O217" s="190"/>
      <c r="P217" s="190"/>
      <c r="Q217" s="190"/>
      <c r="R217" s="190"/>
      <c r="S217" s="190"/>
      <c r="T217" s="191"/>
      <c r="AT217" s="185" t="s">
        <v>142</v>
      </c>
      <c r="AU217" s="185" t="s">
        <v>85</v>
      </c>
      <c r="AV217" s="13" t="s">
        <v>85</v>
      </c>
      <c r="AW217" s="13" t="s">
        <v>32</v>
      </c>
      <c r="AX217" s="13" t="s">
        <v>83</v>
      </c>
      <c r="AY217" s="185" t="s">
        <v>132</v>
      </c>
    </row>
    <row r="218" spans="1:65" s="2" customFormat="1" ht="24" customHeight="1">
      <c r="A218" s="33"/>
      <c r="B218" s="166"/>
      <c r="C218" s="167" t="s">
        <v>7</v>
      </c>
      <c r="D218" s="167" t="s">
        <v>134</v>
      </c>
      <c r="E218" s="168" t="s">
        <v>263</v>
      </c>
      <c r="F218" s="169" t="s">
        <v>264</v>
      </c>
      <c r="G218" s="170" t="s">
        <v>146</v>
      </c>
      <c r="H218" s="171">
        <v>45.04</v>
      </c>
      <c r="I218" s="172"/>
      <c r="J218" s="173">
        <f>ROUND(I218*H218,2)</f>
        <v>0</v>
      </c>
      <c r="K218" s="169" t="s">
        <v>869</v>
      </c>
      <c r="L218" s="34"/>
      <c r="M218" s="174" t="s">
        <v>1</v>
      </c>
      <c r="N218" s="175" t="s">
        <v>41</v>
      </c>
      <c r="O218" s="59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8" t="s">
        <v>138</v>
      </c>
      <c r="AT218" s="178" t="s">
        <v>134</v>
      </c>
      <c r="AU218" s="178" t="s">
        <v>85</v>
      </c>
      <c r="AY218" s="18" t="s">
        <v>132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18" t="s">
        <v>83</v>
      </c>
      <c r="BK218" s="179">
        <f>ROUND(I218*H218,2)</f>
        <v>0</v>
      </c>
      <c r="BL218" s="18" t="s">
        <v>138</v>
      </c>
      <c r="BM218" s="178" t="s">
        <v>265</v>
      </c>
    </row>
    <row r="219" spans="1:47" s="2" customFormat="1" ht="19.5">
      <c r="A219" s="33"/>
      <c r="B219" s="34"/>
      <c r="C219" s="33"/>
      <c r="D219" s="180" t="s">
        <v>140</v>
      </c>
      <c r="E219" s="33"/>
      <c r="F219" s="181" t="s">
        <v>141</v>
      </c>
      <c r="G219" s="33"/>
      <c r="H219" s="33"/>
      <c r="I219" s="102"/>
      <c r="J219" s="33"/>
      <c r="K219" s="33"/>
      <c r="L219" s="34"/>
      <c r="M219" s="182"/>
      <c r="N219" s="183"/>
      <c r="O219" s="59"/>
      <c r="P219" s="59"/>
      <c r="Q219" s="59"/>
      <c r="R219" s="59"/>
      <c r="S219" s="59"/>
      <c r="T219" s="60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140</v>
      </c>
      <c r="AU219" s="18" t="s">
        <v>85</v>
      </c>
    </row>
    <row r="220" spans="2:51" s="14" customFormat="1" ht="12">
      <c r="B220" s="192"/>
      <c r="D220" s="180" t="s">
        <v>142</v>
      </c>
      <c r="E220" s="193" t="s">
        <v>1</v>
      </c>
      <c r="F220" s="194" t="s">
        <v>148</v>
      </c>
      <c r="H220" s="193" t="s">
        <v>1</v>
      </c>
      <c r="I220" s="195"/>
      <c r="L220" s="192"/>
      <c r="M220" s="196"/>
      <c r="N220" s="197"/>
      <c r="O220" s="197"/>
      <c r="P220" s="197"/>
      <c r="Q220" s="197"/>
      <c r="R220" s="197"/>
      <c r="S220" s="197"/>
      <c r="T220" s="198"/>
      <c r="AT220" s="193" t="s">
        <v>142</v>
      </c>
      <c r="AU220" s="193" t="s">
        <v>85</v>
      </c>
      <c r="AV220" s="14" t="s">
        <v>83</v>
      </c>
      <c r="AW220" s="14" t="s">
        <v>32</v>
      </c>
      <c r="AX220" s="14" t="s">
        <v>76</v>
      </c>
      <c r="AY220" s="193" t="s">
        <v>132</v>
      </c>
    </row>
    <row r="221" spans="2:51" s="13" customFormat="1" ht="12">
      <c r="B221" s="184"/>
      <c r="D221" s="180" t="s">
        <v>142</v>
      </c>
      <c r="E221" s="185" t="s">
        <v>1</v>
      </c>
      <c r="F221" s="186" t="s">
        <v>266</v>
      </c>
      <c r="H221" s="187">
        <v>18.92</v>
      </c>
      <c r="I221" s="188"/>
      <c r="L221" s="184"/>
      <c r="M221" s="189"/>
      <c r="N221" s="190"/>
      <c r="O221" s="190"/>
      <c r="P221" s="190"/>
      <c r="Q221" s="190"/>
      <c r="R221" s="190"/>
      <c r="S221" s="190"/>
      <c r="T221" s="191"/>
      <c r="AT221" s="185" t="s">
        <v>142</v>
      </c>
      <c r="AU221" s="185" t="s">
        <v>85</v>
      </c>
      <c r="AV221" s="13" t="s">
        <v>85</v>
      </c>
      <c r="AW221" s="13" t="s">
        <v>32</v>
      </c>
      <c r="AX221" s="13" t="s">
        <v>76</v>
      </c>
      <c r="AY221" s="185" t="s">
        <v>132</v>
      </c>
    </row>
    <row r="222" spans="2:51" s="14" customFormat="1" ht="12">
      <c r="B222" s="192"/>
      <c r="D222" s="180" t="s">
        <v>142</v>
      </c>
      <c r="E222" s="193" t="s">
        <v>1</v>
      </c>
      <c r="F222" s="194" t="s">
        <v>150</v>
      </c>
      <c r="H222" s="193" t="s">
        <v>1</v>
      </c>
      <c r="I222" s="195"/>
      <c r="L222" s="192"/>
      <c r="M222" s="196"/>
      <c r="N222" s="197"/>
      <c r="O222" s="197"/>
      <c r="P222" s="197"/>
      <c r="Q222" s="197"/>
      <c r="R222" s="197"/>
      <c r="S222" s="197"/>
      <c r="T222" s="198"/>
      <c r="AT222" s="193" t="s">
        <v>142</v>
      </c>
      <c r="AU222" s="193" t="s">
        <v>85</v>
      </c>
      <c r="AV222" s="14" t="s">
        <v>83</v>
      </c>
      <c r="AW222" s="14" t="s">
        <v>32</v>
      </c>
      <c r="AX222" s="14" t="s">
        <v>76</v>
      </c>
      <c r="AY222" s="193" t="s">
        <v>132</v>
      </c>
    </row>
    <row r="223" spans="2:51" s="13" customFormat="1" ht="12">
      <c r="B223" s="184"/>
      <c r="D223" s="180" t="s">
        <v>142</v>
      </c>
      <c r="E223" s="185" t="s">
        <v>1</v>
      </c>
      <c r="F223" s="186" t="s">
        <v>267</v>
      </c>
      <c r="H223" s="187">
        <v>26.12</v>
      </c>
      <c r="I223" s="188"/>
      <c r="L223" s="184"/>
      <c r="M223" s="189"/>
      <c r="N223" s="190"/>
      <c r="O223" s="190"/>
      <c r="P223" s="190"/>
      <c r="Q223" s="190"/>
      <c r="R223" s="190"/>
      <c r="S223" s="190"/>
      <c r="T223" s="191"/>
      <c r="AT223" s="185" t="s">
        <v>142</v>
      </c>
      <c r="AU223" s="185" t="s">
        <v>85</v>
      </c>
      <c r="AV223" s="13" t="s">
        <v>85</v>
      </c>
      <c r="AW223" s="13" t="s">
        <v>32</v>
      </c>
      <c r="AX223" s="13" t="s">
        <v>76</v>
      </c>
      <c r="AY223" s="185" t="s">
        <v>132</v>
      </c>
    </row>
    <row r="224" spans="2:51" s="15" customFormat="1" ht="12">
      <c r="B224" s="199"/>
      <c r="D224" s="180" t="s">
        <v>142</v>
      </c>
      <c r="E224" s="200" t="s">
        <v>1</v>
      </c>
      <c r="F224" s="201" t="s">
        <v>152</v>
      </c>
      <c r="H224" s="202">
        <v>45.040000000000006</v>
      </c>
      <c r="I224" s="203"/>
      <c r="L224" s="199"/>
      <c r="M224" s="204"/>
      <c r="N224" s="205"/>
      <c r="O224" s="205"/>
      <c r="P224" s="205"/>
      <c r="Q224" s="205"/>
      <c r="R224" s="205"/>
      <c r="S224" s="205"/>
      <c r="T224" s="206"/>
      <c r="AT224" s="200" t="s">
        <v>142</v>
      </c>
      <c r="AU224" s="200" t="s">
        <v>85</v>
      </c>
      <c r="AV224" s="15" t="s">
        <v>138</v>
      </c>
      <c r="AW224" s="15" t="s">
        <v>32</v>
      </c>
      <c r="AX224" s="15" t="s">
        <v>83</v>
      </c>
      <c r="AY224" s="200" t="s">
        <v>132</v>
      </c>
    </row>
    <row r="225" spans="1:65" s="2" customFormat="1" ht="24" customHeight="1">
      <c r="A225" s="33"/>
      <c r="B225" s="166"/>
      <c r="C225" s="167" t="s">
        <v>268</v>
      </c>
      <c r="D225" s="167" t="s">
        <v>134</v>
      </c>
      <c r="E225" s="168" t="s">
        <v>269</v>
      </c>
      <c r="F225" s="169" t="s">
        <v>270</v>
      </c>
      <c r="G225" s="170" t="s">
        <v>137</v>
      </c>
      <c r="H225" s="171">
        <v>36.96</v>
      </c>
      <c r="I225" s="172"/>
      <c r="J225" s="173">
        <f>ROUND(I225*H225,2)</f>
        <v>0</v>
      </c>
      <c r="K225" s="169" t="s">
        <v>869</v>
      </c>
      <c r="L225" s="34"/>
      <c r="M225" s="174" t="s">
        <v>1</v>
      </c>
      <c r="N225" s="175" t="s">
        <v>41</v>
      </c>
      <c r="O225" s="59"/>
      <c r="P225" s="176">
        <f>O225*H225</f>
        <v>0</v>
      </c>
      <c r="Q225" s="176">
        <v>0</v>
      </c>
      <c r="R225" s="176">
        <f>Q225*H225</f>
        <v>0</v>
      </c>
      <c r="S225" s="176">
        <v>0</v>
      </c>
      <c r="T225" s="17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8" t="s">
        <v>138</v>
      </c>
      <c r="AT225" s="178" t="s">
        <v>134</v>
      </c>
      <c r="AU225" s="178" t="s">
        <v>85</v>
      </c>
      <c r="AY225" s="18" t="s">
        <v>132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18" t="s">
        <v>83</v>
      </c>
      <c r="BK225" s="179">
        <f>ROUND(I225*H225,2)</f>
        <v>0</v>
      </c>
      <c r="BL225" s="18" t="s">
        <v>138</v>
      </c>
      <c r="BM225" s="178" t="s">
        <v>271</v>
      </c>
    </row>
    <row r="226" spans="1:47" s="2" customFormat="1" ht="19.5">
      <c r="A226" s="33"/>
      <c r="B226" s="34"/>
      <c r="C226" s="33"/>
      <c r="D226" s="180" t="s">
        <v>140</v>
      </c>
      <c r="E226" s="33"/>
      <c r="F226" s="181" t="s">
        <v>272</v>
      </c>
      <c r="G226" s="33"/>
      <c r="H226" s="33"/>
      <c r="I226" s="102"/>
      <c r="J226" s="33"/>
      <c r="K226" s="33"/>
      <c r="L226" s="34"/>
      <c r="M226" s="182"/>
      <c r="N226" s="183"/>
      <c r="O226" s="59"/>
      <c r="P226" s="59"/>
      <c r="Q226" s="59"/>
      <c r="R226" s="59"/>
      <c r="S226" s="59"/>
      <c r="T226" s="60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140</v>
      </c>
      <c r="AU226" s="18" t="s">
        <v>85</v>
      </c>
    </row>
    <row r="227" spans="2:51" s="14" customFormat="1" ht="12">
      <c r="B227" s="192"/>
      <c r="D227" s="180" t="s">
        <v>142</v>
      </c>
      <c r="E227" s="193" t="s">
        <v>1</v>
      </c>
      <c r="F227" s="194" t="s">
        <v>150</v>
      </c>
      <c r="H227" s="193" t="s">
        <v>1</v>
      </c>
      <c r="I227" s="195"/>
      <c r="L227" s="192"/>
      <c r="M227" s="196"/>
      <c r="N227" s="197"/>
      <c r="O227" s="197"/>
      <c r="P227" s="197"/>
      <c r="Q227" s="197"/>
      <c r="R227" s="197"/>
      <c r="S227" s="197"/>
      <c r="T227" s="198"/>
      <c r="AT227" s="193" t="s">
        <v>142</v>
      </c>
      <c r="AU227" s="193" t="s">
        <v>85</v>
      </c>
      <c r="AV227" s="14" t="s">
        <v>83</v>
      </c>
      <c r="AW227" s="14" t="s">
        <v>32</v>
      </c>
      <c r="AX227" s="14" t="s">
        <v>76</v>
      </c>
      <c r="AY227" s="193" t="s">
        <v>132</v>
      </c>
    </row>
    <row r="228" spans="2:51" s="13" customFormat="1" ht="12">
      <c r="B228" s="184"/>
      <c r="D228" s="180" t="s">
        <v>142</v>
      </c>
      <c r="E228" s="185" t="s">
        <v>1</v>
      </c>
      <c r="F228" s="186" t="s">
        <v>273</v>
      </c>
      <c r="H228" s="187">
        <v>36.96</v>
      </c>
      <c r="I228" s="188"/>
      <c r="L228" s="184"/>
      <c r="M228" s="189"/>
      <c r="N228" s="190"/>
      <c r="O228" s="190"/>
      <c r="P228" s="190"/>
      <c r="Q228" s="190"/>
      <c r="R228" s="190"/>
      <c r="S228" s="190"/>
      <c r="T228" s="191"/>
      <c r="AT228" s="185" t="s">
        <v>142</v>
      </c>
      <c r="AU228" s="185" t="s">
        <v>85</v>
      </c>
      <c r="AV228" s="13" t="s">
        <v>85</v>
      </c>
      <c r="AW228" s="13" t="s">
        <v>32</v>
      </c>
      <c r="AX228" s="13" t="s">
        <v>83</v>
      </c>
      <c r="AY228" s="185" t="s">
        <v>132</v>
      </c>
    </row>
    <row r="229" spans="1:65" s="2" customFormat="1" ht="24" customHeight="1">
      <c r="A229" s="33"/>
      <c r="B229" s="166"/>
      <c r="C229" s="167" t="s">
        <v>274</v>
      </c>
      <c r="D229" s="167" t="s">
        <v>134</v>
      </c>
      <c r="E229" s="168" t="s">
        <v>275</v>
      </c>
      <c r="F229" s="169" t="s">
        <v>276</v>
      </c>
      <c r="G229" s="170" t="s">
        <v>137</v>
      </c>
      <c r="H229" s="171">
        <v>36.96</v>
      </c>
      <c r="I229" s="172"/>
      <c r="J229" s="173">
        <f>ROUND(I229*H229,2)</f>
        <v>0</v>
      </c>
      <c r="K229" s="169" t="s">
        <v>869</v>
      </c>
      <c r="L229" s="34"/>
      <c r="M229" s="174" t="s">
        <v>1</v>
      </c>
      <c r="N229" s="175" t="s">
        <v>41</v>
      </c>
      <c r="O229" s="59"/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8" t="s">
        <v>138</v>
      </c>
      <c r="AT229" s="178" t="s">
        <v>134</v>
      </c>
      <c r="AU229" s="178" t="s">
        <v>85</v>
      </c>
      <c r="AY229" s="18" t="s">
        <v>132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18" t="s">
        <v>83</v>
      </c>
      <c r="BK229" s="179">
        <f>ROUND(I229*H229,2)</f>
        <v>0</v>
      </c>
      <c r="BL229" s="18" t="s">
        <v>138</v>
      </c>
      <c r="BM229" s="178" t="s">
        <v>277</v>
      </c>
    </row>
    <row r="230" spans="1:47" s="2" customFormat="1" ht="19.5">
      <c r="A230" s="33"/>
      <c r="B230" s="34"/>
      <c r="C230" s="33"/>
      <c r="D230" s="180" t="s">
        <v>140</v>
      </c>
      <c r="E230" s="33"/>
      <c r="F230" s="181" t="s">
        <v>141</v>
      </c>
      <c r="G230" s="33"/>
      <c r="H230" s="33"/>
      <c r="I230" s="102"/>
      <c r="J230" s="33"/>
      <c r="K230" s="33"/>
      <c r="L230" s="34"/>
      <c r="M230" s="182"/>
      <c r="N230" s="183"/>
      <c r="O230" s="59"/>
      <c r="P230" s="59"/>
      <c r="Q230" s="59"/>
      <c r="R230" s="59"/>
      <c r="S230" s="59"/>
      <c r="T230" s="60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140</v>
      </c>
      <c r="AU230" s="18" t="s">
        <v>85</v>
      </c>
    </row>
    <row r="231" spans="2:51" s="14" customFormat="1" ht="12">
      <c r="B231" s="192"/>
      <c r="D231" s="180" t="s">
        <v>142</v>
      </c>
      <c r="E231" s="193" t="s">
        <v>1</v>
      </c>
      <c r="F231" s="194" t="s">
        <v>150</v>
      </c>
      <c r="H231" s="193" t="s">
        <v>1</v>
      </c>
      <c r="I231" s="195"/>
      <c r="L231" s="192"/>
      <c r="M231" s="196"/>
      <c r="N231" s="197"/>
      <c r="O231" s="197"/>
      <c r="P231" s="197"/>
      <c r="Q231" s="197"/>
      <c r="R231" s="197"/>
      <c r="S231" s="197"/>
      <c r="T231" s="198"/>
      <c r="AT231" s="193" t="s">
        <v>142</v>
      </c>
      <c r="AU231" s="193" t="s">
        <v>85</v>
      </c>
      <c r="AV231" s="14" t="s">
        <v>83</v>
      </c>
      <c r="AW231" s="14" t="s">
        <v>32</v>
      </c>
      <c r="AX231" s="14" t="s">
        <v>76</v>
      </c>
      <c r="AY231" s="193" t="s">
        <v>132</v>
      </c>
    </row>
    <row r="232" spans="2:51" s="13" customFormat="1" ht="12">
      <c r="B232" s="184"/>
      <c r="D232" s="180" t="s">
        <v>142</v>
      </c>
      <c r="E232" s="185" t="s">
        <v>1</v>
      </c>
      <c r="F232" s="186" t="s">
        <v>273</v>
      </c>
      <c r="H232" s="187">
        <v>36.96</v>
      </c>
      <c r="I232" s="188"/>
      <c r="L232" s="184"/>
      <c r="M232" s="189"/>
      <c r="N232" s="190"/>
      <c r="O232" s="190"/>
      <c r="P232" s="190"/>
      <c r="Q232" s="190"/>
      <c r="R232" s="190"/>
      <c r="S232" s="190"/>
      <c r="T232" s="191"/>
      <c r="AT232" s="185" t="s">
        <v>142</v>
      </c>
      <c r="AU232" s="185" t="s">
        <v>85</v>
      </c>
      <c r="AV232" s="13" t="s">
        <v>85</v>
      </c>
      <c r="AW232" s="13" t="s">
        <v>32</v>
      </c>
      <c r="AX232" s="13" t="s">
        <v>83</v>
      </c>
      <c r="AY232" s="185" t="s">
        <v>132</v>
      </c>
    </row>
    <row r="233" spans="1:65" s="2" customFormat="1" ht="16.5" customHeight="1">
      <c r="A233" s="33"/>
      <c r="B233" s="166"/>
      <c r="C233" s="207" t="s">
        <v>278</v>
      </c>
      <c r="D233" s="207" t="s">
        <v>243</v>
      </c>
      <c r="E233" s="208" t="s">
        <v>279</v>
      </c>
      <c r="F233" s="209" t="s">
        <v>280</v>
      </c>
      <c r="G233" s="210" t="s">
        <v>260</v>
      </c>
      <c r="H233" s="211">
        <v>6.653</v>
      </c>
      <c r="I233" s="212"/>
      <c r="J233" s="213">
        <f>ROUND(I233*H233,2)</f>
        <v>0</v>
      </c>
      <c r="K233" s="209" t="s">
        <v>869</v>
      </c>
      <c r="L233" s="214"/>
      <c r="M233" s="215" t="s">
        <v>1</v>
      </c>
      <c r="N233" s="216" t="s">
        <v>41</v>
      </c>
      <c r="O233" s="59"/>
      <c r="P233" s="176">
        <f>O233*H233</f>
        <v>0</v>
      </c>
      <c r="Q233" s="176">
        <v>1</v>
      </c>
      <c r="R233" s="176">
        <f>Q233*H233</f>
        <v>6.653</v>
      </c>
      <c r="S233" s="176">
        <v>0</v>
      </c>
      <c r="T233" s="177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8" t="s">
        <v>184</v>
      </c>
      <c r="AT233" s="178" t="s">
        <v>243</v>
      </c>
      <c r="AU233" s="178" t="s">
        <v>85</v>
      </c>
      <c r="AY233" s="18" t="s">
        <v>132</v>
      </c>
      <c r="BE233" s="179">
        <f>IF(N233="základní",J233,0)</f>
        <v>0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18" t="s">
        <v>83</v>
      </c>
      <c r="BK233" s="179">
        <f>ROUND(I233*H233,2)</f>
        <v>0</v>
      </c>
      <c r="BL233" s="18" t="s">
        <v>138</v>
      </c>
      <c r="BM233" s="178" t="s">
        <v>281</v>
      </c>
    </row>
    <row r="234" spans="2:63" s="12" customFormat="1" ht="22.9" customHeight="1">
      <c r="B234" s="153"/>
      <c r="D234" s="154" t="s">
        <v>75</v>
      </c>
      <c r="E234" s="164" t="s">
        <v>85</v>
      </c>
      <c r="F234" s="164" t="s">
        <v>282</v>
      </c>
      <c r="I234" s="156"/>
      <c r="J234" s="165">
        <f>BK234</f>
        <v>0</v>
      </c>
      <c r="L234" s="153"/>
      <c r="M234" s="158"/>
      <c r="N234" s="159"/>
      <c r="O234" s="159"/>
      <c r="P234" s="160">
        <f>SUM(P235:P260)</f>
        <v>0</v>
      </c>
      <c r="Q234" s="159"/>
      <c r="R234" s="160">
        <f>SUM(R235:R260)</f>
        <v>123.8584889</v>
      </c>
      <c r="S234" s="159"/>
      <c r="T234" s="161">
        <f>SUM(T235:T260)</f>
        <v>0</v>
      </c>
      <c r="AR234" s="154" t="s">
        <v>83</v>
      </c>
      <c r="AT234" s="162" t="s">
        <v>75</v>
      </c>
      <c r="AU234" s="162" t="s">
        <v>83</v>
      </c>
      <c r="AY234" s="154" t="s">
        <v>132</v>
      </c>
      <c r="BK234" s="163">
        <f>SUM(BK235:BK260)</f>
        <v>0</v>
      </c>
    </row>
    <row r="235" spans="1:65" s="2" customFormat="1" ht="16.5" customHeight="1">
      <c r="A235" s="33"/>
      <c r="B235" s="166"/>
      <c r="C235" s="167" t="s">
        <v>283</v>
      </c>
      <c r="D235" s="167" t="s">
        <v>134</v>
      </c>
      <c r="E235" s="168" t="s">
        <v>284</v>
      </c>
      <c r="F235" s="169" t="s">
        <v>285</v>
      </c>
      <c r="G235" s="170" t="s">
        <v>146</v>
      </c>
      <c r="H235" s="171">
        <v>4.91</v>
      </c>
      <c r="I235" s="172"/>
      <c r="J235" s="173">
        <f>ROUND(I235*H235,2)</f>
        <v>0</v>
      </c>
      <c r="K235" s="169" t="s">
        <v>869</v>
      </c>
      <c r="L235" s="34"/>
      <c r="M235" s="174" t="s">
        <v>1</v>
      </c>
      <c r="N235" s="175" t="s">
        <v>41</v>
      </c>
      <c r="O235" s="59"/>
      <c r="P235" s="176">
        <f>O235*H235</f>
        <v>0</v>
      </c>
      <c r="Q235" s="176">
        <v>2.25634</v>
      </c>
      <c r="R235" s="176">
        <f>Q235*H235</f>
        <v>11.078629399999999</v>
      </c>
      <c r="S235" s="176">
        <v>0</v>
      </c>
      <c r="T235" s="17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8" t="s">
        <v>138</v>
      </c>
      <c r="AT235" s="178" t="s">
        <v>134</v>
      </c>
      <c r="AU235" s="178" t="s">
        <v>85</v>
      </c>
      <c r="AY235" s="18" t="s">
        <v>132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18" t="s">
        <v>83</v>
      </c>
      <c r="BK235" s="179">
        <f>ROUND(I235*H235,2)</f>
        <v>0</v>
      </c>
      <c r="BL235" s="18" t="s">
        <v>138</v>
      </c>
      <c r="BM235" s="178" t="s">
        <v>286</v>
      </c>
    </row>
    <row r="236" spans="1:47" s="2" customFormat="1" ht="19.5">
      <c r="A236" s="33"/>
      <c r="B236" s="34"/>
      <c r="C236" s="33"/>
      <c r="D236" s="180" t="s">
        <v>140</v>
      </c>
      <c r="E236" s="33"/>
      <c r="F236" s="181" t="s">
        <v>141</v>
      </c>
      <c r="G236" s="33"/>
      <c r="H236" s="33"/>
      <c r="I236" s="102"/>
      <c r="J236" s="33"/>
      <c r="K236" s="33"/>
      <c r="L236" s="34"/>
      <c r="M236" s="182"/>
      <c r="N236" s="183"/>
      <c r="O236" s="59"/>
      <c r="P236" s="59"/>
      <c r="Q236" s="59"/>
      <c r="R236" s="59"/>
      <c r="S236" s="59"/>
      <c r="T236" s="60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140</v>
      </c>
      <c r="AU236" s="18" t="s">
        <v>85</v>
      </c>
    </row>
    <row r="237" spans="2:51" s="14" customFormat="1" ht="12">
      <c r="B237" s="192"/>
      <c r="D237" s="180" t="s">
        <v>142</v>
      </c>
      <c r="E237" s="193" t="s">
        <v>1</v>
      </c>
      <c r="F237" s="194" t="s">
        <v>287</v>
      </c>
      <c r="H237" s="193" t="s">
        <v>1</v>
      </c>
      <c r="I237" s="195"/>
      <c r="L237" s="192"/>
      <c r="M237" s="196"/>
      <c r="N237" s="197"/>
      <c r="O237" s="197"/>
      <c r="P237" s="197"/>
      <c r="Q237" s="197"/>
      <c r="R237" s="197"/>
      <c r="S237" s="197"/>
      <c r="T237" s="198"/>
      <c r="AT237" s="193" t="s">
        <v>142</v>
      </c>
      <c r="AU237" s="193" t="s">
        <v>85</v>
      </c>
      <c r="AV237" s="14" t="s">
        <v>83</v>
      </c>
      <c r="AW237" s="14" t="s">
        <v>32</v>
      </c>
      <c r="AX237" s="14" t="s">
        <v>76</v>
      </c>
      <c r="AY237" s="193" t="s">
        <v>132</v>
      </c>
    </row>
    <row r="238" spans="2:51" s="13" customFormat="1" ht="12">
      <c r="B238" s="184"/>
      <c r="D238" s="180" t="s">
        <v>142</v>
      </c>
      <c r="E238" s="185" t="s">
        <v>1</v>
      </c>
      <c r="F238" s="186" t="s">
        <v>288</v>
      </c>
      <c r="H238" s="187">
        <v>2.16</v>
      </c>
      <c r="I238" s="188"/>
      <c r="L238" s="184"/>
      <c r="M238" s="189"/>
      <c r="N238" s="190"/>
      <c r="O238" s="190"/>
      <c r="P238" s="190"/>
      <c r="Q238" s="190"/>
      <c r="R238" s="190"/>
      <c r="S238" s="190"/>
      <c r="T238" s="191"/>
      <c r="AT238" s="185" t="s">
        <v>142</v>
      </c>
      <c r="AU238" s="185" t="s">
        <v>85</v>
      </c>
      <c r="AV238" s="13" t="s">
        <v>85</v>
      </c>
      <c r="AW238" s="13" t="s">
        <v>32</v>
      </c>
      <c r="AX238" s="13" t="s">
        <v>76</v>
      </c>
      <c r="AY238" s="185" t="s">
        <v>132</v>
      </c>
    </row>
    <row r="239" spans="2:51" s="14" customFormat="1" ht="12">
      <c r="B239" s="192"/>
      <c r="D239" s="180" t="s">
        <v>142</v>
      </c>
      <c r="E239" s="193" t="s">
        <v>1</v>
      </c>
      <c r="F239" s="194" t="s">
        <v>289</v>
      </c>
      <c r="H239" s="193" t="s">
        <v>1</v>
      </c>
      <c r="I239" s="195"/>
      <c r="L239" s="192"/>
      <c r="M239" s="196"/>
      <c r="N239" s="197"/>
      <c r="O239" s="197"/>
      <c r="P239" s="197"/>
      <c r="Q239" s="197"/>
      <c r="R239" s="197"/>
      <c r="S239" s="197"/>
      <c r="T239" s="198"/>
      <c r="AT239" s="193" t="s">
        <v>142</v>
      </c>
      <c r="AU239" s="193" t="s">
        <v>85</v>
      </c>
      <c r="AV239" s="14" t="s">
        <v>83</v>
      </c>
      <c r="AW239" s="14" t="s">
        <v>32</v>
      </c>
      <c r="AX239" s="14" t="s">
        <v>76</v>
      </c>
      <c r="AY239" s="193" t="s">
        <v>132</v>
      </c>
    </row>
    <row r="240" spans="2:51" s="13" customFormat="1" ht="12">
      <c r="B240" s="184"/>
      <c r="D240" s="180" t="s">
        <v>142</v>
      </c>
      <c r="E240" s="185" t="s">
        <v>1</v>
      </c>
      <c r="F240" s="186" t="s">
        <v>290</v>
      </c>
      <c r="H240" s="187">
        <v>2.75</v>
      </c>
      <c r="I240" s="188"/>
      <c r="L240" s="184"/>
      <c r="M240" s="189"/>
      <c r="N240" s="190"/>
      <c r="O240" s="190"/>
      <c r="P240" s="190"/>
      <c r="Q240" s="190"/>
      <c r="R240" s="190"/>
      <c r="S240" s="190"/>
      <c r="T240" s="191"/>
      <c r="AT240" s="185" t="s">
        <v>142</v>
      </c>
      <c r="AU240" s="185" t="s">
        <v>85</v>
      </c>
      <c r="AV240" s="13" t="s">
        <v>85</v>
      </c>
      <c r="AW240" s="13" t="s">
        <v>32</v>
      </c>
      <c r="AX240" s="13" t="s">
        <v>76</v>
      </c>
      <c r="AY240" s="185" t="s">
        <v>132</v>
      </c>
    </row>
    <row r="241" spans="2:51" s="15" customFormat="1" ht="12">
      <c r="B241" s="199"/>
      <c r="D241" s="180" t="s">
        <v>142</v>
      </c>
      <c r="E241" s="200" t="s">
        <v>1</v>
      </c>
      <c r="F241" s="201" t="s">
        <v>152</v>
      </c>
      <c r="H241" s="202">
        <v>4.91</v>
      </c>
      <c r="I241" s="203"/>
      <c r="L241" s="199"/>
      <c r="M241" s="204"/>
      <c r="N241" s="205"/>
      <c r="O241" s="205"/>
      <c r="P241" s="205"/>
      <c r="Q241" s="205"/>
      <c r="R241" s="205"/>
      <c r="S241" s="205"/>
      <c r="T241" s="206"/>
      <c r="AT241" s="200" t="s">
        <v>142</v>
      </c>
      <c r="AU241" s="200" t="s">
        <v>85</v>
      </c>
      <c r="AV241" s="15" t="s">
        <v>138</v>
      </c>
      <c r="AW241" s="15" t="s">
        <v>32</v>
      </c>
      <c r="AX241" s="15" t="s">
        <v>83</v>
      </c>
      <c r="AY241" s="200" t="s">
        <v>132</v>
      </c>
    </row>
    <row r="242" spans="1:65" s="2" customFormat="1" ht="24" customHeight="1">
      <c r="A242" s="33"/>
      <c r="B242" s="166"/>
      <c r="C242" s="167" t="s">
        <v>291</v>
      </c>
      <c r="D242" s="167" t="s">
        <v>134</v>
      </c>
      <c r="E242" s="168" t="s">
        <v>292</v>
      </c>
      <c r="F242" s="169" t="s">
        <v>293</v>
      </c>
      <c r="G242" s="170" t="s">
        <v>161</v>
      </c>
      <c r="H242" s="171">
        <v>375.75</v>
      </c>
      <c r="I242" s="172"/>
      <c r="J242" s="173">
        <f>ROUND(I242*H242,2)</f>
        <v>0</v>
      </c>
      <c r="K242" s="169" t="s">
        <v>869</v>
      </c>
      <c r="L242" s="34"/>
      <c r="M242" s="174" t="s">
        <v>1</v>
      </c>
      <c r="N242" s="175" t="s">
        <v>41</v>
      </c>
      <c r="O242" s="59"/>
      <c r="P242" s="176">
        <f>O242*H242</f>
        <v>0</v>
      </c>
      <c r="Q242" s="176">
        <v>0.00011</v>
      </c>
      <c r="R242" s="176">
        <f>Q242*H242</f>
        <v>0.0413325</v>
      </c>
      <c r="S242" s="176">
        <v>0</v>
      </c>
      <c r="T242" s="177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8" t="s">
        <v>138</v>
      </c>
      <c r="AT242" s="178" t="s">
        <v>134</v>
      </c>
      <c r="AU242" s="178" t="s">
        <v>85</v>
      </c>
      <c r="AY242" s="18" t="s">
        <v>132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18" t="s">
        <v>83</v>
      </c>
      <c r="BK242" s="179">
        <f>ROUND(I242*H242,2)</f>
        <v>0</v>
      </c>
      <c r="BL242" s="18" t="s">
        <v>138</v>
      </c>
      <c r="BM242" s="178" t="s">
        <v>294</v>
      </c>
    </row>
    <row r="243" spans="1:47" s="2" customFormat="1" ht="39">
      <c r="A243" s="33"/>
      <c r="B243" s="34"/>
      <c r="C243" s="33"/>
      <c r="D243" s="180" t="s">
        <v>140</v>
      </c>
      <c r="E243" s="33"/>
      <c r="F243" s="181" t="s">
        <v>295</v>
      </c>
      <c r="G243" s="33"/>
      <c r="H243" s="33"/>
      <c r="I243" s="102"/>
      <c r="J243" s="33"/>
      <c r="K243" s="33"/>
      <c r="L243" s="34"/>
      <c r="M243" s="182"/>
      <c r="N243" s="183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140</v>
      </c>
      <c r="AU243" s="18" t="s">
        <v>85</v>
      </c>
    </row>
    <row r="244" spans="2:51" s="14" customFormat="1" ht="12">
      <c r="B244" s="192"/>
      <c r="D244" s="180" t="s">
        <v>142</v>
      </c>
      <c r="E244" s="193" t="s">
        <v>1</v>
      </c>
      <c r="F244" s="194" t="s">
        <v>296</v>
      </c>
      <c r="H244" s="193" t="s">
        <v>1</v>
      </c>
      <c r="I244" s="195"/>
      <c r="L244" s="192"/>
      <c r="M244" s="196"/>
      <c r="N244" s="197"/>
      <c r="O244" s="197"/>
      <c r="P244" s="197"/>
      <c r="Q244" s="197"/>
      <c r="R244" s="197"/>
      <c r="S244" s="197"/>
      <c r="T244" s="198"/>
      <c r="AT244" s="193" t="s">
        <v>142</v>
      </c>
      <c r="AU244" s="193" t="s">
        <v>85</v>
      </c>
      <c r="AV244" s="14" t="s">
        <v>83</v>
      </c>
      <c r="AW244" s="14" t="s">
        <v>32</v>
      </c>
      <c r="AX244" s="14" t="s">
        <v>76</v>
      </c>
      <c r="AY244" s="193" t="s">
        <v>132</v>
      </c>
    </row>
    <row r="245" spans="2:51" s="13" customFormat="1" ht="12">
      <c r="B245" s="184"/>
      <c r="D245" s="180" t="s">
        <v>142</v>
      </c>
      <c r="E245" s="185" t="s">
        <v>1</v>
      </c>
      <c r="F245" s="186" t="s">
        <v>297</v>
      </c>
      <c r="H245" s="187">
        <v>207</v>
      </c>
      <c r="I245" s="188"/>
      <c r="L245" s="184"/>
      <c r="M245" s="189"/>
      <c r="N245" s="190"/>
      <c r="O245" s="190"/>
      <c r="P245" s="190"/>
      <c r="Q245" s="190"/>
      <c r="R245" s="190"/>
      <c r="S245" s="190"/>
      <c r="T245" s="191"/>
      <c r="AT245" s="185" t="s">
        <v>142</v>
      </c>
      <c r="AU245" s="185" t="s">
        <v>85</v>
      </c>
      <c r="AV245" s="13" t="s">
        <v>85</v>
      </c>
      <c r="AW245" s="13" t="s">
        <v>32</v>
      </c>
      <c r="AX245" s="13" t="s">
        <v>76</v>
      </c>
      <c r="AY245" s="185" t="s">
        <v>132</v>
      </c>
    </row>
    <row r="246" spans="2:51" s="14" customFormat="1" ht="12">
      <c r="B246" s="192"/>
      <c r="D246" s="180" t="s">
        <v>142</v>
      </c>
      <c r="E246" s="193" t="s">
        <v>1</v>
      </c>
      <c r="F246" s="194" t="s">
        <v>298</v>
      </c>
      <c r="H246" s="193" t="s">
        <v>1</v>
      </c>
      <c r="I246" s="195"/>
      <c r="L246" s="192"/>
      <c r="M246" s="196"/>
      <c r="N246" s="197"/>
      <c r="O246" s="197"/>
      <c r="P246" s="197"/>
      <c r="Q246" s="197"/>
      <c r="R246" s="197"/>
      <c r="S246" s="197"/>
      <c r="T246" s="198"/>
      <c r="AT246" s="193" t="s">
        <v>142</v>
      </c>
      <c r="AU246" s="193" t="s">
        <v>85</v>
      </c>
      <c r="AV246" s="14" t="s">
        <v>83</v>
      </c>
      <c r="AW246" s="14" t="s">
        <v>32</v>
      </c>
      <c r="AX246" s="14" t="s">
        <v>76</v>
      </c>
      <c r="AY246" s="193" t="s">
        <v>132</v>
      </c>
    </row>
    <row r="247" spans="2:51" s="13" customFormat="1" ht="12">
      <c r="B247" s="184"/>
      <c r="D247" s="180" t="s">
        <v>142</v>
      </c>
      <c r="E247" s="185" t="s">
        <v>1</v>
      </c>
      <c r="F247" s="186" t="s">
        <v>299</v>
      </c>
      <c r="H247" s="187">
        <v>168.75</v>
      </c>
      <c r="I247" s="188"/>
      <c r="L247" s="184"/>
      <c r="M247" s="189"/>
      <c r="N247" s="190"/>
      <c r="O247" s="190"/>
      <c r="P247" s="190"/>
      <c r="Q247" s="190"/>
      <c r="R247" s="190"/>
      <c r="S247" s="190"/>
      <c r="T247" s="191"/>
      <c r="AT247" s="185" t="s">
        <v>142</v>
      </c>
      <c r="AU247" s="185" t="s">
        <v>85</v>
      </c>
      <c r="AV247" s="13" t="s">
        <v>85</v>
      </c>
      <c r="AW247" s="13" t="s">
        <v>32</v>
      </c>
      <c r="AX247" s="13" t="s">
        <v>76</v>
      </c>
      <c r="AY247" s="185" t="s">
        <v>132</v>
      </c>
    </row>
    <row r="248" spans="2:51" s="15" customFormat="1" ht="12">
      <c r="B248" s="199"/>
      <c r="D248" s="180" t="s">
        <v>142</v>
      </c>
      <c r="E248" s="200" t="s">
        <v>1</v>
      </c>
      <c r="F248" s="201" t="s">
        <v>152</v>
      </c>
      <c r="H248" s="202">
        <v>375.75</v>
      </c>
      <c r="I248" s="203"/>
      <c r="L248" s="199"/>
      <c r="M248" s="204"/>
      <c r="N248" s="205"/>
      <c r="O248" s="205"/>
      <c r="P248" s="205"/>
      <c r="Q248" s="205"/>
      <c r="R248" s="205"/>
      <c r="S248" s="205"/>
      <c r="T248" s="206"/>
      <c r="AT248" s="200" t="s">
        <v>142</v>
      </c>
      <c r="AU248" s="200" t="s">
        <v>85</v>
      </c>
      <c r="AV248" s="15" t="s">
        <v>138</v>
      </c>
      <c r="AW248" s="15" t="s">
        <v>32</v>
      </c>
      <c r="AX248" s="15" t="s">
        <v>83</v>
      </c>
      <c r="AY248" s="200" t="s">
        <v>132</v>
      </c>
    </row>
    <row r="249" spans="1:65" s="2" customFormat="1" ht="48" customHeight="1">
      <c r="A249" s="33"/>
      <c r="B249" s="166"/>
      <c r="C249" s="167" t="s">
        <v>300</v>
      </c>
      <c r="D249" s="167" t="s">
        <v>134</v>
      </c>
      <c r="E249" s="168" t="s">
        <v>301</v>
      </c>
      <c r="F249" s="169" t="s">
        <v>302</v>
      </c>
      <c r="G249" s="170" t="s">
        <v>161</v>
      </c>
      <c r="H249" s="171">
        <v>207</v>
      </c>
      <c r="I249" s="172"/>
      <c r="J249" s="173">
        <f>ROUND(I249*H249,2)</f>
        <v>0</v>
      </c>
      <c r="K249" s="169" t="s">
        <v>869</v>
      </c>
      <c r="L249" s="34"/>
      <c r="M249" s="174" t="s">
        <v>1</v>
      </c>
      <c r="N249" s="175" t="s">
        <v>41</v>
      </c>
      <c r="O249" s="59"/>
      <c r="P249" s="176">
        <f>O249*H249</f>
        <v>0</v>
      </c>
      <c r="Q249" s="176">
        <v>0</v>
      </c>
      <c r="R249" s="176">
        <f>Q249*H249</f>
        <v>0</v>
      </c>
      <c r="S249" s="176">
        <v>0</v>
      </c>
      <c r="T249" s="17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8" t="s">
        <v>138</v>
      </c>
      <c r="AT249" s="178" t="s">
        <v>134</v>
      </c>
      <c r="AU249" s="178" t="s">
        <v>85</v>
      </c>
      <c r="AY249" s="18" t="s">
        <v>132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8" t="s">
        <v>83</v>
      </c>
      <c r="BK249" s="179">
        <f>ROUND(I249*H249,2)</f>
        <v>0</v>
      </c>
      <c r="BL249" s="18" t="s">
        <v>138</v>
      </c>
      <c r="BM249" s="178" t="s">
        <v>303</v>
      </c>
    </row>
    <row r="250" spans="1:47" s="2" customFormat="1" ht="19.5">
      <c r="A250" s="33"/>
      <c r="B250" s="34"/>
      <c r="C250" s="33"/>
      <c r="D250" s="180" t="s">
        <v>140</v>
      </c>
      <c r="E250" s="33"/>
      <c r="F250" s="181" t="s">
        <v>141</v>
      </c>
      <c r="G250" s="33"/>
      <c r="H250" s="33"/>
      <c r="I250" s="102"/>
      <c r="J250" s="33"/>
      <c r="K250" s="33"/>
      <c r="L250" s="34"/>
      <c r="M250" s="182"/>
      <c r="N250" s="183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140</v>
      </c>
      <c r="AU250" s="18" t="s">
        <v>85</v>
      </c>
    </row>
    <row r="251" spans="2:51" s="13" customFormat="1" ht="12">
      <c r="B251" s="184"/>
      <c r="D251" s="180" t="s">
        <v>142</v>
      </c>
      <c r="E251" s="185" t="s">
        <v>1</v>
      </c>
      <c r="F251" s="186" t="s">
        <v>297</v>
      </c>
      <c r="H251" s="187">
        <v>207</v>
      </c>
      <c r="I251" s="188"/>
      <c r="L251" s="184"/>
      <c r="M251" s="189"/>
      <c r="N251" s="190"/>
      <c r="O251" s="190"/>
      <c r="P251" s="190"/>
      <c r="Q251" s="190"/>
      <c r="R251" s="190"/>
      <c r="S251" s="190"/>
      <c r="T251" s="191"/>
      <c r="AT251" s="185" t="s">
        <v>142</v>
      </c>
      <c r="AU251" s="185" t="s">
        <v>85</v>
      </c>
      <c r="AV251" s="13" t="s">
        <v>85</v>
      </c>
      <c r="AW251" s="13" t="s">
        <v>32</v>
      </c>
      <c r="AX251" s="13" t="s">
        <v>83</v>
      </c>
      <c r="AY251" s="185" t="s">
        <v>132</v>
      </c>
    </row>
    <row r="252" spans="1:65" s="2" customFormat="1" ht="24" customHeight="1">
      <c r="A252" s="33"/>
      <c r="B252" s="166"/>
      <c r="C252" s="167" t="s">
        <v>304</v>
      </c>
      <c r="D252" s="167" t="s">
        <v>134</v>
      </c>
      <c r="E252" s="168" t="s">
        <v>305</v>
      </c>
      <c r="F252" s="169" t="s">
        <v>306</v>
      </c>
      <c r="G252" s="170" t="s">
        <v>161</v>
      </c>
      <c r="H252" s="171">
        <v>168.75</v>
      </c>
      <c r="I252" s="172"/>
      <c r="J252" s="173">
        <f>ROUND(I252*H252,2)</f>
        <v>0</v>
      </c>
      <c r="K252" s="169" t="s">
        <v>869</v>
      </c>
      <c r="L252" s="34"/>
      <c r="M252" s="174" t="s">
        <v>1</v>
      </c>
      <c r="N252" s="175" t="s">
        <v>41</v>
      </c>
      <c r="O252" s="59"/>
      <c r="P252" s="176">
        <f>O252*H252</f>
        <v>0</v>
      </c>
      <c r="Q252" s="176">
        <v>0</v>
      </c>
      <c r="R252" s="176">
        <f>Q252*H252</f>
        <v>0</v>
      </c>
      <c r="S252" s="176">
        <v>0</v>
      </c>
      <c r="T252" s="17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8" t="s">
        <v>138</v>
      </c>
      <c r="AT252" s="178" t="s">
        <v>134</v>
      </c>
      <c r="AU252" s="178" t="s">
        <v>85</v>
      </c>
      <c r="AY252" s="18" t="s">
        <v>132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18" t="s">
        <v>83</v>
      </c>
      <c r="BK252" s="179">
        <f>ROUND(I252*H252,2)</f>
        <v>0</v>
      </c>
      <c r="BL252" s="18" t="s">
        <v>138</v>
      </c>
      <c r="BM252" s="178" t="s">
        <v>307</v>
      </c>
    </row>
    <row r="253" spans="1:47" s="2" customFormat="1" ht="19.5">
      <c r="A253" s="33"/>
      <c r="B253" s="34"/>
      <c r="C253" s="33"/>
      <c r="D253" s="180" t="s">
        <v>140</v>
      </c>
      <c r="E253" s="33"/>
      <c r="F253" s="181" t="s">
        <v>141</v>
      </c>
      <c r="G253" s="33"/>
      <c r="H253" s="33"/>
      <c r="I253" s="102"/>
      <c r="J253" s="33"/>
      <c r="K253" s="33"/>
      <c r="L253" s="34"/>
      <c r="M253" s="182"/>
      <c r="N253" s="183"/>
      <c r="O253" s="59"/>
      <c r="P253" s="59"/>
      <c r="Q253" s="59"/>
      <c r="R253" s="59"/>
      <c r="S253" s="59"/>
      <c r="T253" s="60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8" t="s">
        <v>140</v>
      </c>
      <c r="AU253" s="18" t="s">
        <v>85</v>
      </c>
    </row>
    <row r="254" spans="2:51" s="13" customFormat="1" ht="12">
      <c r="B254" s="184"/>
      <c r="D254" s="180" t="s">
        <v>142</v>
      </c>
      <c r="E254" s="185" t="s">
        <v>1</v>
      </c>
      <c r="F254" s="186" t="s">
        <v>308</v>
      </c>
      <c r="H254" s="187">
        <v>168.75</v>
      </c>
      <c r="I254" s="188"/>
      <c r="L254" s="184"/>
      <c r="M254" s="189"/>
      <c r="N254" s="190"/>
      <c r="O254" s="190"/>
      <c r="P254" s="190"/>
      <c r="Q254" s="190"/>
      <c r="R254" s="190"/>
      <c r="S254" s="190"/>
      <c r="T254" s="191"/>
      <c r="AT254" s="185" t="s">
        <v>142</v>
      </c>
      <c r="AU254" s="185" t="s">
        <v>85</v>
      </c>
      <c r="AV254" s="13" t="s">
        <v>85</v>
      </c>
      <c r="AW254" s="13" t="s">
        <v>32</v>
      </c>
      <c r="AX254" s="13" t="s">
        <v>83</v>
      </c>
      <c r="AY254" s="185" t="s">
        <v>132</v>
      </c>
    </row>
    <row r="255" spans="1:65" s="2" customFormat="1" ht="24" customHeight="1">
      <c r="A255" s="33"/>
      <c r="B255" s="166"/>
      <c r="C255" s="167" t="s">
        <v>309</v>
      </c>
      <c r="D255" s="167" t="s">
        <v>134</v>
      </c>
      <c r="E255" s="168" t="s">
        <v>310</v>
      </c>
      <c r="F255" s="169" t="s">
        <v>311</v>
      </c>
      <c r="G255" s="170" t="s">
        <v>171</v>
      </c>
      <c r="H255" s="171">
        <v>225.45</v>
      </c>
      <c r="I255" s="172"/>
      <c r="J255" s="173">
        <f>ROUND(I255*H255,2)</f>
        <v>0</v>
      </c>
      <c r="K255" s="169" t="s">
        <v>869</v>
      </c>
      <c r="L255" s="34"/>
      <c r="M255" s="174" t="s">
        <v>1</v>
      </c>
      <c r="N255" s="175" t="s">
        <v>41</v>
      </c>
      <c r="O255" s="59"/>
      <c r="P255" s="176">
        <f>O255*H255</f>
        <v>0</v>
      </c>
      <c r="Q255" s="176">
        <v>6E-05</v>
      </c>
      <c r="R255" s="176">
        <f>Q255*H255</f>
        <v>0.013526999999999999</v>
      </c>
      <c r="S255" s="176">
        <v>0</v>
      </c>
      <c r="T255" s="17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8" t="s">
        <v>138</v>
      </c>
      <c r="AT255" s="178" t="s">
        <v>134</v>
      </c>
      <c r="AU255" s="178" t="s">
        <v>85</v>
      </c>
      <c r="AY255" s="18" t="s">
        <v>132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8" t="s">
        <v>83</v>
      </c>
      <c r="BK255" s="179">
        <f>ROUND(I255*H255,2)</f>
        <v>0</v>
      </c>
      <c r="BL255" s="18" t="s">
        <v>138</v>
      </c>
      <c r="BM255" s="178" t="s">
        <v>312</v>
      </c>
    </row>
    <row r="256" spans="1:47" s="2" customFormat="1" ht="68.25">
      <c r="A256" s="33"/>
      <c r="B256" s="34"/>
      <c r="C256" s="33"/>
      <c r="D256" s="180" t="s">
        <v>140</v>
      </c>
      <c r="E256" s="33"/>
      <c r="F256" s="181" t="s">
        <v>313</v>
      </c>
      <c r="G256" s="33"/>
      <c r="H256" s="33"/>
      <c r="I256" s="102"/>
      <c r="J256" s="33"/>
      <c r="K256" s="33"/>
      <c r="L256" s="34"/>
      <c r="M256" s="182"/>
      <c r="N256" s="183"/>
      <c r="O256" s="59"/>
      <c r="P256" s="59"/>
      <c r="Q256" s="59"/>
      <c r="R256" s="59"/>
      <c r="S256" s="59"/>
      <c r="T256" s="60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140</v>
      </c>
      <c r="AU256" s="18" t="s">
        <v>85</v>
      </c>
    </row>
    <row r="257" spans="2:51" s="13" customFormat="1" ht="12">
      <c r="B257" s="184"/>
      <c r="D257" s="180" t="s">
        <v>142</v>
      </c>
      <c r="E257" s="185" t="s">
        <v>1</v>
      </c>
      <c r="F257" s="186" t="s">
        <v>314</v>
      </c>
      <c r="H257" s="187">
        <v>225.45</v>
      </c>
      <c r="I257" s="188"/>
      <c r="L257" s="184"/>
      <c r="M257" s="189"/>
      <c r="N257" s="190"/>
      <c r="O257" s="190"/>
      <c r="P257" s="190"/>
      <c r="Q257" s="190"/>
      <c r="R257" s="190"/>
      <c r="S257" s="190"/>
      <c r="T257" s="191"/>
      <c r="AT257" s="185" t="s">
        <v>142</v>
      </c>
      <c r="AU257" s="185" t="s">
        <v>85</v>
      </c>
      <c r="AV257" s="13" t="s">
        <v>85</v>
      </c>
      <c r="AW257" s="13" t="s">
        <v>32</v>
      </c>
      <c r="AX257" s="13" t="s">
        <v>83</v>
      </c>
      <c r="AY257" s="185" t="s">
        <v>132</v>
      </c>
    </row>
    <row r="258" spans="1:65" s="2" customFormat="1" ht="16.5" customHeight="1">
      <c r="A258" s="33"/>
      <c r="B258" s="166"/>
      <c r="C258" s="207" t="s">
        <v>315</v>
      </c>
      <c r="D258" s="207" t="s">
        <v>243</v>
      </c>
      <c r="E258" s="208" t="s">
        <v>316</v>
      </c>
      <c r="F258" s="209" t="s">
        <v>317</v>
      </c>
      <c r="G258" s="210" t="s">
        <v>260</v>
      </c>
      <c r="H258" s="211">
        <v>112.725</v>
      </c>
      <c r="I258" s="212"/>
      <c r="J258" s="213">
        <f>ROUND(I258*H258,2)</f>
        <v>0</v>
      </c>
      <c r="K258" s="209" t="s">
        <v>869</v>
      </c>
      <c r="L258" s="214"/>
      <c r="M258" s="215" t="s">
        <v>1</v>
      </c>
      <c r="N258" s="216" t="s">
        <v>41</v>
      </c>
      <c r="O258" s="59"/>
      <c r="P258" s="176">
        <f>O258*H258</f>
        <v>0</v>
      </c>
      <c r="Q258" s="176">
        <v>1</v>
      </c>
      <c r="R258" s="176">
        <f>Q258*H258</f>
        <v>112.725</v>
      </c>
      <c r="S258" s="176">
        <v>0</v>
      </c>
      <c r="T258" s="177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8" t="s">
        <v>184</v>
      </c>
      <c r="AT258" s="178" t="s">
        <v>243</v>
      </c>
      <c r="AU258" s="178" t="s">
        <v>85</v>
      </c>
      <c r="AY258" s="18" t="s">
        <v>132</v>
      </c>
      <c r="BE258" s="179">
        <f>IF(N258="základní",J258,0)</f>
        <v>0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18" t="s">
        <v>83</v>
      </c>
      <c r="BK258" s="179">
        <f>ROUND(I258*H258,2)</f>
        <v>0</v>
      </c>
      <c r="BL258" s="18" t="s">
        <v>138</v>
      </c>
      <c r="BM258" s="178" t="s">
        <v>318</v>
      </c>
    </row>
    <row r="259" spans="1:47" s="2" customFormat="1" ht="39">
      <c r="A259" s="33"/>
      <c r="B259" s="34"/>
      <c r="C259" s="33"/>
      <c r="D259" s="180" t="s">
        <v>140</v>
      </c>
      <c r="E259" s="33"/>
      <c r="F259" s="181" t="s">
        <v>319</v>
      </c>
      <c r="G259" s="33"/>
      <c r="H259" s="33"/>
      <c r="I259" s="102"/>
      <c r="J259" s="33"/>
      <c r="K259" s="33"/>
      <c r="L259" s="34"/>
      <c r="M259" s="182"/>
      <c r="N259" s="183"/>
      <c r="O259" s="59"/>
      <c r="P259" s="59"/>
      <c r="Q259" s="59"/>
      <c r="R259" s="59"/>
      <c r="S259" s="59"/>
      <c r="T259" s="60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140</v>
      </c>
      <c r="AU259" s="18" t="s">
        <v>85</v>
      </c>
    </row>
    <row r="260" spans="2:51" s="13" customFormat="1" ht="12">
      <c r="B260" s="184"/>
      <c r="D260" s="180" t="s">
        <v>142</v>
      </c>
      <c r="E260" s="185" t="s">
        <v>1</v>
      </c>
      <c r="F260" s="186" t="s">
        <v>320</v>
      </c>
      <c r="H260" s="187">
        <v>112.725</v>
      </c>
      <c r="I260" s="188"/>
      <c r="L260" s="184"/>
      <c r="M260" s="189"/>
      <c r="N260" s="190"/>
      <c r="O260" s="190"/>
      <c r="P260" s="190"/>
      <c r="Q260" s="190"/>
      <c r="R260" s="190"/>
      <c r="S260" s="190"/>
      <c r="T260" s="191"/>
      <c r="AT260" s="185" t="s">
        <v>142</v>
      </c>
      <c r="AU260" s="185" t="s">
        <v>85</v>
      </c>
      <c r="AV260" s="13" t="s">
        <v>85</v>
      </c>
      <c r="AW260" s="13" t="s">
        <v>32</v>
      </c>
      <c r="AX260" s="13" t="s">
        <v>83</v>
      </c>
      <c r="AY260" s="185" t="s">
        <v>132</v>
      </c>
    </row>
    <row r="261" spans="2:63" s="12" customFormat="1" ht="22.9" customHeight="1">
      <c r="B261" s="153"/>
      <c r="D261" s="154" t="s">
        <v>75</v>
      </c>
      <c r="E261" s="164" t="s">
        <v>153</v>
      </c>
      <c r="F261" s="164" t="s">
        <v>321</v>
      </c>
      <c r="I261" s="156"/>
      <c r="J261" s="165">
        <f>BK261</f>
        <v>0</v>
      </c>
      <c r="L261" s="153"/>
      <c r="M261" s="158"/>
      <c r="N261" s="159"/>
      <c r="O261" s="159"/>
      <c r="P261" s="160">
        <f>SUM(P262:P315)</f>
        <v>0</v>
      </c>
      <c r="Q261" s="159"/>
      <c r="R261" s="160">
        <f>SUM(R262:R315)</f>
        <v>6.549979769999999</v>
      </c>
      <c r="S261" s="159"/>
      <c r="T261" s="161">
        <f>SUM(T262:T315)</f>
        <v>0</v>
      </c>
      <c r="AR261" s="154" t="s">
        <v>83</v>
      </c>
      <c r="AT261" s="162" t="s">
        <v>75</v>
      </c>
      <c r="AU261" s="162" t="s">
        <v>83</v>
      </c>
      <c r="AY261" s="154" t="s">
        <v>132</v>
      </c>
      <c r="BK261" s="163">
        <f>SUM(BK262:BK315)</f>
        <v>0</v>
      </c>
    </row>
    <row r="262" spans="1:65" s="2" customFormat="1" ht="24" customHeight="1">
      <c r="A262" s="33"/>
      <c r="B262" s="166"/>
      <c r="C262" s="167" t="s">
        <v>322</v>
      </c>
      <c r="D262" s="167" t="s">
        <v>134</v>
      </c>
      <c r="E262" s="168" t="s">
        <v>323</v>
      </c>
      <c r="F262" s="169" t="s">
        <v>324</v>
      </c>
      <c r="G262" s="170" t="s">
        <v>146</v>
      </c>
      <c r="H262" s="171">
        <v>35.08</v>
      </c>
      <c r="I262" s="172"/>
      <c r="J262" s="173">
        <f>ROUND(I262*H262,2)</f>
        <v>0</v>
      </c>
      <c r="K262" s="169" t="s">
        <v>869</v>
      </c>
      <c r="L262" s="34"/>
      <c r="M262" s="174" t="s">
        <v>1</v>
      </c>
      <c r="N262" s="175" t="s">
        <v>41</v>
      </c>
      <c r="O262" s="59"/>
      <c r="P262" s="176">
        <f>O262*H262</f>
        <v>0</v>
      </c>
      <c r="Q262" s="176">
        <v>0</v>
      </c>
      <c r="R262" s="176">
        <f>Q262*H262</f>
        <v>0</v>
      </c>
      <c r="S262" s="176">
        <v>0</v>
      </c>
      <c r="T262" s="17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8" t="s">
        <v>138</v>
      </c>
      <c r="AT262" s="178" t="s">
        <v>134</v>
      </c>
      <c r="AU262" s="178" t="s">
        <v>85</v>
      </c>
      <c r="AY262" s="18" t="s">
        <v>132</v>
      </c>
      <c r="BE262" s="179">
        <f>IF(N262="základní",J262,0)</f>
        <v>0</v>
      </c>
      <c r="BF262" s="179">
        <f>IF(N262="snížená",J262,0)</f>
        <v>0</v>
      </c>
      <c r="BG262" s="179">
        <f>IF(N262="zákl. přenesená",J262,0)</f>
        <v>0</v>
      </c>
      <c r="BH262" s="179">
        <f>IF(N262="sníž. přenesená",J262,0)</f>
        <v>0</v>
      </c>
      <c r="BI262" s="179">
        <f>IF(N262="nulová",J262,0)</f>
        <v>0</v>
      </c>
      <c r="BJ262" s="18" t="s">
        <v>83</v>
      </c>
      <c r="BK262" s="179">
        <f>ROUND(I262*H262,2)</f>
        <v>0</v>
      </c>
      <c r="BL262" s="18" t="s">
        <v>138</v>
      </c>
      <c r="BM262" s="178" t="s">
        <v>325</v>
      </c>
    </row>
    <row r="263" spans="1:47" s="2" customFormat="1" ht="19.5">
      <c r="A263" s="33"/>
      <c r="B263" s="34"/>
      <c r="C263" s="33"/>
      <c r="D263" s="180" t="s">
        <v>140</v>
      </c>
      <c r="E263" s="33"/>
      <c r="F263" s="181" t="s">
        <v>141</v>
      </c>
      <c r="G263" s="33"/>
      <c r="H263" s="33"/>
      <c r="I263" s="102"/>
      <c r="J263" s="33"/>
      <c r="K263" s="33"/>
      <c r="L263" s="34"/>
      <c r="M263" s="182"/>
      <c r="N263" s="183"/>
      <c r="O263" s="59"/>
      <c r="P263" s="59"/>
      <c r="Q263" s="59"/>
      <c r="R263" s="59"/>
      <c r="S263" s="59"/>
      <c r="T263" s="60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140</v>
      </c>
      <c r="AU263" s="18" t="s">
        <v>85</v>
      </c>
    </row>
    <row r="264" spans="2:51" s="14" customFormat="1" ht="12">
      <c r="B264" s="192"/>
      <c r="D264" s="180" t="s">
        <v>142</v>
      </c>
      <c r="E264" s="193" t="s">
        <v>1</v>
      </c>
      <c r="F264" s="194" t="s">
        <v>287</v>
      </c>
      <c r="H264" s="193" t="s">
        <v>1</v>
      </c>
      <c r="I264" s="195"/>
      <c r="L264" s="192"/>
      <c r="M264" s="196"/>
      <c r="N264" s="197"/>
      <c r="O264" s="197"/>
      <c r="P264" s="197"/>
      <c r="Q264" s="197"/>
      <c r="R264" s="197"/>
      <c r="S264" s="197"/>
      <c r="T264" s="198"/>
      <c r="AT264" s="193" t="s">
        <v>142</v>
      </c>
      <c r="AU264" s="193" t="s">
        <v>85</v>
      </c>
      <c r="AV264" s="14" t="s">
        <v>83</v>
      </c>
      <c r="AW264" s="14" t="s">
        <v>32</v>
      </c>
      <c r="AX264" s="14" t="s">
        <v>76</v>
      </c>
      <c r="AY264" s="193" t="s">
        <v>132</v>
      </c>
    </row>
    <row r="265" spans="2:51" s="13" customFormat="1" ht="12">
      <c r="B265" s="184"/>
      <c r="D265" s="180" t="s">
        <v>142</v>
      </c>
      <c r="E265" s="185" t="s">
        <v>1</v>
      </c>
      <c r="F265" s="186" t="s">
        <v>326</v>
      </c>
      <c r="H265" s="187">
        <v>15.42</v>
      </c>
      <c r="I265" s="188"/>
      <c r="L265" s="184"/>
      <c r="M265" s="189"/>
      <c r="N265" s="190"/>
      <c r="O265" s="190"/>
      <c r="P265" s="190"/>
      <c r="Q265" s="190"/>
      <c r="R265" s="190"/>
      <c r="S265" s="190"/>
      <c r="T265" s="191"/>
      <c r="AT265" s="185" t="s">
        <v>142</v>
      </c>
      <c r="AU265" s="185" t="s">
        <v>85</v>
      </c>
      <c r="AV265" s="13" t="s">
        <v>85</v>
      </c>
      <c r="AW265" s="13" t="s">
        <v>32</v>
      </c>
      <c r="AX265" s="13" t="s">
        <v>76</v>
      </c>
      <c r="AY265" s="185" t="s">
        <v>132</v>
      </c>
    </row>
    <row r="266" spans="2:51" s="14" customFormat="1" ht="12">
      <c r="B266" s="192"/>
      <c r="D266" s="180" t="s">
        <v>142</v>
      </c>
      <c r="E266" s="193" t="s">
        <v>1</v>
      </c>
      <c r="F266" s="194" t="s">
        <v>289</v>
      </c>
      <c r="H266" s="193" t="s">
        <v>1</v>
      </c>
      <c r="I266" s="195"/>
      <c r="L266" s="192"/>
      <c r="M266" s="196"/>
      <c r="N266" s="197"/>
      <c r="O266" s="197"/>
      <c r="P266" s="197"/>
      <c r="Q266" s="197"/>
      <c r="R266" s="197"/>
      <c r="S266" s="197"/>
      <c r="T266" s="198"/>
      <c r="AT266" s="193" t="s">
        <v>142</v>
      </c>
      <c r="AU266" s="193" t="s">
        <v>85</v>
      </c>
      <c r="AV266" s="14" t="s">
        <v>83</v>
      </c>
      <c r="AW266" s="14" t="s">
        <v>32</v>
      </c>
      <c r="AX266" s="14" t="s">
        <v>76</v>
      </c>
      <c r="AY266" s="193" t="s">
        <v>132</v>
      </c>
    </row>
    <row r="267" spans="2:51" s="13" customFormat="1" ht="12">
      <c r="B267" s="184"/>
      <c r="D267" s="180" t="s">
        <v>142</v>
      </c>
      <c r="E267" s="185" t="s">
        <v>1</v>
      </c>
      <c r="F267" s="186" t="s">
        <v>327</v>
      </c>
      <c r="H267" s="187">
        <v>19.66</v>
      </c>
      <c r="I267" s="188"/>
      <c r="L267" s="184"/>
      <c r="M267" s="189"/>
      <c r="N267" s="190"/>
      <c r="O267" s="190"/>
      <c r="P267" s="190"/>
      <c r="Q267" s="190"/>
      <c r="R267" s="190"/>
      <c r="S267" s="190"/>
      <c r="T267" s="191"/>
      <c r="AT267" s="185" t="s">
        <v>142</v>
      </c>
      <c r="AU267" s="185" t="s">
        <v>85</v>
      </c>
      <c r="AV267" s="13" t="s">
        <v>85</v>
      </c>
      <c r="AW267" s="13" t="s">
        <v>32</v>
      </c>
      <c r="AX267" s="13" t="s">
        <v>76</v>
      </c>
      <c r="AY267" s="185" t="s">
        <v>132</v>
      </c>
    </row>
    <row r="268" spans="2:51" s="15" customFormat="1" ht="12">
      <c r="B268" s="199"/>
      <c r="D268" s="180" t="s">
        <v>142</v>
      </c>
      <c r="E268" s="200" t="s">
        <v>1</v>
      </c>
      <c r="F268" s="201" t="s">
        <v>152</v>
      </c>
      <c r="H268" s="202">
        <v>35.08</v>
      </c>
      <c r="I268" s="203"/>
      <c r="L268" s="199"/>
      <c r="M268" s="204"/>
      <c r="N268" s="205"/>
      <c r="O268" s="205"/>
      <c r="P268" s="205"/>
      <c r="Q268" s="205"/>
      <c r="R268" s="205"/>
      <c r="S268" s="205"/>
      <c r="T268" s="206"/>
      <c r="AT268" s="200" t="s">
        <v>142</v>
      </c>
      <c r="AU268" s="200" t="s">
        <v>85</v>
      </c>
      <c r="AV268" s="15" t="s">
        <v>138</v>
      </c>
      <c r="AW268" s="15" t="s">
        <v>32</v>
      </c>
      <c r="AX268" s="15" t="s">
        <v>83</v>
      </c>
      <c r="AY268" s="200" t="s">
        <v>132</v>
      </c>
    </row>
    <row r="269" spans="1:65" s="2" customFormat="1" ht="24" customHeight="1">
      <c r="A269" s="33"/>
      <c r="B269" s="166"/>
      <c r="C269" s="167" t="s">
        <v>328</v>
      </c>
      <c r="D269" s="167" t="s">
        <v>134</v>
      </c>
      <c r="E269" s="168" t="s">
        <v>329</v>
      </c>
      <c r="F269" s="169" t="s">
        <v>330</v>
      </c>
      <c r="G269" s="170" t="s">
        <v>146</v>
      </c>
      <c r="H269" s="171">
        <v>38.088</v>
      </c>
      <c r="I269" s="172"/>
      <c r="J269" s="173">
        <f>ROUND(I269*H269,2)</f>
        <v>0</v>
      </c>
      <c r="K269" s="169" t="s">
        <v>869</v>
      </c>
      <c r="L269" s="34"/>
      <c r="M269" s="174" t="s">
        <v>1</v>
      </c>
      <c r="N269" s="175" t="s">
        <v>41</v>
      </c>
      <c r="O269" s="59"/>
      <c r="P269" s="176">
        <f>O269*H269</f>
        <v>0</v>
      </c>
      <c r="Q269" s="176">
        <v>0</v>
      </c>
      <c r="R269" s="176">
        <f>Q269*H269</f>
        <v>0</v>
      </c>
      <c r="S269" s="176">
        <v>0</v>
      </c>
      <c r="T269" s="177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8" t="s">
        <v>138</v>
      </c>
      <c r="AT269" s="178" t="s">
        <v>134</v>
      </c>
      <c r="AU269" s="178" t="s">
        <v>85</v>
      </c>
      <c r="AY269" s="18" t="s">
        <v>132</v>
      </c>
      <c r="BE269" s="179">
        <f>IF(N269="základní",J269,0)</f>
        <v>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18" t="s">
        <v>83</v>
      </c>
      <c r="BK269" s="179">
        <f>ROUND(I269*H269,2)</f>
        <v>0</v>
      </c>
      <c r="BL269" s="18" t="s">
        <v>138</v>
      </c>
      <c r="BM269" s="178" t="s">
        <v>331</v>
      </c>
    </row>
    <row r="270" spans="1:47" s="2" customFormat="1" ht="19.5">
      <c r="A270" s="33"/>
      <c r="B270" s="34"/>
      <c r="C270" s="33"/>
      <c r="D270" s="180" t="s">
        <v>140</v>
      </c>
      <c r="E270" s="33"/>
      <c r="F270" s="181" t="s">
        <v>141</v>
      </c>
      <c r="G270" s="33"/>
      <c r="H270" s="33"/>
      <c r="I270" s="102"/>
      <c r="J270" s="33"/>
      <c r="K270" s="33"/>
      <c r="L270" s="34"/>
      <c r="M270" s="182"/>
      <c r="N270" s="183"/>
      <c r="O270" s="59"/>
      <c r="P270" s="59"/>
      <c r="Q270" s="59"/>
      <c r="R270" s="59"/>
      <c r="S270" s="59"/>
      <c r="T270" s="60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140</v>
      </c>
      <c r="AU270" s="18" t="s">
        <v>85</v>
      </c>
    </row>
    <row r="271" spans="2:51" s="14" customFormat="1" ht="12">
      <c r="B271" s="192"/>
      <c r="D271" s="180" t="s">
        <v>142</v>
      </c>
      <c r="E271" s="193" t="s">
        <v>1</v>
      </c>
      <c r="F271" s="194" t="s">
        <v>332</v>
      </c>
      <c r="H271" s="193" t="s">
        <v>1</v>
      </c>
      <c r="I271" s="195"/>
      <c r="L271" s="192"/>
      <c r="M271" s="196"/>
      <c r="N271" s="197"/>
      <c r="O271" s="197"/>
      <c r="P271" s="197"/>
      <c r="Q271" s="197"/>
      <c r="R271" s="197"/>
      <c r="S271" s="197"/>
      <c r="T271" s="198"/>
      <c r="AT271" s="193" t="s">
        <v>142</v>
      </c>
      <c r="AU271" s="193" t="s">
        <v>85</v>
      </c>
      <c r="AV271" s="14" t="s">
        <v>83</v>
      </c>
      <c r="AW271" s="14" t="s">
        <v>32</v>
      </c>
      <c r="AX271" s="14" t="s">
        <v>76</v>
      </c>
      <c r="AY271" s="193" t="s">
        <v>132</v>
      </c>
    </row>
    <row r="272" spans="2:51" s="13" customFormat="1" ht="12">
      <c r="B272" s="184"/>
      <c r="D272" s="180" t="s">
        <v>142</v>
      </c>
      <c r="E272" s="185" t="s">
        <v>1</v>
      </c>
      <c r="F272" s="186" t="s">
        <v>333</v>
      </c>
      <c r="H272" s="187">
        <v>25.29</v>
      </c>
      <c r="I272" s="188"/>
      <c r="L272" s="184"/>
      <c r="M272" s="189"/>
      <c r="N272" s="190"/>
      <c r="O272" s="190"/>
      <c r="P272" s="190"/>
      <c r="Q272" s="190"/>
      <c r="R272" s="190"/>
      <c r="S272" s="190"/>
      <c r="T272" s="191"/>
      <c r="AT272" s="185" t="s">
        <v>142</v>
      </c>
      <c r="AU272" s="185" t="s">
        <v>85</v>
      </c>
      <c r="AV272" s="13" t="s">
        <v>85</v>
      </c>
      <c r="AW272" s="13" t="s">
        <v>32</v>
      </c>
      <c r="AX272" s="13" t="s">
        <v>76</v>
      </c>
      <c r="AY272" s="185" t="s">
        <v>132</v>
      </c>
    </row>
    <row r="273" spans="2:51" s="14" customFormat="1" ht="12">
      <c r="B273" s="192"/>
      <c r="D273" s="180" t="s">
        <v>142</v>
      </c>
      <c r="E273" s="193" t="s">
        <v>1</v>
      </c>
      <c r="F273" s="194" t="s">
        <v>334</v>
      </c>
      <c r="H273" s="193" t="s">
        <v>1</v>
      </c>
      <c r="I273" s="195"/>
      <c r="L273" s="192"/>
      <c r="M273" s="196"/>
      <c r="N273" s="197"/>
      <c r="O273" s="197"/>
      <c r="P273" s="197"/>
      <c r="Q273" s="197"/>
      <c r="R273" s="197"/>
      <c r="S273" s="197"/>
      <c r="T273" s="198"/>
      <c r="AT273" s="193" t="s">
        <v>142</v>
      </c>
      <c r="AU273" s="193" t="s">
        <v>85</v>
      </c>
      <c r="AV273" s="14" t="s">
        <v>83</v>
      </c>
      <c r="AW273" s="14" t="s">
        <v>32</v>
      </c>
      <c r="AX273" s="14" t="s">
        <v>76</v>
      </c>
      <c r="AY273" s="193" t="s">
        <v>132</v>
      </c>
    </row>
    <row r="274" spans="2:51" s="13" customFormat="1" ht="12">
      <c r="B274" s="184"/>
      <c r="D274" s="180" t="s">
        <v>142</v>
      </c>
      <c r="E274" s="185" t="s">
        <v>1</v>
      </c>
      <c r="F274" s="186" t="s">
        <v>335</v>
      </c>
      <c r="H274" s="187">
        <v>6.45</v>
      </c>
      <c r="I274" s="188"/>
      <c r="L274" s="184"/>
      <c r="M274" s="189"/>
      <c r="N274" s="190"/>
      <c r="O274" s="190"/>
      <c r="P274" s="190"/>
      <c r="Q274" s="190"/>
      <c r="R274" s="190"/>
      <c r="S274" s="190"/>
      <c r="T274" s="191"/>
      <c r="AT274" s="185" t="s">
        <v>142</v>
      </c>
      <c r="AU274" s="185" t="s">
        <v>85</v>
      </c>
      <c r="AV274" s="13" t="s">
        <v>85</v>
      </c>
      <c r="AW274" s="13" t="s">
        <v>32</v>
      </c>
      <c r="AX274" s="13" t="s">
        <v>76</v>
      </c>
      <c r="AY274" s="185" t="s">
        <v>132</v>
      </c>
    </row>
    <row r="275" spans="2:51" s="16" customFormat="1" ht="12">
      <c r="B275" s="217"/>
      <c r="D275" s="180" t="s">
        <v>142</v>
      </c>
      <c r="E275" s="218" t="s">
        <v>1</v>
      </c>
      <c r="F275" s="219" t="s">
        <v>336</v>
      </c>
      <c r="H275" s="220">
        <v>31.74</v>
      </c>
      <c r="I275" s="221"/>
      <c r="L275" s="217"/>
      <c r="M275" s="222"/>
      <c r="N275" s="223"/>
      <c r="O275" s="223"/>
      <c r="P275" s="223"/>
      <c r="Q275" s="223"/>
      <c r="R275" s="223"/>
      <c r="S275" s="223"/>
      <c r="T275" s="224"/>
      <c r="AT275" s="218" t="s">
        <v>142</v>
      </c>
      <c r="AU275" s="218" t="s">
        <v>85</v>
      </c>
      <c r="AV275" s="16" t="s">
        <v>153</v>
      </c>
      <c r="AW275" s="16" t="s">
        <v>32</v>
      </c>
      <c r="AX275" s="16" t="s">
        <v>76</v>
      </c>
      <c r="AY275" s="218" t="s">
        <v>132</v>
      </c>
    </row>
    <row r="276" spans="2:51" s="14" customFormat="1" ht="12">
      <c r="B276" s="192"/>
      <c r="D276" s="180" t="s">
        <v>142</v>
      </c>
      <c r="E276" s="193" t="s">
        <v>1</v>
      </c>
      <c r="F276" s="194" t="s">
        <v>337</v>
      </c>
      <c r="H276" s="193" t="s">
        <v>1</v>
      </c>
      <c r="I276" s="195"/>
      <c r="L276" s="192"/>
      <c r="M276" s="196"/>
      <c r="N276" s="197"/>
      <c r="O276" s="197"/>
      <c r="P276" s="197"/>
      <c r="Q276" s="197"/>
      <c r="R276" s="197"/>
      <c r="S276" s="197"/>
      <c r="T276" s="198"/>
      <c r="AT276" s="193" t="s">
        <v>142</v>
      </c>
      <c r="AU276" s="193" t="s">
        <v>85</v>
      </c>
      <c r="AV276" s="14" t="s">
        <v>83</v>
      </c>
      <c r="AW276" s="14" t="s">
        <v>32</v>
      </c>
      <c r="AX276" s="14" t="s">
        <v>76</v>
      </c>
      <c r="AY276" s="193" t="s">
        <v>132</v>
      </c>
    </row>
    <row r="277" spans="2:51" s="13" customFormat="1" ht="12">
      <c r="B277" s="184"/>
      <c r="D277" s="180" t="s">
        <v>142</v>
      </c>
      <c r="E277" s="185" t="s">
        <v>1</v>
      </c>
      <c r="F277" s="186" t="s">
        <v>338</v>
      </c>
      <c r="H277" s="187">
        <v>6.348</v>
      </c>
      <c r="I277" s="188"/>
      <c r="L277" s="184"/>
      <c r="M277" s="189"/>
      <c r="N277" s="190"/>
      <c r="O277" s="190"/>
      <c r="P277" s="190"/>
      <c r="Q277" s="190"/>
      <c r="R277" s="190"/>
      <c r="S277" s="190"/>
      <c r="T277" s="191"/>
      <c r="AT277" s="185" t="s">
        <v>142</v>
      </c>
      <c r="AU277" s="185" t="s">
        <v>85</v>
      </c>
      <c r="AV277" s="13" t="s">
        <v>85</v>
      </c>
      <c r="AW277" s="13" t="s">
        <v>32</v>
      </c>
      <c r="AX277" s="13" t="s">
        <v>76</v>
      </c>
      <c r="AY277" s="185" t="s">
        <v>132</v>
      </c>
    </row>
    <row r="278" spans="2:51" s="15" customFormat="1" ht="12">
      <c r="B278" s="199"/>
      <c r="D278" s="180" t="s">
        <v>142</v>
      </c>
      <c r="E278" s="200" t="s">
        <v>1</v>
      </c>
      <c r="F278" s="201" t="s">
        <v>152</v>
      </c>
      <c r="H278" s="202">
        <v>38.088</v>
      </c>
      <c r="I278" s="203"/>
      <c r="L278" s="199"/>
      <c r="M278" s="204"/>
      <c r="N278" s="205"/>
      <c r="O278" s="205"/>
      <c r="P278" s="205"/>
      <c r="Q278" s="205"/>
      <c r="R278" s="205"/>
      <c r="S278" s="205"/>
      <c r="T278" s="206"/>
      <c r="AT278" s="200" t="s">
        <v>142</v>
      </c>
      <c r="AU278" s="200" t="s">
        <v>85</v>
      </c>
      <c r="AV278" s="15" t="s">
        <v>138</v>
      </c>
      <c r="AW278" s="15" t="s">
        <v>32</v>
      </c>
      <c r="AX278" s="15" t="s">
        <v>83</v>
      </c>
      <c r="AY278" s="200" t="s">
        <v>132</v>
      </c>
    </row>
    <row r="279" spans="1:65" s="2" customFormat="1" ht="16.5" customHeight="1">
      <c r="A279" s="33"/>
      <c r="B279" s="166"/>
      <c r="C279" s="167" t="s">
        <v>339</v>
      </c>
      <c r="D279" s="167" t="s">
        <v>134</v>
      </c>
      <c r="E279" s="168" t="s">
        <v>340</v>
      </c>
      <c r="F279" s="169" t="s">
        <v>341</v>
      </c>
      <c r="G279" s="170" t="s">
        <v>137</v>
      </c>
      <c r="H279" s="171">
        <v>145.49</v>
      </c>
      <c r="I279" s="172"/>
      <c r="J279" s="173">
        <f>ROUND(I279*H279,2)</f>
        <v>0</v>
      </c>
      <c r="K279" s="169" t="s">
        <v>869</v>
      </c>
      <c r="L279" s="34"/>
      <c r="M279" s="174" t="s">
        <v>1</v>
      </c>
      <c r="N279" s="175" t="s">
        <v>41</v>
      </c>
      <c r="O279" s="59"/>
      <c r="P279" s="176">
        <f>O279*H279</f>
        <v>0</v>
      </c>
      <c r="Q279" s="176">
        <v>0.00765</v>
      </c>
      <c r="R279" s="176">
        <f>Q279*H279</f>
        <v>1.1129985</v>
      </c>
      <c r="S279" s="176">
        <v>0</v>
      </c>
      <c r="T279" s="177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8" t="s">
        <v>138</v>
      </c>
      <c r="AT279" s="178" t="s">
        <v>134</v>
      </c>
      <c r="AU279" s="178" t="s">
        <v>85</v>
      </c>
      <c r="AY279" s="18" t="s">
        <v>132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8" t="s">
        <v>83</v>
      </c>
      <c r="BK279" s="179">
        <f>ROUND(I279*H279,2)</f>
        <v>0</v>
      </c>
      <c r="BL279" s="18" t="s">
        <v>138</v>
      </c>
      <c r="BM279" s="178" t="s">
        <v>342</v>
      </c>
    </row>
    <row r="280" spans="1:47" s="2" customFormat="1" ht="19.5">
      <c r="A280" s="33"/>
      <c r="B280" s="34"/>
      <c r="C280" s="33"/>
      <c r="D280" s="180" t="s">
        <v>140</v>
      </c>
      <c r="E280" s="33"/>
      <c r="F280" s="181" t="s">
        <v>141</v>
      </c>
      <c r="G280" s="33"/>
      <c r="H280" s="33"/>
      <c r="I280" s="102"/>
      <c r="J280" s="33"/>
      <c r="K280" s="33"/>
      <c r="L280" s="34"/>
      <c r="M280" s="182"/>
      <c r="N280" s="183"/>
      <c r="O280" s="59"/>
      <c r="P280" s="59"/>
      <c r="Q280" s="59"/>
      <c r="R280" s="59"/>
      <c r="S280" s="59"/>
      <c r="T280" s="60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140</v>
      </c>
      <c r="AU280" s="18" t="s">
        <v>85</v>
      </c>
    </row>
    <row r="281" spans="2:51" s="14" customFormat="1" ht="12">
      <c r="B281" s="192"/>
      <c r="D281" s="180" t="s">
        <v>142</v>
      </c>
      <c r="E281" s="193" t="s">
        <v>1</v>
      </c>
      <c r="F281" s="194" t="s">
        <v>332</v>
      </c>
      <c r="H281" s="193" t="s">
        <v>1</v>
      </c>
      <c r="I281" s="195"/>
      <c r="L281" s="192"/>
      <c r="M281" s="196"/>
      <c r="N281" s="197"/>
      <c r="O281" s="197"/>
      <c r="P281" s="197"/>
      <c r="Q281" s="197"/>
      <c r="R281" s="197"/>
      <c r="S281" s="197"/>
      <c r="T281" s="198"/>
      <c r="AT281" s="193" t="s">
        <v>142</v>
      </c>
      <c r="AU281" s="193" t="s">
        <v>85</v>
      </c>
      <c r="AV281" s="14" t="s">
        <v>83</v>
      </c>
      <c r="AW281" s="14" t="s">
        <v>32</v>
      </c>
      <c r="AX281" s="14" t="s">
        <v>76</v>
      </c>
      <c r="AY281" s="193" t="s">
        <v>132</v>
      </c>
    </row>
    <row r="282" spans="2:51" s="13" customFormat="1" ht="12">
      <c r="B282" s="184"/>
      <c r="D282" s="180" t="s">
        <v>142</v>
      </c>
      <c r="E282" s="185" t="s">
        <v>1</v>
      </c>
      <c r="F282" s="186" t="s">
        <v>343</v>
      </c>
      <c r="H282" s="187">
        <v>5.17</v>
      </c>
      <c r="I282" s="188"/>
      <c r="L282" s="184"/>
      <c r="M282" s="189"/>
      <c r="N282" s="190"/>
      <c r="O282" s="190"/>
      <c r="P282" s="190"/>
      <c r="Q282" s="190"/>
      <c r="R282" s="190"/>
      <c r="S282" s="190"/>
      <c r="T282" s="191"/>
      <c r="AT282" s="185" t="s">
        <v>142</v>
      </c>
      <c r="AU282" s="185" t="s">
        <v>85</v>
      </c>
      <c r="AV282" s="13" t="s">
        <v>85</v>
      </c>
      <c r="AW282" s="13" t="s">
        <v>32</v>
      </c>
      <c r="AX282" s="13" t="s">
        <v>76</v>
      </c>
      <c r="AY282" s="185" t="s">
        <v>132</v>
      </c>
    </row>
    <row r="283" spans="2:51" s="14" customFormat="1" ht="12">
      <c r="B283" s="192"/>
      <c r="D283" s="180" t="s">
        <v>142</v>
      </c>
      <c r="E283" s="193" t="s">
        <v>1</v>
      </c>
      <c r="F283" s="194" t="s">
        <v>287</v>
      </c>
      <c r="H283" s="193" t="s">
        <v>1</v>
      </c>
      <c r="I283" s="195"/>
      <c r="L283" s="192"/>
      <c r="M283" s="196"/>
      <c r="N283" s="197"/>
      <c r="O283" s="197"/>
      <c r="P283" s="197"/>
      <c r="Q283" s="197"/>
      <c r="R283" s="197"/>
      <c r="S283" s="197"/>
      <c r="T283" s="198"/>
      <c r="AT283" s="193" t="s">
        <v>142</v>
      </c>
      <c r="AU283" s="193" t="s">
        <v>85</v>
      </c>
      <c r="AV283" s="14" t="s">
        <v>83</v>
      </c>
      <c r="AW283" s="14" t="s">
        <v>32</v>
      </c>
      <c r="AX283" s="14" t="s">
        <v>76</v>
      </c>
      <c r="AY283" s="193" t="s">
        <v>132</v>
      </c>
    </row>
    <row r="284" spans="2:51" s="13" customFormat="1" ht="12">
      <c r="B284" s="184"/>
      <c r="D284" s="180" t="s">
        <v>142</v>
      </c>
      <c r="E284" s="185" t="s">
        <v>1</v>
      </c>
      <c r="F284" s="186" t="s">
        <v>344</v>
      </c>
      <c r="H284" s="187">
        <v>61.68</v>
      </c>
      <c r="I284" s="188"/>
      <c r="L284" s="184"/>
      <c r="M284" s="189"/>
      <c r="N284" s="190"/>
      <c r="O284" s="190"/>
      <c r="P284" s="190"/>
      <c r="Q284" s="190"/>
      <c r="R284" s="190"/>
      <c r="S284" s="190"/>
      <c r="T284" s="191"/>
      <c r="AT284" s="185" t="s">
        <v>142</v>
      </c>
      <c r="AU284" s="185" t="s">
        <v>85</v>
      </c>
      <c r="AV284" s="13" t="s">
        <v>85</v>
      </c>
      <c r="AW284" s="13" t="s">
        <v>32</v>
      </c>
      <c r="AX284" s="13" t="s">
        <v>76</v>
      </c>
      <c r="AY284" s="185" t="s">
        <v>132</v>
      </c>
    </row>
    <row r="285" spans="2:51" s="14" customFormat="1" ht="12">
      <c r="B285" s="192"/>
      <c r="D285" s="180" t="s">
        <v>142</v>
      </c>
      <c r="E285" s="193" t="s">
        <v>1</v>
      </c>
      <c r="F285" s="194" t="s">
        <v>289</v>
      </c>
      <c r="H285" s="193" t="s">
        <v>1</v>
      </c>
      <c r="I285" s="195"/>
      <c r="L285" s="192"/>
      <c r="M285" s="196"/>
      <c r="N285" s="197"/>
      <c r="O285" s="197"/>
      <c r="P285" s="197"/>
      <c r="Q285" s="197"/>
      <c r="R285" s="197"/>
      <c r="S285" s="197"/>
      <c r="T285" s="198"/>
      <c r="AT285" s="193" t="s">
        <v>142</v>
      </c>
      <c r="AU285" s="193" t="s">
        <v>85</v>
      </c>
      <c r="AV285" s="14" t="s">
        <v>83</v>
      </c>
      <c r="AW285" s="14" t="s">
        <v>32</v>
      </c>
      <c r="AX285" s="14" t="s">
        <v>76</v>
      </c>
      <c r="AY285" s="193" t="s">
        <v>132</v>
      </c>
    </row>
    <row r="286" spans="2:51" s="13" customFormat="1" ht="12">
      <c r="B286" s="184"/>
      <c r="D286" s="180" t="s">
        <v>142</v>
      </c>
      <c r="E286" s="185" t="s">
        <v>1</v>
      </c>
      <c r="F286" s="186" t="s">
        <v>345</v>
      </c>
      <c r="H286" s="187">
        <v>78.64</v>
      </c>
      <c r="I286" s="188"/>
      <c r="L286" s="184"/>
      <c r="M286" s="189"/>
      <c r="N286" s="190"/>
      <c r="O286" s="190"/>
      <c r="P286" s="190"/>
      <c r="Q286" s="190"/>
      <c r="R286" s="190"/>
      <c r="S286" s="190"/>
      <c r="T286" s="191"/>
      <c r="AT286" s="185" t="s">
        <v>142</v>
      </c>
      <c r="AU286" s="185" t="s">
        <v>85</v>
      </c>
      <c r="AV286" s="13" t="s">
        <v>85</v>
      </c>
      <c r="AW286" s="13" t="s">
        <v>32</v>
      </c>
      <c r="AX286" s="13" t="s">
        <v>76</v>
      </c>
      <c r="AY286" s="185" t="s">
        <v>132</v>
      </c>
    </row>
    <row r="287" spans="2:51" s="15" customFormat="1" ht="12">
      <c r="B287" s="199"/>
      <c r="D287" s="180" t="s">
        <v>142</v>
      </c>
      <c r="E287" s="200" t="s">
        <v>1</v>
      </c>
      <c r="F287" s="201" t="s">
        <v>152</v>
      </c>
      <c r="H287" s="202">
        <v>145.49</v>
      </c>
      <c r="I287" s="203"/>
      <c r="L287" s="199"/>
      <c r="M287" s="204"/>
      <c r="N287" s="205"/>
      <c r="O287" s="205"/>
      <c r="P287" s="205"/>
      <c r="Q287" s="205"/>
      <c r="R287" s="205"/>
      <c r="S287" s="205"/>
      <c r="T287" s="206"/>
      <c r="AT287" s="200" t="s">
        <v>142</v>
      </c>
      <c r="AU287" s="200" t="s">
        <v>85</v>
      </c>
      <c r="AV287" s="15" t="s">
        <v>138</v>
      </c>
      <c r="AW287" s="15" t="s">
        <v>32</v>
      </c>
      <c r="AX287" s="15" t="s">
        <v>83</v>
      </c>
      <c r="AY287" s="200" t="s">
        <v>132</v>
      </c>
    </row>
    <row r="288" spans="1:65" s="2" customFormat="1" ht="24" customHeight="1">
      <c r="A288" s="33"/>
      <c r="B288" s="166"/>
      <c r="C288" s="167" t="s">
        <v>346</v>
      </c>
      <c r="D288" s="167" t="s">
        <v>134</v>
      </c>
      <c r="E288" s="168" t="s">
        <v>347</v>
      </c>
      <c r="F288" s="169" t="s">
        <v>348</v>
      </c>
      <c r="G288" s="170" t="s">
        <v>137</v>
      </c>
      <c r="H288" s="171">
        <v>95.99</v>
      </c>
      <c r="I288" s="172"/>
      <c r="J288" s="173">
        <f>ROUND(I288*H288,2)</f>
        <v>0</v>
      </c>
      <c r="K288" s="169" t="s">
        <v>869</v>
      </c>
      <c r="L288" s="34"/>
      <c r="M288" s="174" t="s">
        <v>1</v>
      </c>
      <c r="N288" s="175" t="s">
        <v>41</v>
      </c>
      <c r="O288" s="59"/>
      <c r="P288" s="176">
        <f>O288*H288</f>
        <v>0</v>
      </c>
      <c r="Q288" s="176">
        <v>0.0093</v>
      </c>
      <c r="R288" s="176">
        <f>Q288*H288</f>
        <v>0.8927069999999999</v>
      </c>
      <c r="S288" s="176">
        <v>0</v>
      </c>
      <c r="T288" s="177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8" t="s">
        <v>138</v>
      </c>
      <c r="AT288" s="178" t="s">
        <v>134</v>
      </c>
      <c r="AU288" s="178" t="s">
        <v>85</v>
      </c>
      <c r="AY288" s="18" t="s">
        <v>132</v>
      </c>
      <c r="BE288" s="179">
        <f>IF(N288="základní",J288,0)</f>
        <v>0</v>
      </c>
      <c r="BF288" s="179">
        <f>IF(N288="snížená",J288,0)</f>
        <v>0</v>
      </c>
      <c r="BG288" s="179">
        <f>IF(N288="zákl. přenesená",J288,0)</f>
        <v>0</v>
      </c>
      <c r="BH288" s="179">
        <f>IF(N288="sníž. přenesená",J288,0)</f>
        <v>0</v>
      </c>
      <c r="BI288" s="179">
        <f>IF(N288="nulová",J288,0)</f>
        <v>0</v>
      </c>
      <c r="BJ288" s="18" t="s">
        <v>83</v>
      </c>
      <c r="BK288" s="179">
        <f>ROUND(I288*H288,2)</f>
        <v>0</v>
      </c>
      <c r="BL288" s="18" t="s">
        <v>138</v>
      </c>
      <c r="BM288" s="178" t="s">
        <v>349</v>
      </c>
    </row>
    <row r="289" spans="1:47" s="2" customFormat="1" ht="19.5">
      <c r="A289" s="33"/>
      <c r="B289" s="34"/>
      <c r="C289" s="33"/>
      <c r="D289" s="180" t="s">
        <v>140</v>
      </c>
      <c r="E289" s="33"/>
      <c r="F289" s="181" t="s">
        <v>141</v>
      </c>
      <c r="G289" s="33"/>
      <c r="H289" s="33"/>
      <c r="I289" s="102"/>
      <c r="J289" s="33"/>
      <c r="K289" s="33"/>
      <c r="L289" s="34"/>
      <c r="M289" s="182"/>
      <c r="N289" s="183"/>
      <c r="O289" s="59"/>
      <c r="P289" s="59"/>
      <c r="Q289" s="59"/>
      <c r="R289" s="59"/>
      <c r="S289" s="59"/>
      <c r="T289" s="60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140</v>
      </c>
      <c r="AU289" s="18" t="s">
        <v>85</v>
      </c>
    </row>
    <row r="290" spans="2:51" s="14" customFormat="1" ht="12">
      <c r="B290" s="192"/>
      <c r="D290" s="180" t="s">
        <v>142</v>
      </c>
      <c r="E290" s="193" t="s">
        <v>1</v>
      </c>
      <c r="F290" s="194" t="s">
        <v>332</v>
      </c>
      <c r="H290" s="193" t="s">
        <v>1</v>
      </c>
      <c r="I290" s="195"/>
      <c r="L290" s="192"/>
      <c r="M290" s="196"/>
      <c r="N290" s="197"/>
      <c r="O290" s="197"/>
      <c r="P290" s="197"/>
      <c r="Q290" s="197"/>
      <c r="R290" s="197"/>
      <c r="S290" s="197"/>
      <c r="T290" s="198"/>
      <c r="AT290" s="193" t="s">
        <v>142</v>
      </c>
      <c r="AU290" s="193" t="s">
        <v>85</v>
      </c>
      <c r="AV290" s="14" t="s">
        <v>83</v>
      </c>
      <c r="AW290" s="14" t="s">
        <v>32</v>
      </c>
      <c r="AX290" s="14" t="s">
        <v>76</v>
      </c>
      <c r="AY290" s="193" t="s">
        <v>132</v>
      </c>
    </row>
    <row r="291" spans="2:51" s="13" customFormat="1" ht="12">
      <c r="B291" s="184"/>
      <c r="D291" s="180" t="s">
        <v>142</v>
      </c>
      <c r="E291" s="185" t="s">
        <v>1</v>
      </c>
      <c r="F291" s="186" t="s">
        <v>350</v>
      </c>
      <c r="H291" s="187">
        <v>95.99</v>
      </c>
      <c r="I291" s="188"/>
      <c r="L291" s="184"/>
      <c r="M291" s="189"/>
      <c r="N291" s="190"/>
      <c r="O291" s="190"/>
      <c r="P291" s="190"/>
      <c r="Q291" s="190"/>
      <c r="R291" s="190"/>
      <c r="S291" s="190"/>
      <c r="T291" s="191"/>
      <c r="AT291" s="185" t="s">
        <v>142</v>
      </c>
      <c r="AU291" s="185" t="s">
        <v>85</v>
      </c>
      <c r="AV291" s="13" t="s">
        <v>85</v>
      </c>
      <c r="AW291" s="13" t="s">
        <v>32</v>
      </c>
      <c r="AX291" s="13" t="s">
        <v>83</v>
      </c>
      <c r="AY291" s="185" t="s">
        <v>132</v>
      </c>
    </row>
    <row r="292" spans="1:65" s="2" customFormat="1" ht="24" customHeight="1">
      <c r="A292" s="33"/>
      <c r="B292" s="166"/>
      <c r="C292" s="167" t="s">
        <v>351</v>
      </c>
      <c r="D292" s="167" t="s">
        <v>134</v>
      </c>
      <c r="E292" s="168" t="s">
        <v>352</v>
      </c>
      <c r="F292" s="169" t="s">
        <v>353</v>
      </c>
      <c r="G292" s="170" t="s">
        <v>137</v>
      </c>
      <c r="H292" s="171">
        <v>145.49</v>
      </c>
      <c r="I292" s="172"/>
      <c r="J292" s="173">
        <f>ROUND(I292*H292,2)</f>
        <v>0</v>
      </c>
      <c r="K292" s="169" t="s">
        <v>869</v>
      </c>
      <c r="L292" s="34"/>
      <c r="M292" s="174" t="s">
        <v>1</v>
      </c>
      <c r="N292" s="175" t="s">
        <v>41</v>
      </c>
      <c r="O292" s="59"/>
      <c r="P292" s="176">
        <f>O292*H292</f>
        <v>0</v>
      </c>
      <c r="Q292" s="176">
        <v>0.00086</v>
      </c>
      <c r="R292" s="176">
        <f>Q292*H292</f>
        <v>0.1251214</v>
      </c>
      <c r="S292" s="176">
        <v>0</v>
      </c>
      <c r="T292" s="177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8" t="s">
        <v>138</v>
      </c>
      <c r="AT292" s="178" t="s">
        <v>134</v>
      </c>
      <c r="AU292" s="178" t="s">
        <v>85</v>
      </c>
      <c r="AY292" s="18" t="s">
        <v>132</v>
      </c>
      <c r="BE292" s="179">
        <f>IF(N292="základní",J292,0)</f>
        <v>0</v>
      </c>
      <c r="BF292" s="179">
        <f>IF(N292="snížená",J292,0)</f>
        <v>0</v>
      </c>
      <c r="BG292" s="179">
        <f>IF(N292="zákl. přenesená",J292,0)</f>
        <v>0</v>
      </c>
      <c r="BH292" s="179">
        <f>IF(N292="sníž. přenesená",J292,0)</f>
        <v>0</v>
      </c>
      <c r="BI292" s="179">
        <f>IF(N292="nulová",J292,0)</f>
        <v>0</v>
      </c>
      <c r="BJ292" s="18" t="s">
        <v>83</v>
      </c>
      <c r="BK292" s="179">
        <f>ROUND(I292*H292,2)</f>
        <v>0</v>
      </c>
      <c r="BL292" s="18" t="s">
        <v>138</v>
      </c>
      <c r="BM292" s="178" t="s">
        <v>354</v>
      </c>
    </row>
    <row r="293" spans="1:47" s="2" customFormat="1" ht="19.5">
      <c r="A293" s="33"/>
      <c r="B293" s="34"/>
      <c r="C293" s="33"/>
      <c r="D293" s="180" t="s">
        <v>140</v>
      </c>
      <c r="E293" s="33"/>
      <c r="F293" s="181" t="s">
        <v>141</v>
      </c>
      <c r="G293" s="33"/>
      <c r="H293" s="33"/>
      <c r="I293" s="102"/>
      <c r="J293" s="33"/>
      <c r="K293" s="33"/>
      <c r="L293" s="34"/>
      <c r="M293" s="182"/>
      <c r="N293" s="183"/>
      <c r="O293" s="59"/>
      <c r="P293" s="59"/>
      <c r="Q293" s="59"/>
      <c r="R293" s="59"/>
      <c r="S293" s="59"/>
      <c r="T293" s="60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140</v>
      </c>
      <c r="AU293" s="18" t="s">
        <v>85</v>
      </c>
    </row>
    <row r="294" spans="2:51" s="14" customFormat="1" ht="12">
      <c r="B294" s="192"/>
      <c r="D294" s="180" t="s">
        <v>142</v>
      </c>
      <c r="E294" s="193" t="s">
        <v>1</v>
      </c>
      <c r="F294" s="194" t="s">
        <v>332</v>
      </c>
      <c r="H294" s="193" t="s">
        <v>1</v>
      </c>
      <c r="I294" s="195"/>
      <c r="L294" s="192"/>
      <c r="M294" s="196"/>
      <c r="N294" s="197"/>
      <c r="O294" s="197"/>
      <c r="P294" s="197"/>
      <c r="Q294" s="197"/>
      <c r="R294" s="197"/>
      <c r="S294" s="197"/>
      <c r="T294" s="198"/>
      <c r="AT294" s="193" t="s">
        <v>142</v>
      </c>
      <c r="AU294" s="193" t="s">
        <v>85</v>
      </c>
      <c r="AV294" s="14" t="s">
        <v>83</v>
      </c>
      <c r="AW294" s="14" t="s">
        <v>32</v>
      </c>
      <c r="AX294" s="14" t="s">
        <v>76</v>
      </c>
      <c r="AY294" s="193" t="s">
        <v>132</v>
      </c>
    </row>
    <row r="295" spans="2:51" s="13" customFormat="1" ht="12">
      <c r="B295" s="184"/>
      <c r="D295" s="180" t="s">
        <v>142</v>
      </c>
      <c r="E295" s="185" t="s">
        <v>1</v>
      </c>
      <c r="F295" s="186" t="s">
        <v>343</v>
      </c>
      <c r="H295" s="187">
        <v>5.17</v>
      </c>
      <c r="I295" s="188"/>
      <c r="L295" s="184"/>
      <c r="M295" s="189"/>
      <c r="N295" s="190"/>
      <c r="O295" s="190"/>
      <c r="P295" s="190"/>
      <c r="Q295" s="190"/>
      <c r="R295" s="190"/>
      <c r="S295" s="190"/>
      <c r="T295" s="191"/>
      <c r="AT295" s="185" t="s">
        <v>142</v>
      </c>
      <c r="AU295" s="185" t="s">
        <v>85</v>
      </c>
      <c r="AV295" s="13" t="s">
        <v>85</v>
      </c>
      <c r="AW295" s="13" t="s">
        <v>32</v>
      </c>
      <c r="AX295" s="13" t="s">
        <v>76</v>
      </c>
      <c r="AY295" s="185" t="s">
        <v>132</v>
      </c>
    </row>
    <row r="296" spans="2:51" s="14" customFormat="1" ht="12">
      <c r="B296" s="192"/>
      <c r="D296" s="180" t="s">
        <v>142</v>
      </c>
      <c r="E296" s="193" t="s">
        <v>1</v>
      </c>
      <c r="F296" s="194" t="s">
        <v>287</v>
      </c>
      <c r="H296" s="193" t="s">
        <v>1</v>
      </c>
      <c r="I296" s="195"/>
      <c r="L296" s="192"/>
      <c r="M296" s="196"/>
      <c r="N296" s="197"/>
      <c r="O296" s="197"/>
      <c r="P296" s="197"/>
      <c r="Q296" s="197"/>
      <c r="R296" s="197"/>
      <c r="S296" s="197"/>
      <c r="T296" s="198"/>
      <c r="AT296" s="193" t="s">
        <v>142</v>
      </c>
      <c r="AU296" s="193" t="s">
        <v>85</v>
      </c>
      <c r="AV296" s="14" t="s">
        <v>83</v>
      </c>
      <c r="AW296" s="14" t="s">
        <v>32</v>
      </c>
      <c r="AX296" s="14" t="s">
        <v>76</v>
      </c>
      <c r="AY296" s="193" t="s">
        <v>132</v>
      </c>
    </row>
    <row r="297" spans="2:51" s="13" customFormat="1" ht="12">
      <c r="B297" s="184"/>
      <c r="D297" s="180" t="s">
        <v>142</v>
      </c>
      <c r="E297" s="185" t="s">
        <v>1</v>
      </c>
      <c r="F297" s="186" t="s">
        <v>344</v>
      </c>
      <c r="H297" s="187">
        <v>61.68</v>
      </c>
      <c r="I297" s="188"/>
      <c r="L297" s="184"/>
      <c r="M297" s="189"/>
      <c r="N297" s="190"/>
      <c r="O297" s="190"/>
      <c r="P297" s="190"/>
      <c r="Q297" s="190"/>
      <c r="R297" s="190"/>
      <c r="S297" s="190"/>
      <c r="T297" s="191"/>
      <c r="AT297" s="185" t="s">
        <v>142</v>
      </c>
      <c r="AU297" s="185" t="s">
        <v>85</v>
      </c>
      <c r="AV297" s="13" t="s">
        <v>85</v>
      </c>
      <c r="AW297" s="13" t="s">
        <v>32</v>
      </c>
      <c r="AX297" s="13" t="s">
        <v>76</v>
      </c>
      <c r="AY297" s="185" t="s">
        <v>132</v>
      </c>
    </row>
    <row r="298" spans="2:51" s="14" customFormat="1" ht="12">
      <c r="B298" s="192"/>
      <c r="D298" s="180" t="s">
        <v>142</v>
      </c>
      <c r="E298" s="193" t="s">
        <v>1</v>
      </c>
      <c r="F298" s="194" t="s">
        <v>289</v>
      </c>
      <c r="H298" s="193" t="s">
        <v>1</v>
      </c>
      <c r="I298" s="195"/>
      <c r="L298" s="192"/>
      <c r="M298" s="196"/>
      <c r="N298" s="197"/>
      <c r="O298" s="197"/>
      <c r="P298" s="197"/>
      <c r="Q298" s="197"/>
      <c r="R298" s="197"/>
      <c r="S298" s="197"/>
      <c r="T298" s="198"/>
      <c r="AT298" s="193" t="s">
        <v>142</v>
      </c>
      <c r="AU298" s="193" t="s">
        <v>85</v>
      </c>
      <c r="AV298" s="14" t="s">
        <v>83</v>
      </c>
      <c r="AW298" s="14" t="s">
        <v>32</v>
      </c>
      <c r="AX298" s="14" t="s">
        <v>76</v>
      </c>
      <c r="AY298" s="193" t="s">
        <v>132</v>
      </c>
    </row>
    <row r="299" spans="2:51" s="13" customFormat="1" ht="12">
      <c r="B299" s="184"/>
      <c r="D299" s="180" t="s">
        <v>142</v>
      </c>
      <c r="E299" s="185" t="s">
        <v>1</v>
      </c>
      <c r="F299" s="186" t="s">
        <v>345</v>
      </c>
      <c r="H299" s="187">
        <v>78.64</v>
      </c>
      <c r="I299" s="188"/>
      <c r="L299" s="184"/>
      <c r="M299" s="189"/>
      <c r="N299" s="190"/>
      <c r="O299" s="190"/>
      <c r="P299" s="190"/>
      <c r="Q299" s="190"/>
      <c r="R299" s="190"/>
      <c r="S299" s="190"/>
      <c r="T299" s="191"/>
      <c r="AT299" s="185" t="s">
        <v>142</v>
      </c>
      <c r="AU299" s="185" t="s">
        <v>85</v>
      </c>
      <c r="AV299" s="13" t="s">
        <v>85</v>
      </c>
      <c r="AW299" s="13" t="s">
        <v>32</v>
      </c>
      <c r="AX299" s="13" t="s">
        <v>76</v>
      </c>
      <c r="AY299" s="185" t="s">
        <v>132</v>
      </c>
    </row>
    <row r="300" spans="2:51" s="15" customFormat="1" ht="12">
      <c r="B300" s="199"/>
      <c r="D300" s="180" t="s">
        <v>142</v>
      </c>
      <c r="E300" s="200" t="s">
        <v>1</v>
      </c>
      <c r="F300" s="201" t="s">
        <v>152</v>
      </c>
      <c r="H300" s="202">
        <v>145.49</v>
      </c>
      <c r="I300" s="203"/>
      <c r="L300" s="199"/>
      <c r="M300" s="204"/>
      <c r="N300" s="205"/>
      <c r="O300" s="205"/>
      <c r="P300" s="205"/>
      <c r="Q300" s="205"/>
      <c r="R300" s="205"/>
      <c r="S300" s="205"/>
      <c r="T300" s="206"/>
      <c r="AT300" s="200" t="s">
        <v>142</v>
      </c>
      <c r="AU300" s="200" t="s">
        <v>85</v>
      </c>
      <c r="AV300" s="15" t="s">
        <v>138</v>
      </c>
      <c r="AW300" s="15" t="s">
        <v>32</v>
      </c>
      <c r="AX300" s="15" t="s">
        <v>83</v>
      </c>
      <c r="AY300" s="200" t="s">
        <v>132</v>
      </c>
    </row>
    <row r="301" spans="1:65" s="2" customFormat="1" ht="24" customHeight="1">
      <c r="A301" s="33"/>
      <c r="B301" s="166"/>
      <c r="C301" s="167" t="s">
        <v>355</v>
      </c>
      <c r="D301" s="167" t="s">
        <v>134</v>
      </c>
      <c r="E301" s="168" t="s">
        <v>356</v>
      </c>
      <c r="F301" s="169" t="s">
        <v>357</v>
      </c>
      <c r="G301" s="170" t="s">
        <v>137</v>
      </c>
      <c r="H301" s="171">
        <v>95.99</v>
      </c>
      <c r="I301" s="172"/>
      <c r="J301" s="173">
        <f>ROUND(I301*H301,2)</f>
        <v>0</v>
      </c>
      <c r="K301" s="169" t="s">
        <v>869</v>
      </c>
      <c r="L301" s="34"/>
      <c r="M301" s="174" t="s">
        <v>1</v>
      </c>
      <c r="N301" s="175" t="s">
        <v>41</v>
      </c>
      <c r="O301" s="59"/>
      <c r="P301" s="176">
        <f>O301*H301</f>
        <v>0</v>
      </c>
      <c r="Q301" s="176">
        <v>0.00102</v>
      </c>
      <c r="R301" s="176">
        <f>Q301*H301</f>
        <v>0.0979098</v>
      </c>
      <c r="S301" s="176">
        <v>0</v>
      </c>
      <c r="T301" s="177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8" t="s">
        <v>138</v>
      </c>
      <c r="AT301" s="178" t="s">
        <v>134</v>
      </c>
      <c r="AU301" s="178" t="s">
        <v>85</v>
      </c>
      <c r="AY301" s="18" t="s">
        <v>132</v>
      </c>
      <c r="BE301" s="179">
        <f>IF(N301="základní",J301,0)</f>
        <v>0</v>
      </c>
      <c r="BF301" s="179">
        <f>IF(N301="snížená",J301,0)</f>
        <v>0</v>
      </c>
      <c r="BG301" s="179">
        <f>IF(N301="zákl. přenesená",J301,0)</f>
        <v>0</v>
      </c>
      <c r="BH301" s="179">
        <f>IF(N301="sníž. přenesená",J301,0)</f>
        <v>0</v>
      </c>
      <c r="BI301" s="179">
        <f>IF(N301="nulová",J301,0)</f>
        <v>0</v>
      </c>
      <c r="BJ301" s="18" t="s">
        <v>83</v>
      </c>
      <c r="BK301" s="179">
        <f>ROUND(I301*H301,2)</f>
        <v>0</v>
      </c>
      <c r="BL301" s="18" t="s">
        <v>138</v>
      </c>
      <c r="BM301" s="178" t="s">
        <v>358</v>
      </c>
    </row>
    <row r="302" spans="1:47" s="2" customFormat="1" ht="19.5">
      <c r="A302" s="33"/>
      <c r="B302" s="34"/>
      <c r="C302" s="33"/>
      <c r="D302" s="180" t="s">
        <v>140</v>
      </c>
      <c r="E302" s="33"/>
      <c r="F302" s="181" t="s">
        <v>141</v>
      </c>
      <c r="G302" s="33"/>
      <c r="H302" s="33"/>
      <c r="I302" s="102"/>
      <c r="J302" s="33"/>
      <c r="K302" s="33"/>
      <c r="L302" s="34"/>
      <c r="M302" s="182"/>
      <c r="N302" s="183"/>
      <c r="O302" s="59"/>
      <c r="P302" s="59"/>
      <c r="Q302" s="59"/>
      <c r="R302" s="59"/>
      <c r="S302" s="59"/>
      <c r="T302" s="60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8" t="s">
        <v>140</v>
      </c>
      <c r="AU302" s="18" t="s">
        <v>85</v>
      </c>
    </row>
    <row r="303" spans="2:51" s="14" customFormat="1" ht="12">
      <c r="B303" s="192"/>
      <c r="D303" s="180" t="s">
        <v>142</v>
      </c>
      <c r="E303" s="193" t="s">
        <v>1</v>
      </c>
      <c r="F303" s="194" t="s">
        <v>332</v>
      </c>
      <c r="H303" s="193" t="s">
        <v>1</v>
      </c>
      <c r="I303" s="195"/>
      <c r="L303" s="192"/>
      <c r="M303" s="196"/>
      <c r="N303" s="197"/>
      <c r="O303" s="197"/>
      <c r="P303" s="197"/>
      <c r="Q303" s="197"/>
      <c r="R303" s="197"/>
      <c r="S303" s="197"/>
      <c r="T303" s="198"/>
      <c r="AT303" s="193" t="s">
        <v>142</v>
      </c>
      <c r="AU303" s="193" t="s">
        <v>85</v>
      </c>
      <c r="AV303" s="14" t="s">
        <v>83</v>
      </c>
      <c r="AW303" s="14" t="s">
        <v>32</v>
      </c>
      <c r="AX303" s="14" t="s">
        <v>76</v>
      </c>
      <c r="AY303" s="193" t="s">
        <v>132</v>
      </c>
    </row>
    <row r="304" spans="2:51" s="13" customFormat="1" ht="12">
      <c r="B304" s="184"/>
      <c r="D304" s="180" t="s">
        <v>142</v>
      </c>
      <c r="E304" s="185" t="s">
        <v>1</v>
      </c>
      <c r="F304" s="186" t="s">
        <v>350</v>
      </c>
      <c r="H304" s="187">
        <v>95.99</v>
      </c>
      <c r="I304" s="188"/>
      <c r="L304" s="184"/>
      <c r="M304" s="189"/>
      <c r="N304" s="190"/>
      <c r="O304" s="190"/>
      <c r="P304" s="190"/>
      <c r="Q304" s="190"/>
      <c r="R304" s="190"/>
      <c r="S304" s="190"/>
      <c r="T304" s="191"/>
      <c r="AT304" s="185" t="s">
        <v>142</v>
      </c>
      <c r="AU304" s="185" t="s">
        <v>85</v>
      </c>
      <c r="AV304" s="13" t="s">
        <v>85</v>
      </c>
      <c r="AW304" s="13" t="s">
        <v>32</v>
      </c>
      <c r="AX304" s="13" t="s">
        <v>83</v>
      </c>
      <c r="AY304" s="185" t="s">
        <v>132</v>
      </c>
    </row>
    <row r="305" spans="1:65" s="2" customFormat="1" ht="24" customHeight="1">
      <c r="A305" s="33"/>
      <c r="B305" s="166"/>
      <c r="C305" s="167" t="s">
        <v>359</v>
      </c>
      <c r="D305" s="167" t="s">
        <v>134</v>
      </c>
      <c r="E305" s="168" t="s">
        <v>360</v>
      </c>
      <c r="F305" s="169" t="s">
        <v>361</v>
      </c>
      <c r="G305" s="170" t="s">
        <v>260</v>
      </c>
      <c r="H305" s="171">
        <v>4.157</v>
      </c>
      <c r="I305" s="172"/>
      <c r="J305" s="173">
        <f>ROUND(I305*H305,2)</f>
        <v>0</v>
      </c>
      <c r="K305" s="169" t="s">
        <v>869</v>
      </c>
      <c r="L305" s="34"/>
      <c r="M305" s="174" t="s">
        <v>1</v>
      </c>
      <c r="N305" s="175" t="s">
        <v>41</v>
      </c>
      <c r="O305" s="59"/>
      <c r="P305" s="176">
        <f>O305*H305</f>
        <v>0</v>
      </c>
      <c r="Q305" s="176">
        <v>1.03951</v>
      </c>
      <c r="R305" s="176">
        <f>Q305*H305</f>
        <v>4.3212430699999995</v>
      </c>
      <c r="S305" s="176">
        <v>0</v>
      </c>
      <c r="T305" s="177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8" t="s">
        <v>138</v>
      </c>
      <c r="AT305" s="178" t="s">
        <v>134</v>
      </c>
      <c r="AU305" s="178" t="s">
        <v>85</v>
      </c>
      <c r="AY305" s="18" t="s">
        <v>132</v>
      </c>
      <c r="BE305" s="179">
        <f>IF(N305="základní",J305,0)</f>
        <v>0</v>
      </c>
      <c r="BF305" s="179">
        <f>IF(N305="snížená",J305,0)</f>
        <v>0</v>
      </c>
      <c r="BG305" s="179">
        <f>IF(N305="zákl. přenesená",J305,0)</f>
        <v>0</v>
      </c>
      <c r="BH305" s="179">
        <f>IF(N305="sníž. přenesená",J305,0)</f>
        <v>0</v>
      </c>
      <c r="BI305" s="179">
        <f>IF(N305="nulová",J305,0)</f>
        <v>0</v>
      </c>
      <c r="BJ305" s="18" t="s">
        <v>83</v>
      </c>
      <c r="BK305" s="179">
        <f>ROUND(I305*H305,2)</f>
        <v>0</v>
      </c>
      <c r="BL305" s="18" t="s">
        <v>138</v>
      </c>
      <c r="BM305" s="178" t="s">
        <v>362</v>
      </c>
    </row>
    <row r="306" spans="1:47" s="2" customFormat="1" ht="19.5">
      <c r="A306" s="33"/>
      <c r="B306" s="34"/>
      <c r="C306" s="33"/>
      <c r="D306" s="180" t="s">
        <v>140</v>
      </c>
      <c r="E306" s="33"/>
      <c r="F306" s="181" t="s">
        <v>141</v>
      </c>
      <c r="G306" s="33"/>
      <c r="H306" s="33"/>
      <c r="I306" s="102"/>
      <c r="J306" s="33"/>
      <c r="K306" s="33"/>
      <c r="L306" s="34"/>
      <c r="M306" s="182"/>
      <c r="N306" s="183"/>
      <c r="O306" s="59"/>
      <c r="P306" s="59"/>
      <c r="Q306" s="59"/>
      <c r="R306" s="59"/>
      <c r="S306" s="59"/>
      <c r="T306" s="60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140</v>
      </c>
      <c r="AU306" s="18" t="s">
        <v>85</v>
      </c>
    </row>
    <row r="307" spans="2:51" s="14" customFormat="1" ht="12">
      <c r="B307" s="192"/>
      <c r="D307" s="180" t="s">
        <v>142</v>
      </c>
      <c r="E307" s="193" t="s">
        <v>1</v>
      </c>
      <c r="F307" s="194" t="s">
        <v>363</v>
      </c>
      <c r="H307" s="193" t="s">
        <v>1</v>
      </c>
      <c r="I307" s="195"/>
      <c r="L307" s="192"/>
      <c r="M307" s="196"/>
      <c r="N307" s="197"/>
      <c r="O307" s="197"/>
      <c r="P307" s="197"/>
      <c r="Q307" s="197"/>
      <c r="R307" s="197"/>
      <c r="S307" s="197"/>
      <c r="T307" s="198"/>
      <c r="AT307" s="193" t="s">
        <v>142</v>
      </c>
      <c r="AU307" s="193" t="s">
        <v>85</v>
      </c>
      <c r="AV307" s="14" t="s">
        <v>83</v>
      </c>
      <c r="AW307" s="14" t="s">
        <v>32</v>
      </c>
      <c r="AX307" s="14" t="s">
        <v>76</v>
      </c>
      <c r="AY307" s="193" t="s">
        <v>132</v>
      </c>
    </row>
    <row r="308" spans="2:51" s="13" customFormat="1" ht="12">
      <c r="B308" s="184"/>
      <c r="D308" s="180" t="s">
        <v>142</v>
      </c>
      <c r="E308" s="185" t="s">
        <v>1</v>
      </c>
      <c r="F308" s="186" t="s">
        <v>364</v>
      </c>
      <c r="H308" s="187">
        <v>1.71</v>
      </c>
      <c r="I308" s="188"/>
      <c r="L308" s="184"/>
      <c r="M308" s="189"/>
      <c r="N308" s="190"/>
      <c r="O308" s="190"/>
      <c r="P308" s="190"/>
      <c r="Q308" s="190"/>
      <c r="R308" s="190"/>
      <c r="S308" s="190"/>
      <c r="T308" s="191"/>
      <c r="AT308" s="185" t="s">
        <v>142</v>
      </c>
      <c r="AU308" s="185" t="s">
        <v>85</v>
      </c>
      <c r="AV308" s="13" t="s">
        <v>85</v>
      </c>
      <c r="AW308" s="13" t="s">
        <v>32</v>
      </c>
      <c r="AX308" s="13" t="s">
        <v>76</v>
      </c>
      <c r="AY308" s="185" t="s">
        <v>132</v>
      </c>
    </row>
    <row r="309" spans="2:51" s="14" customFormat="1" ht="12">
      <c r="B309" s="192"/>
      <c r="D309" s="180" t="s">
        <v>142</v>
      </c>
      <c r="E309" s="193" t="s">
        <v>1</v>
      </c>
      <c r="F309" s="194" t="s">
        <v>365</v>
      </c>
      <c r="H309" s="193" t="s">
        <v>1</v>
      </c>
      <c r="I309" s="195"/>
      <c r="L309" s="192"/>
      <c r="M309" s="196"/>
      <c r="N309" s="197"/>
      <c r="O309" s="197"/>
      <c r="P309" s="197"/>
      <c r="Q309" s="197"/>
      <c r="R309" s="197"/>
      <c r="S309" s="197"/>
      <c r="T309" s="198"/>
      <c r="AT309" s="193" t="s">
        <v>142</v>
      </c>
      <c r="AU309" s="193" t="s">
        <v>85</v>
      </c>
      <c r="AV309" s="14" t="s">
        <v>83</v>
      </c>
      <c r="AW309" s="14" t="s">
        <v>32</v>
      </c>
      <c r="AX309" s="14" t="s">
        <v>76</v>
      </c>
      <c r="AY309" s="193" t="s">
        <v>132</v>
      </c>
    </row>
    <row r="310" spans="2:51" s="13" customFormat="1" ht="12">
      <c r="B310" s="184"/>
      <c r="D310" s="180" t="s">
        <v>142</v>
      </c>
      <c r="E310" s="185" t="s">
        <v>1</v>
      </c>
      <c r="F310" s="186" t="s">
        <v>366</v>
      </c>
      <c r="H310" s="187">
        <v>0.727</v>
      </c>
      <c r="I310" s="188"/>
      <c r="L310" s="184"/>
      <c r="M310" s="189"/>
      <c r="N310" s="190"/>
      <c r="O310" s="190"/>
      <c r="P310" s="190"/>
      <c r="Q310" s="190"/>
      <c r="R310" s="190"/>
      <c r="S310" s="190"/>
      <c r="T310" s="191"/>
      <c r="AT310" s="185" t="s">
        <v>142</v>
      </c>
      <c r="AU310" s="185" t="s">
        <v>85</v>
      </c>
      <c r="AV310" s="13" t="s">
        <v>85</v>
      </c>
      <c r="AW310" s="13" t="s">
        <v>32</v>
      </c>
      <c r="AX310" s="13" t="s">
        <v>76</v>
      </c>
      <c r="AY310" s="185" t="s">
        <v>132</v>
      </c>
    </row>
    <row r="311" spans="2:51" s="14" customFormat="1" ht="12">
      <c r="B311" s="192"/>
      <c r="D311" s="180" t="s">
        <v>142</v>
      </c>
      <c r="E311" s="193" t="s">
        <v>1</v>
      </c>
      <c r="F311" s="194" t="s">
        <v>287</v>
      </c>
      <c r="H311" s="193" t="s">
        <v>1</v>
      </c>
      <c r="I311" s="195"/>
      <c r="L311" s="192"/>
      <c r="M311" s="196"/>
      <c r="N311" s="197"/>
      <c r="O311" s="197"/>
      <c r="P311" s="197"/>
      <c r="Q311" s="197"/>
      <c r="R311" s="197"/>
      <c r="S311" s="197"/>
      <c r="T311" s="198"/>
      <c r="AT311" s="193" t="s">
        <v>142</v>
      </c>
      <c r="AU311" s="193" t="s">
        <v>85</v>
      </c>
      <c r="AV311" s="14" t="s">
        <v>83</v>
      </c>
      <c r="AW311" s="14" t="s">
        <v>32</v>
      </c>
      <c r="AX311" s="14" t="s">
        <v>76</v>
      </c>
      <c r="AY311" s="193" t="s">
        <v>132</v>
      </c>
    </row>
    <row r="312" spans="2:51" s="13" customFormat="1" ht="12">
      <c r="B312" s="184"/>
      <c r="D312" s="180" t="s">
        <v>142</v>
      </c>
      <c r="E312" s="185" t="s">
        <v>1</v>
      </c>
      <c r="F312" s="186" t="s">
        <v>367</v>
      </c>
      <c r="H312" s="187">
        <v>0.756</v>
      </c>
      <c r="I312" s="188"/>
      <c r="L312" s="184"/>
      <c r="M312" s="189"/>
      <c r="N312" s="190"/>
      <c r="O312" s="190"/>
      <c r="P312" s="190"/>
      <c r="Q312" s="190"/>
      <c r="R312" s="190"/>
      <c r="S312" s="190"/>
      <c r="T312" s="191"/>
      <c r="AT312" s="185" t="s">
        <v>142</v>
      </c>
      <c r="AU312" s="185" t="s">
        <v>85</v>
      </c>
      <c r="AV312" s="13" t="s">
        <v>85</v>
      </c>
      <c r="AW312" s="13" t="s">
        <v>32</v>
      </c>
      <c r="AX312" s="13" t="s">
        <v>76</v>
      </c>
      <c r="AY312" s="185" t="s">
        <v>132</v>
      </c>
    </row>
    <row r="313" spans="2:51" s="14" customFormat="1" ht="12">
      <c r="B313" s="192"/>
      <c r="D313" s="180" t="s">
        <v>142</v>
      </c>
      <c r="E313" s="193" t="s">
        <v>1</v>
      </c>
      <c r="F313" s="194" t="s">
        <v>289</v>
      </c>
      <c r="H313" s="193" t="s">
        <v>1</v>
      </c>
      <c r="I313" s="195"/>
      <c r="L313" s="192"/>
      <c r="M313" s="196"/>
      <c r="N313" s="197"/>
      <c r="O313" s="197"/>
      <c r="P313" s="197"/>
      <c r="Q313" s="197"/>
      <c r="R313" s="197"/>
      <c r="S313" s="197"/>
      <c r="T313" s="198"/>
      <c r="AT313" s="193" t="s">
        <v>142</v>
      </c>
      <c r="AU313" s="193" t="s">
        <v>85</v>
      </c>
      <c r="AV313" s="14" t="s">
        <v>83</v>
      </c>
      <c r="AW313" s="14" t="s">
        <v>32</v>
      </c>
      <c r="AX313" s="14" t="s">
        <v>76</v>
      </c>
      <c r="AY313" s="193" t="s">
        <v>132</v>
      </c>
    </row>
    <row r="314" spans="2:51" s="13" customFormat="1" ht="12">
      <c r="B314" s="184"/>
      <c r="D314" s="180" t="s">
        <v>142</v>
      </c>
      <c r="E314" s="185" t="s">
        <v>1</v>
      </c>
      <c r="F314" s="186" t="s">
        <v>368</v>
      </c>
      <c r="H314" s="187">
        <v>0.964</v>
      </c>
      <c r="I314" s="188"/>
      <c r="L314" s="184"/>
      <c r="M314" s="189"/>
      <c r="N314" s="190"/>
      <c r="O314" s="190"/>
      <c r="P314" s="190"/>
      <c r="Q314" s="190"/>
      <c r="R314" s="190"/>
      <c r="S314" s="190"/>
      <c r="T314" s="191"/>
      <c r="AT314" s="185" t="s">
        <v>142</v>
      </c>
      <c r="AU314" s="185" t="s">
        <v>85</v>
      </c>
      <c r="AV314" s="13" t="s">
        <v>85</v>
      </c>
      <c r="AW314" s="13" t="s">
        <v>32</v>
      </c>
      <c r="AX314" s="13" t="s">
        <v>76</v>
      </c>
      <c r="AY314" s="185" t="s">
        <v>132</v>
      </c>
    </row>
    <row r="315" spans="2:51" s="15" customFormat="1" ht="12">
      <c r="B315" s="199"/>
      <c r="D315" s="180" t="s">
        <v>142</v>
      </c>
      <c r="E315" s="200" t="s">
        <v>1</v>
      </c>
      <c r="F315" s="201" t="s">
        <v>152</v>
      </c>
      <c r="H315" s="202">
        <v>4.157</v>
      </c>
      <c r="I315" s="203"/>
      <c r="L315" s="199"/>
      <c r="M315" s="204"/>
      <c r="N315" s="205"/>
      <c r="O315" s="205"/>
      <c r="P315" s="205"/>
      <c r="Q315" s="205"/>
      <c r="R315" s="205"/>
      <c r="S315" s="205"/>
      <c r="T315" s="206"/>
      <c r="AT315" s="200" t="s">
        <v>142</v>
      </c>
      <c r="AU315" s="200" t="s">
        <v>85</v>
      </c>
      <c r="AV315" s="15" t="s">
        <v>138</v>
      </c>
      <c r="AW315" s="15" t="s">
        <v>32</v>
      </c>
      <c r="AX315" s="15" t="s">
        <v>83</v>
      </c>
      <c r="AY315" s="200" t="s">
        <v>132</v>
      </c>
    </row>
    <row r="316" spans="2:63" s="12" customFormat="1" ht="22.9" customHeight="1">
      <c r="B316" s="153"/>
      <c r="D316" s="154" t="s">
        <v>75</v>
      </c>
      <c r="E316" s="164" t="s">
        <v>138</v>
      </c>
      <c r="F316" s="164" t="s">
        <v>369</v>
      </c>
      <c r="I316" s="156"/>
      <c r="J316" s="165">
        <f>BK316</f>
        <v>0</v>
      </c>
      <c r="L316" s="153"/>
      <c r="M316" s="158"/>
      <c r="N316" s="159"/>
      <c r="O316" s="159"/>
      <c r="P316" s="160">
        <f>SUM(P317:P361)</f>
        <v>0</v>
      </c>
      <c r="Q316" s="159"/>
      <c r="R316" s="160">
        <f>SUM(R317:R361)</f>
        <v>876.1051097999999</v>
      </c>
      <c r="S316" s="159"/>
      <c r="T316" s="161">
        <f>SUM(T317:T361)</f>
        <v>0</v>
      </c>
      <c r="AR316" s="154" t="s">
        <v>83</v>
      </c>
      <c r="AT316" s="162" t="s">
        <v>75</v>
      </c>
      <c r="AU316" s="162" t="s">
        <v>83</v>
      </c>
      <c r="AY316" s="154" t="s">
        <v>132</v>
      </c>
      <c r="BK316" s="163">
        <f>SUM(BK317:BK361)</f>
        <v>0</v>
      </c>
    </row>
    <row r="317" spans="1:65" s="2" customFormat="1" ht="16.5" customHeight="1">
      <c r="A317" s="33"/>
      <c r="B317" s="166"/>
      <c r="C317" s="167" t="s">
        <v>370</v>
      </c>
      <c r="D317" s="167" t="s">
        <v>134</v>
      </c>
      <c r="E317" s="168" t="s">
        <v>371</v>
      </c>
      <c r="F317" s="169" t="s">
        <v>372</v>
      </c>
      <c r="G317" s="170" t="s">
        <v>137</v>
      </c>
      <c r="H317" s="171">
        <v>588.68</v>
      </c>
      <c r="I317" s="172"/>
      <c r="J317" s="173">
        <f>ROUND(I317*H317,2)</f>
        <v>0</v>
      </c>
      <c r="K317" s="169" t="s">
        <v>869</v>
      </c>
      <c r="L317" s="34"/>
      <c r="M317" s="174" t="s">
        <v>1</v>
      </c>
      <c r="N317" s="175" t="s">
        <v>41</v>
      </c>
      <c r="O317" s="59"/>
      <c r="P317" s="176">
        <f>O317*H317</f>
        <v>0</v>
      </c>
      <c r="Q317" s="176">
        <v>0.21252</v>
      </c>
      <c r="R317" s="176">
        <f>Q317*H317</f>
        <v>125.10627359999998</v>
      </c>
      <c r="S317" s="176">
        <v>0</v>
      </c>
      <c r="T317" s="177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8" t="s">
        <v>138</v>
      </c>
      <c r="AT317" s="178" t="s">
        <v>134</v>
      </c>
      <c r="AU317" s="178" t="s">
        <v>85</v>
      </c>
      <c r="AY317" s="18" t="s">
        <v>132</v>
      </c>
      <c r="BE317" s="179">
        <f>IF(N317="základní",J317,0)</f>
        <v>0</v>
      </c>
      <c r="BF317" s="179">
        <f>IF(N317="snížená",J317,0)</f>
        <v>0</v>
      </c>
      <c r="BG317" s="179">
        <f>IF(N317="zákl. přenesená",J317,0)</f>
        <v>0</v>
      </c>
      <c r="BH317" s="179">
        <f>IF(N317="sníž. přenesená",J317,0)</f>
        <v>0</v>
      </c>
      <c r="BI317" s="179">
        <f>IF(N317="nulová",J317,0)</f>
        <v>0</v>
      </c>
      <c r="BJ317" s="18" t="s">
        <v>83</v>
      </c>
      <c r="BK317" s="179">
        <f>ROUND(I317*H317,2)</f>
        <v>0</v>
      </c>
      <c r="BL317" s="18" t="s">
        <v>138</v>
      </c>
      <c r="BM317" s="178" t="s">
        <v>373</v>
      </c>
    </row>
    <row r="318" spans="1:47" s="2" customFormat="1" ht="19.5">
      <c r="A318" s="33"/>
      <c r="B318" s="34"/>
      <c r="C318" s="33"/>
      <c r="D318" s="180" t="s">
        <v>140</v>
      </c>
      <c r="E318" s="33"/>
      <c r="F318" s="181" t="s">
        <v>141</v>
      </c>
      <c r="G318" s="33"/>
      <c r="H318" s="33"/>
      <c r="I318" s="102"/>
      <c r="J318" s="33"/>
      <c r="K318" s="33"/>
      <c r="L318" s="34"/>
      <c r="M318" s="182"/>
      <c r="N318" s="183"/>
      <c r="O318" s="59"/>
      <c r="P318" s="59"/>
      <c r="Q318" s="59"/>
      <c r="R318" s="59"/>
      <c r="S318" s="59"/>
      <c r="T318" s="60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8" t="s">
        <v>140</v>
      </c>
      <c r="AU318" s="18" t="s">
        <v>85</v>
      </c>
    </row>
    <row r="319" spans="2:51" s="14" customFormat="1" ht="12">
      <c r="B319" s="192"/>
      <c r="D319" s="180" t="s">
        <v>142</v>
      </c>
      <c r="E319" s="193" t="s">
        <v>1</v>
      </c>
      <c r="F319" s="194" t="s">
        <v>148</v>
      </c>
      <c r="H319" s="193" t="s">
        <v>1</v>
      </c>
      <c r="I319" s="195"/>
      <c r="L319" s="192"/>
      <c r="M319" s="196"/>
      <c r="N319" s="197"/>
      <c r="O319" s="197"/>
      <c r="P319" s="197"/>
      <c r="Q319" s="197"/>
      <c r="R319" s="197"/>
      <c r="S319" s="197"/>
      <c r="T319" s="198"/>
      <c r="AT319" s="193" t="s">
        <v>142</v>
      </c>
      <c r="AU319" s="193" t="s">
        <v>85</v>
      </c>
      <c r="AV319" s="14" t="s">
        <v>83</v>
      </c>
      <c r="AW319" s="14" t="s">
        <v>32</v>
      </c>
      <c r="AX319" s="14" t="s">
        <v>76</v>
      </c>
      <c r="AY319" s="193" t="s">
        <v>132</v>
      </c>
    </row>
    <row r="320" spans="2:51" s="13" customFormat="1" ht="12">
      <c r="B320" s="184"/>
      <c r="D320" s="180" t="s">
        <v>142</v>
      </c>
      <c r="E320" s="185" t="s">
        <v>1</v>
      </c>
      <c r="F320" s="186" t="s">
        <v>374</v>
      </c>
      <c r="H320" s="187">
        <v>193.12</v>
      </c>
      <c r="I320" s="188"/>
      <c r="L320" s="184"/>
      <c r="M320" s="189"/>
      <c r="N320" s="190"/>
      <c r="O320" s="190"/>
      <c r="P320" s="190"/>
      <c r="Q320" s="190"/>
      <c r="R320" s="190"/>
      <c r="S320" s="190"/>
      <c r="T320" s="191"/>
      <c r="AT320" s="185" t="s">
        <v>142</v>
      </c>
      <c r="AU320" s="185" t="s">
        <v>85</v>
      </c>
      <c r="AV320" s="13" t="s">
        <v>85</v>
      </c>
      <c r="AW320" s="13" t="s">
        <v>32</v>
      </c>
      <c r="AX320" s="13" t="s">
        <v>76</v>
      </c>
      <c r="AY320" s="185" t="s">
        <v>132</v>
      </c>
    </row>
    <row r="321" spans="2:51" s="13" customFormat="1" ht="12">
      <c r="B321" s="184"/>
      <c r="D321" s="180" t="s">
        <v>142</v>
      </c>
      <c r="E321" s="185" t="s">
        <v>1</v>
      </c>
      <c r="F321" s="186" t="s">
        <v>375</v>
      </c>
      <c r="H321" s="187">
        <v>125.43</v>
      </c>
      <c r="I321" s="188"/>
      <c r="L321" s="184"/>
      <c r="M321" s="189"/>
      <c r="N321" s="190"/>
      <c r="O321" s="190"/>
      <c r="P321" s="190"/>
      <c r="Q321" s="190"/>
      <c r="R321" s="190"/>
      <c r="S321" s="190"/>
      <c r="T321" s="191"/>
      <c r="AT321" s="185" t="s">
        <v>142</v>
      </c>
      <c r="AU321" s="185" t="s">
        <v>85</v>
      </c>
      <c r="AV321" s="13" t="s">
        <v>85</v>
      </c>
      <c r="AW321" s="13" t="s">
        <v>32</v>
      </c>
      <c r="AX321" s="13" t="s">
        <v>76</v>
      </c>
      <c r="AY321" s="185" t="s">
        <v>132</v>
      </c>
    </row>
    <row r="322" spans="2:51" s="14" customFormat="1" ht="12">
      <c r="B322" s="192"/>
      <c r="D322" s="180" t="s">
        <v>142</v>
      </c>
      <c r="E322" s="193" t="s">
        <v>1</v>
      </c>
      <c r="F322" s="194" t="s">
        <v>150</v>
      </c>
      <c r="H322" s="193" t="s">
        <v>1</v>
      </c>
      <c r="I322" s="195"/>
      <c r="L322" s="192"/>
      <c r="M322" s="196"/>
      <c r="N322" s="197"/>
      <c r="O322" s="197"/>
      <c r="P322" s="197"/>
      <c r="Q322" s="197"/>
      <c r="R322" s="197"/>
      <c r="S322" s="197"/>
      <c r="T322" s="198"/>
      <c r="AT322" s="193" t="s">
        <v>142</v>
      </c>
      <c r="AU322" s="193" t="s">
        <v>85</v>
      </c>
      <c r="AV322" s="14" t="s">
        <v>83</v>
      </c>
      <c r="AW322" s="14" t="s">
        <v>32</v>
      </c>
      <c r="AX322" s="14" t="s">
        <v>76</v>
      </c>
      <c r="AY322" s="193" t="s">
        <v>132</v>
      </c>
    </row>
    <row r="323" spans="2:51" s="13" customFormat="1" ht="12">
      <c r="B323" s="184"/>
      <c r="D323" s="180" t="s">
        <v>142</v>
      </c>
      <c r="E323" s="185" t="s">
        <v>1</v>
      </c>
      <c r="F323" s="186" t="s">
        <v>376</v>
      </c>
      <c r="H323" s="187">
        <v>159.63</v>
      </c>
      <c r="I323" s="188"/>
      <c r="L323" s="184"/>
      <c r="M323" s="189"/>
      <c r="N323" s="190"/>
      <c r="O323" s="190"/>
      <c r="P323" s="190"/>
      <c r="Q323" s="190"/>
      <c r="R323" s="190"/>
      <c r="S323" s="190"/>
      <c r="T323" s="191"/>
      <c r="AT323" s="185" t="s">
        <v>142</v>
      </c>
      <c r="AU323" s="185" t="s">
        <v>85</v>
      </c>
      <c r="AV323" s="13" t="s">
        <v>85</v>
      </c>
      <c r="AW323" s="13" t="s">
        <v>32</v>
      </c>
      <c r="AX323" s="13" t="s">
        <v>76</v>
      </c>
      <c r="AY323" s="185" t="s">
        <v>132</v>
      </c>
    </row>
    <row r="324" spans="2:51" s="13" customFormat="1" ht="12">
      <c r="B324" s="184"/>
      <c r="D324" s="180" t="s">
        <v>142</v>
      </c>
      <c r="E324" s="185" t="s">
        <v>1</v>
      </c>
      <c r="F324" s="186" t="s">
        <v>377</v>
      </c>
      <c r="H324" s="187">
        <v>110.5</v>
      </c>
      <c r="I324" s="188"/>
      <c r="L324" s="184"/>
      <c r="M324" s="189"/>
      <c r="N324" s="190"/>
      <c r="O324" s="190"/>
      <c r="P324" s="190"/>
      <c r="Q324" s="190"/>
      <c r="R324" s="190"/>
      <c r="S324" s="190"/>
      <c r="T324" s="191"/>
      <c r="AT324" s="185" t="s">
        <v>142</v>
      </c>
      <c r="AU324" s="185" t="s">
        <v>85</v>
      </c>
      <c r="AV324" s="13" t="s">
        <v>85</v>
      </c>
      <c r="AW324" s="13" t="s">
        <v>32</v>
      </c>
      <c r="AX324" s="13" t="s">
        <v>76</v>
      </c>
      <c r="AY324" s="185" t="s">
        <v>132</v>
      </c>
    </row>
    <row r="325" spans="2:51" s="15" customFormat="1" ht="12">
      <c r="B325" s="199"/>
      <c r="D325" s="180" t="s">
        <v>142</v>
      </c>
      <c r="E325" s="200" t="s">
        <v>1</v>
      </c>
      <c r="F325" s="201" t="s">
        <v>152</v>
      </c>
      <c r="H325" s="202">
        <v>588.6800000000001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142</v>
      </c>
      <c r="AU325" s="200" t="s">
        <v>85</v>
      </c>
      <c r="AV325" s="15" t="s">
        <v>138</v>
      </c>
      <c r="AW325" s="15" t="s">
        <v>32</v>
      </c>
      <c r="AX325" s="15" t="s">
        <v>83</v>
      </c>
      <c r="AY325" s="200" t="s">
        <v>132</v>
      </c>
    </row>
    <row r="326" spans="1:65" s="2" customFormat="1" ht="16.5" customHeight="1">
      <c r="A326" s="33"/>
      <c r="B326" s="166"/>
      <c r="C326" s="167" t="s">
        <v>378</v>
      </c>
      <c r="D326" s="167" t="s">
        <v>134</v>
      </c>
      <c r="E326" s="168" t="s">
        <v>379</v>
      </c>
      <c r="F326" s="169" t="s">
        <v>380</v>
      </c>
      <c r="G326" s="170" t="s">
        <v>137</v>
      </c>
      <c r="H326" s="171">
        <v>608.68</v>
      </c>
      <c r="I326" s="172"/>
      <c r="J326" s="173">
        <f>ROUND(I326*H326,2)</f>
        <v>0</v>
      </c>
      <c r="K326" s="169" t="s">
        <v>869</v>
      </c>
      <c r="L326" s="34"/>
      <c r="M326" s="174" t="s">
        <v>1</v>
      </c>
      <c r="N326" s="175" t="s">
        <v>41</v>
      </c>
      <c r="O326" s="59"/>
      <c r="P326" s="176">
        <f>O326*H326</f>
        <v>0</v>
      </c>
      <c r="Q326" s="176">
        <v>0.00028</v>
      </c>
      <c r="R326" s="176">
        <f>Q326*H326</f>
        <v>0.17043039999999998</v>
      </c>
      <c r="S326" s="176">
        <v>0</v>
      </c>
      <c r="T326" s="177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8" t="s">
        <v>138</v>
      </c>
      <c r="AT326" s="178" t="s">
        <v>134</v>
      </c>
      <c r="AU326" s="178" t="s">
        <v>85</v>
      </c>
      <c r="AY326" s="18" t="s">
        <v>132</v>
      </c>
      <c r="BE326" s="179">
        <f>IF(N326="základní",J326,0)</f>
        <v>0</v>
      </c>
      <c r="BF326" s="179">
        <f>IF(N326="snížená",J326,0)</f>
        <v>0</v>
      </c>
      <c r="BG326" s="179">
        <f>IF(N326="zákl. přenesená",J326,0)</f>
        <v>0</v>
      </c>
      <c r="BH326" s="179">
        <f>IF(N326="sníž. přenesená",J326,0)</f>
        <v>0</v>
      </c>
      <c r="BI326" s="179">
        <f>IF(N326="nulová",J326,0)</f>
        <v>0</v>
      </c>
      <c r="BJ326" s="18" t="s">
        <v>83</v>
      </c>
      <c r="BK326" s="179">
        <f>ROUND(I326*H326,2)</f>
        <v>0</v>
      </c>
      <c r="BL326" s="18" t="s">
        <v>138</v>
      </c>
      <c r="BM326" s="178" t="s">
        <v>381</v>
      </c>
    </row>
    <row r="327" spans="1:47" s="2" customFormat="1" ht="29.25">
      <c r="A327" s="33"/>
      <c r="B327" s="34"/>
      <c r="C327" s="33"/>
      <c r="D327" s="180" t="s">
        <v>140</v>
      </c>
      <c r="E327" s="33"/>
      <c r="F327" s="181" t="s">
        <v>382</v>
      </c>
      <c r="G327" s="33"/>
      <c r="H327" s="33"/>
      <c r="I327" s="102"/>
      <c r="J327" s="33"/>
      <c r="K327" s="33"/>
      <c r="L327" s="34"/>
      <c r="M327" s="182"/>
      <c r="N327" s="183"/>
      <c r="O327" s="59"/>
      <c r="P327" s="59"/>
      <c r="Q327" s="59"/>
      <c r="R327" s="59"/>
      <c r="S327" s="59"/>
      <c r="T327" s="60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140</v>
      </c>
      <c r="AU327" s="18" t="s">
        <v>85</v>
      </c>
    </row>
    <row r="328" spans="2:51" s="14" customFormat="1" ht="12">
      <c r="B328" s="192"/>
      <c r="D328" s="180" t="s">
        <v>142</v>
      </c>
      <c r="E328" s="193" t="s">
        <v>1</v>
      </c>
      <c r="F328" s="194" t="s">
        <v>383</v>
      </c>
      <c r="H328" s="193" t="s">
        <v>1</v>
      </c>
      <c r="I328" s="195"/>
      <c r="L328" s="192"/>
      <c r="M328" s="196"/>
      <c r="N328" s="197"/>
      <c r="O328" s="197"/>
      <c r="P328" s="197"/>
      <c r="Q328" s="197"/>
      <c r="R328" s="197"/>
      <c r="S328" s="197"/>
      <c r="T328" s="198"/>
      <c r="AT328" s="193" t="s">
        <v>142</v>
      </c>
      <c r="AU328" s="193" t="s">
        <v>85</v>
      </c>
      <c r="AV328" s="14" t="s">
        <v>83</v>
      </c>
      <c r="AW328" s="14" t="s">
        <v>32</v>
      </c>
      <c r="AX328" s="14" t="s">
        <v>76</v>
      </c>
      <c r="AY328" s="193" t="s">
        <v>132</v>
      </c>
    </row>
    <row r="329" spans="2:51" s="13" customFormat="1" ht="12">
      <c r="B329" s="184"/>
      <c r="D329" s="180" t="s">
        <v>142</v>
      </c>
      <c r="E329" s="185" t="s">
        <v>1</v>
      </c>
      <c r="F329" s="186" t="s">
        <v>384</v>
      </c>
      <c r="H329" s="187">
        <v>588.68</v>
      </c>
      <c r="I329" s="188"/>
      <c r="L329" s="184"/>
      <c r="M329" s="189"/>
      <c r="N329" s="190"/>
      <c r="O329" s="190"/>
      <c r="P329" s="190"/>
      <c r="Q329" s="190"/>
      <c r="R329" s="190"/>
      <c r="S329" s="190"/>
      <c r="T329" s="191"/>
      <c r="AT329" s="185" t="s">
        <v>142</v>
      </c>
      <c r="AU329" s="185" t="s">
        <v>85</v>
      </c>
      <c r="AV329" s="13" t="s">
        <v>85</v>
      </c>
      <c r="AW329" s="13" t="s">
        <v>32</v>
      </c>
      <c r="AX329" s="13" t="s">
        <v>76</v>
      </c>
      <c r="AY329" s="185" t="s">
        <v>132</v>
      </c>
    </row>
    <row r="330" spans="2:51" s="14" customFormat="1" ht="12">
      <c r="B330" s="192"/>
      <c r="D330" s="180" t="s">
        <v>142</v>
      </c>
      <c r="E330" s="193" t="s">
        <v>1</v>
      </c>
      <c r="F330" s="194" t="s">
        <v>385</v>
      </c>
      <c r="H330" s="193" t="s">
        <v>1</v>
      </c>
      <c r="I330" s="195"/>
      <c r="L330" s="192"/>
      <c r="M330" s="196"/>
      <c r="N330" s="197"/>
      <c r="O330" s="197"/>
      <c r="P330" s="197"/>
      <c r="Q330" s="197"/>
      <c r="R330" s="197"/>
      <c r="S330" s="197"/>
      <c r="T330" s="198"/>
      <c r="AT330" s="193" t="s">
        <v>142</v>
      </c>
      <c r="AU330" s="193" t="s">
        <v>85</v>
      </c>
      <c r="AV330" s="14" t="s">
        <v>83</v>
      </c>
      <c r="AW330" s="14" t="s">
        <v>32</v>
      </c>
      <c r="AX330" s="14" t="s">
        <v>76</v>
      </c>
      <c r="AY330" s="193" t="s">
        <v>132</v>
      </c>
    </row>
    <row r="331" spans="2:51" s="13" customFormat="1" ht="12">
      <c r="B331" s="184"/>
      <c r="D331" s="180" t="s">
        <v>142</v>
      </c>
      <c r="E331" s="185" t="s">
        <v>1</v>
      </c>
      <c r="F331" s="186" t="s">
        <v>386</v>
      </c>
      <c r="H331" s="187">
        <v>20</v>
      </c>
      <c r="I331" s="188"/>
      <c r="L331" s="184"/>
      <c r="M331" s="189"/>
      <c r="N331" s="190"/>
      <c r="O331" s="190"/>
      <c r="P331" s="190"/>
      <c r="Q331" s="190"/>
      <c r="R331" s="190"/>
      <c r="S331" s="190"/>
      <c r="T331" s="191"/>
      <c r="AT331" s="185" t="s">
        <v>142</v>
      </c>
      <c r="AU331" s="185" t="s">
        <v>85</v>
      </c>
      <c r="AV331" s="13" t="s">
        <v>85</v>
      </c>
      <c r="AW331" s="13" t="s">
        <v>32</v>
      </c>
      <c r="AX331" s="13" t="s">
        <v>76</v>
      </c>
      <c r="AY331" s="185" t="s">
        <v>132</v>
      </c>
    </row>
    <row r="332" spans="2:51" s="15" customFormat="1" ht="12">
      <c r="B332" s="199"/>
      <c r="D332" s="180" t="s">
        <v>142</v>
      </c>
      <c r="E332" s="200" t="s">
        <v>1</v>
      </c>
      <c r="F332" s="201" t="s">
        <v>152</v>
      </c>
      <c r="H332" s="202">
        <v>608.68</v>
      </c>
      <c r="I332" s="203"/>
      <c r="L332" s="199"/>
      <c r="M332" s="204"/>
      <c r="N332" s="205"/>
      <c r="O332" s="205"/>
      <c r="P332" s="205"/>
      <c r="Q332" s="205"/>
      <c r="R332" s="205"/>
      <c r="S332" s="205"/>
      <c r="T332" s="206"/>
      <c r="AT332" s="200" t="s">
        <v>142</v>
      </c>
      <c r="AU332" s="200" t="s">
        <v>85</v>
      </c>
      <c r="AV332" s="15" t="s">
        <v>138</v>
      </c>
      <c r="AW332" s="15" t="s">
        <v>32</v>
      </c>
      <c r="AX332" s="15" t="s">
        <v>83</v>
      </c>
      <c r="AY332" s="200" t="s">
        <v>132</v>
      </c>
    </row>
    <row r="333" spans="1:65" s="2" customFormat="1" ht="16.5" customHeight="1">
      <c r="A333" s="33"/>
      <c r="B333" s="166"/>
      <c r="C333" s="207" t="s">
        <v>387</v>
      </c>
      <c r="D333" s="207" t="s">
        <v>243</v>
      </c>
      <c r="E333" s="208" t="s">
        <v>388</v>
      </c>
      <c r="F333" s="209" t="s">
        <v>389</v>
      </c>
      <c r="G333" s="210" t="s">
        <v>137</v>
      </c>
      <c r="H333" s="211">
        <v>699.982</v>
      </c>
      <c r="I333" s="212"/>
      <c r="J333" s="213">
        <f>ROUND(I333*H333,2)</f>
        <v>0</v>
      </c>
      <c r="K333" s="209" t="s">
        <v>869</v>
      </c>
      <c r="L333" s="214"/>
      <c r="M333" s="215" t="s">
        <v>1</v>
      </c>
      <c r="N333" s="216" t="s">
        <v>41</v>
      </c>
      <c r="O333" s="59"/>
      <c r="P333" s="176">
        <f>O333*H333</f>
        <v>0</v>
      </c>
      <c r="Q333" s="176">
        <v>0.0004</v>
      </c>
      <c r="R333" s="176">
        <f>Q333*H333</f>
        <v>0.2799928</v>
      </c>
      <c r="S333" s="176">
        <v>0</v>
      </c>
      <c r="T333" s="177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8" t="s">
        <v>184</v>
      </c>
      <c r="AT333" s="178" t="s">
        <v>243</v>
      </c>
      <c r="AU333" s="178" t="s">
        <v>85</v>
      </c>
      <c r="AY333" s="18" t="s">
        <v>132</v>
      </c>
      <c r="BE333" s="179">
        <f>IF(N333="základní",J333,0)</f>
        <v>0</v>
      </c>
      <c r="BF333" s="179">
        <f>IF(N333="snížená",J333,0)</f>
        <v>0</v>
      </c>
      <c r="BG333" s="179">
        <f>IF(N333="zákl. přenesená",J333,0)</f>
        <v>0</v>
      </c>
      <c r="BH333" s="179">
        <f>IF(N333="sníž. přenesená",J333,0)</f>
        <v>0</v>
      </c>
      <c r="BI333" s="179">
        <f>IF(N333="nulová",J333,0)</f>
        <v>0</v>
      </c>
      <c r="BJ333" s="18" t="s">
        <v>83</v>
      </c>
      <c r="BK333" s="179">
        <f>ROUND(I333*H333,2)</f>
        <v>0</v>
      </c>
      <c r="BL333" s="18" t="s">
        <v>138</v>
      </c>
      <c r="BM333" s="178" t="s">
        <v>390</v>
      </c>
    </row>
    <row r="334" spans="2:51" s="13" customFormat="1" ht="12">
      <c r="B334" s="184"/>
      <c r="D334" s="180" t="s">
        <v>142</v>
      </c>
      <c r="E334" s="185" t="s">
        <v>1</v>
      </c>
      <c r="F334" s="186" t="s">
        <v>391</v>
      </c>
      <c r="H334" s="187">
        <v>699.982</v>
      </c>
      <c r="I334" s="188"/>
      <c r="L334" s="184"/>
      <c r="M334" s="189"/>
      <c r="N334" s="190"/>
      <c r="O334" s="190"/>
      <c r="P334" s="190"/>
      <c r="Q334" s="190"/>
      <c r="R334" s="190"/>
      <c r="S334" s="190"/>
      <c r="T334" s="191"/>
      <c r="AT334" s="185" t="s">
        <v>142</v>
      </c>
      <c r="AU334" s="185" t="s">
        <v>85</v>
      </c>
      <c r="AV334" s="13" t="s">
        <v>85</v>
      </c>
      <c r="AW334" s="13" t="s">
        <v>32</v>
      </c>
      <c r="AX334" s="13" t="s">
        <v>83</v>
      </c>
      <c r="AY334" s="185" t="s">
        <v>132</v>
      </c>
    </row>
    <row r="335" spans="1:65" s="2" customFormat="1" ht="24" customHeight="1">
      <c r="A335" s="33"/>
      <c r="B335" s="166"/>
      <c r="C335" s="167" t="s">
        <v>392</v>
      </c>
      <c r="D335" s="167" t="s">
        <v>134</v>
      </c>
      <c r="E335" s="168" t="s">
        <v>393</v>
      </c>
      <c r="F335" s="169" t="s">
        <v>394</v>
      </c>
      <c r="G335" s="170" t="s">
        <v>137</v>
      </c>
      <c r="H335" s="171">
        <v>608.68</v>
      </c>
      <c r="I335" s="172"/>
      <c r="J335" s="173">
        <f>ROUND(I335*H335,2)</f>
        <v>0</v>
      </c>
      <c r="K335" s="169" t="s">
        <v>869</v>
      </c>
      <c r="L335" s="34"/>
      <c r="M335" s="174" t="s">
        <v>1</v>
      </c>
      <c r="N335" s="175" t="s">
        <v>41</v>
      </c>
      <c r="O335" s="59"/>
      <c r="P335" s="176">
        <f>O335*H335</f>
        <v>0</v>
      </c>
      <c r="Q335" s="176">
        <v>0.00011</v>
      </c>
      <c r="R335" s="176">
        <f>Q335*H335</f>
        <v>0.0669548</v>
      </c>
      <c r="S335" s="176">
        <v>0</v>
      </c>
      <c r="T335" s="177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78" t="s">
        <v>138</v>
      </c>
      <c r="AT335" s="178" t="s">
        <v>134</v>
      </c>
      <c r="AU335" s="178" t="s">
        <v>85</v>
      </c>
      <c r="AY335" s="18" t="s">
        <v>132</v>
      </c>
      <c r="BE335" s="179">
        <f>IF(N335="základní",J335,0)</f>
        <v>0</v>
      </c>
      <c r="BF335" s="179">
        <f>IF(N335="snížená",J335,0)</f>
        <v>0</v>
      </c>
      <c r="BG335" s="179">
        <f>IF(N335="zákl. přenesená",J335,0)</f>
        <v>0</v>
      </c>
      <c r="BH335" s="179">
        <f>IF(N335="sníž. přenesená",J335,0)</f>
        <v>0</v>
      </c>
      <c r="BI335" s="179">
        <f>IF(N335="nulová",J335,0)</f>
        <v>0</v>
      </c>
      <c r="BJ335" s="18" t="s">
        <v>83</v>
      </c>
      <c r="BK335" s="179">
        <f>ROUND(I335*H335,2)</f>
        <v>0</v>
      </c>
      <c r="BL335" s="18" t="s">
        <v>138</v>
      </c>
      <c r="BM335" s="178" t="s">
        <v>395</v>
      </c>
    </row>
    <row r="336" spans="1:65" s="2" customFormat="1" ht="24" customHeight="1">
      <c r="A336" s="33"/>
      <c r="B336" s="166"/>
      <c r="C336" s="167" t="s">
        <v>396</v>
      </c>
      <c r="D336" s="167" t="s">
        <v>134</v>
      </c>
      <c r="E336" s="168" t="s">
        <v>397</v>
      </c>
      <c r="F336" s="169" t="s">
        <v>398</v>
      </c>
      <c r="G336" s="170" t="s">
        <v>146</v>
      </c>
      <c r="H336" s="171">
        <v>54.52</v>
      </c>
      <c r="I336" s="172"/>
      <c r="J336" s="173">
        <f>ROUND(I336*H336,2)</f>
        <v>0</v>
      </c>
      <c r="K336" s="169" t="s">
        <v>869</v>
      </c>
      <c r="L336" s="34"/>
      <c r="M336" s="174" t="s">
        <v>1</v>
      </c>
      <c r="N336" s="175" t="s">
        <v>41</v>
      </c>
      <c r="O336" s="59"/>
      <c r="P336" s="176">
        <f>O336*H336</f>
        <v>0</v>
      </c>
      <c r="Q336" s="176">
        <v>2.43408</v>
      </c>
      <c r="R336" s="176">
        <f>Q336*H336</f>
        <v>132.7060416</v>
      </c>
      <c r="S336" s="176">
        <v>0</v>
      </c>
      <c r="T336" s="177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8" t="s">
        <v>138</v>
      </c>
      <c r="AT336" s="178" t="s">
        <v>134</v>
      </c>
      <c r="AU336" s="178" t="s">
        <v>85</v>
      </c>
      <c r="AY336" s="18" t="s">
        <v>132</v>
      </c>
      <c r="BE336" s="179">
        <f>IF(N336="základní",J336,0)</f>
        <v>0</v>
      </c>
      <c r="BF336" s="179">
        <f>IF(N336="snížená",J336,0)</f>
        <v>0</v>
      </c>
      <c r="BG336" s="179">
        <f>IF(N336="zákl. přenesená",J336,0)</f>
        <v>0</v>
      </c>
      <c r="BH336" s="179">
        <f>IF(N336="sníž. přenesená",J336,0)</f>
        <v>0</v>
      </c>
      <c r="BI336" s="179">
        <f>IF(N336="nulová",J336,0)</f>
        <v>0</v>
      </c>
      <c r="BJ336" s="18" t="s">
        <v>83</v>
      </c>
      <c r="BK336" s="179">
        <f>ROUND(I336*H336,2)</f>
        <v>0</v>
      </c>
      <c r="BL336" s="18" t="s">
        <v>138</v>
      </c>
      <c r="BM336" s="178" t="s">
        <v>399</v>
      </c>
    </row>
    <row r="337" spans="1:47" s="2" customFormat="1" ht="19.5">
      <c r="A337" s="33"/>
      <c r="B337" s="34"/>
      <c r="C337" s="33"/>
      <c r="D337" s="180" t="s">
        <v>140</v>
      </c>
      <c r="E337" s="33"/>
      <c r="F337" s="181" t="s">
        <v>141</v>
      </c>
      <c r="G337" s="33"/>
      <c r="H337" s="33"/>
      <c r="I337" s="102"/>
      <c r="J337" s="33"/>
      <c r="K337" s="33"/>
      <c r="L337" s="34"/>
      <c r="M337" s="182"/>
      <c r="N337" s="183"/>
      <c r="O337" s="59"/>
      <c r="P337" s="59"/>
      <c r="Q337" s="59"/>
      <c r="R337" s="59"/>
      <c r="S337" s="59"/>
      <c r="T337" s="60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T337" s="18" t="s">
        <v>140</v>
      </c>
      <c r="AU337" s="18" t="s">
        <v>85</v>
      </c>
    </row>
    <row r="338" spans="2:51" s="14" customFormat="1" ht="12">
      <c r="B338" s="192"/>
      <c r="D338" s="180" t="s">
        <v>142</v>
      </c>
      <c r="E338" s="193" t="s">
        <v>1</v>
      </c>
      <c r="F338" s="194" t="s">
        <v>400</v>
      </c>
      <c r="H338" s="193" t="s">
        <v>1</v>
      </c>
      <c r="I338" s="195"/>
      <c r="L338" s="192"/>
      <c r="M338" s="196"/>
      <c r="N338" s="197"/>
      <c r="O338" s="197"/>
      <c r="P338" s="197"/>
      <c r="Q338" s="197"/>
      <c r="R338" s="197"/>
      <c r="S338" s="197"/>
      <c r="T338" s="198"/>
      <c r="AT338" s="193" t="s">
        <v>142</v>
      </c>
      <c r="AU338" s="193" t="s">
        <v>85</v>
      </c>
      <c r="AV338" s="14" t="s">
        <v>83</v>
      </c>
      <c r="AW338" s="14" t="s">
        <v>32</v>
      </c>
      <c r="AX338" s="14" t="s">
        <v>76</v>
      </c>
      <c r="AY338" s="193" t="s">
        <v>132</v>
      </c>
    </row>
    <row r="339" spans="2:51" s="13" customFormat="1" ht="12">
      <c r="B339" s="184"/>
      <c r="D339" s="180" t="s">
        <v>142</v>
      </c>
      <c r="E339" s="185" t="s">
        <v>1</v>
      </c>
      <c r="F339" s="186" t="s">
        <v>401</v>
      </c>
      <c r="H339" s="187">
        <v>54.52</v>
      </c>
      <c r="I339" s="188"/>
      <c r="L339" s="184"/>
      <c r="M339" s="189"/>
      <c r="N339" s="190"/>
      <c r="O339" s="190"/>
      <c r="P339" s="190"/>
      <c r="Q339" s="190"/>
      <c r="R339" s="190"/>
      <c r="S339" s="190"/>
      <c r="T339" s="191"/>
      <c r="AT339" s="185" t="s">
        <v>142</v>
      </c>
      <c r="AU339" s="185" t="s">
        <v>85</v>
      </c>
      <c r="AV339" s="13" t="s">
        <v>85</v>
      </c>
      <c r="AW339" s="13" t="s">
        <v>32</v>
      </c>
      <c r="AX339" s="13" t="s">
        <v>83</v>
      </c>
      <c r="AY339" s="185" t="s">
        <v>132</v>
      </c>
    </row>
    <row r="340" spans="1:65" s="2" customFormat="1" ht="24" customHeight="1">
      <c r="A340" s="33"/>
      <c r="B340" s="166"/>
      <c r="C340" s="167" t="s">
        <v>402</v>
      </c>
      <c r="D340" s="167" t="s">
        <v>134</v>
      </c>
      <c r="E340" s="168" t="s">
        <v>403</v>
      </c>
      <c r="F340" s="169" t="s">
        <v>404</v>
      </c>
      <c r="G340" s="170" t="s">
        <v>146</v>
      </c>
      <c r="H340" s="171">
        <v>63.15</v>
      </c>
      <c r="I340" s="172"/>
      <c r="J340" s="173">
        <f>ROUND(I340*H340,2)</f>
        <v>0</v>
      </c>
      <c r="K340" s="169" t="s">
        <v>869</v>
      </c>
      <c r="L340" s="34"/>
      <c r="M340" s="174" t="s">
        <v>1</v>
      </c>
      <c r="N340" s="175" t="s">
        <v>41</v>
      </c>
      <c r="O340" s="59"/>
      <c r="P340" s="176">
        <f>O340*H340</f>
        <v>0</v>
      </c>
      <c r="Q340" s="176">
        <v>2.43408</v>
      </c>
      <c r="R340" s="176">
        <f>Q340*H340</f>
        <v>153.71215199999997</v>
      </c>
      <c r="S340" s="176">
        <v>0</v>
      </c>
      <c r="T340" s="177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78" t="s">
        <v>138</v>
      </c>
      <c r="AT340" s="178" t="s">
        <v>134</v>
      </c>
      <c r="AU340" s="178" t="s">
        <v>85</v>
      </c>
      <c r="AY340" s="18" t="s">
        <v>132</v>
      </c>
      <c r="BE340" s="179">
        <f>IF(N340="základní",J340,0)</f>
        <v>0</v>
      </c>
      <c r="BF340" s="179">
        <f>IF(N340="snížená",J340,0)</f>
        <v>0</v>
      </c>
      <c r="BG340" s="179">
        <f>IF(N340="zákl. přenesená",J340,0)</f>
        <v>0</v>
      </c>
      <c r="BH340" s="179">
        <f>IF(N340="sníž. přenesená",J340,0)</f>
        <v>0</v>
      </c>
      <c r="BI340" s="179">
        <f>IF(N340="nulová",J340,0)</f>
        <v>0</v>
      </c>
      <c r="BJ340" s="18" t="s">
        <v>83</v>
      </c>
      <c r="BK340" s="179">
        <f>ROUND(I340*H340,2)</f>
        <v>0</v>
      </c>
      <c r="BL340" s="18" t="s">
        <v>138</v>
      </c>
      <c r="BM340" s="178" t="s">
        <v>405</v>
      </c>
    </row>
    <row r="341" spans="1:47" s="2" customFormat="1" ht="19.5">
      <c r="A341" s="33"/>
      <c r="B341" s="34"/>
      <c r="C341" s="33"/>
      <c r="D341" s="180" t="s">
        <v>140</v>
      </c>
      <c r="E341" s="33"/>
      <c r="F341" s="181" t="s">
        <v>141</v>
      </c>
      <c r="G341" s="33"/>
      <c r="H341" s="33"/>
      <c r="I341" s="102"/>
      <c r="J341" s="33"/>
      <c r="K341" s="33"/>
      <c r="L341" s="34"/>
      <c r="M341" s="182"/>
      <c r="N341" s="183"/>
      <c r="O341" s="59"/>
      <c r="P341" s="59"/>
      <c r="Q341" s="59"/>
      <c r="R341" s="59"/>
      <c r="S341" s="59"/>
      <c r="T341" s="60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8" t="s">
        <v>140</v>
      </c>
      <c r="AU341" s="18" t="s">
        <v>85</v>
      </c>
    </row>
    <row r="342" spans="2:51" s="14" customFormat="1" ht="12">
      <c r="B342" s="192"/>
      <c r="D342" s="180" t="s">
        <v>142</v>
      </c>
      <c r="E342" s="193" t="s">
        <v>1</v>
      </c>
      <c r="F342" s="194" t="s">
        <v>406</v>
      </c>
      <c r="H342" s="193" t="s">
        <v>1</v>
      </c>
      <c r="I342" s="195"/>
      <c r="L342" s="192"/>
      <c r="M342" s="196"/>
      <c r="N342" s="197"/>
      <c r="O342" s="197"/>
      <c r="P342" s="197"/>
      <c r="Q342" s="197"/>
      <c r="R342" s="197"/>
      <c r="S342" s="197"/>
      <c r="T342" s="198"/>
      <c r="AT342" s="193" t="s">
        <v>142</v>
      </c>
      <c r="AU342" s="193" t="s">
        <v>85</v>
      </c>
      <c r="AV342" s="14" t="s">
        <v>83</v>
      </c>
      <c r="AW342" s="14" t="s">
        <v>32</v>
      </c>
      <c r="AX342" s="14" t="s">
        <v>76</v>
      </c>
      <c r="AY342" s="193" t="s">
        <v>132</v>
      </c>
    </row>
    <row r="343" spans="2:51" s="13" customFormat="1" ht="12">
      <c r="B343" s="184"/>
      <c r="D343" s="180" t="s">
        <v>142</v>
      </c>
      <c r="E343" s="185" t="s">
        <v>1</v>
      </c>
      <c r="F343" s="186" t="s">
        <v>407</v>
      </c>
      <c r="H343" s="187">
        <v>27.76</v>
      </c>
      <c r="I343" s="188"/>
      <c r="L343" s="184"/>
      <c r="M343" s="189"/>
      <c r="N343" s="190"/>
      <c r="O343" s="190"/>
      <c r="P343" s="190"/>
      <c r="Q343" s="190"/>
      <c r="R343" s="190"/>
      <c r="S343" s="190"/>
      <c r="T343" s="191"/>
      <c r="AT343" s="185" t="s">
        <v>142</v>
      </c>
      <c r="AU343" s="185" t="s">
        <v>85</v>
      </c>
      <c r="AV343" s="13" t="s">
        <v>85</v>
      </c>
      <c r="AW343" s="13" t="s">
        <v>32</v>
      </c>
      <c r="AX343" s="13" t="s">
        <v>76</v>
      </c>
      <c r="AY343" s="185" t="s">
        <v>132</v>
      </c>
    </row>
    <row r="344" spans="2:51" s="14" customFormat="1" ht="12">
      <c r="B344" s="192"/>
      <c r="D344" s="180" t="s">
        <v>142</v>
      </c>
      <c r="E344" s="193" t="s">
        <v>1</v>
      </c>
      <c r="F344" s="194" t="s">
        <v>408</v>
      </c>
      <c r="H344" s="193" t="s">
        <v>1</v>
      </c>
      <c r="I344" s="195"/>
      <c r="L344" s="192"/>
      <c r="M344" s="196"/>
      <c r="N344" s="197"/>
      <c r="O344" s="197"/>
      <c r="P344" s="197"/>
      <c r="Q344" s="197"/>
      <c r="R344" s="197"/>
      <c r="S344" s="197"/>
      <c r="T344" s="198"/>
      <c r="AT344" s="193" t="s">
        <v>142</v>
      </c>
      <c r="AU344" s="193" t="s">
        <v>85</v>
      </c>
      <c r="AV344" s="14" t="s">
        <v>83</v>
      </c>
      <c r="AW344" s="14" t="s">
        <v>32</v>
      </c>
      <c r="AX344" s="14" t="s">
        <v>76</v>
      </c>
      <c r="AY344" s="193" t="s">
        <v>132</v>
      </c>
    </row>
    <row r="345" spans="2:51" s="13" customFormat="1" ht="12">
      <c r="B345" s="184"/>
      <c r="D345" s="180" t="s">
        <v>142</v>
      </c>
      <c r="E345" s="185" t="s">
        <v>1</v>
      </c>
      <c r="F345" s="186" t="s">
        <v>409</v>
      </c>
      <c r="H345" s="187">
        <v>35.39</v>
      </c>
      <c r="I345" s="188"/>
      <c r="L345" s="184"/>
      <c r="M345" s="189"/>
      <c r="N345" s="190"/>
      <c r="O345" s="190"/>
      <c r="P345" s="190"/>
      <c r="Q345" s="190"/>
      <c r="R345" s="190"/>
      <c r="S345" s="190"/>
      <c r="T345" s="191"/>
      <c r="AT345" s="185" t="s">
        <v>142</v>
      </c>
      <c r="AU345" s="185" t="s">
        <v>85</v>
      </c>
      <c r="AV345" s="13" t="s">
        <v>85</v>
      </c>
      <c r="AW345" s="13" t="s">
        <v>32</v>
      </c>
      <c r="AX345" s="13" t="s">
        <v>76</v>
      </c>
      <c r="AY345" s="185" t="s">
        <v>132</v>
      </c>
    </row>
    <row r="346" spans="2:51" s="15" customFormat="1" ht="12">
      <c r="B346" s="199"/>
      <c r="D346" s="180" t="s">
        <v>142</v>
      </c>
      <c r="E346" s="200" t="s">
        <v>1</v>
      </c>
      <c r="F346" s="201" t="s">
        <v>152</v>
      </c>
      <c r="H346" s="202">
        <v>63.150000000000006</v>
      </c>
      <c r="I346" s="203"/>
      <c r="L346" s="199"/>
      <c r="M346" s="204"/>
      <c r="N346" s="205"/>
      <c r="O346" s="205"/>
      <c r="P346" s="205"/>
      <c r="Q346" s="205"/>
      <c r="R346" s="205"/>
      <c r="S346" s="205"/>
      <c r="T346" s="206"/>
      <c r="AT346" s="200" t="s">
        <v>142</v>
      </c>
      <c r="AU346" s="200" t="s">
        <v>85</v>
      </c>
      <c r="AV346" s="15" t="s">
        <v>138</v>
      </c>
      <c r="AW346" s="15" t="s">
        <v>32</v>
      </c>
      <c r="AX346" s="15" t="s">
        <v>83</v>
      </c>
      <c r="AY346" s="200" t="s">
        <v>132</v>
      </c>
    </row>
    <row r="347" spans="1:65" s="2" customFormat="1" ht="24" customHeight="1">
      <c r="A347" s="33"/>
      <c r="B347" s="166"/>
      <c r="C347" s="167" t="s">
        <v>410</v>
      </c>
      <c r="D347" s="167" t="s">
        <v>134</v>
      </c>
      <c r="E347" s="168" t="s">
        <v>411</v>
      </c>
      <c r="F347" s="169" t="s">
        <v>412</v>
      </c>
      <c r="G347" s="170" t="s">
        <v>146</v>
      </c>
      <c r="H347" s="171">
        <v>191.272</v>
      </c>
      <c r="I347" s="172"/>
      <c r="J347" s="173">
        <f>ROUND(I347*H347,2)</f>
        <v>0</v>
      </c>
      <c r="K347" s="169" t="s">
        <v>869</v>
      </c>
      <c r="L347" s="34"/>
      <c r="M347" s="174" t="s">
        <v>1</v>
      </c>
      <c r="N347" s="175" t="s">
        <v>41</v>
      </c>
      <c r="O347" s="59"/>
      <c r="P347" s="176">
        <f>O347*H347</f>
        <v>0</v>
      </c>
      <c r="Q347" s="176">
        <v>1.9968</v>
      </c>
      <c r="R347" s="176">
        <f>Q347*H347</f>
        <v>381.9319296</v>
      </c>
      <c r="S347" s="176">
        <v>0</v>
      </c>
      <c r="T347" s="177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78" t="s">
        <v>138</v>
      </c>
      <c r="AT347" s="178" t="s">
        <v>134</v>
      </c>
      <c r="AU347" s="178" t="s">
        <v>85</v>
      </c>
      <c r="AY347" s="18" t="s">
        <v>132</v>
      </c>
      <c r="BE347" s="179">
        <f>IF(N347="základní",J347,0)</f>
        <v>0</v>
      </c>
      <c r="BF347" s="179">
        <f>IF(N347="snížená",J347,0)</f>
        <v>0</v>
      </c>
      <c r="BG347" s="179">
        <f>IF(N347="zákl. přenesená",J347,0)</f>
        <v>0</v>
      </c>
      <c r="BH347" s="179">
        <f>IF(N347="sníž. přenesená",J347,0)</f>
        <v>0</v>
      </c>
      <c r="BI347" s="179">
        <f>IF(N347="nulová",J347,0)</f>
        <v>0</v>
      </c>
      <c r="BJ347" s="18" t="s">
        <v>83</v>
      </c>
      <c r="BK347" s="179">
        <f>ROUND(I347*H347,2)</f>
        <v>0</v>
      </c>
      <c r="BL347" s="18" t="s">
        <v>138</v>
      </c>
      <c r="BM347" s="178" t="s">
        <v>413</v>
      </c>
    </row>
    <row r="348" spans="1:47" s="2" customFormat="1" ht="19.5">
      <c r="A348" s="33"/>
      <c r="B348" s="34"/>
      <c r="C348" s="33"/>
      <c r="D348" s="180" t="s">
        <v>140</v>
      </c>
      <c r="E348" s="33"/>
      <c r="F348" s="181" t="s">
        <v>141</v>
      </c>
      <c r="G348" s="33"/>
      <c r="H348" s="33"/>
      <c r="I348" s="102"/>
      <c r="J348" s="33"/>
      <c r="K348" s="33"/>
      <c r="L348" s="34"/>
      <c r="M348" s="182"/>
      <c r="N348" s="183"/>
      <c r="O348" s="59"/>
      <c r="P348" s="59"/>
      <c r="Q348" s="59"/>
      <c r="R348" s="59"/>
      <c r="S348" s="59"/>
      <c r="T348" s="60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T348" s="18" t="s">
        <v>140</v>
      </c>
      <c r="AU348" s="18" t="s">
        <v>85</v>
      </c>
    </row>
    <row r="349" spans="2:51" s="14" customFormat="1" ht="12">
      <c r="B349" s="192"/>
      <c r="D349" s="180" t="s">
        <v>142</v>
      </c>
      <c r="E349" s="193" t="s">
        <v>1</v>
      </c>
      <c r="F349" s="194" t="s">
        <v>414</v>
      </c>
      <c r="H349" s="193" t="s">
        <v>1</v>
      </c>
      <c r="I349" s="195"/>
      <c r="L349" s="192"/>
      <c r="M349" s="196"/>
      <c r="N349" s="197"/>
      <c r="O349" s="197"/>
      <c r="P349" s="197"/>
      <c r="Q349" s="197"/>
      <c r="R349" s="197"/>
      <c r="S349" s="197"/>
      <c r="T349" s="198"/>
      <c r="AT349" s="193" t="s">
        <v>142</v>
      </c>
      <c r="AU349" s="193" t="s">
        <v>85</v>
      </c>
      <c r="AV349" s="14" t="s">
        <v>83</v>
      </c>
      <c r="AW349" s="14" t="s">
        <v>32</v>
      </c>
      <c r="AX349" s="14" t="s">
        <v>76</v>
      </c>
      <c r="AY349" s="193" t="s">
        <v>132</v>
      </c>
    </row>
    <row r="350" spans="2:51" s="13" customFormat="1" ht="12">
      <c r="B350" s="184"/>
      <c r="D350" s="180" t="s">
        <v>142</v>
      </c>
      <c r="E350" s="185" t="s">
        <v>1</v>
      </c>
      <c r="F350" s="186" t="s">
        <v>415</v>
      </c>
      <c r="H350" s="187">
        <v>77.248</v>
      </c>
      <c r="I350" s="188"/>
      <c r="L350" s="184"/>
      <c r="M350" s="189"/>
      <c r="N350" s="190"/>
      <c r="O350" s="190"/>
      <c r="P350" s="190"/>
      <c r="Q350" s="190"/>
      <c r="R350" s="190"/>
      <c r="S350" s="190"/>
      <c r="T350" s="191"/>
      <c r="AT350" s="185" t="s">
        <v>142</v>
      </c>
      <c r="AU350" s="185" t="s">
        <v>85</v>
      </c>
      <c r="AV350" s="13" t="s">
        <v>85</v>
      </c>
      <c r="AW350" s="13" t="s">
        <v>32</v>
      </c>
      <c r="AX350" s="13" t="s">
        <v>76</v>
      </c>
      <c r="AY350" s="185" t="s">
        <v>132</v>
      </c>
    </row>
    <row r="351" spans="2:51" s="13" customFormat="1" ht="12">
      <c r="B351" s="184"/>
      <c r="D351" s="180" t="s">
        <v>142</v>
      </c>
      <c r="E351" s="185" t="s">
        <v>1</v>
      </c>
      <c r="F351" s="186" t="s">
        <v>416</v>
      </c>
      <c r="H351" s="187">
        <v>50.172</v>
      </c>
      <c r="I351" s="188"/>
      <c r="L351" s="184"/>
      <c r="M351" s="189"/>
      <c r="N351" s="190"/>
      <c r="O351" s="190"/>
      <c r="P351" s="190"/>
      <c r="Q351" s="190"/>
      <c r="R351" s="190"/>
      <c r="S351" s="190"/>
      <c r="T351" s="191"/>
      <c r="AT351" s="185" t="s">
        <v>142</v>
      </c>
      <c r="AU351" s="185" t="s">
        <v>85</v>
      </c>
      <c r="AV351" s="13" t="s">
        <v>85</v>
      </c>
      <c r="AW351" s="13" t="s">
        <v>32</v>
      </c>
      <c r="AX351" s="13" t="s">
        <v>76</v>
      </c>
      <c r="AY351" s="185" t="s">
        <v>132</v>
      </c>
    </row>
    <row r="352" spans="2:51" s="14" customFormat="1" ht="12">
      <c r="B352" s="192"/>
      <c r="D352" s="180" t="s">
        <v>142</v>
      </c>
      <c r="E352" s="193" t="s">
        <v>1</v>
      </c>
      <c r="F352" s="194" t="s">
        <v>417</v>
      </c>
      <c r="H352" s="193" t="s">
        <v>1</v>
      </c>
      <c r="I352" s="195"/>
      <c r="L352" s="192"/>
      <c r="M352" s="196"/>
      <c r="N352" s="197"/>
      <c r="O352" s="197"/>
      <c r="P352" s="197"/>
      <c r="Q352" s="197"/>
      <c r="R352" s="197"/>
      <c r="S352" s="197"/>
      <c r="T352" s="198"/>
      <c r="AT352" s="193" t="s">
        <v>142</v>
      </c>
      <c r="AU352" s="193" t="s">
        <v>85</v>
      </c>
      <c r="AV352" s="14" t="s">
        <v>83</v>
      </c>
      <c r="AW352" s="14" t="s">
        <v>32</v>
      </c>
      <c r="AX352" s="14" t="s">
        <v>76</v>
      </c>
      <c r="AY352" s="193" t="s">
        <v>132</v>
      </c>
    </row>
    <row r="353" spans="2:51" s="13" customFormat="1" ht="12">
      <c r="B353" s="184"/>
      <c r="D353" s="180" t="s">
        <v>142</v>
      </c>
      <c r="E353" s="185" t="s">
        <v>1</v>
      </c>
      <c r="F353" s="186" t="s">
        <v>418</v>
      </c>
      <c r="H353" s="187">
        <v>63.852</v>
      </c>
      <c r="I353" s="188"/>
      <c r="L353" s="184"/>
      <c r="M353" s="189"/>
      <c r="N353" s="190"/>
      <c r="O353" s="190"/>
      <c r="P353" s="190"/>
      <c r="Q353" s="190"/>
      <c r="R353" s="190"/>
      <c r="S353" s="190"/>
      <c r="T353" s="191"/>
      <c r="AT353" s="185" t="s">
        <v>142</v>
      </c>
      <c r="AU353" s="185" t="s">
        <v>85</v>
      </c>
      <c r="AV353" s="13" t="s">
        <v>85</v>
      </c>
      <c r="AW353" s="13" t="s">
        <v>32</v>
      </c>
      <c r="AX353" s="13" t="s">
        <v>76</v>
      </c>
      <c r="AY353" s="185" t="s">
        <v>132</v>
      </c>
    </row>
    <row r="354" spans="2:51" s="15" customFormat="1" ht="12">
      <c r="B354" s="199"/>
      <c r="D354" s="180" t="s">
        <v>142</v>
      </c>
      <c r="E354" s="200" t="s">
        <v>1</v>
      </c>
      <c r="F354" s="201" t="s">
        <v>152</v>
      </c>
      <c r="H354" s="202">
        <v>191.272</v>
      </c>
      <c r="I354" s="203"/>
      <c r="L354" s="199"/>
      <c r="M354" s="204"/>
      <c r="N354" s="205"/>
      <c r="O354" s="205"/>
      <c r="P354" s="205"/>
      <c r="Q354" s="205"/>
      <c r="R354" s="205"/>
      <c r="S354" s="205"/>
      <c r="T354" s="206"/>
      <c r="AT354" s="200" t="s">
        <v>142</v>
      </c>
      <c r="AU354" s="200" t="s">
        <v>85</v>
      </c>
      <c r="AV354" s="15" t="s">
        <v>138</v>
      </c>
      <c r="AW354" s="15" t="s">
        <v>32</v>
      </c>
      <c r="AX354" s="15" t="s">
        <v>83</v>
      </c>
      <c r="AY354" s="200" t="s">
        <v>132</v>
      </c>
    </row>
    <row r="355" spans="1:65" s="2" customFormat="1" ht="16.5" customHeight="1">
      <c r="A355" s="33"/>
      <c r="B355" s="166"/>
      <c r="C355" s="167" t="s">
        <v>419</v>
      </c>
      <c r="D355" s="167" t="s">
        <v>134</v>
      </c>
      <c r="E355" s="168" t="s">
        <v>420</v>
      </c>
      <c r="F355" s="169" t="s">
        <v>421</v>
      </c>
      <c r="G355" s="170" t="s">
        <v>260</v>
      </c>
      <c r="H355" s="171">
        <v>0.934</v>
      </c>
      <c r="I355" s="172"/>
      <c r="J355" s="173">
        <f>ROUND(I355*H355,2)</f>
        <v>0</v>
      </c>
      <c r="K355" s="169" t="s">
        <v>869</v>
      </c>
      <c r="L355" s="34"/>
      <c r="M355" s="174" t="s">
        <v>1</v>
      </c>
      <c r="N355" s="175" t="s">
        <v>41</v>
      </c>
      <c r="O355" s="59"/>
      <c r="P355" s="176">
        <f>O355*H355</f>
        <v>0</v>
      </c>
      <c r="Q355" s="176">
        <v>0</v>
      </c>
      <c r="R355" s="176">
        <f>Q355*H355</f>
        <v>0</v>
      </c>
      <c r="S355" s="176">
        <v>0</v>
      </c>
      <c r="T355" s="177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78" t="s">
        <v>138</v>
      </c>
      <c r="AT355" s="178" t="s">
        <v>134</v>
      </c>
      <c r="AU355" s="178" t="s">
        <v>85</v>
      </c>
      <c r="AY355" s="18" t="s">
        <v>132</v>
      </c>
      <c r="BE355" s="179">
        <f>IF(N355="základní",J355,0)</f>
        <v>0</v>
      </c>
      <c r="BF355" s="179">
        <f>IF(N355="snížená",J355,0)</f>
        <v>0</v>
      </c>
      <c r="BG355" s="179">
        <f>IF(N355="zákl. přenesená",J355,0)</f>
        <v>0</v>
      </c>
      <c r="BH355" s="179">
        <f>IF(N355="sníž. přenesená",J355,0)</f>
        <v>0</v>
      </c>
      <c r="BI355" s="179">
        <f>IF(N355="nulová",J355,0)</f>
        <v>0</v>
      </c>
      <c r="BJ355" s="18" t="s">
        <v>83</v>
      </c>
      <c r="BK355" s="179">
        <f>ROUND(I355*H355,2)</f>
        <v>0</v>
      </c>
      <c r="BL355" s="18" t="s">
        <v>138</v>
      </c>
      <c r="BM355" s="178" t="s">
        <v>422</v>
      </c>
    </row>
    <row r="356" spans="1:47" s="2" customFormat="1" ht="19.5">
      <c r="A356" s="33"/>
      <c r="B356" s="34"/>
      <c r="C356" s="33"/>
      <c r="D356" s="180" t="s">
        <v>140</v>
      </c>
      <c r="E356" s="33"/>
      <c r="F356" s="181" t="s">
        <v>141</v>
      </c>
      <c r="G356" s="33"/>
      <c r="H356" s="33"/>
      <c r="I356" s="102"/>
      <c r="J356" s="33"/>
      <c r="K356" s="33"/>
      <c r="L356" s="34"/>
      <c r="M356" s="182"/>
      <c r="N356" s="183"/>
      <c r="O356" s="59"/>
      <c r="P356" s="59"/>
      <c r="Q356" s="59"/>
      <c r="R356" s="59"/>
      <c r="S356" s="59"/>
      <c r="T356" s="60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T356" s="18" t="s">
        <v>140</v>
      </c>
      <c r="AU356" s="18" t="s">
        <v>85</v>
      </c>
    </row>
    <row r="357" spans="2:51" s="13" customFormat="1" ht="12">
      <c r="B357" s="184"/>
      <c r="D357" s="180" t="s">
        <v>142</v>
      </c>
      <c r="E357" s="185" t="s">
        <v>1</v>
      </c>
      <c r="F357" s="186" t="s">
        <v>423</v>
      </c>
      <c r="H357" s="187">
        <v>0.934</v>
      </c>
      <c r="I357" s="188"/>
      <c r="L357" s="184"/>
      <c r="M357" s="189"/>
      <c r="N357" s="190"/>
      <c r="O357" s="190"/>
      <c r="P357" s="190"/>
      <c r="Q357" s="190"/>
      <c r="R357" s="190"/>
      <c r="S357" s="190"/>
      <c r="T357" s="191"/>
      <c r="AT357" s="185" t="s">
        <v>142</v>
      </c>
      <c r="AU357" s="185" t="s">
        <v>85</v>
      </c>
      <c r="AV357" s="13" t="s">
        <v>85</v>
      </c>
      <c r="AW357" s="13" t="s">
        <v>32</v>
      </c>
      <c r="AX357" s="13" t="s">
        <v>83</v>
      </c>
      <c r="AY357" s="185" t="s">
        <v>132</v>
      </c>
    </row>
    <row r="358" spans="1:65" s="2" customFormat="1" ht="24" customHeight="1">
      <c r="A358" s="33"/>
      <c r="B358" s="166"/>
      <c r="C358" s="167" t="s">
        <v>424</v>
      </c>
      <c r="D358" s="167" t="s">
        <v>134</v>
      </c>
      <c r="E358" s="168" t="s">
        <v>425</v>
      </c>
      <c r="F358" s="169" t="s">
        <v>426</v>
      </c>
      <c r="G358" s="170" t="s">
        <v>137</v>
      </c>
      <c r="H358" s="171">
        <v>110.5</v>
      </c>
      <c r="I358" s="172"/>
      <c r="J358" s="173">
        <f>ROUND(I358*H358,2)</f>
        <v>0</v>
      </c>
      <c r="K358" s="169" t="s">
        <v>869</v>
      </c>
      <c r="L358" s="34"/>
      <c r="M358" s="174" t="s">
        <v>1</v>
      </c>
      <c r="N358" s="175" t="s">
        <v>41</v>
      </c>
      <c r="O358" s="59"/>
      <c r="P358" s="176">
        <f>O358*H358</f>
        <v>0</v>
      </c>
      <c r="Q358" s="176">
        <v>0.74327</v>
      </c>
      <c r="R358" s="176">
        <f>Q358*H358</f>
        <v>82.13133499999999</v>
      </c>
      <c r="S358" s="176">
        <v>0</v>
      </c>
      <c r="T358" s="177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78" t="s">
        <v>138</v>
      </c>
      <c r="AT358" s="178" t="s">
        <v>134</v>
      </c>
      <c r="AU358" s="178" t="s">
        <v>85</v>
      </c>
      <c r="AY358" s="18" t="s">
        <v>132</v>
      </c>
      <c r="BE358" s="179">
        <f>IF(N358="základní",J358,0)</f>
        <v>0</v>
      </c>
      <c r="BF358" s="179">
        <f>IF(N358="snížená",J358,0)</f>
        <v>0</v>
      </c>
      <c r="BG358" s="179">
        <f>IF(N358="zákl. přenesená",J358,0)</f>
        <v>0</v>
      </c>
      <c r="BH358" s="179">
        <f>IF(N358="sníž. přenesená",J358,0)</f>
        <v>0</v>
      </c>
      <c r="BI358" s="179">
        <f>IF(N358="nulová",J358,0)</f>
        <v>0</v>
      </c>
      <c r="BJ358" s="18" t="s">
        <v>83</v>
      </c>
      <c r="BK358" s="179">
        <f>ROUND(I358*H358,2)</f>
        <v>0</v>
      </c>
      <c r="BL358" s="18" t="s">
        <v>138</v>
      </c>
      <c r="BM358" s="178" t="s">
        <v>427</v>
      </c>
    </row>
    <row r="359" spans="1:47" s="2" customFormat="1" ht="19.5">
      <c r="A359" s="33"/>
      <c r="B359" s="34"/>
      <c r="C359" s="33"/>
      <c r="D359" s="180" t="s">
        <v>140</v>
      </c>
      <c r="E359" s="33"/>
      <c r="F359" s="181" t="s">
        <v>141</v>
      </c>
      <c r="G359" s="33"/>
      <c r="H359" s="33"/>
      <c r="I359" s="102"/>
      <c r="J359" s="33"/>
      <c r="K359" s="33"/>
      <c r="L359" s="34"/>
      <c r="M359" s="182"/>
      <c r="N359" s="183"/>
      <c r="O359" s="59"/>
      <c r="P359" s="59"/>
      <c r="Q359" s="59"/>
      <c r="R359" s="59"/>
      <c r="S359" s="59"/>
      <c r="T359" s="60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8" t="s">
        <v>140</v>
      </c>
      <c r="AU359" s="18" t="s">
        <v>85</v>
      </c>
    </row>
    <row r="360" spans="2:51" s="14" customFormat="1" ht="12">
      <c r="B360" s="192"/>
      <c r="D360" s="180" t="s">
        <v>142</v>
      </c>
      <c r="E360" s="193" t="s">
        <v>1</v>
      </c>
      <c r="F360" s="194" t="s">
        <v>202</v>
      </c>
      <c r="H360" s="193" t="s">
        <v>1</v>
      </c>
      <c r="I360" s="195"/>
      <c r="L360" s="192"/>
      <c r="M360" s="196"/>
      <c r="N360" s="197"/>
      <c r="O360" s="197"/>
      <c r="P360" s="197"/>
      <c r="Q360" s="197"/>
      <c r="R360" s="197"/>
      <c r="S360" s="197"/>
      <c r="T360" s="198"/>
      <c r="AT360" s="193" t="s">
        <v>142</v>
      </c>
      <c r="AU360" s="193" t="s">
        <v>85</v>
      </c>
      <c r="AV360" s="14" t="s">
        <v>83</v>
      </c>
      <c r="AW360" s="14" t="s">
        <v>32</v>
      </c>
      <c r="AX360" s="14" t="s">
        <v>76</v>
      </c>
      <c r="AY360" s="193" t="s">
        <v>132</v>
      </c>
    </row>
    <row r="361" spans="2:51" s="13" customFormat="1" ht="12">
      <c r="B361" s="184"/>
      <c r="D361" s="180" t="s">
        <v>142</v>
      </c>
      <c r="E361" s="185" t="s">
        <v>1</v>
      </c>
      <c r="F361" s="186" t="s">
        <v>428</v>
      </c>
      <c r="H361" s="187">
        <v>110.5</v>
      </c>
      <c r="I361" s="188"/>
      <c r="L361" s="184"/>
      <c r="M361" s="189"/>
      <c r="N361" s="190"/>
      <c r="O361" s="190"/>
      <c r="P361" s="190"/>
      <c r="Q361" s="190"/>
      <c r="R361" s="190"/>
      <c r="S361" s="190"/>
      <c r="T361" s="191"/>
      <c r="AT361" s="185" t="s">
        <v>142</v>
      </c>
      <c r="AU361" s="185" t="s">
        <v>85</v>
      </c>
      <c r="AV361" s="13" t="s">
        <v>85</v>
      </c>
      <c r="AW361" s="13" t="s">
        <v>32</v>
      </c>
      <c r="AX361" s="13" t="s">
        <v>83</v>
      </c>
      <c r="AY361" s="185" t="s">
        <v>132</v>
      </c>
    </row>
    <row r="362" spans="2:63" s="12" customFormat="1" ht="22.9" customHeight="1">
      <c r="B362" s="153"/>
      <c r="D362" s="154" t="s">
        <v>75</v>
      </c>
      <c r="E362" s="164" t="s">
        <v>174</v>
      </c>
      <c r="F362" s="164" t="s">
        <v>429</v>
      </c>
      <c r="I362" s="156"/>
      <c r="J362" s="165">
        <f>BK362</f>
        <v>0</v>
      </c>
      <c r="L362" s="153"/>
      <c r="M362" s="158"/>
      <c r="N362" s="159"/>
      <c r="O362" s="159"/>
      <c r="P362" s="160">
        <f>SUM(P363:P370)</f>
        <v>0</v>
      </c>
      <c r="Q362" s="159"/>
      <c r="R362" s="160">
        <f>SUM(R363:R370)</f>
        <v>22.8354198</v>
      </c>
      <c r="S362" s="159"/>
      <c r="T362" s="161">
        <f>SUM(T363:T370)</f>
        <v>0</v>
      </c>
      <c r="AR362" s="154" t="s">
        <v>83</v>
      </c>
      <c r="AT362" s="162" t="s">
        <v>75</v>
      </c>
      <c r="AU362" s="162" t="s">
        <v>83</v>
      </c>
      <c r="AY362" s="154" t="s">
        <v>132</v>
      </c>
      <c r="BK362" s="163">
        <f>SUM(BK363:BK370)</f>
        <v>0</v>
      </c>
    </row>
    <row r="363" spans="1:65" s="2" customFormat="1" ht="24" customHeight="1">
      <c r="A363" s="33"/>
      <c r="B363" s="166"/>
      <c r="C363" s="167" t="s">
        <v>430</v>
      </c>
      <c r="D363" s="167" t="s">
        <v>134</v>
      </c>
      <c r="E363" s="168" t="s">
        <v>431</v>
      </c>
      <c r="F363" s="169" t="s">
        <v>432</v>
      </c>
      <c r="G363" s="170" t="s">
        <v>137</v>
      </c>
      <c r="H363" s="171">
        <v>368.67</v>
      </c>
      <c r="I363" s="172"/>
      <c r="J363" s="173">
        <f>ROUND(I363*H363,2)</f>
        <v>0</v>
      </c>
      <c r="K363" s="169" t="s">
        <v>869</v>
      </c>
      <c r="L363" s="34"/>
      <c r="M363" s="174" t="s">
        <v>1</v>
      </c>
      <c r="N363" s="175" t="s">
        <v>41</v>
      </c>
      <c r="O363" s="59"/>
      <c r="P363" s="176">
        <f>O363*H363</f>
        <v>0</v>
      </c>
      <c r="Q363" s="176">
        <v>0.06194</v>
      </c>
      <c r="R363" s="176">
        <f>Q363*H363</f>
        <v>22.8354198</v>
      </c>
      <c r="S363" s="176">
        <v>0</v>
      </c>
      <c r="T363" s="177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78" t="s">
        <v>138</v>
      </c>
      <c r="AT363" s="178" t="s">
        <v>134</v>
      </c>
      <c r="AU363" s="178" t="s">
        <v>85</v>
      </c>
      <c r="AY363" s="18" t="s">
        <v>132</v>
      </c>
      <c r="BE363" s="179">
        <f>IF(N363="základní",J363,0)</f>
        <v>0</v>
      </c>
      <c r="BF363" s="179">
        <f>IF(N363="snížená",J363,0)</f>
        <v>0</v>
      </c>
      <c r="BG363" s="179">
        <f>IF(N363="zákl. přenesená",J363,0)</f>
        <v>0</v>
      </c>
      <c r="BH363" s="179">
        <f>IF(N363="sníž. přenesená",J363,0)</f>
        <v>0</v>
      </c>
      <c r="BI363" s="179">
        <f>IF(N363="nulová",J363,0)</f>
        <v>0</v>
      </c>
      <c r="BJ363" s="18" t="s">
        <v>83</v>
      </c>
      <c r="BK363" s="179">
        <f>ROUND(I363*H363,2)</f>
        <v>0</v>
      </c>
      <c r="BL363" s="18" t="s">
        <v>138</v>
      </c>
      <c r="BM363" s="178" t="s">
        <v>433</v>
      </c>
    </row>
    <row r="364" spans="1:47" s="2" customFormat="1" ht="19.5">
      <c r="A364" s="33"/>
      <c r="B364" s="34"/>
      <c r="C364" s="33"/>
      <c r="D364" s="180" t="s">
        <v>140</v>
      </c>
      <c r="E364" s="33"/>
      <c r="F364" s="181" t="s">
        <v>141</v>
      </c>
      <c r="G364" s="33"/>
      <c r="H364" s="33"/>
      <c r="I364" s="102"/>
      <c r="J364" s="33"/>
      <c r="K364" s="33"/>
      <c r="L364" s="34"/>
      <c r="M364" s="182"/>
      <c r="N364" s="183"/>
      <c r="O364" s="59"/>
      <c r="P364" s="59"/>
      <c r="Q364" s="59"/>
      <c r="R364" s="59"/>
      <c r="S364" s="59"/>
      <c r="T364" s="60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140</v>
      </c>
      <c r="AU364" s="18" t="s">
        <v>85</v>
      </c>
    </row>
    <row r="365" spans="2:51" s="14" customFormat="1" ht="12">
      <c r="B365" s="192"/>
      <c r="D365" s="180" t="s">
        <v>142</v>
      </c>
      <c r="E365" s="193" t="s">
        <v>1</v>
      </c>
      <c r="F365" s="194" t="s">
        <v>434</v>
      </c>
      <c r="H365" s="193" t="s">
        <v>1</v>
      </c>
      <c r="I365" s="195"/>
      <c r="L365" s="192"/>
      <c r="M365" s="196"/>
      <c r="N365" s="197"/>
      <c r="O365" s="197"/>
      <c r="P365" s="197"/>
      <c r="Q365" s="197"/>
      <c r="R365" s="197"/>
      <c r="S365" s="197"/>
      <c r="T365" s="198"/>
      <c r="AT365" s="193" t="s">
        <v>142</v>
      </c>
      <c r="AU365" s="193" t="s">
        <v>85</v>
      </c>
      <c r="AV365" s="14" t="s">
        <v>83</v>
      </c>
      <c r="AW365" s="14" t="s">
        <v>32</v>
      </c>
      <c r="AX365" s="14" t="s">
        <v>76</v>
      </c>
      <c r="AY365" s="193" t="s">
        <v>132</v>
      </c>
    </row>
    <row r="366" spans="2:51" s="13" customFormat="1" ht="12">
      <c r="B366" s="184"/>
      <c r="D366" s="180" t="s">
        <v>142</v>
      </c>
      <c r="E366" s="185" t="s">
        <v>1</v>
      </c>
      <c r="F366" s="186" t="s">
        <v>435</v>
      </c>
      <c r="H366" s="187">
        <v>368.67</v>
      </c>
      <c r="I366" s="188"/>
      <c r="L366" s="184"/>
      <c r="M366" s="189"/>
      <c r="N366" s="190"/>
      <c r="O366" s="190"/>
      <c r="P366" s="190"/>
      <c r="Q366" s="190"/>
      <c r="R366" s="190"/>
      <c r="S366" s="190"/>
      <c r="T366" s="191"/>
      <c r="AT366" s="185" t="s">
        <v>142</v>
      </c>
      <c r="AU366" s="185" t="s">
        <v>85</v>
      </c>
      <c r="AV366" s="13" t="s">
        <v>85</v>
      </c>
      <c r="AW366" s="13" t="s">
        <v>32</v>
      </c>
      <c r="AX366" s="13" t="s">
        <v>83</v>
      </c>
      <c r="AY366" s="185" t="s">
        <v>132</v>
      </c>
    </row>
    <row r="367" spans="1:65" s="2" customFormat="1" ht="24" customHeight="1">
      <c r="A367" s="33"/>
      <c r="B367" s="166"/>
      <c r="C367" s="167" t="s">
        <v>436</v>
      </c>
      <c r="D367" s="167" t="s">
        <v>134</v>
      </c>
      <c r="E367" s="168" t="s">
        <v>437</v>
      </c>
      <c r="F367" s="169" t="s">
        <v>438</v>
      </c>
      <c r="G367" s="170" t="s">
        <v>137</v>
      </c>
      <c r="H367" s="171">
        <v>368.67</v>
      </c>
      <c r="I367" s="172"/>
      <c r="J367" s="173">
        <f>ROUND(I367*H367,2)</f>
        <v>0</v>
      </c>
      <c r="K367" s="169" t="s">
        <v>869</v>
      </c>
      <c r="L367" s="34"/>
      <c r="M367" s="174" t="s">
        <v>1</v>
      </c>
      <c r="N367" s="175" t="s">
        <v>41</v>
      </c>
      <c r="O367" s="59"/>
      <c r="P367" s="176">
        <f>O367*H367</f>
        <v>0</v>
      </c>
      <c r="Q367" s="176">
        <v>0</v>
      </c>
      <c r="R367" s="176">
        <f>Q367*H367</f>
        <v>0</v>
      </c>
      <c r="S367" s="176">
        <v>0</v>
      </c>
      <c r="T367" s="177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78" t="s">
        <v>138</v>
      </c>
      <c r="AT367" s="178" t="s">
        <v>134</v>
      </c>
      <c r="AU367" s="178" t="s">
        <v>85</v>
      </c>
      <c r="AY367" s="18" t="s">
        <v>132</v>
      </c>
      <c r="BE367" s="179">
        <f>IF(N367="základní",J367,0)</f>
        <v>0</v>
      </c>
      <c r="BF367" s="179">
        <f>IF(N367="snížená",J367,0)</f>
        <v>0</v>
      </c>
      <c r="BG367" s="179">
        <f>IF(N367="zákl. přenesená",J367,0)</f>
        <v>0</v>
      </c>
      <c r="BH367" s="179">
        <f>IF(N367="sníž. přenesená",J367,0)</f>
        <v>0</v>
      </c>
      <c r="BI367" s="179">
        <f>IF(N367="nulová",J367,0)</f>
        <v>0</v>
      </c>
      <c r="BJ367" s="18" t="s">
        <v>83</v>
      </c>
      <c r="BK367" s="179">
        <f>ROUND(I367*H367,2)</f>
        <v>0</v>
      </c>
      <c r="BL367" s="18" t="s">
        <v>138</v>
      </c>
      <c r="BM367" s="178" t="s">
        <v>439</v>
      </c>
    </row>
    <row r="368" spans="1:47" s="2" customFormat="1" ht="19.5">
      <c r="A368" s="33"/>
      <c r="B368" s="34"/>
      <c r="C368" s="33"/>
      <c r="D368" s="180" t="s">
        <v>140</v>
      </c>
      <c r="E368" s="33"/>
      <c r="F368" s="181" t="s">
        <v>141</v>
      </c>
      <c r="G368" s="33"/>
      <c r="H368" s="33"/>
      <c r="I368" s="102"/>
      <c r="J368" s="33"/>
      <c r="K368" s="33"/>
      <c r="L368" s="34"/>
      <c r="M368" s="182"/>
      <c r="N368" s="183"/>
      <c r="O368" s="59"/>
      <c r="P368" s="59"/>
      <c r="Q368" s="59"/>
      <c r="R368" s="59"/>
      <c r="S368" s="59"/>
      <c r="T368" s="60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8" t="s">
        <v>140</v>
      </c>
      <c r="AU368" s="18" t="s">
        <v>85</v>
      </c>
    </row>
    <row r="369" spans="2:51" s="14" customFormat="1" ht="12">
      <c r="B369" s="192"/>
      <c r="D369" s="180" t="s">
        <v>142</v>
      </c>
      <c r="E369" s="193" t="s">
        <v>1</v>
      </c>
      <c r="F369" s="194" t="s">
        <v>434</v>
      </c>
      <c r="H369" s="193" t="s">
        <v>1</v>
      </c>
      <c r="I369" s="195"/>
      <c r="L369" s="192"/>
      <c r="M369" s="196"/>
      <c r="N369" s="197"/>
      <c r="O369" s="197"/>
      <c r="P369" s="197"/>
      <c r="Q369" s="197"/>
      <c r="R369" s="197"/>
      <c r="S369" s="197"/>
      <c r="T369" s="198"/>
      <c r="AT369" s="193" t="s">
        <v>142</v>
      </c>
      <c r="AU369" s="193" t="s">
        <v>85</v>
      </c>
      <c r="AV369" s="14" t="s">
        <v>83</v>
      </c>
      <c r="AW369" s="14" t="s">
        <v>32</v>
      </c>
      <c r="AX369" s="14" t="s">
        <v>76</v>
      </c>
      <c r="AY369" s="193" t="s">
        <v>132</v>
      </c>
    </row>
    <row r="370" spans="2:51" s="13" customFormat="1" ht="12">
      <c r="B370" s="184"/>
      <c r="D370" s="180" t="s">
        <v>142</v>
      </c>
      <c r="E370" s="185" t="s">
        <v>1</v>
      </c>
      <c r="F370" s="186" t="s">
        <v>435</v>
      </c>
      <c r="H370" s="187">
        <v>368.67</v>
      </c>
      <c r="I370" s="188"/>
      <c r="L370" s="184"/>
      <c r="M370" s="189"/>
      <c r="N370" s="190"/>
      <c r="O370" s="190"/>
      <c r="P370" s="190"/>
      <c r="Q370" s="190"/>
      <c r="R370" s="190"/>
      <c r="S370" s="190"/>
      <c r="T370" s="191"/>
      <c r="AT370" s="185" t="s">
        <v>142</v>
      </c>
      <c r="AU370" s="185" t="s">
        <v>85</v>
      </c>
      <c r="AV370" s="13" t="s">
        <v>85</v>
      </c>
      <c r="AW370" s="13" t="s">
        <v>32</v>
      </c>
      <c r="AX370" s="13" t="s">
        <v>83</v>
      </c>
      <c r="AY370" s="185" t="s">
        <v>132</v>
      </c>
    </row>
    <row r="371" spans="2:63" s="12" customFormat="1" ht="22.9" customHeight="1">
      <c r="B371" s="153"/>
      <c r="D371" s="154" t="s">
        <v>75</v>
      </c>
      <c r="E371" s="164" t="s">
        <v>184</v>
      </c>
      <c r="F371" s="164" t="s">
        <v>440</v>
      </c>
      <c r="I371" s="156"/>
      <c r="J371" s="165">
        <f>BK371</f>
        <v>0</v>
      </c>
      <c r="L371" s="153"/>
      <c r="M371" s="158"/>
      <c r="N371" s="159"/>
      <c r="O371" s="159"/>
      <c r="P371" s="160">
        <f>SUM(P372:P376)</f>
        <v>0</v>
      </c>
      <c r="Q371" s="159"/>
      <c r="R371" s="160">
        <f>SUM(R372:R376)</f>
        <v>0.0512</v>
      </c>
      <c r="S371" s="159"/>
      <c r="T371" s="161">
        <f>SUM(T372:T376)</f>
        <v>0</v>
      </c>
      <c r="AR371" s="154" t="s">
        <v>83</v>
      </c>
      <c r="AT371" s="162" t="s">
        <v>75</v>
      </c>
      <c r="AU371" s="162" t="s">
        <v>83</v>
      </c>
      <c r="AY371" s="154" t="s">
        <v>132</v>
      </c>
      <c r="BK371" s="163">
        <f>SUM(BK372:BK376)</f>
        <v>0</v>
      </c>
    </row>
    <row r="372" spans="1:65" s="2" customFormat="1" ht="36" customHeight="1">
      <c r="A372" s="33"/>
      <c r="B372" s="166"/>
      <c r="C372" s="167" t="s">
        <v>441</v>
      </c>
      <c r="D372" s="167" t="s">
        <v>134</v>
      </c>
      <c r="E372" s="168" t="s">
        <v>442</v>
      </c>
      <c r="F372" s="169" t="s">
        <v>443</v>
      </c>
      <c r="G372" s="170" t="s">
        <v>161</v>
      </c>
      <c r="H372" s="171">
        <v>40</v>
      </c>
      <c r="I372" s="172"/>
      <c r="J372" s="173">
        <f>ROUND(I372*H372,2)</f>
        <v>0</v>
      </c>
      <c r="K372" s="169" t="s">
        <v>869</v>
      </c>
      <c r="L372" s="34"/>
      <c r="M372" s="174" t="s">
        <v>1</v>
      </c>
      <c r="N372" s="175" t="s">
        <v>41</v>
      </c>
      <c r="O372" s="59"/>
      <c r="P372" s="176">
        <f>O372*H372</f>
        <v>0</v>
      </c>
      <c r="Q372" s="176">
        <v>0.00128</v>
      </c>
      <c r="R372" s="176">
        <f>Q372*H372</f>
        <v>0.0512</v>
      </c>
      <c r="S372" s="176">
        <v>0</v>
      </c>
      <c r="T372" s="177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78" t="s">
        <v>138</v>
      </c>
      <c r="AT372" s="178" t="s">
        <v>134</v>
      </c>
      <c r="AU372" s="178" t="s">
        <v>85</v>
      </c>
      <c r="AY372" s="18" t="s">
        <v>132</v>
      </c>
      <c r="BE372" s="179">
        <f>IF(N372="základní",J372,0)</f>
        <v>0</v>
      </c>
      <c r="BF372" s="179">
        <f>IF(N372="snížená",J372,0)</f>
        <v>0</v>
      </c>
      <c r="BG372" s="179">
        <f>IF(N372="zákl. přenesená",J372,0)</f>
        <v>0</v>
      </c>
      <c r="BH372" s="179">
        <f>IF(N372="sníž. přenesená",J372,0)</f>
        <v>0</v>
      </c>
      <c r="BI372" s="179">
        <f>IF(N372="nulová",J372,0)</f>
        <v>0</v>
      </c>
      <c r="BJ372" s="18" t="s">
        <v>83</v>
      </c>
      <c r="BK372" s="179">
        <f>ROUND(I372*H372,2)</f>
        <v>0</v>
      </c>
      <c r="BL372" s="18" t="s">
        <v>138</v>
      </c>
      <c r="BM372" s="178" t="s">
        <v>444</v>
      </c>
    </row>
    <row r="373" spans="1:47" s="2" customFormat="1" ht="19.5">
      <c r="A373" s="33"/>
      <c r="B373" s="34"/>
      <c r="C373" s="33"/>
      <c r="D373" s="180" t="s">
        <v>140</v>
      </c>
      <c r="E373" s="33"/>
      <c r="F373" s="181" t="s">
        <v>141</v>
      </c>
      <c r="G373" s="33"/>
      <c r="H373" s="33"/>
      <c r="I373" s="102"/>
      <c r="J373" s="33"/>
      <c r="K373" s="33"/>
      <c r="L373" s="34"/>
      <c r="M373" s="182"/>
      <c r="N373" s="183"/>
      <c r="O373" s="59"/>
      <c r="P373" s="59"/>
      <c r="Q373" s="59"/>
      <c r="R373" s="59"/>
      <c r="S373" s="59"/>
      <c r="T373" s="60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T373" s="18" t="s">
        <v>140</v>
      </c>
      <c r="AU373" s="18" t="s">
        <v>85</v>
      </c>
    </row>
    <row r="374" spans="2:51" s="14" customFormat="1" ht="12">
      <c r="B374" s="192"/>
      <c r="D374" s="180" t="s">
        <v>142</v>
      </c>
      <c r="E374" s="193" t="s">
        <v>1</v>
      </c>
      <c r="F374" s="194" t="s">
        <v>150</v>
      </c>
      <c r="H374" s="193" t="s">
        <v>1</v>
      </c>
      <c r="I374" s="195"/>
      <c r="L374" s="192"/>
      <c r="M374" s="196"/>
      <c r="N374" s="197"/>
      <c r="O374" s="197"/>
      <c r="P374" s="197"/>
      <c r="Q374" s="197"/>
      <c r="R374" s="197"/>
      <c r="S374" s="197"/>
      <c r="T374" s="198"/>
      <c r="AT374" s="193" t="s">
        <v>142</v>
      </c>
      <c r="AU374" s="193" t="s">
        <v>85</v>
      </c>
      <c r="AV374" s="14" t="s">
        <v>83</v>
      </c>
      <c r="AW374" s="14" t="s">
        <v>32</v>
      </c>
      <c r="AX374" s="14" t="s">
        <v>76</v>
      </c>
      <c r="AY374" s="193" t="s">
        <v>132</v>
      </c>
    </row>
    <row r="375" spans="2:51" s="14" customFormat="1" ht="22.5">
      <c r="B375" s="192"/>
      <c r="D375" s="180" t="s">
        <v>142</v>
      </c>
      <c r="E375" s="193" t="s">
        <v>1</v>
      </c>
      <c r="F375" s="194" t="s">
        <v>445</v>
      </c>
      <c r="H375" s="193" t="s">
        <v>1</v>
      </c>
      <c r="I375" s="195"/>
      <c r="L375" s="192"/>
      <c r="M375" s="196"/>
      <c r="N375" s="197"/>
      <c r="O375" s="197"/>
      <c r="P375" s="197"/>
      <c r="Q375" s="197"/>
      <c r="R375" s="197"/>
      <c r="S375" s="197"/>
      <c r="T375" s="198"/>
      <c r="AT375" s="193" t="s">
        <v>142</v>
      </c>
      <c r="AU375" s="193" t="s">
        <v>85</v>
      </c>
      <c r="AV375" s="14" t="s">
        <v>83</v>
      </c>
      <c r="AW375" s="14" t="s">
        <v>32</v>
      </c>
      <c r="AX375" s="14" t="s">
        <v>76</v>
      </c>
      <c r="AY375" s="193" t="s">
        <v>132</v>
      </c>
    </row>
    <row r="376" spans="2:51" s="13" customFormat="1" ht="12">
      <c r="B376" s="184"/>
      <c r="D376" s="180" t="s">
        <v>142</v>
      </c>
      <c r="E376" s="185" t="s">
        <v>1</v>
      </c>
      <c r="F376" s="186" t="s">
        <v>446</v>
      </c>
      <c r="H376" s="187">
        <v>40</v>
      </c>
      <c r="I376" s="188"/>
      <c r="L376" s="184"/>
      <c r="M376" s="189"/>
      <c r="N376" s="190"/>
      <c r="O376" s="190"/>
      <c r="P376" s="190"/>
      <c r="Q376" s="190"/>
      <c r="R376" s="190"/>
      <c r="S376" s="190"/>
      <c r="T376" s="191"/>
      <c r="AT376" s="185" t="s">
        <v>142</v>
      </c>
      <c r="AU376" s="185" t="s">
        <v>85</v>
      </c>
      <c r="AV376" s="13" t="s">
        <v>85</v>
      </c>
      <c r="AW376" s="13" t="s">
        <v>32</v>
      </c>
      <c r="AX376" s="13" t="s">
        <v>83</v>
      </c>
      <c r="AY376" s="185" t="s">
        <v>132</v>
      </c>
    </row>
    <row r="377" spans="2:63" s="12" customFormat="1" ht="22.9" customHeight="1">
      <c r="B377" s="153"/>
      <c r="D377" s="154" t="s">
        <v>75</v>
      </c>
      <c r="E377" s="164" t="s">
        <v>188</v>
      </c>
      <c r="F377" s="164" t="s">
        <v>447</v>
      </c>
      <c r="I377" s="156"/>
      <c r="J377" s="165">
        <f>BK377</f>
        <v>0</v>
      </c>
      <c r="L377" s="153"/>
      <c r="M377" s="158"/>
      <c r="N377" s="159"/>
      <c r="O377" s="159"/>
      <c r="P377" s="160">
        <f>SUM(P378:P501)</f>
        <v>0</v>
      </c>
      <c r="Q377" s="159"/>
      <c r="R377" s="160">
        <f>SUM(R378:R501)</f>
        <v>5.0411015</v>
      </c>
      <c r="S377" s="159"/>
      <c r="T377" s="161">
        <f>SUM(T378:T501)</f>
        <v>532.835234</v>
      </c>
      <c r="AR377" s="154" t="s">
        <v>83</v>
      </c>
      <c r="AT377" s="162" t="s">
        <v>75</v>
      </c>
      <c r="AU377" s="162" t="s">
        <v>83</v>
      </c>
      <c r="AY377" s="154" t="s">
        <v>132</v>
      </c>
      <c r="BK377" s="163">
        <f>SUM(BK378:BK501)</f>
        <v>0</v>
      </c>
    </row>
    <row r="378" spans="1:65" s="2" customFormat="1" ht="16.5" customHeight="1">
      <c r="A378" s="33"/>
      <c r="B378" s="166"/>
      <c r="C378" s="167" t="s">
        <v>448</v>
      </c>
      <c r="D378" s="167" t="s">
        <v>134</v>
      </c>
      <c r="E378" s="168" t="s">
        <v>449</v>
      </c>
      <c r="F378" s="169" t="s">
        <v>450</v>
      </c>
      <c r="G378" s="170" t="s">
        <v>161</v>
      </c>
      <c r="H378" s="171">
        <v>49.5</v>
      </c>
      <c r="I378" s="172"/>
      <c r="J378" s="173">
        <f>ROUND(I378*H378,2)</f>
        <v>0</v>
      </c>
      <c r="K378" s="169" t="s">
        <v>869</v>
      </c>
      <c r="L378" s="34"/>
      <c r="M378" s="174" t="s">
        <v>1</v>
      </c>
      <c r="N378" s="175" t="s">
        <v>41</v>
      </c>
      <c r="O378" s="59"/>
      <c r="P378" s="176">
        <f>O378*H378</f>
        <v>0</v>
      </c>
      <c r="Q378" s="176">
        <v>0.00011</v>
      </c>
      <c r="R378" s="176">
        <f>Q378*H378</f>
        <v>0.005445</v>
      </c>
      <c r="S378" s="176">
        <v>0</v>
      </c>
      <c r="T378" s="177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78" t="s">
        <v>138</v>
      </c>
      <c r="AT378" s="178" t="s">
        <v>134</v>
      </c>
      <c r="AU378" s="178" t="s">
        <v>85</v>
      </c>
      <c r="AY378" s="18" t="s">
        <v>132</v>
      </c>
      <c r="BE378" s="179">
        <f>IF(N378="základní",J378,0)</f>
        <v>0</v>
      </c>
      <c r="BF378" s="179">
        <f>IF(N378="snížená",J378,0)</f>
        <v>0</v>
      </c>
      <c r="BG378" s="179">
        <f>IF(N378="zákl. přenesená",J378,0)</f>
        <v>0</v>
      </c>
      <c r="BH378" s="179">
        <f>IF(N378="sníž. přenesená",J378,0)</f>
        <v>0</v>
      </c>
      <c r="BI378" s="179">
        <f>IF(N378="nulová",J378,0)</f>
        <v>0</v>
      </c>
      <c r="BJ378" s="18" t="s">
        <v>83</v>
      </c>
      <c r="BK378" s="179">
        <f>ROUND(I378*H378,2)</f>
        <v>0</v>
      </c>
      <c r="BL378" s="18" t="s">
        <v>138</v>
      </c>
      <c r="BM378" s="178" t="s">
        <v>451</v>
      </c>
    </row>
    <row r="379" spans="1:47" s="2" customFormat="1" ht="29.25">
      <c r="A379" s="33"/>
      <c r="B379" s="34"/>
      <c r="C379" s="33"/>
      <c r="D379" s="180" t="s">
        <v>140</v>
      </c>
      <c r="E379" s="33"/>
      <c r="F379" s="181" t="s">
        <v>452</v>
      </c>
      <c r="G379" s="33"/>
      <c r="H379" s="33"/>
      <c r="I379" s="102"/>
      <c r="J379" s="33"/>
      <c r="K379" s="33"/>
      <c r="L379" s="34"/>
      <c r="M379" s="182"/>
      <c r="N379" s="183"/>
      <c r="O379" s="59"/>
      <c r="P379" s="59"/>
      <c r="Q379" s="59"/>
      <c r="R379" s="59"/>
      <c r="S379" s="59"/>
      <c r="T379" s="60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140</v>
      </c>
      <c r="AU379" s="18" t="s">
        <v>85</v>
      </c>
    </row>
    <row r="380" spans="2:51" s="14" customFormat="1" ht="12">
      <c r="B380" s="192"/>
      <c r="D380" s="180" t="s">
        <v>142</v>
      </c>
      <c r="E380" s="193" t="s">
        <v>1</v>
      </c>
      <c r="F380" s="194" t="s">
        <v>453</v>
      </c>
      <c r="H380" s="193" t="s">
        <v>1</v>
      </c>
      <c r="I380" s="195"/>
      <c r="L380" s="192"/>
      <c r="M380" s="196"/>
      <c r="N380" s="197"/>
      <c r="O380" s="197"/>
      <c r="P380" s="197"/>
      <c r="Q380" s="197"/>
      <c r="R380" s="197"/>
      <c r="S380" s="197"/>
      <c r="T380" s="198"/>
      <c r="AT380" s="193" t="s">
        <v>142</v>
      </c>
      <c r="AU380" s="193" t="s">
        <v>85</v>
      </c>
      <c r="AV380" s="14" t="s">
        <v>83</v>
      </c>
      <c r="AW380" s="14" t="s">
        <v>32</v>
      </c>
      <c r="AX380" s="14" t="s">
        <v>76</v>
      </c>
      <c r="AY380" s="193" t="s">
        <v>132</v>
      </c>
    </row>
    <row r="381" spans="2:51" s="13" customFormat="1" ht="12">
      <c r="B381" s="184"/>
      <c r="D381" s="180" t="s">
        <v>142</v>
      </c>
      <c r="E381" s="185" t="s">
        <v>1</v>
      </c>
      <c r="F381" s="186" t="s">
        <v>454</v>
      </c>
      <c r="H381" s="187">
        <v>27</v>
      </c>
      <c r="I381" s="188"/>
      <c r="L381" s="184"/>
      <c r="M381" s="189"/>
      <c r="N381" s="190"/>
      <c r="O381" s="190"/>
      <c r="P381" s="190"/>
      <c r="Q381" s="190"/>
      <c r="R381" s="190"/>
      <c r="S381" s="190"/>
      <c r="T381" s="191"/>
      <c r="AT381" s="185" t="s">
        <v>142</v>
      </c>
      <c r="AU381" s="185" t="s">
        <v>85</v>
      </c>
      <c r="AV381" s="13" t="s">
        <v>85</v>
      </c>
      <c r="AW381" s="13" t="s">
        <v>32</v>
      </c>
      <c r="AX381" s="13" t="s">
        <v>76</v>
      </c>
      <c r="AY381" s="185" t="s">
        <v>132</v>
      </c>
    </row>
    <row r="382" spans="2:51" s="14" customFormat="1" ht="12">
      <c r="B382" s="192"/>
      <c r="D382" s="180" t="s">
        <v>142</v>
      </c>
      <c r="E382" s="193" t="s">
        <v>1</v>
      </c>
      <c r="F382" s="194" t="s">
        <v>455</v>
      </c>
      <c r="H382" s="193" t="s">
        <v>1</v>
      </c>
      <c r="I382" s="195"/>
      <c r="L382" s="192"/>
      <c r="M382" s="196"/>
      <c r="N382" s="197"/>
      <c r="O382" s="197"/>
      <c r="P382" s="197"/>
      <c r="Q382" s="197"/>
      <c r="R382" s="197"/>
      <c r="S382" s="197"/>
      <c r="T382" s="198"/>
      <c r="AT382" s="193" t="s">
        <v>142</v>
      </c>
      <c r="AU382" s="193" t="s">
        <v>85</v>
      </c>
      <c r="AV382" s="14" t="s">
        <v>83</v>
      </c>
      <c r="AW382" s="14" t="s">
        <v>32</v>
      </c>
      <c r="AX382" s="14" t="s">
        <v>76</v>
      </c>
      <c r="AY382" s="193" t="s">
        <v>132</v>
      </c>
    </row>
    <row r="383" spans="2:51" s="13" customFormat="1" ht="12">
      <c r="B383" s="184"/>
      <c r="D383" s="180" t="s">
        <v>142</v>
      </c>
      <c r="E383" s="185" t="s">
        <v>1</v>
      </c>
      <c r="F383" s="186" t="s">
        <v>456</v>
      </c>
      <c r="H383" s="187">
        <v>7</v>
      </c>
      <c r="I383" s="188"/>
      <c r="L383" s="184"/>
      <c r="M383" s="189"/>
      <c r="N383" s="190"/>
      <c r="O383" s="190"/>
      <c r="P383" s="190"/>
      <c r="Q383" s="190"/>
      <c r="R383" s="190"/>
      <c r="S383" s="190"/>
      <c r="T383" s="191"/>
      <c r="AT383" s="185" t="s">
        <v>142</v>
      </c>
      <c r="AU383" s="185" t="s">
        <v>85</v>
      </c>
      <c r="AV383" s="13" t="s">
        <v>85</v>
      </c>
      <c r="AW383" s="13" t="s">
        <v>32</v>
      </c>
      <c r="AX383" s="13" t="s">
        <v>76</v>
      </c>
      <c r="AY383" s="185" t="s">
        <v>132</v>
      </c>
    </row>
    <row r="384" spans="2:51" s="14" customFormat="1" ht="12">
      <c r="B384" s="192"/>
      <c r="D384" s="180" t="s">
        <v>142</v>
      </c>
      <c r="E384" s="193" t="s">
        <v>1</v>
      </c>
      <c r="F384" s="194" t="s">
        <v>150</v>
      </c>
      <c r="H384" s="193" t="s">
        <v>1</v>
      </c>
      <c r="I384" s="195"/>
      <c r="L384" s="192"/>
      <c r="M384" s="196"/>
      <c r="N384" s="197"/>
      <c r="O384" s="197"/>
      <c r="P384" s="197"/>
      <c r="Q384" s="197"/>
      <c r="R384" s="197"/>
      <c r="S384" s="197"/>
      <c r="T384" s="198"/>
      <c r="AT384" s="193" t="s">
        <v>142</v>
      </c>
      <c r="AU384" s="193" t="s">
        <v>85</v>
      </c>
      <c r="AV384" s="14" t="s">
        <v>83</v>
      </c>
      <c r="AW384" s="14" t="s">
        <v>32</v>
      </c>
      <c r="AX384" s="14" t="s">
        <v>76</v>
      </c>
      <c r="AY384" s="193" t="s">
        <v>132</v>
      </c>
    </row>
    <row r="385" spans="2:51" s="13" customFormat="1" ht="12">
      <c r="B385" s="184"/>
      <c r="D385" s="180" t="s">
        <v>142</v>
      </c>
      <c r="E385" s="185" t="s">
        <v>1</v>
      </c>
      <c r="F385" s="186" t="s">
        <v>457</v>
      </c>
      <c r="H385" s="187">
        <v>15.5</v>
      </c>
      <c r="I385" s="188"/>
      <c r="L385" s="184"/>
      <c r="M385" s="189"/>
      <c r="N385" s="190"/>
      <c r="O385" s="190"/>
      <c r="P385" s="190"/>
      <c r="Q385" s="190"/>
      <c r="R385" s="190"/>
      <c r="S385" s="190"/>
      <c r="T385" s="191"/>
      <c r="AT385" s="185" t="s">
        <v>142</v>
      </c>
      <c r="AU385" s="185" t="s">
        <v>85</v>
      </c>
      <c r="AV385" s="13" t="s">
        <v>85</v>
      </c>
      <c r="AW385" s="13" t="s">
        <v>32</v>
      </c>
      <c r="AX385" s="13" t="s">
        <v>76</v>
      </c>
      <c r="AY385" s="185" t="s">
        <v>132</v>
      </c>
    </row>
    <row r="386" spans="2:51" s="15" customFormat="1" ht="12">
      <c r="B386" s="199"/>
      <c r="D386" s="180" t="s">
        <v>142</v>
      </c>
      <c r="E386" s="200" t="s">
        <v>1</v>
      </c>
      <c r="F386" s="201" t="s">
        <v>152</v>
      </c>
      <c r="H386" s="202">
        <v>49.5</v>
      </c>
      <c r="I386" s="203"/>
      <c r="L386" s="199"/>
      <c r="M386" s="204"/>
      <c r="N386" s="205"/>
      <c r="O386" s="205"/>
      <c r="P386" s="205"/>
      <c r="Q386" s="205"/>
      <c r="R386" s="205"/>
      <c r="S386" s="205"/>
      <c r="T386" s="206"/>
      <c r="AT386" s="200" t="s">
        <v>142</v>
      </c>
      <c r="AU386" s="200" t="s">
        <v>85</v>
      </c>
      <c r="AV386" s="15" t="s">
        <v>138</v>
      </c>
      <c r="AW386" s="15" t="s">
        <v>32</v>
      </c>
      <c r="AX386" s="15" t="s">
        <v>83</v>
      </c>
      <c r="AY386" s="200" t="s">
        <v>132</v>
      </c>
    </row>
    <row r="387" spans="1:65" s="2" customFormat="1" ht="16.5" customHeight="1">
      <c r="A387" s="33"/>
      <c r="B387" s="166"/>
      <c r="C387" s="167" t="s">
        <v>458</v>
      </c>
      <c r="D387" s="167" t="s">
        <v>134</v>
      </c>
      <c r="E387" s="168" t="s">
        <v>459</v>
      </c>
      <c r="F387" s="169" t="s">
        <v>460</v>
      </c>
      <c r="G387" s="170" t="s">
        <v>161</v>
      </c>
      <c r="H387" s="171">
        <v>20.2</v>
      </c>
      <c r="I387" s="172"/>
      <c r="J387" s="173">
        <f>ROUND(I387*H387,2)</f>
        <v>0</v>
      </c>
      <c r="K387" s="169" t="s">
        <v>869</v>
      </c>
      <c r="L387" s="34"/>
      <c r="M387" s="174" t="s">
        <v>1</v>
      </c>
      <c r="N387" s="175" t="s">
        <v>41</v>
      </c>
      <c r="O387" s="59"/>
      <c r="P387" s="176">
        <f>O387*H387</f>
        <v>0</v>
      </c>
      <c r="Q387" s="176">
        <v>0.00011</v>
      </c>
      <c r="R387" s="176">
        <f>Q387*H387</f>
        <v>0.002222</v>
      </c>
      <c r="S387" s="176">
        <v>0</v>
      </c>
      <c r="T387" s="177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78" t="s">
        <v>138</v>
      </c>
      <c r="AT387" s="178" t="s">
        <v>134</v>
      </c>
      <c r="AU387" s="178" t="s">
        <v>85</v>
      </c>
      <c r="AY387" s="18" t="s">
        <v>132</v>
      </c>
      <c r="BE387" s="179">
        <f>IF(N387="základní",J387,0)</f>
        <v>0</v>
      </c>
      <c r="BF387" s="179">
        <f>IF(N387="snížená",J387,0)</f>
        <v>0</v>
      </c>
      <c r="BG387" s="179">
        <f>IF(N387="zákl. přenesená",J387,0)</f>
        <v>0</v>
      </c>
      <c r="BH387" s="179">
        <f>IF(N387="sníž. přenesená",J387,0)</f>
        <v>0</v>
      </c>
      <c r="BI387" s="179">
        <f>IF(N387="nulová",J387,0)</f>
        <v>0</v>
      </c>
      <c r="BJ387" s="18" t="s">
        <v>83</v>
      </c>
      <c r="BK387" s="179">
        <f>ROUND(I387*H387,2)</f>
        <v>0</v>
      </c>
      <c r="BL387" s="18" t="s">
        <v>138</v>
      </c>
      <c r="BM387" s="178" t="s">
        <v>461</v>
      </c>
    </row>
    <row r="388" spans="1:47" s="2" customFormat="1" ht="29.25">
      <c r="A388" s="33"/>
      <c r="B388" s="34"/>
      <c r="C388" s="33"/>
      <c r="D388" s="180" t="s">
        <v>140</v>
      </c>
      <c r="E388" s="33"/>
      <c r="F388" s="181" t="s">
        <v>462</v>
      </c>
      <c r="G388" s="33"/>
      <c r="H388" s="33"/>
      <c r="I388" s="102"/>
      <c r="J388" s="33"/>
      <c r="K388" s="33"/>
      <c r="L388" s="34"/>
      <c r="M388" s="182"/>
      <c r="N388" s="183"/>
      <c r="O388" s="59"/>
      <c r="P388" s="59"/>
      <c r="Q388" s="59"/>
      <c r="R388" s="59"/>
      <c r="S388" s="59"/>
      <c r="T388" s="60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140</v>
      </c>
      <c r="AU388" s="18" t="s">
        <v>85</v>
      </c>
    </row>
    <row r="389" spans="2:51" s="14" customFormat="1" ht="12">
      <c r="B389" s="192"/>
      <c r="D389" s="180" t="s">
        <v>142</v>
      </c>
      <c r="E389" s="193" t="s">
        <v>1</v>
      </c>
      <c r="F389" s="194" t="s">
        <v>332</v>
      </c>
      <c r="H389" s="193" t="s">
        <v>1</v>
      </c>
      <c r="I389" s="195"/>
      <c r="L389" s="192"/>
      <c r="M389" s="196"/>
      <c r="N389" s="197"/>
      <c r="O389" s="197"/>
      <c r="P389" s="197"/>
      <c r="Q389" s="197"/>
      <c r="R389" s="197"/>
      <c r="S389" s="197"/>
      <c r="T389" s="198"/>
      <c r="AT389" s="193" t="s">
        <v>142</v>
      </c>
      <c r="AU389" s="193" t="s">
        <v>85</v>
      </c>
      <c r="AV389" s="14" t="s">
        <v>83</v>
      </c>
      <c r="AW389" s="14" t="s">
        <v>32</v>
      </c>
      <c r="AX389" s="14" t="s">
        <v>76</v>
      </c>
      <c r="AY389" s="193" t="s">
        <v>132</v>
      </c>
    </row>
    <row r="390" spans="2:51" s="13" customFormat="1" ht="12">
      <c r="B390" s="184"/>
      <c r="D390" s="180" t="s">
        <v>142</v>
      </c>
      <c r="E390" s="185" t="s">
        <v>1</v>
      </c>
      <c r="F390" s="186" t="s">
        <v>463</v>
      </c>
      <c r="H390" s="187">
        <v>20.2</v>
      </c>
      <c r="I390" s="188"/>
      <c r="L390" s="184"/>
      <c r="M390" s="189"/>
      <c r="N390" s="190"/>
      <c r="O390" s="190"/>
      <c r="P390" s="190"/>
      <c r="Q390" s="190"/>
      <c r="R390" s="190"/>
      <c r="S390" s="190"/>
      <c r="T390" s="191"/>
      <c r="AT390" s="185" t="s">
        <v>142</v>
      </c>
      <c r="AU390" s="185" t="s">
        <v>85</v>
      </c>
      <c r="AV390" s="13" t="s">
        <v>85</v>
      </c>
      <c r="AW390" s="13" t="s">
        <v>32</v>
      </c>
      <c r="AX390" s="13" t="s">
        <v>83</v>
      </c>
      <c r="AY390" s="185" t="s">
        <v>132</v>
      </c>
    </row>
    <row r="391" spans="1:65" s="2" customFormat="1" ht="24" customHeight="1">
      <c r="A391" s="33"/>
      <c r="B391" s="166"/>
      <c r="C391" s="167" t="s">
        <v>464</v>
      </c>
      <c r="D391" s="167" t="s">
        <v>134</v>
      </c>
      <c r="E391" s="168" t="s">
        <v>465</v>
      </c>
      <c r="F391" s="169" t="s">
        <v>466</v>
      </c>
      <c r="G391" s="170" t="s">
        <v>161</v>
      </c>
      <c r="H391" s="171">
        <v>20</v>
      </c>
      <c r="I391" s="172"/>
      <c r="J391" s="173">
        <f>ROUND(I391*H391,2)</f>
        <v>0</v>
      </c>
      <c r="K391" s="169" t="s">
        <v>869</v>
      </c>
      <c r="L391" s="34"/>
      <c r="M391" s="174" t="s">
        <v>1</v>
      </c>
      <c r="N391" s="175" t="s">
        <v>41</v>
      </c>
      <c r="O391" s="59"/>
      <c r="P391" s="176">
        <f>O391*H391</f>
        <v>0</v>
      </c>
      <c r="Q391" s="176">
        <v>0.00986</v>
      </c>
      <c r="R391" s="176">
        <f>Q391*H391</f>
        <v>0.19720000000000001</v>
      </c>
      <c r="S391" s="176">
        <v>0</v>
      </c>
      <c r="T391" s="177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78" t="s">
        <v>138</v>
      </c>
      <c r="AT391" s="178" t="s">
        <v>134</v>
      </c>
      <c r="AU391" s="178" t="s">
        <v>85</v>
      </c>
      <c r="AY391" s="18" t="s">
        <v>132</v>
      </c>
      <c r="BE391" s="179">
        <f>IF(N391="základní",J391,0)</f>
        <v>0</v>
      </c>
      <c r="BF391" s="179">
        <f>IF(N391="snížená",J391,0)</f>
        <v>0</v>
      </c>
      <c r="BG391" s="179">
        <f>IF(N391="zákl. přenesená",J391,0)</f>
        <v>0</v>
      </c>
      <c r="BH391" s="179">
        <f>IF(N391="sníž. přenesená",J391,0)</f>
        <v>0</v>
      </c>
      <c r="BI391" s="179">
        <f>IF(N391="nulová",J391,0)</f>
        <v>0</v>
      </c>
      <c r="BJ391" s="18" t="s">
        <v>83</v>
      </c>
      <c r="BK391" s="179">
        <f>ROUND(I391*H391,2)</f>
        <v>0</v>
      </c>
      <c r="BL391" s="18" t="s">
        <v>138</v>
      </c>
      <c r="BM391" s="178" t="s">
        <v>467</v>
      </c>
    </row>
    <row r="392" spans="1:47" s="2" customFormat="1" ht="39">
      <c r="A392" s="33"/>
      <c r="B392" s="34"/>
      <c r="C392" s="33"/>
      <c r="D392" s="180" t="s">
        <v>140</v>
      </c>
      <c r="E392" s="33"/>
      <c r="F392" s="181" t="s">
        <v>468</v>
      </c>
      <c r="G392" s="33"/>
      <c r="H392" s="33"/>
      <c r="I392" s="102"/>
      <c r="J392" s="33"/>
      <c r="K392" s="33"/>
      <c r="L392" s="34"/>
      <c r="M392" s="182"/>
      <c r="N392" s="183"/>
      <c r="O392" s="59"/>
      <c r="P392" s="59"/>
      <c r="Q392" s="59"/>
      <c r="R392" s="59"/>
      <c r="S392" s="59"/>
      <c r="T392" s="60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8" t="s">
        <v>140</v>
      </c>
      <c r="AU392" s="18" t="s">
        <v>85</v>
      </c>
    </row>
    <row r="393" spans="1:65" s="2" customFormat="1" ht="24" customHeight="1">
      <c r="A393" s="33"/>
      <c r="B393" s="166"/>
      <c r="C393" s="167" t="s">
        <v>469</v>
      </c>
      <c r="D393" s="167" t="s">
        <v>134</v>
      </c>
      <c r="E393" s="168" t="s">
        <v>470</v>
      </c>
      <c r="F393" s="169" t="s">
        <v>471</v>
      </c>
      <c r="G393" s="170" t="s">
        <v>161</v>
      </c>
      <c r="H393" s="171">
        <v>20</v>
      </c>
      <c r="I393" s="172"/>
      <c r="J393" s="173">
        <f>ROUND(I393*H393,2)</f>
        <v>0</v>
      </c>
      <c r="K393" s="169" t="s">
        <v>869</v>
      </c>
      <c r="L393" s="34"/>
      <c r="M393" s="174" t="s">
        <v>1</v>
      </c>
      <c r="N393" s="175" t="s">
        <v>41</v>
      </c>
      <c r="O393" s="59"/>
      <c r="P393" s="176">
        <f>O393*H393</f>
        <v>0</v>
      </c>
      <c r="Q393" s="176">
        <v>0.00018</v>
      </c>
      <c r="R393" s="176">
        <f>Q393*H393</f>
        <v>0.0036000000000000003</v>
      </c>
      <c r="S393" s="176">
        <v>0</v>
      </c>
      <c r="T393" s="177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78" t="s">
        <v>138</v>
      </c>
      <c r="AT393" s="178" t="s">
        <v>134</v>
      </c>
      <c r="AU393" s="178" t="s">
        <v>85</v>
      </c>
      <c r="AY393" s="18" t="s">
        <v>132</v>
      </c>
      <c r="BE393" s="179">
        <f>IF(N393="základní",J393,0)</f>
        <v>0</v>
      </c>
      <c r="BF393" s="179">
        <f>IF(N393="snížená",J393,0)</f>
        <v>0</v>
      </c>
      <c r="BG393" s="179">
        <f>IF(N393="zákl. přenesená",J393,0)</f>
        <v>0</v>
      </c>
      <c r="BH393" s="179">
        <f>IF(N393="sníž. přenesená",J393,0)</f>
        <v>0</v>
      </c>
      <c r="BI393" s="179">
        <f>IF(N393="nulová",J393,0)</f>
        <v>0</v>
      </c>
      <c r="BJ393" s="18" t="s">
        <v>83</v>
      </c>
      <c r="BK393" s="179">
        <f>ROUND(I393*H393,2)</f>
        <v>0</v>
      </c>
      <c r="BL393" s="18" t="s">
        <v>138</v>
      </c>
      <c r="BM393" s="178" t="s">
        <v>472</v>
      </c>
    </row>
    <row r="394" spans="1:47" s="2" customFormat="1" ht="19.5">
      <c r="A394" s="33"/>
      <c r="B394" s="34"/>
      <c r="C394" s="33"/>
      <c r="D394" s="180" t="s">
        <v>140</v>
      </c>
      <c r="E394" s="33"/>
      <c r="F394" s="181" t="s">
        <v>141</v>
      </c>
      <c r="G394" s="33"/>
      <c r="H394" s="33"/>
      <c r="I394" s="102"/>
      <c r="J394" s="33"/>
      <c r="K394" s="33"/>
      <c r="L394" s="34"/>
      <c r="M394" s="182"/>
      <c r="N394" s="183"/>
      <c r="O394" s="59"/>
      <c r="P394" s="59"/>
      <c r="Q394" s="59"/>
      <c r="R394" s="59"/>
      <c r="S394" s="59"/>
      <c r="T394" s="60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8" t="s">
        <v>140</v>
      </c>
      <c r="AU394" s="18" t="s">
        <v>85</v>
      </c>
    </row>
    <row r="395" spans="2:51" s="14" customFormat="1" ht="12">
      <c r="B395" s="192"/>
      <c r="D395" s="180" t="s">
        <v>142</v>
      </c>
      <c r="E395" s="193" t="s">
        <v>1</v>
      </c>
      <c r="F395" s="194" t="s">
        <v>434</v>
      </c>
      <c r="H395" s="193" t="s">
        <v>1</v>
      </c>
      <c r="I395" s="195"/>
      <c r="L395" s="192"/>
      <c r="M395" s="196"/>
      <c r="N395" s="197"/>
      <c r="O395" s="197"/>
      <c r="P395" s="197"/>
      <c r="Q395" s="197"/>
      <c r="R395" s="197"/>
      <c r="S395" s="197"/>
      <c r="T395" s="198"/>
      <c r="AT395" s="193" t="s">
        <v>142</v>
      </c>
      <c r="AU395" s="193" t="s">
        <v>85</v>
      </c>
      <c r="AV395" s="14" t="s">
        <v>83</v>
      </c>
      <c r="AW395" s="14" t="s">
        <v>32</v>
      </c>
      <c r="AX395" s="14" t="s">
        <v>76</v>
      </c>
      <c r="AY395" s="193" t="s">
        <v>132</v>
      </c>
    </row>
    <row r="396" spans="2:51" s="13" customFormat="1" ht="12">
      <c r="B396" s="184"/>
      <c r="D396" s="180" t="s">
        <v>142</v>
      </c>
      <c r="E396" s="185" t="s">
        <v>1</v>
      </c>
      <c r="F396" s="186" t="s">
        <v>473</v>
      </c>
      <c r="H396" s="187">
        <v>20</v>
      </c>
      <c r="I396" s="188"/>
      <c r="L396" s="184"/>
      <c r="M396" s="189"/>
      <c r="N396" s="190"/>
      <c r="O396" s="190"/>
      <c r="P396" s="190"/>
      <c r="Q396" s="190"/>
      <c r="R396" s="190"/>
      <c r="S396" s="190"/>
      <c r="T396" s="191"/>
      <c r="AT396" s="185" t="s">
        <v>142</v>
      </c>
      <c r="AU396" s="185" t="s">
        <v>85</v>
      </c>
      <c r="AV396" s="13" t="s">
        <v>85</v>
      </c>
      <c r="AW396" s="13" t="s">
        <v>32</v>
      </c>
      <c r="AX396" s="13" t="s">
        <v>83</v>
      </c>
      <c r="AY396" s="185" t="s">
        <v>132</v>
      </c>
    </row>
    <row r="397" spans="1:65" s="2" customFormat="1" ht="36" customHeight="1">
      <c r="A397" s="33"/>
      <c r="B397" s="166"/>
      <c r="C397" s="167" t="s">
        <v>474</v>
      </c>
      <c r="D397" s="167" t="s">
        <v>134</v>
      </c>
      <c r="E397" s="168" t="s">
        <v>475</v>
      </c>
      <c r="F397" s="169" t="s">
        <v>476</v>
      </c>
      <c r="G397" s="170" t="s">
        <v>137</v>
      </c>
      <c r="H397" s="171">
        <v>45</v>
      </c>
      <c r="I397" s="172"/>
      <c r="J397" s="173">
        <f>ROUND(I397*H397,2)</f>
        <v>0</v>
      </c>
      <c r="K397" s="169" t="s">
        <v>869</v>
      </c>
      <c r="L397" s="34"/>
      <c r="M397" s="174" t="s">
        <v>1</v>
      </c>
      <c r="N397" s="175" t="s">
        <v>41</v>
      </c>
      <c r="O397" s="59"/>
      <c r="P397" s="176">
        <f>O397*H397</f>
        <v>0</v>
      </c>
      <c r="Q397" s="176">
        <v>0.00021</v>
      </c>
      <c r="R397" s="176">
        <f>Q397*H397</f>
        <v>0.00945</v>
      </c>
      <c r="S397" s="176">
        <v>0</v>
      </c>
      <c r="T397" s="177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78" t="s">
        <v>138</v>
      </c>
      <c r="AT397" s="178" t="s">
        <v>134</v>
      </c>
      <c r="AU397" s="178" t="s">
        <v>85</v>
      </c>
      <c r="AY397" s="18" t="s">
        <v>132</v>
      </c>
      <c r="BE397" s="179">
        <f>IF(N397="základní",J397,0)</f>
        <v>0</v>
      </c>
      <c r="BF397" s="179">
        <f>IF(N397="snížená",J397,0)</f>
        <v>0</v>
      </c>
      <c r="BG397" s="179">
        <f>IF(N397="zákl. přenesená",J397,0)</f>
        <v>0</v>
      </c>
      <c r="BH397" s="179">
        <f>IF(N397="sníž. přenesená",J397,0)</f>
        <v>0</v>
      </c>
      <c r="BI397" s="179">
        <f>IF(N397="nulová",J397,0)</f>
        <v>0</v>
      </c>
      <c r="BJ397" s="18" t="s">
        <v>83</v>
      </c>
      <c r="BK397" s="179">
        <f>ROUND(I397*H397,2)</f>
        <v>0</v>
      </c>
      <c r="BL397" s="18" t="s">
        <v>138</v>
      </c>
      <c r="BM397" s="178" t="s">
        <v>477</v>
      </c>
    </row>
    <row r="398" spans="1:47" s="2" customFormat="1" ht="19.5">
      <c r="A398" s="33"/>
      <c r="B398" s="34"/>
      <c r="C398" s="33"/>
      <c r="D398" s="180" t="s">
        <v>140</v>
      </c>
      <c r="E398" s="33"/>
      <c r="F398" s="181" t="s">
        <v>141</v>
      </c>
      <c r="G398" s="33"/>
      <c r="H398" s="33"/>
      <c r="I398" s="102"/>
      <c r="J398" s="33"/>
      <c r="K398" s="33"/>
      <c r="L398" s="34"/>
      <c r="M398" s="182"/>
      <c r="N398" s="183"/>
      <c r="O398" s="59"/>
      <c r="P398" s="59"/>
      <c r="Q398" s="59"/>
      <c r="R398" s="59"/>
      <c r="S398" s="59"/>
      <c r="T398" s="60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140</v>
      </c>
      <c r="AU398" s="18" t="s">
        <v>85</v>
      </c>
    </row>
    <row r="399" spans="2:51" s="14" customFormat="1" ht="12">
      <c r="B399" s="192"/>
      <c r="D399" s="180" t="s">
        <v>142</v>
      </c>
      <c r="E399" s="193" t="s">
        <v>1</v>
      </c>
      <c r="F399" s="194" t="s">
        <v>478</v>
      </c>
      <c r="H399" s="193" t="s">
        <v>1</v>
      </c>
      <c r="I399" s="195"/>
      <c r="L399" s="192"/>
      <c r="M399" s="196"/>
      <c r="N399" s="197"/>
      <c r="O399" s="197"/>
      <c r="P399" s="197"/>
      <c r="Q399" s="197"/>
      <c r="R399" s="197"/>
      <c r="S399" s="197"/>
      <c r="T399" s="198"/>
      <c r="AT399" s="193" t="s">
        <v>142</v>
      </c>
      <c r="AU399" s="193" t="s">
        <v>85</v>
      </c>
      <c r="AV399" s="14" t="s">
        <v>83</v>
      </c>
      <c r="AW399" s="14" t="s">
        <v>32</v>
      </c>
      <c r="AX399" s="14" t="s">
        <v>76</v>
      </c>
      <c r="AY399" s="193" t="s">
        <v>132</v>
      </c>
    </row>
    <row r="400" spans="2:51" s="13" customFormat="1" ht="12">
      <c r="B400" s="184"/>
      <c r="D400" s="180" t="s">
        <v>142</v>
      </c>
      <c r="E400" s="185" t="s">
        <v>1</v>
      </c>
      <c r="F400" s="186" t="s">
        <v>419</v>
      </c>
      <c r="H400" s="187">
        <v>45</v>
      </c>
      <c r="I400" s="188"/>
      <c r="L400" s="184"/>
      <c r="M400" s="189"/>
      <c r="N400" s="190"/>
      <c r="O400" s="190"/>
      <c r="P400" s="190"/>
      <c r="Q400" s="190"/>
      <c r="R400" s="190"/>
      <c r="S400" s="190"/>
      <c r="T400" s="191"/>
      <c r="AT400" s="185" t="s">
        <v>142</v>
      </c>
      <c r="AU400" s="185" t="s">
        <v>85</v>
      </c>
      <c r="AV400" s="13" t="s">
        <v>85</v>
      </c>
      <c r="AW400" s="13" t="s">
        <v>32</v>
      </c>
      <c r="AX400" s="13" t="s">
        <v>83</v>
      </c>
      <c r="AY400" s="185" t="s">
        <v>132</v>
      </c>
    </row>
    <row r="401" spans="1:65" s="2" customFormat="1" ht="24" customHeight="1">
      <c r="A401" s="33"/>
      <c r="B401" s="166"/>
      <c r="C401" s="167" t="s">
        <v>479</v>
      </c>
      <c r="D401" s="167" t="s">
        <v>134</v>
      </c>
      <c r="E401" s="168" t="s">
        <v>480</v>
      </c>
      <c r="F401" s="169" t="s">
        <v>481</v>
      </c>
      <c r="G401" s="170" t="s">
        <v>137</v>
      </c>
      <c r="H401" s="171">
        <v>2</v>
      </c>
      <c r="I401" s="172"/>
      <c r="J401" s="173">
        <f>ROUND(I401*H401,2)</f>
        <v>0</v>
      </c>
      <c r="K401" s="169" t="s">
        <v>869</v>
      </c>
      <c r="L401" s="34"/>
      <c r="M401" s="174" t="s">
        <v>1</v>
      </c>
      <c r="N401" s="175" t="s">
        <v>41</v>
      </c>
      <c r="O401" s="59"/>
      <c r="P401" s="176">
        <f>O401*H401</f>
        <v>0</v>
      </c>
      <c r="Q401" s="176">
        <v>0.00095</v>
      </c>
      <c r="R401" s="176">
        <f>Q401*H401</f>
        <v>0.0019</v>
      </c>
      <c r="S401" s="176">
        <v>0</v>
      </c>
      <c r="T401" s="177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78" t="s">
        <v>138</v>
      </c>
      <c r="AT401" s="178" t="s">
        <v>134</v>
      </c>
      <c r="AU401" s="178" t="s">
        <v>85</v>
      </c>
      <c r="AY401" s="18" t="s">
        <v>132</v>
      </c>
      <c r="BE401" s="179">
        <f>IF(N401="základní",J401,0)</f>
        <v>0</v>
      </c>
      <c r="BF401" s="179">
        <f>IF(N401="snížená",J401,0)</f>
        <v>0</v>
      </c>
      <c r="BG401" s="179">
        <f>IF(N401="zákl. přenesená",J401,0)</f>
        <v>0</v>
      </c>
      <c r="BH401" s="179">
        <f>IF(N401="sníž. přenesená",J401,0)</f>
        <v>0</v>
      </c>
      <c r="BI401" s="179">
        <f>IF(N401="nulová",J401,0)</f>
        <v>0</v>
      </c>
      <c r="BJ401" s="18" t="s">
        <v>83</v>
      </c>
      <c r="BK401" s="179">
        <f>ROUND(I401*H401,2)</f>
        <v>0</v>
      </c>
      <c r="BL401" s="18" t="s">
        <v>138</v>
      </c>
      <c r="BM401" s="178" t="s">
        <v>482</v>
      </c>
    </row>
    <row r="402" spans="1:47" s="2" customFormat="1" ht="19.5">
      <c r="A402" s="33"/>
      <c r="B402" s="34"/>
      <c r="C402" s="33"/>
      <c r="D402" s="180" t="s">
        <v>140</v>
      </c>
      <c r="E402" s="33"/>
      <c r="F402" s="181" t="s">
        <v>141</v>
      </c>
      <c r="G402" s="33"/>
      <c r="H402" s="33"/>
      <c r="I402" s="102"/>
      <c r="J402" s="33"/>
      <c r="K402" s="33"/>
      <c r="L402" s="34"/>
      <c r="M402" s="182"/>
      <c r="N402" s="183"/>
      <c r="O402" s="59"/>
      <c r="P402" s="59"/>
      <c r="Q402" s="59"/>
      <c r="R402" s="59"/>
      <c r="S402" s="59"/>
      <c r="T402" s="60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8" t="s">
        <v>140</v>
      </c>
      <c r="AU402" s="18" t="s">
        <v>85</v>
      </c>
    </row>
    <row r="403" spans="2:51" s="14" customFormat="1" ht="12">
      <c r="B403" s="192"/>
      <c r="D403" s="180" t="s">
        <v>142</v>
      </c>
      <c r="E403" s="193" t="s">
        <v>1</v>
      </c>
      <c r="F403" s="194" t="s">
        <v>434</v>
      </c>
      <c r="H403" s="193" t="s">
        <v>1</v>
      </c>
      <c r="I403" s="195"/>
      <c r="L403" s="192"/>
      <c r="M403" s="196"/>
      <c r="N403" s="197"/>
      <c r="O403" s="197"/>
      <c r="P403" s="197"/>
      <c r="Q403" s="197"/>
      <c r="R403" s="197"/>
      <c r="S403" s="197"/>
      <c r="T403" s="198"/>
      <c r="AT403" s="193" t="s">
        <v>142</v>
      </c>
      <c r="AU403" s="193" t="s">
        <v>85</v>
      </c>
      <c r="AV403" s="14" t="s">
        <v>83</v>
      </c>
      <c r="AW403" s="14" t="s">
        <v>32</v>
      </c>
      <c r="AX403" s="14" t="s">
        <v>76</v>
      </c>
      <c r="AY403" s="193" t="s">
        <v>132</v>
      </c>
    </row>
    <row r="404" spans="2:51" s="13" customFormat="1" ht="12">
      <c r="B404" s="184"/>
      <c r="D404" s="180" t="s">
        <v>142</v>
      </c>
      <c r="E404" s="185" t="s">
        <v>1</v>
      </c>
      <c r="F404" s="186" t="s">
        <v>483</v>
      </c>
      <c r="H404" s="187">
        <v>2</v>
      </c>
      <c r="I404" s="188"/>
      <c r="L404" s="184"/>
      <c r="M404" s="189"/>
      <c r="N404" s="190"/>
      <c r="O404" s="190"/>
      <c r="P404" s="190"/>
      <c r="Q404" s="190"/>
      <c r="R404" s="190"/>
      <c r="S404" s="190"/>
      <c r="T404" s="191"/>
      <c r="AT404" s="185" t="s">
        <v>142</v>
      </c>
      <c r="AU404" s="185" t="s">
        <v>85</v>
      </c>
      <c r="AV404" s="13" t="s">
        <v>85</v>
      </c>
      <c r="AW404" s="13" t="s">
        <v>32</v>
      </c>
      <c r="AX404" s="13" t="s">
        <v>83</v>
      </c>
      <c r="AY404" s="185" t="s">
        <v>132</v>
      </c>
    </row>
    <row r="405" spans="1:65" s="2" customFormat="1" ht="24" customHeight="1">
      <c r="A405" s="33"/>
      <c r="B405" s="166"/>
      <c r="C405" s="167" t="s">
        <v>484</v>
      </c>
      <c r="D405" s="167" t="s">
        <v>134</v>
      </c>
      <c r="E405" s="168" t="s">
        <v>485</v>
      </c>
      <c r="F405" s="169" t="s">
        <v>486</v>
      </c>
      <c r="G405" s="170" t="s">
        <v>161</v>
      </c>
      <c r="H405" s="171">
        <v>19.58</v>
      </c>
      <c r="I405" s="172"/>
      <c r="J405" s="173">
        <f>ROUND(I405*H405,2)</f>
        <v>0</v>
      </c>
      <c r="K405" s="169" t="s">
        <v>869</v>
      </c>
      <c r="L405" s="34"/>
      <c r="M405" s="174" t="s">
        <v>1</v>
      </c>
      <c r="N405" s="175" t="s">
        <v>41</v>
      </c>
      <c r="O405" s="59"/>
      <c r="P405" s="176">
        <f>O405*H405</f>
        <v>0</v>
      </c>
      <c r="Q405" s="176">
        <v>0.00126</v>
      </c>
      <c r="R405" s="176">
        <f>Q405*H405</f>
        <v>0.0246708</v>
      </c>
      <c r="S405" s="176">
        <v>0</v>
      </c>
      <c r="T405" s="177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78" t="s">
        <v>138</v>
      </c>
      <c r="AT405" s="178" t="s">
        <v>134</v>
      </c>
      <c r="AU405" s="178" t="s">
        <v>85</v>
      </c>
      <c r="AY405" s="18" t="s">
        <v>132</v>
      </c>
      <c r="BE405" s="179">
        <f>IF(N405="základní",J405,0)</f>
        <v>0</v>
      </c>
      <c r="BF405" s="179">
        <f>IF(N405="snížená",J405,0)</f>
        <v>0</v>
      </c>
      <c r="BG405" s="179">
        <f>IF(N405="zákl. přenesená",J405,0)</f>
        <v>0</v>
      </c>
      <c r="BH405" s="179">
        <f>IF(N405="sníž. přenesená",J405,0)</f>
        <v>0</v>
      </c>
      <c r="BI405" s="179">
        <f>IF(N405="nulová",J405,0)</f>
        <v>0</v>
      </c>
      <c r="BJ405" s="18" t="s">
        <v>83</v>
      </c>
      <c r="BK405" s="179">
        <f>ROUND(I405*H405,2)</f>
        <v>0</v>
      </c>
      <c r="BL405" s="18" t="s">
        <v>138</v>
      </c>
      <c r="BM405" s="178" t="s">
        <v>487</v>
      </c>
    </row>
    <row r="406" spans="1:47" s="2" customFormat="1" ht="39">
      <c r="A406" s="33"/>
      <c r="B406" s="34"/>
      <c r="C406" s="33"/>
      <c r="D406" s="180" t="s">
        <v>140</v>
      </c>
      <c r="E406" s="33"/>
      <c r="F406" s="181" t="s">
        <v>488</v>
      </c>
      <c r="G406" s="33"/>
      <c r="H406" s="33"/>
      <c r="I406" s="102"/>
      <c r="J406" s="33"/>
      <c r="K406" s="33"/>
      <c r="L406" s="34"/>
      <c r="M406" s="182"/>
      <c r="N406" s="183"/>
      <c r="O406" s="59"/>
      <c r="P406" s="59"/>
      <c r="Q406" s="59"/>
      <c r="R406" s="59"/>
      <c r="S406" s="59"/>
      <c r="T406" s="60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T406" s="18" t="s">
        <v>140</v>
      </c>
      <c r="AU406" s="18" t="s">
        <v>85</v>
      </c>
    </row>
    <row r="407" spans="2:51" s="14" customFormat="1" ht="12">
      <c r="B407" s="192"/>
      <c r="D407" s="180" t="s">
        <v>142</v>
      </c>
      <c r="E407" s="193" t="s">
        <v>1</v>
      </c>
      <c r="F407" s="194" t="s">
        <v>489</v>
      </c>
      <c r="H407" s="193" t="s">
        <v>1</v>
      </c>
      <c r="I407" s="195"/>
      <c r="L407" s="192"/>
      <c r="M407" s="196"/>
      <c r="N407" s="197"/>
      <c r="O407" s="197"/>
      <c r="P407" s="197"/>
      <c r="Q407" s="197"/>
      <c r="R407" s="197"/>
      <c r="S407" s="197"/>
      <c r="T407" s="198"/>
      <c r="AT407" s="193" t="s">
        <v>142</v>
      </c>
      <c r="AU407" s="193" t="s">
        <v>85</v>
      </c>
      <c r="AV407" s="14" t="s">
        <v>83</v>
      </c>
      <c r="AW407" s="14" t="s">
        <v>32</v>
      </c>
      <c r="AX407" s="14" t="s">
        <v>76</v>
      </c>
      <c r="AY407" s="193" t="s">
        <v>132</v>
      </c>
    </row>
    <row r="408" spans="2:51" s="13" customFormat="1" ht="12">
      <c r="B408" s="184"/>
      <c r="D408" s="180" t="s">
        <v>142</v>
      </c>
      <c r="E408" s="185" t="s">
        <v>1</v>
      </c>
      <c r="F408" s="186" t="s">
        <v>490</v>
      </c>
      <c r="H408" s="187">
        <v>19.58</v>
      </c>
      <c r="I408" s="188"/>
      <c r="L408" s="184"/>
      <c r="M408" s="189"/>
      <c r="N408" s="190"/>
      <c r="O408" s="190"/>
      <c r="P408" s="190"/>
      <c r="Q408" s="190"/>
      <c r="R408" s="190"/>
      <c r="S408" s="190"/>
      <c r="T408" s="191"/>
      <c r="AT408" s="185" t="s">
        <v>142</v>
      </c>
      <c r="AU408" s="185" t="s">
        <v>85</v>
      </c>
      <c r="AV408" s="13" t="s">
        <v>85</v>
      </c>
      <c r="AW408" s="13" t="s">
        <v>32</v>
      </c>
      <c r="AX408" s="13" t="s">
        <v>83</v>
      </c>
      <c r="AY408" s="185" t="s">
        <v>132</v>
      </c>
    </row>
    <row r="409" spans="1:65" s="2" customFormat="1" ht="24" customHeight="1">
      <c r="A409" s="33"/>
      <c r="B409" s="166"/>
      <c r="C409" s="167" t="s">
        <v>491</v>
      </c>
      <c r="D409" s="167" t="s">
        <v>134</v>
      </c>
      <c r="E409" s="168" t="s">
        <v>492</v>
      </c>
      <c r="F409" s="169" t="s">
        <v>493</v>
      </c>
      <c r="G409" s="170" t="s">
        <v>161</v>
      </c>
      <c r="H409" s="171">
        <v>19.58</v>
      </c>
      <c r="I409" s="172"/>
      <c r="J409" s="173">
        <f>ROUND(I409*H409,2)</f>
        <v>0</v>
      </c>
      <c r="K409" s="169" t="s">
        <v>869</v>
      </c>
      <c r="L409" s="34"/>
      <c r="M409" s="174" t="s">
        <v>1</v>
      </c>
      <c r="N409" s="175" t="s">
        <v>41</v>
      </c>
      <c r="O409" s="59"/>
      <c r="P409" s="176">
        <f>O409*H409</f>
        <v>0</v>
      </c>
      <c r="Q409" s="176">
        <v>0.00137</v>
      </c>
      <c r="R409" s="176">
        <f>Q409*H409</f>
        <v>0.026824599999999997</v>
      </c>
      <c r="S409" s="176">
        <v>0</v>
      </c>
      <c r="T409" s="177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78" t="s">
        <v>138</v>
      </c>
      <c r="AT409" s="178" t="s">
        <v>134</v>
      </c>
      <c r="AU409" s="178" t="s">
        <v>85</v>
      </c>
      <c r="AY409" s="18" t="s">
        <v>132</v>
      </c>
      <c r="BE409" s="179">
        <f>IF(N409="základní",J409,0)</f>
        <v>0</v>
      </c>
      <c r="BF409" s="179">
        <f>IF(N409="snížená",J409,0)</f>
        <v>0</v>
      </c>
      <c r="BG409" s="179">
        <f>IF(N409="zákl. přenesená",J409,0)</f>
        <v>0</v>
      </c>
      <c r="BH409" s="179">
        <f>IF(N409="sníž. přenesená",J409,0)</f>
        <v>0</v>
      </c>
      <c r="BI409" s="179">
        <f>IF(N409="nulová",J409,0)</f>
        <v>0</v>
      </c>
      <c r="BJ409" s="18" t="s">
        <v>83</v>
      </c>
      <c r="BK409" s="179">
        <f>ROUND(I409*H409,2)</f>
        <v>0</v>
      </c>
      <c r="BL409" s="18" t="s">
        <v>138</v>
      </c>
      <c r="BM409" s="178" t="s">
        <v>494</v>
      </c>
    </row>
    <row r="410" spans="1:47" s="2" customFormat="1" ht="29.25">
      <c r="A410" s="33"/>
      <c r="B410" s="34"/>
      <c r="C410" s="33"/>
      <c r="D410" s="180" t="s">
        <v>140</v>
      </c>
      <c r="E410" s="33"/>
      <c r="F410" s="181" t="s">
        <v>495</v>
      </c>
      <c r="G410" s="33"/>
      <c r="H410" s="33"/>
      <c r="I410" s="102"/>
      <c r="J410" s="33"/>
      <c r="K410" s="33"/>
      <c r="L410" s="34"/>
      <c r="M410" s="182"/>
      <c r="N410" s="183"/>
      <c r="O410" s="59"/>
      <c r="P410" s="59"/>
      <c r="Q410" s="59"/>
      <c r="R410" s="59"/>
      <c r="S410" s="59"/>
      <c r="T410" s="60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T410" s="18" t="s">
        <v>140</v>
      </c>
      <c r="AU410" s="18" t="s">
        <v>85</v>
      </c>
    </row>
    <row r="411" spans="2:51" s="14" customFormat="1" ht="12">
      <c r="B411" s="192"/>
      <c r="D411" s="180" t="s">
        <v>142</v>
      </c>
      <c r="E411" s="193" t="s">
        <v>1</v>
      </c>
      <c r="F411" s="194" t="s">
        <v>489</v>
      </c>
      <c r="H411" s="193" t="s">
        <v>1</v>
      </c>
      <c r="I411" s="195"/>
      <c r="L411" s="192"/>
      <c r="M411" s="196"/>
      <c r="N411" s="197"/>
      <c r="O411" s="197"/>
      <c r="P411" s="197"/>
      <c r="Q411" s="197"/>
      <c r="R411" s="197"/>
      <c r="S411" s="197"/>
      <c r="T411" s="198"/>
      <c r="AT411" s="193" t="s">
        <v>142</v>
      </c>
      <c r="AU411" s="193" t="s">
        <v>85</v>
      </c>
      <c r="AV411" s="14" t="s">
        <v>83</v>
      </c>
      <c r="AW411" s="14" t="s">
        <v>32</v>
      </c>
      <c r="AX411" s="14" t="s">
        <v>76</v>
      </c>
      <c r="AY411" s="193" t="s">
        <v>132</v>
      </c>
    </row>
    <row r="412" spans="2:51" s="13" customFormat="1" ht="12">
      <c r="B412" s="184"/>
      <c r="D412" s="180" t="s">
        <v>142</v>
      </c>
      <c r="E412" s="185" t="s">
        <v>1</v>
      </c>
      <c r="F412" s="186" t="s">
        <v>490</v>
      </c>
      <c r="H412" s="187">
        <v>19.58</v>
      </c>
      <c r="I412" s="188"/>
      <c r="L412" s="184"/>
      <c r="M412" s="189"/>
      <c r="N412" s="190"/>
      <c r="O412" s="190"/>
      <c r="P412" s="190"/>
      <c r="Q412" s="190"/>
      <c r="R412" s="190"/>
      <c r="S412" s="190"/>
      <c r="T412" s="191"/>
      <c r="AT412" s="185" t="s">
        <v>142</v>
      </c>
      <c r="AU412" s="185" t="s">
        <v>85</v>
      </c>
      <c r="AV412" s="13" t="s">
        <v>85</v>
      </c>
      <c r="AW412" s="13" t="s">
        <v>32</v>
      </c>
      <c r="AX412" s="13" t="s">
        <v>83</v>
      </c>
      <c r="AY412" s="185" t="s">
        <v>132</v>
      </c>
    </row>
    <row r="413" spans="1:65" s="2" customFormat="1" ht="24" customHeight="1">
      <c r="A413" s="33"/>
      <c r="B413" s="166"/>
      <c r="C413" s="167" t="s">
        <v>496</v>
      </c>
      <c r="D413" s="167" t="s">
        <v>134</v>
      </c>
      <c r="E413" s="168" t="s">
        <v>497</v>
      </c>
      <c r="F413" s="169" t="s">
        <v>498</v>
      </c>
      <c r="G413" s="170" t="s">
        <v>146</v>
      </c>
      <c r="H413" s="171">
        <v>63.144</v>
      </c>
      <c r="I413" s="172"/>
      <c r="J413" s="173">
        <f>ROUND(I413*H413,2)</f>
        <v>0</v>
      </c>
      <c r="K413" s="169" t="s">
        <v>869</v>
      </c>
      <c r="L413" s="34"/>
      <c r="M413" s="174" t="s">
        <v>1</v>
      </c>
      <c r="N413" s="175" t="s">
        <v>41</v>
      </c>
      <c r="O413" s="59"/>
      <c r="P413" s="176">
        <f>O413*H413</f>
        <v>0</v>
      </c>
      <c r="Q413" s="176">
        <v>0</v>
      </c>
      <c r="R413" s="176">
        <f>Q413*H413</f>
        <v>0</v>
      </c>
      <c r="S413" s="176">
        <v>2.65</v>
      </c>
      <c r="T413" s="177">
        <f>S413*H413</f>
        <v>167.33159999999998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78" t="s">
        <v>138</v>
      </c>
      <c r="AT413" s="178" t="s">
        <v>134</v>
      </c>
      <c r="AU413" s="178" t="s">
        <v>85</v>
      </c>
      <c r="AY413" s="18" t="s">
        <v>132</v>
      </c>
      <c r="BE413" s="179">
        <f>IF(N413="základní",J413,0)</f>
        <v>0</v>
      </c>
      <c r="BF413" s="179">
        <f>IF(N413="snížená",J413,0)</f>
        <v>0</v>
      </c>
      <c r="BG413" s="179">
        <f>IF(N413="zákl. přenesená",J413,0)</f>
        <v>0</v>
      </c>
      <c r="BH413" s="179">
        <f>IF(N413="sníž. přenesená",J413,0)</f>
        <v>0</v>
      </c>
      <c r="BI413" s="179">
        <f>IF(N413="nulová",J413,0)</f>
        <v>0</v>
      </c>
      <c r="BJ413" s="18" t="s">
        <v>83</v>
      </c>
      <c r="BK413" s="179">
        <f>ROUND(I413*H413,2)</f>
        <v>0</v>
      </c>
      <c r="BL413" s="18" t="s">
        <v>138</v>
      </c>
      <c r="BM413" s="178" t="s">
        <v>499</v>
      </c>
    </row>
    <row r="414" spans="1:47" s="2" customFormat="1" ht="19.5">
      <c r="A414" s="33"/>
      <c r="B414" s="34"/>
      <c r="C414" s="33"/>
      <c r="D414" s="180" t="s">
        <v>140</v>
      </c>
      <c r="E414" s="33"/>
      <c r="F414" s="181" t="s">
        <v>141</v>
      </c>
      <c r="G414" s="33"/>
      <c r="H414" s="33"/>
      <c r="I414" s="102"/>
      <c r="J414" s="33"/>
      <c r="K414" s="33"/>
      <c r="L414" s="34"/>
      <c r="M414" s="182"/>
      <c r="N414" s="183"/>
      <c r="O414" s="59"/>
      <c r="P414" s="59"/>
      <c r="Q414" s="59"/>
      <c r="R414" s="59"/>
      <c r="S414" s="59"/>
      <c r="T414" s="60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140</v>
      </c>
      <c r="AU414" s="18" t="s">
        <v>85</v>
      </c>
    </row>
    <row r="415" spans="2:51" s="14" customFormat="1" ht="12">
      <c r="B415" s="192"/>
      <c r="D415" s="180" t="s">
        <v>142</v>
      </c>
      <c r="E415" s="193" t="s">
        <v>1</v>
      </c>
      <c r="F415" s="194" t="s">
        <v>287</v>
      </c>
      <c r="H415" s="193" t="s">
        <v>1</v>
      </c>
      <c r="I415" s="195"/>
      <c r="L415" s="192"/>
      <c r="M415" s="196"/>
      <c r="N415" s="197"/>
      <c r="O415" s="197"/>
      <c r="P415" s="197"/>
      <c r="Q415" s="197"/>
      <c r="R415" s="197"/>
      <c r="S415" s="197"/>
      <c r="T415" s="198"/>
      <c r="AT415" s="193" t="s">
        <v>142</v>
      </c>
      <c r="AU415" s="193" t="s">
        <v>85</v>
      </c>
      <c r="AV415" s="14" t="s">
        <v>83</v>
      </c>
      <c r="AW415" s="14" t="s">
        <v>32</v>
      </c>
      <c r="AX415" s="14" t="s">
        <v>76</v>
      </c>
      <c r="AY415" s="193" t="s">
        <v>132</v>
      </c>
    </row>
    <row r="416" spans="2:51" s="13" customFormat="1" ht="12">
      <c r="B416" s="184"/>
      <c r="D416" s="180" t="s">
        <v>142</v>
      </c>
      <c r="E416" s="185" t="s">
        <v>1</v>
      </c>
      <c r="F416" s="186" t="s">
        <v>500</v>
      </c>
      <c r="H416" s="187">
        <v>23.13</v>
      </c>
      <c r="I416" s="188"/>
      <c r="L416" s="184"/>
      <c r="M416" s="189"/>
      <c r="N416" s="190"/>
      <c r="O416" s="190"/>
      <c r="P416" s="190"/>
      <c r="Q416" s="190"/>
      <c r="R416" s="190"/>
      <c r="S416" s="190"/>
      <c r="T416" s="191"/>
      <c r="AT416" s="185" t="s">
        <v>142</v>
      </c>
      <c r="AU416" s="185" t="s">
        <v>85</v>
      </c>
      <c r="AV416" s="13" t="s">
        <v>85</v>
      </c>
      <c r="AW416" s="13" t="s">
        <v>32</v>
      </c>
      <c r="AX416" s="13" t="s">
        <v>76</v>
      </c>
      <c r="AY416" s="185" t="s">
        <v>132</v>
      </c>
    </row>
    <row r="417" spans="2:51" s="14" customFormat="1" ht="12">
      <c r="B417" s="192"/>
      <c r="D417" s="180" t="s">
        <v>142</v>
      </c>
      <c r="E417" s="193" t="s">
        <v>1</v>
      </c>
      <c r="F417" s="194" t="s">
        <v>289</v>
      </c>
      <c r="H417" s="193" t="s">
        <v>1</v>
      </c>
      <c r="I417" s="195"/>
      <c r="L417" s="192"/>
      <c r="M417" s="196"/>
      <c r="N417" s="197"/>
      <c r="O417" s="197"/>
      <c r="P417" s="197"/>
      <c r="Q417" s="197"/>
      <c r="R417" s="197"/>
      <c r="S417" s="197"/>
      <c r="T417" s="198"/>
      <c r="AT417" s="193" t="s">
        <v>142</v>
      </c>
      <c r="AU417" s="193" t="s">
        <v>85</v>
      </c>
      <c r="AV417" s="14" t="s">
        <v>83</v>
      </c>
      <c r="AW417" s="14" t="s">
        <v>32</v>
      </c>
      <c r="AX417" s="14" t="s">
        <v>76</v>
      </c>
      <c r="AY417" s="193" t="s">
        <v>132</v>
      </c>
    </row>
    <row r="418" spans="2:51" s="13" customFormat="1" ht="12">
      <c r="B418" s="184"/>
      <c r="D418" s="180" t="s">
        <v>142</v>
      </c>
      <c r="E418" s="185" t="s">
        <v>1</v>
      </c>
      <c r="F418" s="186" t="s">
        <v>501</v>
      </c>
      <c r="H418" s="187">
        <v>29.49</v>
      </c>
      <c r="I418" s="188"/>
      <c r="L418" s="184"/>
      <c r="M418" s="189"/>
      <c r="N418" s="190"/>
      <c r="O418" s="190"/>
      <c r="P418" s="190"/>
      <c r="Q418" s="190"/>
      <c r="R418" s="190"/>
      <c r="S418" s="190"/>
      <c r="T418" s="191"/>
      <c r="AT418" s="185" t="s">
        <v>142</v>
      </c>
      <c r="AU418" s="185" t="s">
        <v>85</v>
      </c>
      <c r="AV418" s="13" t="s">
        <v>85</v>
      </c>
      <c r="AW418" s="13" t="s">
        <v>32</v>
      </c>
      <c r="AX418" s="13" t="s">
        <v>76</v>
      </c>
      <c r="AY418" s="185" t="s">
        <v>132</v>
      </c>
    </row>
    <row r="419" spans="2:51" s="16" customFormat="1" ht="12">
      <c r="B419" s="217"/>
      <c r="D419" s="180" t="s">
        <v>142</v>
      </c>
      <c r="E419" s="218" t="s">
        <v>1</v>
      </c>
      <c r="F419" s="219" t="s">
        <v>336</v>
      </c>
      <c r="H419" s="220">
        <v>52.62</v>
      </c>
      <c r="I419" s="221"/>
      <c r="L419" s="217"/>
      <c r="M419" s="222"/>
      <c r="N419" s="223"/>
      <c r="O419" s="223"/>
      <c r="P419" s="223"/>
      <c r="Q419" s="223"/>
      <c r="R419" s="223"/>
      <c r="S419" s="223"/>
      <c r="T419" s="224"/>
      <c r="AT419" s="218" t="s">
        <v>142</v>
      </c>
      <c r="AU419" s="218" t="s">
        <v>85</v>
      </c>
      <c r="AV419" s="16" t="s">
        <v>153</v>
      </c>
      <c r="AW419" s="16" t="s">
        <v>32</v>
      </c>
      <c r="AX419" s="16" t="s">
        <v>76</v>
      </c>
      <c r="AY419" s="218" t="s">
        <v>132</v>
      </c>
    </row>
    <row r="420" spans="2:51" s="14" customFormat="1" ht="12">
      <c r="B420" s="192"/>
      <c r="D420" s="180" t="s">
        <v>142</v>
      </c>
      <c r="E420" s="193" t="s">
        <v>1</v>
      </c>
      <c r="F420" s="194" t="s">
        <v>337</v>
      </c>
      <c r="H420" s="193" t="s">
        <v>1</v>
      </c>
      <c r="I420" s="195"/>
      <c r="L420" s="192"/>
      <c r="M420" s="196"/>
      <c r="N420" s="197"/>
      <c r="O420" s="197"/>
      <c r="P420" s="197"/>
      <c r="Q420" s="197"/>
      <c r="R420" s="197"/>
      <c r="S420" s="197"/>
      <c r="T420" s="198"/>
      <c r="AT420" s="193" t="s">
        <v>142</v>
      </c>
      <c r="AU420" s="193" t="s">
        <v>85</v>
      </c>
      <c r="AV420" s="14" t="s">
        <v>83</v>
      </c>
      <c r="AW420" s="14" t="s">
        <v>32</v>
      </c>
      <c r="AX420" s="14" t="s">
        <v>76</v>
      </c>
      <c r="AY420" s="193" t="s">
        <v>132</v>
      </c>
    </row>
    <row r="421" spans="2:51" s="13" customFormat="1" ht="12">
      <c r="B421" s="184"/>
      <c r="D421" s="180" t="s">
        <v>142</v>
      </c>
      <c r="E421" s="185" t="s">
        <v>1</v>
      </c>
      <c r="F421" s="186" t="s">
        <v>502</v>
      </c>
      <c r="H421" s="187">
        <v>10.524</v>
      </c>
      <c r="I421" s="188"/>
      <c r="L421" s="184"/>
      <c r="M421" s="189"/>
      <c r="N421" s="190"/>
      <c r="O421" s="190"/>
      <c r="P421" s="190"/>
      <c r="Q421" s="190"/>
      <c r="R421" s="190"/>
      <c r="S421" s="190"/>
      <c r="T421" s="191"/>
      <c r="AT421" s="185" t="s">
        <v>142</v>
      </c>
      <c r="AU421" s="185" t="s">
        <v>85</v>
      </c>
      <c r="AV421" s="13" t="s">
        <v>85</v>
      </c>
      <c r="AW421" s="13" t="s">
        <v>32</v>
      </c>
      <c r="AX421" s="13" t="s">
        <v>76</v>
      </c>
      <c r="AY421" s="185" t="s">
        <v>132</v>
      </c>
    </row>
    <row r="422" spans="2:51" s="15" customFormat="1" ht="12">
      <c r="B422" s="199"/>
      <c r="D422" s="180" t="s">
        <v>142</v>
      </c>
      <c r="E422" s="200" t="s">
        <v>1</v>
      </c>
      <c r="F422" s="201" t="s">
        <v>152</v>
      </c>
      <c r="H422" s="202">
        <v>63.144</v>
      </c>
      <c r="I422" s="203"/>
      <c r="L422" s="199"/>
      <c r="M422" s="204"/>
      <c r="N422" s="205"/>
      <c r="O422" s="205"/>
      <c r="P422" s="205"/>
      <c r="Q422" s="205"/>
      <c r="R422" s="205"/>
      <c r="S422" s="205"/>
      <c r="T422" s="206"/>
      <c r="AT422" s="200" t="s">
        <v>142</v>
      </c>
      <c r="AU422" s="200" t="s">
        <v>85</v>
      </c>
      <c r="AV422" s="15" t="s">
        <v>138</v>
      </c>
      <c r="AW422" s="15" t="s">
        <v>32</v>
      </c>
      <c r="AX422" s="15" t="s">
        <v>83</v>
      </c>
      <c r="AY422" s="200" t="s">
        <v>132</v>
      </c>
    </row>
    <row r="423" spans="1:65" s="2" customFormat="1" ht="24" customHeight="1">
      <c r="A423" s="33"/>
      <c r="B423" s="166"/>
      <c r="C423" s="167" t="s">
        <v>503</v>
      </c>
      <c r="D423" s="167" t="s">
        <v>134</v>
      </c>
      <c r="E423" s="168" t="s">
        <v>504</v>
      </c>
      <c r="F423" s="169" t="s">
        <v>505</v>
      </c>
      <c r="G423" s="170" t="s">
        <v>146</v>
      </c>
      <c r="H423" s="171">
        <v>104.448</v>
      </c>
      <c r="I423" s="172"/>
      <c r="J423" s="173">
        <f>ROUND(I423*H423,2)</f>
        <v>0</v>
      </c>
      <c r="K423" s="169" t="s">
        <v>869</v>
      </c>
      <c r="L423" s="34"/>
      <c r="M423" s="174" t="s">
        <v>1</v>
      </c>
      <c r="N423" s="175" t="s">
        <v>41</v>
      </c>
      <c r="O423" s="59"/>
      <c r="P423" s="176">
        <f>O423*H423</f>
        <v>0</v>
      </c>
      <c r="Q423" s="176">
        <v>0</v>
      </c>
      <c r="R423" s="176">
        <f>Q423*H423</f>
        <v>0</v>
      </c>
      <c r="S423" s="176">
        <v>2.65</v>
      </c>
      <c r="T423" s="177">
        <f>S423*H423</f>
        <v>276.7872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78" t="s">
        <v>138</v>
      </c>
      <c r="AT423" s="178" t="s">
        <v>134</v>
      </c>
      <c r="AU423" s="178" t="s">
        <v>85</v>
      </c>
      <c r="AY423" s="18" t="s">
        <v>132</v>
      </c>
      <c r="BE423" s="179">
        <f>IF(N423="základní",J423,0)</f>
        <v>0</v>
      </c>
      <c r="BF423" s="179">
        <f>IF(N423="snížená",J423,0)</f>
        <v>0</v>
      </c>
      <c r="BG423" s="179">
        <f>IF(N423="zákl. přenesená",J423,0)</f>
        <v>0</v>
      </c>
      <c r="BH423" s="179">
        <f>IF(N423="sníž. přenesená",J423,0)</f>
        <v>0</v>
      </c>
      <c r="BI423" s="179">
        <f>IF(N423="nulová",J423,0)</f>
        <v>0</v>
      </c>
      <c r="BJ423" s="18" t="s">
        <v>83</v>
      </c>
      <c r="BK423" s="179">
        <f>ROUND(I423*H423,2)</f>
        <v>0</v>
      </c>
      <c r="BL423" s="18" t="s">
        <v>138</v>
      </c>
      <c r="BM423" s="178" t="s">
        <v>506</v>
      </c>
    </row>
    <row r="424" spans="1:47" s="2" customFormat="1" ht="19.5">
      <c r="A424" s="33"/>
      <c r="B424" s="34"/>
      <c r="C424" s="33"/>
      <c r="D424" s="180" t="s">
        <v>140</v>
      </c>
      <c r="E424" s="33"/>
      <c r="F424" s="181" t="s">
        <v>141</v>
      </c>
      <c r="G424" s="33"/>
      <c r="H424" s="33"/>
      <c r="I424" s="102"/>
      <c r="J424" s="33"/>
      <c r="K424" s="33"/>
      <c r="L424" s="34"/>
      <c r="M424" s="182"/>
      <c r="N424" s="183"/>
      <c r="O424" s="59"/>
      <c r="P424" s="59"/>
      <c r="Q424" s="59"/>
      <c r="R424" s="59"/>
      <c r="S424" s="59"/>
      <c r="T424" s="60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8" t="s">
        <v>140</v>
      </c>
      <c r="AU424" s="18" t="s">
        <v>85</v>
      </c>
    </row>
    <row r="425" spans="2:51" s="14" customFormat="1" ht="12">
      <c r="B425" s="192"/>
      <c r="D425" s="180" t="s">
        <v>142</v>
      </c>
      <c r="E425" s="193" t="s">
        <v>1</v>
      </c>
      <c r="F425" s="194" t="s">
        <v>507</v>
      </c>
      <c r="H425" s="193" t="s">
        <v>1</v>
      </c>
      <c r="I425" s="195"/>
      <c r="L425" s="192"/>
      <c r="M425" s="196"/>
      <c r="N425" s="197"/>
      <c r="O425" s="197"/>
      <c r="P425" s="197"/>
      <c r="Q425" s="197"/>
      <c r="R425" s="197"/>
      <c r="S425" s="197"/>
      <c r="T425" s="198"/>
      <c r="AT425" s="193" t="s">
        <v>142</v>
      </c>
      <c r="AU425" s="193" t="s">
        <v>85</v>
      </c>
      <c r="AV425" s="14" t="s">
        <v>83</v>
      </c>
      <c r="AW425" s="14" t="s">
        <v>32</v>
      </c>
      <c r="AX425" s="14" t="s">
        <v>76</v>
      </c>
      <c r="AY425" s="193" t="s">
        <v>132</v>
      </c>
    </row>
    <row r="426" spans="2:51" s="14" customFormat="1" ht="12">
      <c r="B426" s="192"/>
      <c r="D426" s="180" t="s">
        <v>142</v>
      </c>
      <c r="E426" s="193" t="s">
        <v>1</v>
      </c>
      <c r="F426" s="194" t="s">
        <v>508</v>
      </c>
      <c r="H426" s="193" t="s">
        <v>1</v>
      </c>
      <c r="I426" s="195"/>
      <c r="L426" s="192"/>
      <c r="M426" s="196"/>
      <c r="N426" s="197"/>
      <c r="O426" s="197"/>
      <c r="P426" s="197"/>
      <c r="Q426" s="197"/>
      <c r="R426" s="197"/>
      <c r="S426" s="197"/>
      <c r="T426" s="198"/>
      <c r="AT426" s="193" t="s">
        <v>142</v>
      </c>
      <c r="AU426" s="193" t="s">
        <v>85</v>
      </c>
      <c r="AV426" s="14" t="s">
        <v>83</v>
      </c>
      <c r="AW426" s="14" t="s">
        <v>32</v>
      </c>
      <c r="AX426" s="14" t="s">
        <v>76</v>
      </c>
      <c r="AY426" s="193" t="s">
        <v>132</v>
      </c>
    </row>
    <row r="427" spans="2:51" s="13" customFormat="1" ht="12">
      <c r="B427" s="184"/>
      <c r="D427" s="180" t="s">
        <v>142</v>
      </c>
      <c r="E427" s="185" t="s">
        <v>1</v>
      </c>
      <c r="F427" s="186" t="s">
        <v>333</v>
      </c>
      <c r="H427" s="187">
        <v>25.29</v>
      </c>
      <c r="I427" s="188"/>
      <c r="L427" s="184"/>
      <c r="M427" s="189"/>
      <c r="N427" s="190"/>
      <c r="O427" s="190"/>
      <c r="P427" s="190"/>
      <c r="Q427" s="190"/>
      <c r="R427" s="190"/>
      <c r="S427" s="190"/>
      <c r="T427" s="191"/>
      <c r="AT427" s="185" t="s">
        <v>142</v>
      </c>
      <c r="AU427" s="185" t="s">
        <v>85</v>
      </c>
      <c r="AV427" s="13" t="s">
        <v>85</v>
      </c>
      <c r="AW427" s="13" t="s">
        <v>32</v>
      </c>
      <c r="AX427" s="13" t="s">
        <v>76</v>
      </c>
      <c r="AY427" s="185" t="s">
        <v>132</v>
      </c>
    </row>
    <row r="428" spans="2:51" s="14" customFormat="1" ht="12">
      <c r="B428" s="192"/>
      <c r="D428" s="180" t="s">
        <v>142</v>
      </c>
      <c r="E428" s="193" t="s">
        <v>1</v>
      </c>
      <c r="F428" s="194" t="s">
        <v>509</v>
      </c>
      <c r="H428" s="193" t="s">
        <v>1</v>
      </c>
      <c r="I428" s="195"/>
      <c r="L428" s="192"/>
      <c r="M428" s="196"/>
      <c r="N428" s="197"/>
      <c r="O428" s="197"/>
      <c r="P428" s="197"/>
      <c r="Q428" s="197"/>
      <c r="R428" s="197"/>
      <c r="S428" s="197"/>
      <c r="T428" s="198"/>
      <c r="AT428" s="193" t="s">
        <v>142</v>
      </c>
      <c r="AU428" s="193" t="s">
        <v>85</v>
      </c>
      <c r="AV428" s="14" t="s">
        <v>83</v>
      </c>
      <c r="AW428" s="14" t="s">
        <v>32</v>
      </c>
      <c r="AX428" s="14" t="s">
        <v>76</v>
      </c>
      <c r="AY428" s="193" t="s">
        <v>132</v>
      </c>
    </row>
    <row r="429" spans="2:51" s="13" customFormat="1" ht="12">
      <c r="B429" s="184"/>
      <c r="D429" s="180" t="s">
        <v>142</v>
      </c>
      <c r="E429" s="185" t="s">
        <v>1</v>
      </c>
      <c r="F429" s="186" t="s">
        <v>510</v>
      </c>
      <c r="H429" s="187">
        <v>55.3</v>
      </c>
      <c r="I429" s="188"/>
      <c r="L429" s="184"/>
      <c r="M429" s="189"/>
      <c r="N429" s="190"/>
      <c r="O429" s="190"/>
      <c r="P429" s="190"/>
      <c r="Q429" s="190"/>
      <c r="R429" s="190"/>
      <c r="S429" s="190"/>
      <c r="T429" s="191"/>
      <c r="AT429" s="185" t="s">
        <v>142</v>
      </c>
      <c r="AU429" s="185" t="s">
        <v>85</v>
      </c>
      <c r="AV429" s="13" t="s">
        <v>85</v>
      </c>
      <c r="AW429" s="13" t="s">
        <v>32</v>
      </c>
      <c r="AX429" s="13" t="s">
        <v>76</v>
      </c>
      <c r="AY429" s="185" t="s">
        <v>132</v>
      </c>
    </row>
    <row r="430" spans="2:51" s="14" customFormat="1" ht="12">
      <c r="B430" s="192"/>
      <c r="D430" s="180" t="s">
        <v>142</v>
      </c>
      <c r="E430" s="193" t="s">
        <v>1</v>
      </c>
      <c r="F430" s="194" t="s">
        <v>334</v>
      </c>
      <c r="H430" s="193" t="s">
        <v>1</v>
      </c>
      <c r="I430" s="195"/>
      <c r="L430" s="192"/>
      <c r="M430" s="196"/>
      <c r="N430" s="197"/>
      <c r="O430" s="197"/>
      <c r="P430" s="197"/>
      <c r="Q430" s="197"/>
      <c r="R430" s="197"/>
      <c r="S430" s="197"/>
      <c r="T430" s="198"/>
      <c r="AT430" s="193" t="s">
        <v>142</v>
      </c>
      <c r="AU430" s="193" t="s">
        <v>85</v>
      </c>
      <c r="AV430" s="14" t="s">
        <v>83</v>
      </c>
      <c r="AW430" s="14" t="s">
        <v>32</v>
      </c>
      <c r="AX430" s="14" t="s">
        <v>76</v>
      </c>
      <c r="AY430" s="193" t="s">
        <v>132</v>
      </c>
    </row>
    <row r="431" spans="2:51" s="13" customFormat="1" ht="12">
      <c r="B431" s="184"/>
      <c r="D431" s="180" t="s">
        <v>142</v>
      </c>
      <c r="E431" s="185" t="s">
        <v>1</v>
      </c>
      <c r="F431" s="186" t="s">
        <v>335</v>
      </c>
      <c r="H431" s="187">
        <v>6.45</v>
      </c>
      <c r="I431" s="188"/>
      <c r="L431" s="184"/>
      <c r="M431" s="189"/>
      <c r="N431" s="190"/>
      <c r="O431" s="190"/>
      <c r="P431" s="190"/>
      <c r="Q431" s="190"/>
      <c r="R431" s="190"/>
      <c r="S431" s="190"/>
      <c r="T431" s="191"/>
      <c r="AT431" s="185" t="s">
        <v>142</v>
      </c>
      <c r="AU431" s="185" t="s">
        <v>85</v>
      </c>
      <c r="AV431" s="13" t="s">
        <v>85</v>
      </c>
      <c r="AW431" s="13" t="s">
        <v>32</v>
      </c>
      <c r="AX431" s="13" t="s">
        <v>76</v>
      </c>
      <c r="AY431" s="185" t="s">
        <v>132</v>
      </c>
    </row>
    <row r="432" spans="2:51" s="16" customFormat="1" ht="12">
      <c r="B432" s="217"/>
      <c r="D432" s="180" t="s">
        <v>142</v>
      </c>
      <c r="E432" s="218" t="s">
        <v>1</v>
      </c>
      <c r="F432" s="219" t="s">
        <v>336</v>
      </c>
      <c r="H432" s="220">
        <v>87.04</v>
      </c>
      <c r="I432" s="221"/>
      <c r="L432" s="217"/>
      <c r="M432" s="222"/>
      <c r="N432" s="223"/>
      <c r="O432" s="223"/>
      <c r="P432" s="223"/>
      <c r="Q432" s="223"/>
      <c r="R432" s="223"/>
      <c r="S432" s="223"/>
      <c r="T432" s="224"/>
      <c r="AT432" s="218" t="s">
        <v>142</v>
      </c>
      <c r="AU432" s="218" t="s">
        <v>85</v>
      </c>
      <c r="AV432" s="16" t="s">
        <v>153</v>
      </c>
      <c r="AW432" s="16" t="s">
        <v>32</v>
      </c>
      <c r="AX432" s="16" t="s">
        <v>76</v>
      </c>
      <c r="AY432" s="218" t="s">
        <v>132</v>
      </c>
    </row>
    <row r="433" spans="2:51" s="14" customFormat="1" ht="12">
      <c r="B433" s="192"/>
      <c r="D433" s="180" t="s">
        <v>142</v>
      </c>
      <c r="E433" s="193" t="s">
        <v>1</v>
      </c>
      <c r="F433" s="194" t="s">
        <v>337</v>
      </c>
      <c r="H433" s="193" t="s">
        <v>1</v>
      </c>
      <c r="I433" s="195"/>
      <c r="L433" s="192"/>
      <c r="M433" s="196"/>
      <c r="N433" s="197"/>
      <c r="O433" s="197"/>
      <c r="P433" s="197"/>
      <c r="Q433" s="197"/>
      <c r="R433" s="197"/>
      <c r="S433" s="197"/>
      <c r="T433" s="198"/>
      <c r="AT433" s="193" t="s">
        <v>142</v>
      </c>
      <c r="AU433" s="193" t="s">
        <v>85</v>
      </c>
      <c r="AV433" s="14" t="s">
        <v>83</v>
      </c>
      <c r="AW433" s="14" t="s">
        <v>32</v>
      </c>
      <c r="AX433" s="14" t="s">
        <v>76</v>
      </c>
      <c r="AY433" s="193" t="s">
        <v>132</v>
      </c>
    </row>
    <row r="434" spans="2:51" s="13" customFormat="1" ht="12">
      <c r="B434" s="184"/>
      <c r="D434" s="180" t="s">
        <v>142</v>
      </c>
      <c r="E434" s="185" t="s">
        <v>1</v>
      </c>
      <c r="F434" s="186" t="s">
        <v>511</v>
      </c>
      <c r="H434" s="187">
        <v>17.408</v>
      </c>
      <c r="I434" s="188"/>
      <c r="L434" s="184"/>
      <c r="M434" s="189"/>
      <c r="N434" s="190"/>
      <c r="O434" s="190"/>
      <c r="P434" s="190"/>
      <c r="Q434" s="190"/>
      <c r="R434" s="190"/>
      <c r="S434" s="190"/>
      <c r="T434" s="191"/>
      <c r="AT434" s="185" t="s">
        <v>142</v>
      </c>
      <c r="AU434" s="185" t="s">
        <v>85</v>
      </c>
      <c r="AV434" s="13" t="s">
        <v>85</v>
      </c>
      <c r="AW434" s="13" t="s">
        <v>32</v>
      </c>
      <c r="AX434" s="13" t="s">
        <v>76</v>
      </c>
      <c r="AY434" s="185" t="s">
        <v>132</v>
      </c>
    </row>
    <row r="435" spans="2:51" s="15" customFormat="1" ht="12">
      <c r="B435" s="199"/>
      <c r="D435" s="180" t="s">
        <v>142</v>
      </c>
      <c r="E435" s="200" t="s">
        <v>1</v>
      </c>
      <c r="F435" s="201" t="s">
        <v>152</v>
      </c>
      <c r="H435" s="202">
        <v>104.44800000000001</v>
      </c>
      <c r="I435" s="203"/>
      <c r="L435" s="199"/>
      <c r="M435" s="204"/>
      <c r="N435" s="205"/>
      <c r="O435" s="205"/>
      <c r="P435" s="205"/>
      <c r="Q435" s="205"/>
      <c r="R435" s="205"/>
      <c r="S435" s="205"/>
      <c r="T435" s="206"/>
      <c r="AT435" s="200" t="s">
        <v>142</v>
      </c>
      <c r="AU435" s="200" t="s">
        <v>85</v>
      </c>
      <c r="AV435" s="15" t="s">
        <v>138</v>
      </c>
      <c r="AW435" s="15" t="s">
        <v>32</v>
      </c>
      <c r="AX435" s="15" t="s">
        <v>83</v>
      </c>
      <c r="AY435" s="200" t="s">
        <v>132</v>
      </c>
    </row>
    <row r="436" spans="1:65" s="2" customFormat="1" ht="24" customHeight="1">
      <c r="A436" s="33"/>
      <c r="B436" s="166"/>
      <c r="C436" s="167" t="s">
        <v>512</v>
      </c>
      <c r="D436" s="167" t="s">
        <v>134</v>
      </c>
      <c r="E436" s="168" t="s">
        <v>513</v>
      </c>
      <c r="F436" s="169" t="s">
        <v>514</v>
      </c>
      <c r="G436" s="170" t="s">
        <v>161</v>
      </c>
      <c r="H436" s="171">
        <v>294.8</v>
      </c>
      <c r="I436" s="172"/>
      <c r="J436" s="173">
        <f>ROUND(I436*H436,2)</f>
        <v>0</v>
      </c>
      <c r="K436" s="169" t="s">
        <v>869</v>
      </c>
      <c r="L436" s="34"/>
      <c r="M436" s="174" t="s">
        <v>1</v>
      </c>
      <c r="N436" s="175" t="s">
        <v>41</v>
      </c>
      <c r="O436" s="59"/>
      <c r="P436" s="176">
        <f>O436*H436</f>
        <v>0</v>
      </c>
      <c r="Q436" s="176">
        <v>2E-05</v>
      </c>
      <c r="R436" s="176">
        <f>Q436*H436</f>
        <v>0.005896000000000001</v>
      </c>
      <c r="S436" s="176">
        <v>0.001</v>
      </c>
      <c r="T436" s="177">
        <f>S436*H436</f>
        <v>0.2948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78" t="s">
        <v>138</v>
      </c>
      <c r="AT436" s="178" t="s">
        <v>134</v>
      </c>
      <c r="AU436" s="178" t="s">
        <v>85</v>
      </c>
      <c r="AY436" s="18" t="s">
        <v>132</v>
      </c>
      <c r="BE436" s="179">
        <f>IF(N436="základní",J436,0)</f>
        <v>0</v>
      </c>
      <c r="BF436" s="179">
        <f>IF(N436="snížená",J436,0)</f>
        <v>0</v>
      </c>
      <c r="BG436" s="179">
        <f>IF(N436="zákl. přenesená",J436,0)</f>
        <v>0</v>
      </c>
      <c r="BH436" s="179">
        <f>IF(N436="sníž. přenesená",J436,0)</f>
        <v>0</v>
      </c>
      <c r="BI436" s="179">
        <f>IF(N436="nulová",J436,0)</f>
        <v>0</v>
      </c>
      <c r="BJ436" s="18" t="s">
        <v>83</v>
      </c>
      <c r="BK436" s="179">
        <f>ROUND(I436*H436,2)</f>
        <v>0</v>
      </c>
      <c r="BL436" s="18" t="s">
        <v>138</v>
      </c>
      <c r="BM436" s="178" t="s">
        <v>515</v>
      </c>
    </row>
    <row r="437" spans="1:47" s="2" customFormat="1" ht="19.5">
      <c r="A437" s="33"/>
      <c r="B437" s="34"/>
      <c r="C437" s="33"/>
      <c r="D437" s="180" t="s">
        <v>140</v>
      </c>
      <c r="E437" s="33"/>
      <c r="F437" s="181" t="s">
        <v>141</v>
      </c>
      <c r="G437" s="33"/>
      <c r="H437" s="33"/>
      <c r="I437" s="102"/>
      <c r="J437" s="33"/>
      <c r="K437" s="33"/>
      <c r="L437" s="34"/>
      <c r="M437" s="182"/>
      <c r="N437" s="183"/>
      <c r="O437" s="59"/>
      <c r="P437" s="59"/>
      <c r="Q437" s="59"/>
      <c r="R437" s="59"/>
      <c r="S437" s="59"/>
      <c r="T437" s="60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T437" s="18" t="s">
        <v>140</v>
      </c>
      <c r="AU437" s="18" t="s">
        <v>85</v>
      </c>
    </row>
    <row r="438" spans="2:51" s="14" customFormat="1" ht="12">
      <c r="B438" s="192"/>
      <c r="D438" s="180" t="s">
        <v>142</v>
      </c>
      <c r="E438" s="193" t="s">
        <v>1</v>
      </c>
      <c r="F438" s="194" t="s">
        <v>516</v>
      </c>
      <c r="H438" s="193" t="s">
        <v>1</v>
      </c>
      <c r="I438" s="195"/>
      <c r="L438" s="192"/>
      <c r="M438" s="196"/>
      <c r="N438" s="197"/>
      <c r="O438" s="197"/>
      <c r="P438" s="197"/>
      <c r="Q438" s="197"/>
      <c r="R438" s="197"/>
      <c r="S438" s="197"/>
      <c r="T438" s="198"/>
      <c r="AT438" s="193" t="s">
        <v>142</v>
      </c>
      <c r="AU438" s="193" t="s">
        <v>85</v>
      </c>
      <c r="AV438" s="14" t="s">
        <v>83</v>
      </c>
      <c r="AW438" s="14" t="s">
        <v>32</v>
      </c>
      <c r="AX438" s="14" t="s">
        <v>76</v>
      </c>
      <c r="AY438" s="193" t="s">
        <v>132</v>
      </c>
    </row>
    <row r="439" spans="2:51" s="13" customFormat="1" ht="12">
      <c r="B439" s="184"/>
      <c r="D439" s="180" t="s">
        <v>142</v>
      </c>
      <c r="E439" s="185" t="s">
        <v>1</v>
      </c>
      <c r="F439" s="186" t="s">
        <v>517</v>
      </c>
      <c r="H439" s="187">
        <v>294.8</v>
      </c>
      <c r="I439" s="188"/>
      <c r="L439" s="184"/>
      <c r="M439" s="189"/>
      <c r="N439" s="190"/>
      <c r="O439" s="190"/>
      <c r="P439" s="190"/>
      <c r="Q439" s="190"/>
      <c r="R439" s="190"/>
      <c r="S439" s="190"/>
      <c r="T439" s="191"/>
      <c r="AT439" s="185" t="s">
        <v>142</v>
      </c>
      <c r="AU439" s="185" t="s">
        <v>85</v>
      </c>
      <c r="AV439" s="13" t="s">
        <v>85</v>
      </c>
      <c r="AW439" s="13" t="s">
        <v>32</v>
      </c>
      <c r="AX439" s="13" t="s">
        <v>83</v>
      </c>
      <c r="AY439" s="185" t="s">
        <v>132</v>
      </c>
    </row>
    <row r="440" spans="1:65" s="2" customFormat="1" ht="24" customHeight="1">
      <c r="A440" s="33"/>
      <c r="B440" s="166"/>
      <c r="C440" s="167" t="s">
        <v>518</v>
      </c>
      <c r="D440" s="167" t="s">
        <v>134</v>
      </c>
      <c r="E440" s="168" t="s">
        <v>519</v>
      </c>
      <c r="F440" s="169" t="s">
        <v>520</v>
      </c>
      <c r="G440" s="170" t="s">
        <v>161</v>
      </c>
      <c r="H440" s="171">
        <v>115.2</v>
      </c>
      <c r="I440" s="172"/>
      <c r="J440" s="173">
        <f>ROUND(I440*H440,2)</f>
        <v>0</v>
      </c>
      <c r="K440" s="169" t="s">
        <v>869</v>
      </c>
      <c r="L440" s="34"/>
      <c r="M440" s="174" t="s">
        <v>1</v>
      </c>
      <c r="N440" s="175" t="s">
        <v>41</v>
      </c>
      <c r="O440" s="59"/>
      <c r="P440" s="176">
        <f>O440*H440</f>
        <v>0</v>
      </c>
      <c r="Q440" s="176">
        <v>4E-05</v>
      </c>
      <c r="R440" s="176">
        <f>Q440*H440</f>
        <v>0.004608</v>
      </c>
      <c r="S440" s="176">
        <v>0.001</v>
      </c>
      <c r="T440" s="177">
        <f>S440*H440</f>
        <v>0.11520000000000001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78" t="s">
        <v>138</v>
      </c>
      <c r="AT440" s="178" t="s">
        <v>134</v>
      </c>
      <c r="AU440" s="178" t="s">
        <v>85</v>
      </c>
      <c r="AY440" s="18" t="s">
        <v>132</v>
      </c>
      <c r="BE440" s="179">
        <f>IF(N440="základní",J440,0)</f>
        <v>0</v>
      </c>
      <c r="BF440" s="179">
        <f>IF(N440="snížená",J440,0)</f>
        <v>0</v>
      </c>
      <c r="BG440" s="179">
        <f>IF(N440="zákl. přenesená",J440,0)</f>
        <v>0</v>
      </c>
      <c r="BH440" s="179">
        <f>IF(N440="sníž. přenesená",J440,0)</f>
        <v>0</v>
      </c>
      <c r="BI440" s="179">
        <f>IF(N440="nulová",J440,0)</f>
        <v>0</v>
      </c>
      <c r="BJ440" s="18" t="s">
        <v>83</v>
      </c>
      <c r="BK440" s="179">
        <f>ROUND(I440*H440,2)</f>
        <v>0</v>
      </c>
      <c r="BL440" s="18" t="s">
        <v>138</v>
      </c>
      <c r="BM440" s="178" t="s">
        <v>521</v>
      </c>
    </row>
    <row r="441" spans="1:47" s="2" customFormat="1" ht="19.5">
      <c r="A441" s="33"/>
      <c r="B441" s="34"/>
      <c r="C441" s="33"/>
      <c r="D441" s="180" t="s">
        <v>140</v>
      </c>
      <c r="E441" s="33"/>
      <c r="F441" s="181" t="s">
        <v>141</v>
      </c>
      <c r="G441" s="33"/>
      <c r="H441" s="33"/>
      <c r="I441" s="102"/>
      <c r="J441" s="33"/>
      <c r="K441" s="33"/>
      <c r="L441" s="34"/>
      <c r="M441" s="182"/>
      <c r="N441" s="183"/>
      <c r="O441" s="59"/>
      <c r="P441" s="59"/>
      <c r="Q441" s="59"/>
      <c r="R441" s="59"/>
      <c r="S441" s="59"/>
      <c r="T441" s="60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140</v>
      </c>
      <c r="AU441" s="18" t="s">
        <v>85</v>
      </c>
    </row>
    <row r="442" spans="2:51" s="14" customFormat="1" ht="12">
      <c r="B442" s="192"/>
      <c r="D442" s="180" t="s">
        <v>142</v>
      </c>
      <c r="E442" s="193" t="s">
        <v>1</v>
      </c>
      <c r="F442" s="194" t="s">
        <v>522</v>
      </c>
      <c r="H442" s="193" t="s">
        <v>1</v>
      </c>
      <c r="I442" s="195"/>
      <c r="L442" s="192"/>
      <c r="M442" s="196"/>
      <c r="N442" s="197"/>
      <c r="O442" s="197"/>
      <c r="P442" s="197"/>
      <c r="Q442" s="197"/>
      <c r="R442" s="197"/>
      <c r="S442" s="197"/>
      <c r="T442" s="198"/>
      <c r="AT442" s="193" t="s">
        <v>142</v>
      </c>
      <c r="AU442" s="193" t="s">
        <v>85</v>
      </c>
      <c r="AV442" s="14" t="s">
        <v>83</v>
      </c>
      <c r="AW442" s="14" t="s">
        <v>32</v>
      </c>
      <c r="AX442" s="14" t="s">
        <v>76</v>
      </c>
      <c r="AY442" s="193" t="s">
        <v>132</v>
      </c>
    </row>
    <row r="443" spans="2:51" s="13" customFormat="1" ht="12">
      <c r="B443" s="184"/>
      <c r="D443" s="180" t="s">
        <v>142</v>
      </c>
      <c r="E443" s="185" t="s">
        <v>1</v>
      </c>
      <c r="F443" s="186" t="s">
        <v>523</v>
      </c>
      <c r="H443" s="187">
        <v>80.8</v>
      </c>
      <c r="I443" s="188"/>
      <c r="L443" s="184"/>
      <c r="M443" s="189"/>
      <c r="N443" s="190"/>
      <c r="O443" s="190"/>
      <c r="P443" s="190"/>
      <c r="Q443" s="190"/>
      <c r="R443" s="190"/>
      <c r="S443" s="190"/>
      <c r="T443" s="191"/>
      <c r="AT443" s="185" t="s">
        <v>142</v>
      </c>
      <c r="AU443" s="185" t="s">
        <v>85</v>
      </c>
      <c r="AV443" s="13" t="s">
        <v>85</v>
      </c>
      <c r="AW443" s="13" t="s">
        <v>32</v>
      </c>
      <c r="AX443" s="13" t="s">
        <v>76</v>
      </c>
      <c r="AY443" s="185" t="s">
        <v>132</v>
      </c>
    </row>
    <row r="444" spans="2:51" s="14" customFormat="1" ht="12">
      <c r="B444" s="192"/>
      <c r="D444" s="180" t="s">
        <v>142</v>
      </c>
      <c r="E444" s="193" t="s">
        <v>1</v>
      </c>
      <c r="F444" s="194" t="s">
        <v>524</v>
      </c>
      <c r="H444" s="193" t="s">
        <v>1</v>
      </c>
      <c r="I444" s="195"/>
      <c r="L444" s="192"/>
      <c r="M444" s="196"/>
      <c r="N444" s="197"/>
      <c r="O444" s="197"/>
      <c r="P444" s="197"/>
      <c r="Q444" s="197"/>
      <c r="R444" s="197"/>
      <c r="S444" s="197"/>
      <c r="T444" s="198"/>
      <c r="AT444" s="193" t="s">
        <v>142</v>
      </c>
      <c r="AU444" s="193" t="s">
        <v>85</v>
      </c>
      <c r="AV444" s="14" t="s">
        <v>83</v>
      </c>
      <c r="AW444" s="14" t="s">
        <v>32</v>
      </c>
      <c r="AX444" s="14" t="s">
        <v>76</v>
      </c>
      <c r="AY444" s="193" t="s">
        <v>132</v>
      </c>
    </row>
    <row r="445" spans="2:51" s="13" customFormat="1" ht="12">
      <c r="B445" s="184"/>
      <c r="D445" s="180" t="s">
        <v>142</v>
      </c>
      <c r="E445" s="185" t="s">
        <v>1</v>
      </c>
      <c r="F445" s="186" t="s">
        <v>525</v>
      </c>
      <c r="H445" s="187">
        <v>34.4</v>
      </c>
      <c r="I445" s="188"/>
      <c r="L445" s="184"/>
      <c r="M445" s="189"/>
      <c r="N445" s="190"/>
      <c r="O445" s="190"/>
      <c r="P445" s="190"/>
      <c r="Q445" s="190"/>
      <c r="R445" s="190"/>
      <c r="S445" s="190"/>
      <c r="T445" s="191"/>
      <c r="AT445" s="185" t="s">
        <v>142</v>
      </c>
      <c r="AU445" s="185" t="s">
        <v>85</v>
      </c>
      <c r="AV445" s="13" t="s">
        <v>85</v>
      </c>
      <c r="AW445" s="13" t="s">
        <v>32</v>
      </c>
      <c r="AX445" s="13" t="s">
        <v>76</v>
      </c>
      <c r="AY445" s="185" t="s">
        <v>132</v>
      </c>
    </row>
    <row r="446" spans="2:51" s="15" customFormat="1" ht="12">
      <c r="B446" s="199"/>
      <c r="D446" s="180" t="s">
        <v>142</v>
      </c>
      <c r="E446" s="200" t="s">
        <v>1</v>
      </c>
      <c r="F446" s="201" t="s">
        <v>152</v>
      </c>
      <c r="H446" s="202">
        <v>115.19999999999999</v>
      </c>
      <c r="I446" s="203"/>
      <c r="L446" s="199"/>
      <c r="M446" s="204"/>
      <c r="N446" s="205"/>
      <c r="O446" s="205"/>
      <c r="P446" s="205"/>
      <c r="Q446" s="205"/>
      <c r="R446" s="205"/>
      <c r="S446" s="205"/>
      <c r="T446" s="206"/>
      <c r="AT446" s="200" t="s">
        <v>142</v>
      </c>
      <c r="AU446" s="200" t="s">
        <v>85</v>
      </c>
      <c r="AV446" s="15" t="s">
        <v>138</v>
      </c>
      <c r="AW446" s="15" t="s">
        <v>32</v>
      </c>
      <c r="AX446" s="15" t="s">
        <v>83</v>
      </c>
      <c r="AY446" s="200" t="s">
        <v>132</v>
      </c>
    </row>
    <row r="447" spans="1:65" s="2" customFormat="1" ht="24" customHeight="1">
      <c r="A447" s="33"/>
      <c r="B447" s="166"/>
      <c r="C447" s="167" t="s">
        <v>526</v>
      </c>
      <c r="D447" s="167" t="s">
        <v>134</v>
      </c>
      <c r="E447" s="168" t="s">
        <v>527</v>
      </c>
      <c r="F447" s="169" t="s">
        <v>528</v>
      </c>
      <c r="G447" s="170" t="s">
        <v>529</v>
      </c>
      <c r="H447" s="171">
        <v>1474</v>
      </c>
      <c r="I447" s="172"/>
      <c r="J447" s="173">
        <f>ROUND(I447*H447,2)</f>
        <v>0</v>
      </c>
      <c r="K447" s="169" t="s">
        <v>869</v>
      </c>
      <c r="L447" s="34"/>
      <c r="M447" s="174" t="s">
        <v>1</v>
      </c>
      <c r="N447" s="175" t="s">
        <v>41</v>
      </c>
      <c r="O447" s="59"/>
      <c r="P447" s="176">
        <f>O447*H447</f>
        <v>0</v>
      </c>
      <c r="Q447" s="176">
        <v>0.00029</v>
      </c>
      <c r="R447" s="176">
        <f>Q447*H447</f>
        <v>0.42746</v>
      </c>
      <c r="S447" s="176">
        <v>0</v>
      </c>
      <c r="T447" s="177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78" t="s">
        <v>138</v>
      </c>
      <c r="AT447" s="178" t="s">
        <v>134</v>
      </c>
      <c r="AU447" s="178" t="s">
        <v>85</v>
      </c>
      <c r="AY447" s="18" t="s">
        <v>132</v>
      </c>
      <c r="BE447" s="179">
        <f>IF(N447="základní",J447,0)</f>
        <v>0</v>
      </c>
      <c r="BF447" s="179">
        <f>IF(N447="snížená",J447,0)</f>
        <v>0</v>
      </c>
      <c r="BG447" s="179">
        <f>IF(N447="zákl. přenesená",J447,0)</f>
        <v>0</v>
      </c>
      <c r="BH447" s="179">
        <f>IF(N447="sníž. přenesená",J447,0)</f>
        <v>0</v>
      </c>
      <c r="BI447" s="179">
        <f>IF(N447="nulová",J447,0)</f>
        <v>0</v>
      </c>
      <c r="BJ447" s="18" t="s">
        <v>83</v>
      </c>
      <c r="BK447" s="179">
        <f>ROUND(I447*H447,2)</f>
        <v>0</v>
      </c>
      <c r="BL447" s="18" t="s">
        <v>138</v>
      </c>
      <c r="BM447" s="178" t="s">
        <v>530</v>
      </c>
    </row>
    <row r="448" spans="1:47" s="2" customFormat="1" ht="19.5">
      <c r="A448" s="33"/>
      <c r="B448" s="34"/>
      <c r="C448" s="33"/>
      <c r="D448" s="180" t="s">
        <v>140</v>
      </c>
      <c r="E448" s="33"/>
      <c r="F448" s="181" t="s">
        <v>531</v>
      </c>
      <c r="G448" s="33"/>
      <c r="H448" s="33"/>
      <c r="I448" s="102"/>
      <c r="J448" s="33"/>
      <c r="K448" s="33"/>
      <c r="L448" s="34"/>
      <c r="M448" s="182"/>
      <c r="N448" s="183"/>
      <c r="O448" s="59"/>
      <c r="P448" s="59"/>
      <c r="Q448" s="59"/>
      <c r="R448" s="59"/>
      <c r="S448" s="59"/>
      <c r="T448" s="60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T448" s="18" t="s">
        <v>140</v>
      </c>
      <c r="AU448" s="18" t="s">
        <v>85</v>
      </c>
    </row>
    <row r="449" spans="2:51" s="14" customFormat="1" ht="12">
      <c r="B449" s="192"/>
      <c r="D449" s="180" t="s">
        <v>142</v>
      </c>
      <c r="E449" s="193" t="s">
        <v>1</v>
      </c>
      <c r="F449" s="194" t="s">
        <v>532</v>
      </c>
      <c r="H449" s="193" t="s">
        <v>1</v>
      </c>
      <c r="I449" s="195"/>
      <c r="L449" s="192"/>
      <c r="M449" s="196"/>
      <c r="N449" s="197"/>
      <c r="O449" s="197"/>
      <c r="P449" s="197"/>
      <c r="Q449" s="197"/>
      <c r="R449" s="197"/>
      <c r="S449" s="197"/>
      <c r="T449" s="198"/>
      <c r="AT449" s="193" t="s">
        <v>142</v>
      </c>
      <c r="AU449" s="193" t="s">
        <v>85</v>
      </c>
      <c r="AV449" s="14" t="s">
        <v>83</v>
      </c>
      <c r="AW449" s="14" t="s">
        <v>32</v>
      </c>
      <c r="AX449" s="14" t="s">
        <v>76</v>
      </c>
      <c r="AY449" s="193" t="s">
        <v>132</v>
      </c>
    </row>
    <row r="450" spans="2:51" s="13" customFormat="1" ht="12">
      <c r="B450" s="184"/>
      <c r="D450" s="180" t="s">
        <v>142</v>
      </c>
      <c r="E450" s="185" t="s">
        <v>1</v>
      </c>
      <c r="F450" s="186" t="s">
        <v>533</v>
      </c>
      <c r="H450" s="187">
        <v>1474</v>
      </c>
      <c r="I450" s="188"/>
      <c r="L450" s="184"/>
      <c r="M450" s="189"/>
      <c r="N450" s="190"/>
      <c r="O450" s="190"/>
      <c r="P450" s="190"/>
      <c r="Q450" s="190"/>
      <c r="R450" s="190"/>
      <c r="S450" s="190"/>
      <c r="T450" s="191"/>
      <c r="AT450" s="185" t="s">
        <v>142</v>
      </c>
      <c r="AU450" s="185" t="s">
        <v>85</v>
      </c>
      <c r="AV450" s="13" t="s">
        <v>85</v>
      </c>
      <c r="AW450" s="13" t="s">
        <v>32</v>
      </c>
      <c r="AX450" s="13" t="s">
        <v>83</v>
      </c>
      <c r="AY450" s="185" t="s">
        <v>132</v>
      </c>
    </row>
    <row r="451" spans="1:65" s="2" customFormat="1" ht="24" customHeight="1">
      <c r="A451" s="33"/>
      <c r="B451" s="166"/>
      <c r="C451" s="167" t="s">
        <v>534</v>
      </c>
      <c r="D451" s="167" t="s">
        <v>134</v>
      </c>
      <c r="E451" s="168" t="s">
        <v>535</v>
      </c>
      <c r="F451" s="169" t="s">
        <v>536</v>
      </c>
      <c r="G451" s="170" t="s">
        <v>529</v>
      </c>
      <c r="H451" s="171">
        <v>576</v>
      </c>
      <c r="I451" s="172"/>
      <c r="J451" s="173">
        <f>ROUND(I451*H451,2)</f>
        <v>0</v>
      </c>
      <c r="K451" s="169" t="s">
        <v>869</v>
      </c>
      <c r="L451" s="34"/>
      <c r="M451" s="174" t="s">
        <v>1</v>
      </c>
      <c r="N451" s="175" t="s">
        <v>41</v>
      </c>
      <c r="O451" s="59"/>
      <c r="P451" s="176">
        <f>O451*H451</f>
        <v>0</v>
      </c>
      <c r="Q451" s="176">
        <v>0.00029</v>
      </c>
      <c r="R451" s="176">
        <f>Q451*H451</f>
        <v>0.16704</v>
      </c>
      <c r="S451" s="176">
        <v>0</v>
      </c>
      <c r="T451" s="177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78" t="s">
        <v>138</v>
      </c>
      <c r="AT451" s="178" t="s">
        <v>134</v>
      </c>
      <c r="AU451" s="178" t="s">
        <v>85</v>
      </c>
      <c r="AY451" s="18" t="s">
        <v>132</v>
      </c>
      <c r="BE451" s="179">
        <f>IF(N451="základní",J451,0)</f>
        <v>0</v>
      </c>
      <c r="BF451" s="179">
        <f>IF(N451="snížená",J451,0)</f>
        <v>0</v>
      </c>
      <c r="BG451" s="179">
        <f>IF(N451="zákl. přenesená",J451,0)</f>
        <v>0</v>
      </c>
      <c r="BH451" s="179">
        <f>IF(N451="sníž. přenesená",J451,0)</f>
        <v>0</v>
      </c>
      <c r="BI451" s="179">
        <f>IF(N451="nulová",J451,0)</f>
        <v>0</v>
      </c>
      <c r="BJ451" s="18" t="s">
        <v>83</v>
      </c>
      <c r="BK451" s="179">
        <f>ROUND(I451*H451,2)</f>
        <v>0</v>
      </c>
      <c r="BL451" s="18" t="s">
        <v>138</v>
      </c>
      <c r="BM451" s="178" t="s">
        <v>537</v>
      </c>
    </row>
    <row r="452" spans="1:47" s="2" customFormat="1" ht="19.5">
      <c r="A452" s="33"/>
      <c r="B452" s="34"/>
      <c r="C452" s="33"/>
      <c r="D452" s="180" t="s">
        <v>140</v>
      </c>
      <c r="E452" s="33"/>
      <c r="F452" s="181" t="s">
        <v>531</v>
      </c>
      <c r="G452" s="33"/>
      <c r="H452" s="33"/>
      <c r="I452" s="102"/>
      <c r="J452" s="33"/>
      <c r="K452" s="33"/>
      <c r="L452" s="34"/>
      <c r="M452" s="182"/>
      <c r="N452" s="183"/>
      <c r="O452" s="59"/>
      <c r="P452" s="59"/>
      <c r="Q452" s="59"/>
      <c r="R452" s="59"/>
      <c r="S452" s="59"/>
      <c r="T452" s="60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140</v>
      </c>
      <c r="AU452" s="18" t="s">
        <v>85</v>
      </c>
    </row>
    <row r="453" spans="2:51" s="14" customFormat="1" ht="12">
      <c r="B453" s="192"/>
      <c r="D453" s="180" t="s">
        <v>142</v>
      </c>
      <c r="E453" s="193" t="s">
        <v>1</v>
      </c>
      <c r="F453" s="194" t="s">
        <v>489</v>
      </c>
      <c r="H453" s="193" t="s">
        <v>1</v>
      </c>
      <c r="I453" s="195"/>
      <c r="L453" s="192"/>
      <c r="M453" s="196"/>
      <c r="N453" s="197"/>
      <c r="O453" s="197"/>
      <c r="P453" s="197"/>
      <c r="Q453" s="197"/>
      <c r="R453" s="197"/>
      <c r="S453" s="197"/>
      <c r="T453" s="198"/>
      <c r="AT453" s="193" t="s">
        <v>142</v>
      </c>
      <c r="AU453" s="193" t="s">
        <v>85</v>
      </c>
      <c r="AV453" s="14" t="s">
        <v>83</v>
      </c>
      <c r="AW453" s="14" t="s">
        <v>32</v>
      </c>
      <c r="AX453" s="14" t="s">
        <v>76</v>
      </c>
      <c r="AY453" s="193" t="s">
        <v>132</v>
      </c>
    </row>
    <row r="454" spans="2:51" s="13" customFormat="1" ht="12">
      <c r="B454" s="184"/>
      <c r="D454" s="180" t="s">
        <v>142</v>
      </c>
      <c r="E454" s="185" t="s">
        <v>1</v>
      </c>
      <c r="F454" s="186" t="s">
        <v>538</v>
      </c>
      <c r="H454" s="187">
        <v>404</v>
      </c>
      <c r="I454" s="188"/>
      <c r="L454" s="184"/>
      <c r="M454" s="189"/>
      <c r="N454" s="190"/>
      <c r="O454" s="190"/>
      <c r="P454" s="190"/>
      <c r="Q454" s="190"/>
      <c r="R454" s="190"/>
      <c r="S454" s="190"/>
      <c r="T454" s="191"/>
      <c r="AT454" s="185" t="s">
        <v>142</v>
      </c>
      <c r="AU454" s="185" t="s">
        <v>85</v>
      </c>
      <c r="AV454" s="13" t="s">
        <v>85</v>
      </c>
      <c r="AW454" s="13" t="s">
        <v>32</v>
      </c>
      <c r="AX454" s="13" t="s">
        <v>76</v>
      </c>
      <c r="AY454" s="185" t="s">
        <v>132</v>
      </c>
    </row>
    <row r="455" spans="2:51" s="14" customFormat="1" ht="12">
      <c r="B455" s="192"/>
      <c r="D455" s="180" t="s">
        <v>142</v>
      </c>
      <c r="E455" s="193" t="s">
        <v>1</v>
      </c>
      <c r="F455" s="194" t="s">
        <v>334</v>
      </c>
      <c r="H455" s="193" t="s">
        <v>1</v>
      </c>
      <c r="I455" s="195"/>
      <c r="L455" s="192"/>
      <c r="M455" s="196"/>
      <c r="N455" s="197"/>
      <c r="O455" s="197"/>
      <c r="P455" s="197"/>
      <c r="Q455" s="197"/>
      <c r="R455" s="197"/>
      <c r="S455" s="197"/>
      <c r="T455" s="198"/>
      <c r="AT455" s="193" t="s">
        <v>142</v>
      </c>
      <c r="AU455" s="193" t="s">
        <v>85</v>
      </c>
      <c r="AV455" s="14" t="s">
        <v>83</v>
      </c>
      <c r="AW455" s="14" t="s">
        <v>32</v>
      </c>
      <c r="AX455" s="14" t="s">
        <v>76</v>
      </c>
      <c r="AY455" s="193" t="s">
        <v>132</v>
      </c>
    </row>
    <row r="456" spans="2:51" s="13" customFormat="1" ht="12">
      <c r="B456" s="184"/>
      <c r="D456" s="180" t="s">
        <v>142</v>
      </c>
      <c r="E456" s="185" t="s">
        <v>1</v>
      </c>
      <c r="F456" s="186" t="s">
        <v>539</v>
      </c>
      <c r="H456" s="187">
        <v>172</v>
      </c>
      <c r="I456" s="188"/>
      <c r="L456" s="184"/>
      <c r="M456" s="189"/>
      <c r="N456" s="190"/>
      <c r="O456" s="190"/>
      <c r="P456" s="190"/>
      <c r="Q456" s="190"/>
      <c r="R456" s="190"/>
      <c r="S456" s="190"/>
      <c r="T456" s="191"/>
      <c r="AT456" s="185" t="s">
        <v>142</v>
      </c>
      <c r="AU456" s="185" t="s">
        <v>85</v>
      </c>
      <c r="AV456" s="13" t="s">
        <v>85</v>
      </c>
      <c r="AW456" s="13" t="s">
        <v>32</v>
      </c>
      <c r="AX456" s="13" t="s">
        <v>76</v>
      </c>
      <c r="AY456" s="185" t="s">
        <v>132</v>
      </c>
    </row>
    <row r="457" spans="2:51" s="15" customFormat="1" ht="12">
      <c r="B457" s="199"/>
      <c r="D457" s="180" t="s">
        <v>142</v>
      </c>
      <c r="E457" s="200" t="s">
        <v>1</v>
      </c>
      <c r="F457" s="201" t="s">
        <v>152</v>
      </c>
      <c r="H457" s="202">
        <v>576</v>
      </c>
      <c r="I457" s="203"/>
      <c r="L457" s="199"/>
      <c r="M457" s="204"/>
      <c r="N457" s="205"/>
      <c r="O457" s="205"/>
      <c r="P457" s="205"/>
      <c r="Q457" s="205"/>
      <c r="R457" s="205"/>
      <c r="S457" s="205"/>
      <c r="T457" s="206"/>
      <c r="AT457" s="200" t="s">
        <v>142</v>
      </c>
      <c r="AU457" s="200" t="s">
        <v>85</v>
      </c>
      <c r="AV457" s="15" t="s">
        <v>138</v>
      </c>
      <c r="AW457" s="15" t="s">
        <v>32</v>
      </c>
      <c r="AX457" s="15" t="s">
        <v>83</v>
      </c>
      <c r="AY457" s="200" t="s">
        <v>132</v>
      </c>
    </row>
    <row r="458" spans="1:65" s="2" customFormat="1" ht="24" customHeight="1">
      <c r="A458" s="33"/>
      <c r="B458" s="166"/>
      <c r="C458" s="167" t="s">
        <v>540</v>
      </c>
      <c r="D458" s="167" t="s">
        <v>134</v>
      </c>
      <c r="E458" s="168" t="s">
        <v>541</v>
      </c>
      <c r="F458" s="169" t="s">
        <v>542</v>
      </c>
      <c r="G458" s="170" t="s">
        <v>137</v>
      </c>
      <c r="H458" s="171">
        <v>368.67</v>
      </c>
      <c r="I458" s="172"/>
      <c r="J458" s="173">
        <f>ROUND(I458*H458,2)</f>
        <v>0</v>
      </c>
      <c r="K458" s="169" t="s">
        <v>869</v>
      </c>
      <c r="L458" s="34"/>
      <c r="M458" s="174" t="s">
        <v>1</v>
      </c>
      <c r="N458" s="175" t="s">
        <v>41</v>
      </c>
      <c r="O458" s="59"/>
      <c r="P458" s="176">
        <f>O458*H458</f>
        <v>0</v>
      </c>
      <c r="Q458" s="176">
        <v>0</v>
      </c>
      <c r="R458" s="176">
        <f>Q458*H458</f>
        <v>0</v>
      </c>
      <c r="S458" s="176">
        <v>0.065</v>
      </c>
      <c r="T458" s="177">
        <f>S458*H458</f>
        <v>23.96355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78" t="s">
        <v>138</v>
      </c>
      <c r="AT458" s="178" t="s">
        <v>134</v>
      </c>
      <c r="AU458" s="178" t="s">
        <v>85</v>
      </c>
      <c r="AY458" s="18" t="s">
        <v>132</v>
      </c>
      <c r="BE458" s="179">
        <f>IF(N458="základní",J458,0)</f>
        <v>0</v>
      </c>
      <c r="BF458" s="179">
        <f>IF(N458="snížená",J458,0)</f>
        <v>0</v>
      </c>
      <c r="BG458" s="179">
        <f>IF(N458="zákl. přenesená",J458,0)</f>
        <v>0</v>
      </c>
      <c r="BH458" s="179">
        <f>IF(N458="sníž. přenesená",J458,0)</f>
        <v>0</v>
      </c>
      <c r="BI458" s="179">
        <f>IF(N458="nulová",J458,0)</f>
        <v>0</v>
      </c>
      <c r="BJ458" s="18" t="s">
        <v>83</v>
      </c>
      <c r="BK458" s="179">
        <f>ROUND(I458*H458,2)</f>
        <v>0</v>
      </c>
      <c r="BL458" s="18" t="s">
        <v>138</v>
      </c>
      <c r="BM458" s="178" t="s">
        <v>543</v>
      </c>
    </row>
    <row r="459" spans="1:47" s="2" customFormat="1" ht="19.5">
      <c r="A459" s="33"/>
      <c r="B459" s="34"/>
      <c r="C459" s="33"/>
      <c r="D459" s="180" t="s">
        <v>140</v>
      </c>
      <c r="E459" s="33"/>
      <c r="F459" s="181" t="s">
        <v>141</v>
      </c>
      <c r="G459" s="33"/>
      <c r="H459" s="33"/>
      <c r="I459" s="102"/>
      <c r="J459" s="33"/>
      <c r="K459" s="33"/>
      <c r="L459" s="34"/>
      <c r="M459" s="182"/>
      <c r="N459" s="183"/>
      <c r="O459" s="59"/>
      <c r="P459" s="59"/>
      <c r="Q459" s="59"/>
      <c r="R459" s="59"/>
      <c r="S459" s="59"/>
      <c r="T459" s="60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T459" s="18" t="s">
        <v>140</v>
      </c>
      <c r="AU459" s="18" t="s">
        <v>85</v>
      </c>
    </row>
    <row r="460" spans="2:51" s="14" customFormat="1" ht="12">
      <c r="B460" s="192"/>
      <c r="D460" s="180" t="s">
        <v>142</v>
      </c>
      <c r="E460" s="193" t="s">
        <v>1</v>
      </c>
      <c r="F460" s="194" t="s">
        <v>434</v>
      </c>
      <c r="H460" s="193" t="s">
        <v>1</v>
      </c>
      <c r="I460" s="195"/>
      <c r="L460" s="192"/>
      <c r="M460" s="196"/>
      <c r="N460" s="197"/>
      <c r="O460" s="197"/>
      <c r="P460" s="197"/>
      <c r="Q460" s="197"/>
      <c r="R460" s="197"/>
      <c r="S460" s="197"/>
      <c r="T460" s="198"/>
      <c r="AT460" s="193" t="s">
        <v>142</v>
      </c>
      <c r="AU460" s="193" t="s">
        <v>85</v>
      </c>
      <c r="AV460" s="14" t="s">
        <v>83</v>
      </c>
      <c r="AW460" s="14" t="s">
        <v>32</v>
      </c>
      <c r="AX460" s="14" t="s">
        <v>76</v>
      </c>
      <c r="AY460" s="193" t="s">
        <v>132</v>
      </c>
    </row>
    <row r="461" spans="2:51" s="13" customFormat="1" ht="12">
      <c r="B461" s="184"/>
      <c r="D461" s="180" t="s">
        <v>142</v>
      </c>
      <c r="E461" s="185" t="s">
        <v>1</v>
      </c>
      <c r="F461" s="186" t="s">
        <v>435</v>
      </c>
      <c r="H461" s="187">
        <v>368.67</v>
      </c>
      <c r="I461" s="188"/>
      <c r="L461" s="184"/>
      <c r="M461" s="189"/>
      <c r="N461" s="190"/>
      <c r="O461" s="190"/>
      <c r="P461" s="190"/>
      <c r="Q461" s="190"/>
      <c r="R461" s="190"/>
      <c r="S461" s="190"/>
      <c r="T461" s="191"/>
      <c r="AT461" s="185" t="s">
        <v>142</v>
      </c>
      <c r="AU461" s="185" t="s">
        <v>85</v>
      </c>
      <c r="AV461" s="13" t="s">
        <v>85</v>
      </c>
      <c r="AW461" s="13" t="s">
        <v>32</v>
      </c>
      <c r="AX461" s="13" t="s">
        <v>83</v>
      </c>
      <c r="AY461" s="185" t="s">
        <v>132</v>
      </c>
    </row>
    <row r="462" spans="1:65" s="2" customFormat="1" ht="24" customHeight="1">
      <c r="A462" s="33"/>
      <c r="B462" s="166"/>
      <c r="C462" s="167" t="s">
        <v>544</v>
      </c>
      <c r="D462" s="167" t="s">
        <v>134</v>
      </c>
      <c r="E462" s="168" t="s">
        <v>545</v>
      </c>
      <c r="F462" s="169" t="s">
        <v>546</v>
      </c>
      <c r="G462" s="170" t="s">
        <v>137</v>
      </c>
      <c r="H462" s="171">
        <v>512.83</v>
      </c>
      <c r="I462" s="172"/>
      <c r="J462" s="173">
        <f>ROUND(I462*H462,2)</f>
        <v>0</v>
      </c>
      <c r="K462" s="169" t="s">
        <v>869</v>
      </c>
      <c r="L462" s="34"/>
      <c r="M462" s="174" t="s">
        <v>1</v>
      </c>
      <c r="N462" s="175" t="s">
        <v>41</v>
      </c>
      <c r="O462" s="59"/>
      <c r="P462" s="176">
        <f>O462*H462</f>
        <v>0</v>
      </c>
      <c r="Q462" s="176">
        <v>0</v>
      </c>
      <c r="R462" s="176">
        <f>Q462*H462</f>
        <v>0</v>
      </c>
      <c r="S462" s="176">
        <v>0.075</v>
      </c>
      <c r="T462" s="177">
        <f>S462*H462</f>
        <v>38.462250000000004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78" t="s">
        <v>138</v>
      </c>
      <c r="AT462" s="178" t="s">
        <v>134</v>
      </c>
      <c r="AU462" s="178" t="s">
        <v>85</v>
      </c>
      <c r="AY462" s="18" t="s">
        <v>132</v>
      </c>
      <c r="BE462" s="179">
        <f>IF(N462="základní",J462,0)</f>
        <v>0</v>
      </c>
      <c r="BF462" s="179">
        <f>IF(N462="snížená",J462,0)</f>
        <v>0</v>
      </c>
      <c r="BG462" s="179">
        <f>IF(N462="zákl. přenesená",J462,0)</f>
        <v>0</v>
      </c>
      <c r="BH462" s="179">
        <f>IF(N462="sníž. přenesená",J462,0)</f>
        <v>0</v>
      </c>
      <c r="BI462" s="179">
        <f>IF(N462="nulová",J462,0)</f>
        <v>0</v>
      </c>
      <c r="BJ462" s="18" t="s">
        <v>83</v>
      </c>
      <c r="BK462" s="179">
        <f>ROUND(I462*H462,2)</f>
        <v>0</v>
      </c>
      <c r="BL462" s="18" t="s">
        <v>138</v>
      </c>
      <c r="BM462" s="178" t="s">
        <v>547</v>
      </c>
    </row>
    <row r="463" spans="1:47" s="2" customFormat="1" ht="19.5">
      <c r="A463" s="33"/>
      <c r="B463" s="34"/>
      <c r="C463" s="33"/>
      <c r="D463" s="180" t="s">
        <v>140</v>
      </c>
      <c r="E463" s="33"/>
      <c r="F463" s="181" t="s">
        <v>141</v>
      </c>
      <c r="G463" s="33"/>
      <c r="H463" s="33"/>
      <c r="I463" s="102"/>
      <c r="J463" s="33"/>
      <c r="K463" s="33"/>
      <c r="L463" s="34"/>
      <c r="M463" s="182"/>
      <c r="N463" s="183"/>
      <c r="O463" s="59"/>
      <c r="P463" s="59"/>
      <c r="Q463" s="59"/>
      <c r="R463" s="59"/>
      <c r="S463" s="59"/>
      <c r="T463" s="60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140</v>
      </c>
      <c r="AU463" s="18" t="s">
        <v>85</v>
      </c>
    </row>
    <row r="464" spans="2:51" s="14" customFormat="1" ht="12">
      <c r="B464" s="192"/>
      <c r="D464" s="180" t="s">
        <v>142</v>
      </c>
      <c r="E464" s="193" t="s">
        <v>1</v>
      </c>
      <c r="F464" s="194" t="s">
        <v>332</v>
      </c>
      <c r="H464" s="193" t="s">
        <v>1</v>
      </c>
      <c r="I464" s="195"/>
      <c r="L464" s="192"/>
      <c r="M464" s="196"/>
      <c r="N464" s="197"/>
      <c r="O464" s="197"/>
      <c r="P464" s="197"/>
      <c r="Q464" s="197"/>
      <c r="R464" s="197"/>
      <c r="S464" s="197"/>
      <c r="T464" s="198"/>
      <c r="AT464" s="193" t="s">
        <v>142</v>
      </c>
      <c r="AU464" s="193" t="s">
        <v>85</v>
      </c>
      <c r="AV464" s="14" t="s">
        <v>83</v>
      </c>
      <c r="AW464" s="14" t="s">
        <v>32</v>
      </c>
      <c r="AX464" s="14" t="s">
        <v>76</v>
      </c>
      <c r="AY464" s="193" t="s">
        <v>132</v>
      </c>
    </row>
    <row r="465" spans="2:51" s="13" customFormat="1" ht="12">
      <c r="B465" s="184"/>
      <c r="D465" s="180" t="s">
        <v>142</v>
      </c>
      <c r="E465" s="185" t="s">
        <v>1</v>
      </c>
      <c r="F465" s="186" t="s">
        <v>548</v>
      </c>
      <c r="H465" s="187">
        <v>101.16</v>
      </c>
      <c r="I465" s="188"/>
      <c r="L465" s="184"/>
      <c r="M465" s="189"/>
      <c r="N465" s="190"/>
      <c r="O465" s="190"/>
      <c r="P465" s="190"/>
      <c r="Q465" s="190"/>
      <c r="R465" s="190"/>
      <c r="S465" s="190"/>
      <c r="T465" s="191"/>
      <c r="AT465" s="185" t="s">
        <v>142</v>
      </c>
      <c r="AU465" s="185" t="s">
        <v>85</v>
      </c>
      <c r="AV465" s="13" t="s">
        <v>85</v>
      </c>
      <c r="AW465" s="13" t="s">
        <v>32</v>
      </c>
      <c r="AX465" s="13" t="s">
        <v>76</v>
      </c>
      <c r="AY465" s="185" t="s">
        <v>132</v>
      </c>
    </row>
    <row r="466" spans="2:51" s="14" customFormat="1" ht="12">
      <c r="B466" s="192"/>
      <c r="D466" s="180" t="s">
        <v>142</v>
      </c>
      <c r="E466" s="193" t="s">
        <v>1</v>
      </c>
      <c r="F466" s="194" t="s">
        <v>478</v>
      </c>
      <c r="H466" s="193" t="s">
        <v>1</v>
      </c>
      <c r="I466" s="195"/>
      <c r="L466" s="192"/>
      <c r="M466" s="196"/>
      <c r="N466" s="197"/>
      <c r="O466" s="197"/>
      <c r="P466" s="197"/>
      <c r="Q466" s="197"/>
      <c r="R466" s="197"/>
      <c r="S466" s="197"/>
      <c r="T466" s="198"/>
      <c r="AT466" s="193" t="s">
        <v>142</v>
      </c>
      <c r="AU466" s="193" t="s">
        <v>85</v>
      </c>
      <c r="AV466" s="14" t="s">
        <v>83</v>
      </c>
      <c r="AW466" s="14" t="s">
        <v>32</v>
      </c>
      <c r="AX466" s="14" t="s">
        <v>76</v>
      </c>
      <c r="AY466" s="193" t="s">
        <v>132</v>
      </c>
    </row>
    <row r="467" spans="2:51" s="13" customFormat="1" ht="12">
      <c r="B467" s="184"/>
      <c r="D467" s="180" t="s">
        <v>142</v>
      </c>
      <c r="E467" s="185" t="s">
        <v>1</v>
      </c>
      <c r="F467" s="186" t="s">
        <v>435</v>
      </c>
      <c r="H467" s="187">
        <v>368.67</v>
      </c>
      <c r="I467" s="188"/>
      <c r="L467" s="184"/>
      <c r="M467" s="189"/>
      <c r="N467" s="190"/>
      <c r="O467" s="190"/>
      <c r="P467" s="190"/>
      <c r="Q467" s="190"/>
      <c r="R467" s="190"/>
      <c r="S467" s="190"/>
      <c r="T467" s="191"/>
      <c r="AT467" s="185" t="s">
        <v>142</v>
      </c>
      <c r="AU467" s="185" t="s">
        <v>85</v>
      </c>
      <c r="AV467" s="13" t="s">
        <v>85</v>
      </c>
      <c r="AW467" s="13" t="s">
        <v>32</v>
      </c>
      <c r="AX467" s="13" t="s">
        <v>76</v>
      </c>
      <c r="AY467" s="185" t="s">
        <v>132</v>
      </c>
    </row>
    <row r="468" spans="2:51" s="14" customFormat="1" ht="12">
      <c r="B468" s="192"/>
      <c r="D468" s="180" t="s">
        <v>142</v>
      </c>
      <c r="E468" s="193" t="s">
        <v>1</v>
      </c>
      <c r="F468" s="194" t="s">
        <v>334</v>
      </c>
      <c r="H468" s="193" t="s">
        <v>1</v>
      </c>
      <c r="I468" s="195"/>
      <c r="L468" s="192"/>
      <c r="M468" s="196"/>
      <c r="N468" s="197"/>
      <c r="O468" s="197"/>
      <c r="P468" s="197"/>
      <c r="Q468" s="197"/>
      <c r="R468" s="197"/>
      <c r="S468" s="197"/>
      <c r="T468" s="198"/>
      <c r="AT468" s="193" t="s">
        <v>142</v>
      </c>
      <c r="AU468" s="193" t="s">
        <v>85</v>
      </c>
      <c r="AV468" s="14" t="s">
        <v>83</v>
      </c>
      <c r="AW468" s="14" t="s">
        <v>32</v>
      </c>
      <c r="AX468" s="14" t="s">
        <v>76</v>
      </c>
      <c r="AY468" s="193" t="s">
        <v>132</v>
      </c>
    </row>
    <row r="469" spans="2:51" s="13" customFormat="1" ht="12">
      <c r="B469" s="184"/>
      <c r="D469" s="180" t="s">
        <v>142</v>
      </c>
      <c r="E469" s="185" t="s">
        <v>1</v>
      </c>
      <c r="F469" s="186" t="s">
        <v>402</v>
      </c>
      <c r="H469" s="187">
        <v>43</v>
      </c>
      <c r="I469" s="188"/>
      <c r="L469" s="184"/>
      <c r="M469" s="189"/>
      <c r="N469" s="190"/>
      <c r="O469" s="190"/>
      <c r="P469" s="190"/>
      <c r="Q469" s="190"/>
      <c r="R469" s="190"/>
      <c r="S469" s="190"/>
      <c r="T469" s="191"/>
      <c r="AT469" s="185" t="s">
        <v>142</v>
      </c>
      <c r="AU469" s="185" t="s">
        <v>85</v>
      </c>
      <c r="AV469" s="13" t="s">
        <v>85</v>
      </c>
      <c r="AW469" s="13" t="s">
        <v>32</v>
      </c>
      <c r="AX469" s="13" t="s">
        <v>76</v>
      </c>
      <c r="AY469" s="185" t="s">
        <v>132</v>
      </c>
    </row>
    <row r="470" spans="2:51" s="15" customFormat="1" ht="12">
      <c r="B470" s="199"/>
      <c r="D470" s="180" t="s">
        <v>142</v>
      </c>
      <c r="E470" s="200" t="s">
        <v>1</v>
      </c>
      <c r="F470" s="201" t="s">
        <v>152</v>
      </c>
      <c r="H470" s="202">
        <v>512.83</v>
      </c>
      <c r="I470" s="203"/>
      <c r="L470" s="199"/>
      <c r="M470" s="204"/>
      <c r="N470" s="205"/>
      <c r="O470" s="205"/>
      <c r="P470" s="205"/>
      <c r="Q470" s="205"/>
      <c r="R470" s="205"/>
      <c r="S470" s="205"/>
      <c r="T470" s="206"/>
      <c r="AT470" s="200" t="s">
        <v>142</v>
      </c>
      <c r="AU470" s="200" t="s">
        <v>85</v>
      </c>
      <c r="AV470" s="15" t="s">
        <v>138</v>
      </c>
      <c r="AW470" s="15" t="s">
        <v>32</v>
      </c>
      <c r="AX470" s="15" t="s">
        <v>83</v>
      </c>
      <c r="AY470" s="200" t="s">
        <v>132</v>
      </c>
    </row>
    <row r="471" spans="1:65" s="2" customFormat="1" ht="16.5" customHeight="1">
      <c r="A471" s="33"/>
      <c r="B471" s="166"/>
      <c r="C471" s="167" t="s">
        <v>549</v>
      </c>
      <c r="D471" s="167" t="s">
        <v>134</v>
      </c>
      <c r="E471" s="168" t="s">
        <v>550</v>
      </c>
      <c r="F471" s="169" t="s">
        <v>551</v>
      </c>
      <c r="G471" s="170" t="s">
        <v>137</v>
      </c>
      <c r="H471" s="171">
        <v>512.83</v>
      </c>
      <c r="I471" s="172"/>
      <c r="J471" s="173">
        <f>ROUND(I471*H471,2)</f>
        <v>0</v>
      </c>
      <c r="K471" s="169" t="s">
        <v>869</v>
      </c>
      <c r="L471" s="34"/>
      <c r="M471" s="174" t="s">
        <v>1</v>
      </c>
      <c r="N471" s="175" t="s">
        <v>41</v>
      </c>
      <c r="O471" s="59"/>
      <c r="P471" s="176">
        <f>O471*H471</f>
        <v>0</v>
      </c>
      <c r="Q471" s="176">
        <v>0.00158</v>
      </c>
      <c r="R471" s="176">
        <f>Q471*H471</f>
        <v>0.8102714000000001</v>
      </c>
      <c r="S471" s="176">
        <v>0</v>
      </c>
      <c r="T471" s="177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78" t="s">
        <v>138</v>
      </c>
      <c r="AT471" s="178" t="s">
        <v>134</v>
      </c>
      <c r="AU471" s="178" t="s">
        <v>85</v>
      </c>
      <c r="AY471" s="18" t="s">
        <v>132</v>
      </c>
      <c r="BE471" s="179">
        <f>IF(N471="základní",J471,0)</f>
        <v>0</v>
      </c>
      <c r="BF471" s="179">
        <f>IF(N471="snížená",J471,0)</f>
        <v>0</v>
      </c>
      <c r="BG471" s="179">
        <f>IF(N471="zákl. přenesená",J471,0)</f>
        <v>0</v>
      </c>
      <c r="BH471" s="179">
        <f>IF(N471="sníž. přenesená",J471,0)</f>
        <v>0</v>
      </c>
      <c r="BI471" s="179">
        <f>IF(N471="nulová",J471,0)</f>
        <v>0</v>
      </c>
      <c r="BJ471" s="18" t="s">
        <v>83</v>
      </c>
      <c r="BK471" s="179">
        <f>ROUND(I471*H471,2)</f>
        <v>0</v>
      </c>
      <c r="BL471" s="18" t="s">
        <v>138</v>
      </c>
      <c r="BM471" s="178" t="s">
        <v>552</v>
      </c>
    </row>
    <row r="472" spans="1:47" s="2" customFormat="1" ht="19.5">
      <c r="A472" s="33"/>
      <c r="B472" s="34"/>
      <c r="C472" s="33"/>
      <c r="D472" s="180" t="s">
        <v>140</v>
      </c>
      <c r="E472" s="33"/>
      <c r="F472" s="181" t="s">
        <v>141</v>
      </c>
      <c r="G472" s="33"/>
      <c r="H472" s="33"/>
      <c r="I472" s="102"/>
      <c r="J472" s="33"/>
      <c r="K472" s="33"/>
      <c r="L472" s="34"/>
      <c r="M472" s="182"/>
      <c r="N472" s="183"/>
      <c r="O472" s="59"/>
      <c r="P472" s="59"/>
      <c r="Q472" s="59"/>
      <c r="R472" s="59"/>
      <c r="S472" s="59"/>
      <c r="T472" s="60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140</v>
      </c>
      <c r="AU472" s="18" t="s">
        <v>85</v>
      </c>
    </row>
    <row r="473" spans="1:65" s="2" customFormat="1" ht="24" customHeight="1">
      <c r="A473" s="33"/>
      <c r="B473" s="166"/>
      <c r="C473" s="167" t="s">
        <v>553</v>
      </c>
      <c r="D473" s="167" t="s">
        <v>134</v>
      </c>
      <c r="E473" s="168" t="s">
        <v>554</v>
      </c>
      <c r="F473" s="169" t="s">
        <v>555</v>
      </c>
      <c r="G473" s="170" t="s">
        <v>161</v>
      </c>
      <c r="H473" s="171">
        <v>37.5</v>
      </c>
      <c r="I473" s="172"/>
      <c r="J473" s="173">
        <f>ROUND(I473*H473,2)</f>
        <v>0</v>
      </c>
      <c r="K473" s="169" t="s">
        <v>869</v>
      </c>
      <c r="L473" s="34"/>
      <c r="M473" s="174" t="s">
        <v>1</v>
      </c>
      <c r="N473" s="175" t="s">
        <v>41</v>
      </c>
      <c r="O473" s="59"/>
      <c r="P473" s="176">
        <f>O473*H473</f>
        <v>0</v>
      </c>
      <c r="Q473" s="176">
        <v>0</v>
      </c>
      <c r="R473" s="176">
        <f>Q473*H473</f>
        <v>0</v>
      </c>
      <c r="S473" s="176">
        <v>0</v>
      </c>
      <c r="T473" s="177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78" t="s">
        <v>138</v>
      </c>
      <c r="AT473" s="178" t="s">
        <v>134</v>
      </c>
      <c r="AU473" s="178" t="s">
        <v>85</v>
      </c>
      <c r="AY473" s="18" t="s">
        <v>132</v>
      </c>
      <c r="BE473" s="179">
        <f>IF(N473="základní",J473,0)</f>
        <v>0</v>
      </c>
      <c r="BF473" s="179">
        <f>IF(N473="snížená",J473,0)</f>
        <v>0</v>
      </c>
      <c r="BG473" s="179">
        <f>IF(N473="zákl. přenesená",J473,0)</f>
        <v>0</v>
      </c>
      <c r="BH473" s="179">
        <f>IF(N473="sníž. přenesená",J473,0)</f>
        <v>0</v>
      </c>
      <c r="BI473" s="179">
        <f>IF(N473="nulová",J473,0)</f>
        <v>0</v>
      </c>
      <c r="BJ473" s="18" t="s">
        <v>83</v>
      </c>
      <c r="BK473" s="179">
        <f>ROUND(I473*H473,2)</f>
        <v>0</v>
      </c>
      <c r="BL473" s="18" t="s">
        <v>138</v>
      </c>
      <c r="BM473" s="178" t="s">
        <v>556</v>
      </c>
    </row>
    <row r="474" spans="1:47" s="2" customFormat="1" ht="39">
      <c r="A474" s="33"/>
      <c r="B474" s="34"/>
      <c r="C474" s="33"/>
      <c r="D474" s="180" t="s">
        <v>140</v>
      </c>
      <c r="E474" s="33"/>
      <c r="F474" s="181" t="s">
        <v>557</v>
      </c>
      <c r="G474" s="33"/>
      <c r="H474" s="33"/>
      <c r="I474" s="102"/>
      <c r="J474" s="33"/>
      <c r="K474" s="33"/>
      <c r="L474" s="34"/>
      <c r="M474" s="182"/>
      <c r="N474" s="183"/>
      <c r="O474" s="59"/>
      <c r="P474" s="59"/>
      <c r="Q474" s="59"/>
      <c r="R474" s="59"/>
      <c r="S474" s="59"/>
      <c r="T474" s="60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T474" s="18" t="s">
        <v>140</v>
      </c>
      <c r="AU474" s="18" t="s">
        <v>85</v>
      </c>
    </row>
    <row r="475" spans="2:51" s="13" customFormat="1" ht="12">
      <c r="B475" s="184"/>
      <c r="D475" s="180" t="s">
        <v>142</v>
      </c>
      <c r="E475" s="185" t="s">
        <v>1</v>
      </c>
      <c r="F475" s="186" t="s">
        <v>558</v>
      </c>
      <c r="H475" s="187">
        <v>37.5</v>
      </c>
      <c r="I475" s="188"/>
      <c r="L475" s="184"/>
      <c r="M475" s="189"/>
      <c r="N475" s="190"/>
      <c r="O475" s="190"/>
      <c r="P475" s="190"/>
      <c r="Q475" s="190"/>
      <c r="R475" s="190"/>
      <c r="S475" s="190"/>
      <c r="T475" s="191"/>
      <c r="AT475" s="185" t="s">
        <v>142</v>
      </c>
      <c r="AU475" s="185" t="s">
        <v>85</v>
      </c>
      <c r="AV475" s="13" t="s">
        <v>85</v>
      </c>
      <c r="AW475" s="13" t="s">
        <v>32</v>
      </c>
      <c r="AX475" s="13" t="s">
        <v>83</v>
      </c>
      <c r="AY475" s="185" t="s">
        <v>132</v>
      </c>
    </row>
    <row r="476" spans="1:65" s="2" customFormat="1" ht="24" customHeight="1">
      <c r="A476" s="33"/>
      <c r="B476" s="166"/>
      <c r="C476" s="207" t="s">
        <v>559</v>
      </c>
      <c r="D476" s="207" t="s">
        <v>243</v>
      </c>
      <c r="E476" s="208" t="s">
        <v>560</v>
      </c>
      <c r="F476" s="209" t="s">
        <v>561</v>
      </c>
      <c r="G476" s="210" t="s">
        <v>562</v>
      </c>
      <c r="H476" s="211">
        <v>75</v>
      </c>
      <c r="I476" s="212"/>
      <c r="J476" s="213">
        <f>ROUND(I476*H476,2)</f>
        <v>0</v>
      </c>
      <c r="K476" s="209" t="s">
        <v>869</v>
      </c>
      <c r="L476" s="214"/>
      <c r="M476" s="215" t="s">
        <v>1</v>
      </c>
      <c r="N476" s="216" t="s">
        <v>41</v>
      </c>
      <c r="O476" s="59"/>
      <c r="P476" s="176">
        <f>O476*H476</f>
        <v>0</v>
      </c>
      <c r="Q476" s="176">
        <v>0</v>
      </c>
      <c r="R476" s="176">
        <f>Q476*H476</f>
        <v>0</v>
      </c>
      <c r="S476" s="176">
        <v>0</v>
      </c>
      <c r="T476" s="177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78" t="s">
        <v>184</v>
      </c>
      <c r="AT476" s="178" t="s">
        <v>243</v>
      </c>
      <c r="AU476" s="178" t="s">
        <v>85</v>
      </c>
      <c r="AY476" s="18" t="s">
        <v>132</v>
      </c>
      <c r="BE476" s="179">
        <f>IF(N476="základní",J476,0)</f>
        <v>0</v>
      </c>
      <c r="BF476" s="179">
        <f>IF(N476="snížená",J476,0)</f>
        <v>0</v>
      </c>
      <c r="BG476" s="179">
        <f>IF(N476="zákl. přenesená",J476,0)</f>
        <v>0</v>
      </c>
      <c r="BH476" s="179">
        <f>IF(N476="sníž. přenesená",J476,0)</f>
        <v>0</v>
      </c>
      <c r="BI476" s="179">
        <f>IF(N476="nulová",J476,0)</f>
        <v>0</v>
      </c>
      <c r="BJ476" s="18" t="s">
        <v>83</v>
      </c>
      <c r="BK476" s="179">
        <f>ROUND(I476*H476,2)</f>
        <v>0</v>
      </c>
      <c r="BL476" s="18" t="s">
        <v>138</v>
      </c>
      <c r="BM476" s="178" t="s">
        <v>563</v>
      </c>
    </row>
    <row r="477" spans="1:47" s="2" customFormat="1" ht="19.5">
      <c r="A477" s="33"/>
      <c r="B477" s="34"/>
      <c r="C477" s="33"/>
      <c r="D477" s="180" t="s">
        <v>140</v>
      </c>
      <c r="E477" s="33"/>
      <c r="F477" s="181" t="s">
        <v>564</v>
      </c>
      <c r="G477" s="33"/>
      <c r="H477" s="33"/>
      <c r="I477" s="102"/>
      <c r="J477" s="33"/>
      <c r="K477" s="33"/>
      <c r="L477" s="34"/>
      <c r="M477" s="182"/>
      <c r="N477" s="183"/>
      <c r="O477" s="59"/>
      <c r="P477" s="59"/>
      <c r="Q477" s="59"/>
      <c r="R477" s="59"/>
      <c r="S477" s="59"/>
      <c r="T477" s="60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140</v>
      </c>
      <c r="AU477" s="18" t="s">
        <v>85</v>
      </c>
    </row>
    <row r="478" spans="2:51" s="13" customFormat="1" ht="12">
      <c r="B478" s="184"/>
      <c r="D478" s="180" t="s">
        <v>142</v>
      </c>
      <c r="E478" s="185" t="s">
        <v>1</v>
      </c>
      <c r="F478" s="186" t="s">
        <v>565</v>
      </c>
      <c r="H478" s="187">
        <v>75</v>
      </c>
      <c r="I478" s="188"/>
      <c r="L478" s="184"/>
      <c r="M478" s="189"/>
      <c r="N478" s="190"/>
      <c r="O478" s="190"/>
      <c r="P478" s="190"/>
      <c r="Q478" s="190"/>
      <c r="R478" s="190"/>
      <c r="S478" s="190"/>
      <c r="T478" s="191"/>
      <c r="AT478" s="185" t="s">
        <v>142</v>
      </c>
      <c r="AU478" s="185" t="s">
        <v>85</v>
      </c>
      <c r="AV478" s="13" t="s">
        <v>85</v>
      </c>
      <c r="AW478" s="13" t="s">
        <v>32</v>
      </c>
      <c r="AX478" s="13" t="s">
        <v>83</v>
      </c>
      <c r="AY478" s="185" t="s">
        <v>132</v>
      </c>
    </row>
    <row r="479" spans="1:65" s="2" customFormat="1" ht="24" customHeight="1">
      <c r="A479" s="33"/>
      <c r="B479" s="166"/>
      <c r="C479" s="167" t="s">
        <v>566</v>
      </c>
      <c r="D479" s="167" t="s">
        <v>134</v>
      </c>
      <c r="E479" s="168" t="s">
        <v>567</v>
      </c>
      <c r="F479" s="169" t="s">
        <v>568</v>
      </c>
      <c r="G479" s="170" t="s">
        <v>171</v>
      </c>
      <c r="H479" s="171">
        <v>18.75</v>
      </c>
      <c r="I479" s="172"/>
      <c r="J479" s="173">
        <f>ROUND(I479*H479,2)</f>
        <v>0</v>
      </c>
      <c r="K479" s="169" t="s">
        <v>869</v>
      </c>
      <c r="L479" s="34"/>
      <c r="M479" s="174" t="s">
        <v>1</v>
      </c>
      <c r="N479" s="175" t="s">
        <v>41</v>
      </c>
      <c r="O479" s="59"/>
      <c r="P479" s="176">
        <f>O479*H479</f>
        <v>0</v>
      </c>
      <c r="Q479" s="176">
        <v>0.00158</v>
      </c>
      <c r="R479" s="176">
        <f>Q479*H479</f>
        <v>0.029625000000000002</v>
      </c>
      <c r="S479" s="176">
        <v>0</v>
      </c>
      <c r="T479" s="177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78" t="s">
        <v>138</v>
      </c>
      <c r="AT479" s="178" t="s">
        <v>134</v>
      </c>
      <c r="AU479" s="178" t="s">
        <v>85</v>
      </c>
      <c r="AY479" s="18" t="s">
        <v>132</v>
      </c>
      <c r="BE479" s="179">
        <f>IF(N479="základní",J479,0)</f>
        <v>0</v>
      </c>
      <c r="BF479" s="179">
        <f>IF(N479="snížená",J479,0)</f>
        <v>0</v>
      </c>
      <c r="BG479" s="179">
        <f>IF(N479="zákl. přenesená",J479,0)</f>
        <v>0</v>
      </c>
      <c r="BH479" s="179">
        <f>IF(N479="sníž. přenesená",J479,0)</f>
        <v>0</v>
      </c>
      <c r="BI479" s="179">
        <f>IF(N479="nulová",J479,0)</f>
        <v>0</v>
      </c>
      <c r="BJ479" s="18" t="s">
        <v>83</v>
      </c>
      <c r="BK479" s="179">
        <f>ROUND(I479*H479,2)</f>
        <v>0</v>
      </c>
      <c r="BL479" s="18" t="s">
        <v>138</v>
      </c>
      <c r="BM479" s="178" t="s">
        <v>569</v>
      </c>
    </row>
    <row r="480" spans="1:47" s="2" customFormat="1" ht="29.25">
      <c r="A480" s="33"/>
      <c r="B480" s="34"/>
      <c r="C480" s="33"/>
      <c r="D480" s="180" t="s">
        <v>140</v>
      </c>
      <c r="E480" s="33"/>
      <c r="F480" s="181" t="s">
        <v>570</v>
      </c>
      <c r="G480" s="33"/>
      <c r="H480" s="33"/>
      <c r="I480" s="102"/>
      <c r="J480" s="33"/>
      <c r="K480" s="33"/>
      <c r="L480" s="34"/>
      <c r="M480" s="182"/>
      <c r="N480" s="183"/>
      <c r="O480" s="59"/>
      <c r="P480" s="59"/>
      <c r="Q480" s="59"/>
      <c r="R480" s="59"/>
      <c r="S480" s="59"/>
      <c r="T480" s="60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140</v>
      </c>
      <c r="AU480" s="18" t="s">
        <v>85</v>
      </c>
    </row>
    <row r="481" spans="2:51" s="13" customFormat="1" ht="12">
      <c r="B481" s="184"/>
      <c r="D481" s="180" t="s">
        <v>142</v>
      </c>
      <c r="E481" s="185" t="s">
        <v>1</v>
      </c>
      <c r="F481" s="186" t="s">
        <v>571</v>
      </c>
      <c r="H481" s="187">
        <v>18.75</v>
      </c>
      <c r="I481" s="188"/>
      <c r="L481" s="184"/>
      <c r="M481" s="189"/>
      <c r="N481" s="190"/>
      <c r="O481" s="190"/>
      <c r="P481" s="190"/>
      <c r="Q481" s="190"/>
      <c r="R481" s="190"/>
      <c r="S481" s="190"/>
      <c r="T481" s="191"/>
      <c r="AT481" s="185" t="s">
        <v>142</v>
      </c>
      <c r="AU481" s="185" t="s">
        <v>85</v>
      </c>
      <c r="AV481" s="13" t="s">
        <v>85</v>
      </c>
      <c r="AW481" s="13" t="s">
        <v>32</v>
      </c>
      <c r="AX481" s="13" t="s">
        <v>83</v>
      </c>
      <c r="AY481" s="185" t="s">
        <v>132</v>
      </c>
    </row>
    <row r="482" spans="1:65" s="2" customFormat="1" ht="16.5" customHeight="1">
      <c r="A482" s="33"/>
      <c r="B482" s="166"/>
      <c r="C482" s="167" t="s">
        <v>572</v>
      </c>
      <c r="D482" s="167" t="s">
        <v>134</v>
      </c>
      <c r="E482" s="168" t="s">
        <v>573</v>
      </c>
      <c r="F482" s="169" t="s">
        <v>574</v>
      </c>
      <c r="G482" s="170" t="s">
        <v>529</v>
      </c>
      <c r="H482" s="171">
        <v>75</v>
      </c>
      <c r="I482" s="172"/>
      <c r="J482" s="173">
        <f>ROUND(I482*H482,2)</f>
        <v>0</v>
      </c>
      <c r="K482" s="169" t="s">
        <v>869</v>
      </c>
      <c r="L482" s="34"/>
      <c r="M482" s="174" t="s">
        <v>1</v>
      </c>
      <c r="N482" s="175" t="s">
        <v>41</v>
      </c>
      <c r="O482" s="59"/>
      <c r="P482" s="176">
        <f>O482*H482</f>
        <v>0</v>
      </c>
      <c r="Q482" s="176">
        <v>0</v>
      </c>
      <c r="R482" s="176">
        <f>Q482*H482</f>
        <v>0</v>
      </c>
      <c r="S482" s="176">
        <v>0</v>
      </c>
      <c r="T482" s="177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78" t="s">
        <v>138</v>
      </c>
      <c r="AT482" s="178" t="s">
        <v>134</v>
      </c>
      <c r="AU482" s="178" t="s">
        <v>85</v>
      </c>
      <c r="AY482" s="18" t="s">
        <v>132</v>
      </c>
      <c r="BE482" s="179">
        <f>IF(N482="základní",J482,0)</f>
        <v>0</v>
      </c>
      <c r="BF482" s="179">
        <f>IF(N482="snížená",J482,0)</f>
        <v>0</v>
      </c>
      <c r="BG482" s="179">
        <f>IF(N482="zákl. přenesená",J482,0)</f>
        <v>0</v>
      </c>
      <c r="BH482" s="179">
        <f>IF(N482="sníž. přenesená",J482,0)</f>
        <v>0</v>
      </c>
      <c r="BI482" s="179">
        <f>IF(N482="nulová",J482,0)</f>
        <v>0</v>
      </c>
      <c r="BJ482" s="18" t="s">
        <v>83</v>
      </c>
      <c r="BK482" s="179">
        <f>ROUND(I482*H482,2)</f>
        <v>0</v>
      </c>
      <c r="BL482" s="18" t="s">
        <v>138</v>
      </c>
      <c r="BM482" s="178" t="s">
        <v>575</v>
      </c>
    </row>
    <row r="483" spans="1:47" s="2" customFormat="1" ht="29.25">
      <c r="A483" s="33"/>
      <c r="B483" s="34"/>
      <c r="C483" s="33"/>
      <c r="D483" s="180" t="s">
        <v>140</v>
      </c>
      <c r="E483" s="33"/>
      <c r="F483" s="181" t="s">
        <v>576</v>
      </c>
      <c r="G483" s="33"/>
      <c r="H483" s="33"/>
      <c r="I483" s="102"/>
      <c r="J483" s="33"/>
      <c r="K483" s="33"/>
      <c r="L483" s="34"/>
      <c r="M483" s="182"/>
      <c r="N483" s="183"/>
      <c r="O483" s="59"/>
      <c r="P483" s="59"/>
      <c r="Q483" s="59"/>
      <c r="R483" s="59"/>
      <c r="S483" s="59"/>
      <c r="T483" s="60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140</v>
      </c>
      <c r="AU483" s="18" t="s">
        <v>85</v>
      </c>
    </row>
    <row r="484" spans="2:51" s="13" customFormat="1" ht="12">
      <c r="B484" s="184"/>
      <c r="D484" s="180" t="s">
        <v>142</v>
      </c>
      <c r="E484" s="185" t="s">
        <v>1</v>
      </c>
      <c r="F484" s="186" t="s">
        <v>565</v>
      </c>
      <c r="H484" s="187">
        <v>75</v>
      </c>
      <c r="I484" s="188"/>
      <c r="L484" s="184"/>
      <c r="M484" s="189"/>
      <c r="N484" s="190"/>
      <c r="O484" s="190"/>
      <c r="P484" s="190"/>
      <c r="Q484" s="190"/>
      <c r="R484" s="190"/>
      <c r="S484" s="190"/>
      <c r="T484" s="191"/>
      <c r="AT484" s="185" t="s">
        <v>142</v>
      </c>
      <c r="AU484" s="185" t="s">
        <v>85</v>
      </c>
      <c r="AV484" s="13" t="s">
        <v>85</v>
      </c>
      <c r="AW484" s="13" t="s">
        <v>32</v>
      </c>
      <c r="AX484" s="13" t="s">
        <v>83</v>
      </c>
      <c r="AY484" s="185" t="s">
        <v>132</v>
      </c>
    </row>
    <row r="485" spans="1:65" s="2" customFormat="1" ht="24" customHeight="1">
      <c r="A485" s="33"/>
      <c r="B485" s="166"/>
      <c r="C485" s="167" t="s">
        <v>577</v>
      </c>
      <c r="D485" s="167" t="s">
        <v>134</v>
      </c>
      <c r="E485" s="168" t="s">
        <v>578</v>
      </c>
      <c r="F485" s="169" t="s">
        <v>579</v>
      </c>
      <c r="G485" s="170" t="s">
        <v>137</v>
      </c>
      <c r="H485" s="171">
        <v>442.404</v>
      </c>
      <c r="I485" s="172"/>
      <c r="J485" s="173">
        <f>ROUND(I485*H485,2)</f>
        <v>0</v>
      </c>
      <c r="K485" s="169" t="s">
        <v>869</v>
      </c>
      <c r="L485" s="34"/>
      <c r="M485" s="174" t="s">
        <v>1</v>
      </c>
      <c r="N485" s="175" t="s">
        <v>41</v>
      </c>
      <c r="O485" s="59"/>
      <c r="P485" s="176">
        <f>O485*H485</f>
        <v>0</v>
      </c>
      <c r="Q485" s="176">
        <v>0</v>
      </c>
      <c r="R485" s="176">
        <f>Q485*H485</f>
        <v>0</v>
      </c>
      <c r="S485" s="176">
        <v>0.0225</v>
      </c>
      <c r="T485" s="177">
        <f>S485*H485</f>
        <v>9.954089999999999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78" t="s">
        <v>138</v>
      </c>
      <c r="AT485" s="178" t="s">
        <v>134</v>
      </c>
      <c r="AU485" s="178" t="s">
        <v>85</v>
      </c>
      <c r="AY485" s="18" t="s">
        <v>132</v>
      </c>
      <c r="BE485" s="179">
        <f>IF(N485="základní",J485,0)</f>
        <v>0</v>
      </c>
      <c r="BF485" s="179">
        <f>IF(N485="snížená",J485,0)</f>
        <v>0</v>
      </c>
      <c r="BG485" s="179">
        <f>IF(N485="zákl. přenesená",J485,0)</f>
        <v>0</v>
      </c>
      <c r="BH485" s="179">
        <f>IF(N485="sníž. přenesená",J485,0)</f>
        <v>0</v>
      </c>
      <c r="BI485" s="179">
        <f>IF(N485="nulová",J485,0)</f>
        <v>0</v>
      </c>
      <c r="BJ485" s="18" t="s">
        <v>83</v>
      </c>
      <c r="BK485" s="179">
        <f>ROUND(I485*H485,2)</f>
        <v>0</v>
      </c>
      <c r="BL485" s="18" t="s">
        <v>138</v>
      </c>
      <c r="BM485" s="178" t="s">
        <v>580</v>
      </c>
    </row>
    <row r="486" spans="1:47" s="2" customFormat="1" ht="29.25">
      <c r="A486" s="33"/>
      <c r="B486" s="34"/>
      <c r="C486" s="33"/>
      <c r="D486" s="180" t="s">
        <v>140</v>
      </c>
      <c r="E486" s="33"/>
      <c r="F486" s="181" t="s">
        <v>581</v>
      </c>
      <c r="G486" s="33"/>
      <c r="H486" s="33"/>
      <c r="I486" s="102"/>
      <c r="J486" s="33"/>
      <c r="K486" s="33"/>
      <c r="L486" s="34"/>
      <c r="M486" s="182"/>
      <c r="N486" s="183"/>
      <c r="O486" s="59"/>
      <c r="P486" s="59"/>
      <c r="Q486" s="59"/>
      <c r="R486" s="59"/>
      <c r="S486" s="59"/>
      <c r="T486" s="60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T486" s="18" t="s">
        <v>140</v>
      </c>
      <c r="AU486" s="18" t="s">
        <v>85</v>
      </c>
    </row>
    <row r="487" spans="2:51" s="14" customFormat="1" ht="12">
      <c r="B487" s="192"/>
      <c r="D487" s="180" t="s">
        <v>142</v>
      </c>
      <c r="E487" s="193" t="s">
        <v>1</v>
      </c>
      <c r="F487" s="194" t="s">
        <v>434</v>
      </c>
      <c r="H487" s="193" t="s">
        <v>1</v>
      </c>
      <c r="I487" s="195"/>
      <c r="L487" s="192"/>
      <c r="M487" s="196"/>
      <c r="N487" s="197"/>
      <c r="O487" s="197"/>
      <c r="P487" s="197"/>
      <c r="Q487" s="197"/>
      <c r="R487" s="197"/>
      <c r="S487" s="197"/>
      <c r="T487" s="198"/>
      <c r="AT487" s="193" t="s">
        <v>142</v>
      </c>
      <c r="AU487" s="193" t="s">
        <v>85</v>
      </c>
      <c r="AV487" s="14" t="s">
        <v>83</v>
      </c>
      <c r="AW487" s="14" t="s">
        <v>32</v>
      </c>
      <c r="AX487" s="14" t="s">
        <v>76</v>
      </c>
      <c r="AY487" s="193" t="s">
        <v>132</v>
      </c>
    </row>
    <row r="488" spans="2:51" s="13" customFormat="1" ht="12">
      <c r="B488" s="184"/>
      <c r="D488" s="180" t="s">
        <v>142</v>
      </c>
      <c r="E488" s="185" t="s">
        <v>1</v>
      </c>
      <c r="F488" s="186" t="s">
        <v>435</v>
      </c>
      <c r="H488" s="187">
        <v>368.67</v>
      </c>
      <c r="I488" s="188"/>
      <c r="L488" s="184"/>
      <c r="M488" s="189"/>
      <c r="N488" s="190"/>
      <c r="O488" s="190"/>
      <c r="P488" s="190"/>
      <c r="Q488" s="190"/>
      <c r="R488" s="190"/>
      <c r="S488" s="190"/>
      <c r="T488" s="191"/>
      <c r="AT488" s="185" t="s">
        <v>142</v>
      </c>
      <c r="AU488" s="185" t="s">
        <v>85</v>
      </c>
      <c r="AV488" s="13" t="s">
        <v>85</v>
      </c>
      <c r="AW488" s="13" t="s">
        <v>32</v>
      </c>
      <c r="AX488" s="13" t="s">
        <v>76</v>
      </c>
      <c r="AY488" s="185" t="s">
        <v>132</v>
      </c>
    </row>
    <row r="489" spans="2:51" s="14" customFormat="1" ht="12">
      <c r="B489" s="192"/>
      <c r="D489" s="180" t="s">
        <v>142</v>
      </c>
      <c r="E489" s="193" t="s">
        <v>1</v>
      </c>
      <c r="F489" s="194" t="s">
        <v>337</v>
      </c>
      <c r="H489" s="193" t="s">
        <v>1</v>
      </c>
      <c r="I489" s="195"/>
      <c r="L489" s="192"/>
      <c r="M489" s="196"/>
      <c r="N489" s="197"/>
      <c r="O489" s="197"/>
      <c r="P489" s="197"/>
      <c r="Q489" s="197"/>
      <c r="R489" s="197"/>
      <c r="S489" s="197"/>
      <c r="T489" s="198"/>
      <c r="AT489" s="193" t="s">
        <v>142</v>
      </c>
      <c r="AU489" s="193" t="s">
        <v>85</v>
      </c>
      <c r="AV489" s="14" t="s">
        <v>83</v>
      </c>
      <c r="AW489" s="14" t="s">
        <v>32</v>
      </c>
      <c r="AX489" s="14" t="s">
        <v>76</v>
      </c>
      <c r="AY489" s="193" t="s">
        <v>132</v>
      </c>
    </row>
    <row r="490" spans="2:51" s="13" customFormat="1" ht="12">
      <c r="B490" s="184"/>
      <c r="D490" s="180" t="s">
        <v>142</v>
      </c>
      <c r="E490" s="185" t="s">
        <v>1</v>
      </c>
      <c r="F490" s="186" t="s">
        <v>582</v>
      </c>
      <c r="H490" s="187">
        <v>73.734</v>
      </c>
      <c r="I490" s="188"/>
      <c r="L490" s="184"/>
      <c r="M490" s="189"/>
      <c r="N490" s="190"/>
      <c r="O490" s="190"/>
      <c r="P490" s="190"/>
      <c r="Q490" s="190"/>
      <c r="R490" s="190"/>
      <c r="S490" s="190"/>
      <c r="T490" s="191"/>
      <c r="AT490" s="185" t="s">
        <v>142</v>
      </c>
      <c r="AU490" s="185" t="s">
        <v>85</v>
      </c>
      <c r="AV490" s="13" t="s">
        <v>85</v>
      </c>
      <c r="AW490" s="13" t="s">
        <v>32</v>
      </c>
      <c r="AX490" s="13" t="s">
        <v>76</v>
      </c>
      <c r="AY490" s="185" t="s">
        <v>132</v>
      </c>
    </row>
    <row r="491" spans="2:51" s="15" customFormat="1" ht="12">
      <c r="B491" s="199"/>
      <c r="D491" s="180" t="s">
        <v>142</v>
      </c>
      <c r="E491" s="200" t="s">
        <v>1</v>
      </c>
      <c r="F491" s="201" t="s">
        <v>152</v>
      </c>
      <c r="H491" s="202">
        <v>442.404</v>
      </c>
      <c r="I491" s="203"/>
      <c r="L491" s="199"/>
      <c r="M491" s="204"/>
      <c r="N491" s="205"/>
      <c r="O491" s="205"/>
      <c r="P491" s="205"/>
      <c r="Q491" s="205"/>
      <c r="R491" s="205"/>
      <c r="S491" s="205"/>
      <c r="T491" s="206"/>
      <c r="AT491" s="200" t="s">
        <v>142</v>
      </c>
      <c r="AU491" s="200" t="s">
        <v>85</v>
      </c>
      <c r="AV491" s="15" t="s">
        <v>138</v>
      </c>
      <c r="AW491" s="15" t="s">
        <v>32</v>
      </c>
      <c r="AX491" s="15" t="s">
        <v>83</v>
      </c>
      <c r="AY491" s="200" t="s">
        <v>132</v>
      </c>
    </row>
    <row r="492" spans="1:65" s="2" customFormat="1" ht="24" customHeight="1">
      <c r="A492" s="33"/>
      <c r="B492" s="166"/>
      <c r="C492" s="167" t="s">
        <v>583</v>
      </c>
      <c r="D492" s="167" t="s">
        <v>134</v>
      </c>
      <c r="E492" s="168" t="s">
        <v>584</v>
      </c>
      <c r="F492" s="169" t="s">
        <v>585</v>
      </c>
      <c r="G492" s="170" t="s">
        <v>137</v>
      </c>
      <c r="H492" s="171">
        <v>3539.232</v>
      </c>
      <c r="I492" s="172"/>
      <c r="J492" s="173">
        <f>ROUND(I492*H492,2)</f>
        <v>0</v>
      </c>
      <c r="K492" s="169" t="s">
        <v>869</v>
      </c>
      <c r="L492" s="34"/>
      <c r="M492" s="174" t="s">
        <v>1</v>
      </c>
      <c r="N492" s="175" t="s">
        <v>41</v>
      </c>
      <c r="O492" s="59"/>
      <c r="P492" s="176">
        <f>O492*H492</f>
        <v>0</v>
      </c>
      <c r="Q492" s="176">
        <v>0</v>
      </c>
      <c r="R492" s="176">
        <f>Q492*H492</f>
        <v>0</v>
      </c>
      <c r="S492" s="176">
        <v>0.0045</v>
      </c>
      <c r="T492" s="177">
        <f>S492*H492</f>
        <v>15.926543999999998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78" t="s">
        <v>138</v>
      </c>
      <c r="AT492" s="178" t="s">
        <v>134</v>
      </c>
      <c r="AU492" s="178" t="s">
        <v>85</v>
      </c>
      <c r="AY492" s="18" t="s">
        <v>132</v>
      </c>
      <c r="BE492" s="179">
        <f>IF(N492="základní",J492,0)</f>
        <v>0</v>
      </c>
      <c r="BF492" s="179">
        <f>IF(N492="snížená",J492,0)</f>
        <v>0</v>
      </c>
      <c r="BG492" s="179">
        <f>IF(N492="zákl. přenesená",J492,0)</f>
        <v>0</v>
      </c>
      <c r="BH492" s="179">
        <f>IF(N492="sníž. přenesená",J492,0)</f>
        <v>0</v>
      </c>
      <c r="BI492" s="179">
        <f>IF(N492="nulová",J492,0)</f>
        <v>0</v>
      </c>
      <c r="BJ492" s="18" t="s">
        <v>83</v>
      </c>
      <c r="BK492" s="179">
        <f>ROUND(I492*H492,2)</f>
        <v>0</v>
      </c>
      <c r="BL492" s="18" t="s">
        <v>138</v>
      </c>
      <c r="BM492" s="178" t="s">
        <v>586</v>
      </c>
    </row>
    <row r="493" spans="1:47" s="2" customFormat="1" ht="19.5">
      <c r="A493" s="33"/>
      <c r="B493" s="34"/>
      <c r="C493" s="33"/>
      <c r="D493" s="180" t="s">
        <v>140</v>
      </c>
      <c r="E493" s="33"/>
      <c r="F493" s="181" t="s">
        <v>141</v>
      </c>
      <c r="G493" s="33"/>
      <c r="H493" s="33"/>
      <c r="I493" s="102"/>
      <c r="J493" s="33"/>
      <c r="K493" s="33"/>
      <c r="L493" s="34"/>
      <c r="M493" s="182"/>
      <c r="N493" s="183"/>
      <c r="O493" s="59"/>
      <c r="P493" s="59"/>
      <c r="Q493" s="59"/>
      <c r="R493" s="59"/>
      <c r="S493" s="59"/>
      <c r="T493" s="60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T493" s="18" t="s">
        <v>140</v>
      </c>
      <c r="AU493" s="18" t="s">
        <v>85</v>
      </c>
    </row>
    <row r="494" spans="2:51" s="14" customFormat="1" ht="12">
      <c r="B494" s="192"/>
      <c r="D494" s="180" t="s">
        <v>142</v>
      </c>
      <c r="E494" s="193" t="s">
        <v>1</v>
      </c>
      <c r="F494" s="194" t="s">
        <v>587</v>
      </c>
      <c r="H494" s="193" t="s">
        <v>1</v>
      </c>
      <c r="I494" s="195"/>
      <c r="L494" s="192"/>
      <c r="M494" s="196"/>
      <c r="N494" s="197"/>
      <c r="O494" s="197"/>
      <c r="P494" s="197"/>
      <c r="Q494" s="197"/>
      <c r="R494" s="197"/>
      <c r="S494" s="197"/>
      <c r="T494" s="198"/>
      <c r="AT494" s="193" t="s">
        <v>142</v>
      </c>
      <c r="AU494" s="193" t="s">
        <v>85</v>
      </c>
      <c r="AV494" s="14" t="s">
        <v>83</v>
      </c>
      <c r="AW494" s="14" t="s">
        <v>32</v>
      </c>
      <c r="AX494" s="14" t="s">
        <v>76</v>
      </c>
      <c r="AY494" s="193" t="s">
        <v>132</v>
      </c>
    </row>
    <row r="495" spans="2:51" s="13" customFormat="1" ht="12">
      <c r="B495" s="184"/>
      <c r="D495" s="180" t="s">
        <v>142</v>
      </c>
      <c r="E495" s="185" t="s">
        <v>1</v>
      </c>
      <c r="F495" s="186" t="s">
        <v>588</v>
      </c>
      <c r="H495" s="187">
        <v>3539.232</v>
      </c>
      <c r="I495" s="188"/>
      <c r="L495" s="184"/>
      <c r="M495" s="189"/>
      <c r="N495" s="190"/>
      <c r="O495" s="190"/>
      <c r="P495" s="190"/>
      <c r="Q495" s="190"/>
      <c r="R495" s="190"/>
      <c r="S495" s="190"/>
      <c r="T495" s="191"/>
      <c r="AT495" s="185" t="s">
        <v>142</v>
      </c>
      <c r="AU495" s="185" t="s">
        <v>85</v>
      </c>
      <c r="AV495" s="13" t="s">
        <v>85</v>
      </c>
      <c r="AW495" s="13" t="s">
        <v>32</v>
      </c>
      <c r="AX495" s="13" t="s">
        <v>83</v>
      </c>
      <c r="AY495" s="185" t="s">
        <v>132</v>
      </c>
    </row>
    <row r="496" spans="1:65" s="2" customFormat="1" ht="16.5" customHeight="1">
      <c r="A496" s="33"/>
      <c r="B496" s="166"/>
      <c r="C496" s="167" t="s">
        <v>589</v>
      </c>
      <c r="D496" s="167" t="s">
        <v>134</v>
      </c>
      <c r="E496" s="168" t="s">
        <v>590</v>
      </c>
      <c r="F496" s="169" t="s">
        <v>591</v>
      </c>
      <c r="G496" s="170" t="s">
        <v>137</v>
      </c>
      <c r="H496" s="171">
        <v>442.404</v>
      </c>
      <c r="I496" s="172"/>
      <c r="J496" s="173">
        <f>ROUND(I496*H496,2)</f>
        <v>0</v>
      </c>
      <c r="K496" s="169" t="s">
        <v>869</v>
      </c>
      <c r="L496" s="34"/>
      <c r="M496" s="174" t="s">
        <v>1</v>
      </c>
      <c r="N496" s="175" t="s">
        <v>41</v>
      </c>
      <c r="O496" s="59"/>
      <c r="P496" s="176">
        <f>O496*H496</f>
        <v>0</v>
      </c>
      <c r="Q496" s="176">
        <v>0</v>
      </c>
      <c r="R496" s="176">
        <f>Q496*H496</f>
        <v>0</v>
      </c>
      <c r="S496" s="176">
        <v>0</v>
      </c>
      <c r="T496" s="177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78" t="s">
        <v>138</v>
      </c>
      <c r="AT496" s="178" t="s">
        <v>134</v>
      </c>
      <c r="AU496" s="178" t="s">
        <v>85</v>
      </c>
      <c r="AY496" s="18" t="s">
        <v>132</v>
      </c>
      <c r="BE496" s="179">
        <f>IF(N496="základní",J496,0)</f>
        <v>0</v>
      </c>
      <c r="BF496" s="179">
        <f>IF(N496="snížená",J496,0)</f>
        <v>0</v>
      </c>
      <c r="BG496" s="179">
        <f>IF(N496="zákl. přenesená",J496,0)</f>
        <v>0</v>
      </c>
      <c r="BH496" s="179">
        <f>IF(N496="sníž. přenesená",J496,0)</f>
        <v>0</v>
      </c>
      <c r="BI496" s="179">
        <f>IF(N496="nulová",J496,0)</f>
        <v>0</v>
      </c>
      <c r="BJ496" s="18" t="s">
        <v>83</v>
      </c>
      <c r="BK496" s="179">
        <f>ROUND(I496*H496,2)</f>
        <v>0</v>
      </c>
      <c r="BL496" s="18" t="s">
        <v>138</v>
      </c>
      <c r="BM496" s="178" t="s">
        <v>592</v>
      </c>
    </row>
    <row r="497" spans="1:47" s="2" customFormat="1" ht="19.5">
      <c r="A497" s="33"/>
      <c r="B497" s="34"/>
      <c r="C497" s="33"/>
      <c r="D497" s="180" t="s">
        <v>140</v>
      </c>
      <c r="E497" s="33"/>
      <c r="F497" s="181" t="s">
        <v>141</v>
      </c>
      <c r="G497" s="33"/>
      <c r="H497" s="33"/>
      <c r="I497" s="102"/>
      <c r="J497" s="33"/>
      <c r="K497" s="33"/>
      <c r="L497" s="34"/>
      <c r="M497" s="182"/>
      <c r="N497" s="183"/>
      <c r="O497" s="59"/>
      <c r="P497" s="59"/>
      <c r="Q497" s="59"/>
      <c r="R497" s="59"/>
      <c r="S497" s="59"/>
      <c r="T497" s="60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T497" s="18" t="s">
        <v>140</v>
      </c>
      <c r="AU497" s="18" t="s">
        <v>85</v>
      </c>
    </row>
    <row r="498" spans="1:65" s="2" customFormat="1" ht="24" customHeight="1">
      <c r="A498" s="33"/>
      <c r="B498" s="166"/>
      <c r="C498" s="167" t="s">
        <v>593</v>
      </c>
      <c r="D498" s="167" t="s">
        <v>134</v>
      </c>
      <c r="E498" s="168" t="s">
        <v>594</v>
      </c>
      <c r="F498" s="169" t="s">
        <v>595</v>
      </c>
      <c r="G498" s="170" t="s">
        <v>260</v>
      </c>
      <c r="H498" s="171">
        <v>3.115</v>
      </c>
      <c r="I498" s="172"/>
      <c r="J498" s="173">
        <f>ROUND(I498*H498,2)</f>
        <v>0</v>
      </c>
      <c r="K498" s="169" t="s">
        <v>869</v>
      </c>
      <c r="L498" s="34"/>
      <c r="M498" s="174" t="s">
        <v>1</v>
      </c>
      <c r="N498" s="175" t="s">
        <v>41</v>
      </c>
      <c r="O498" s="59"/>
      <c r="P498" s="176">
        <f>O498*H498</f>
        <v>0</v>
      </c>
      <c r="Q498" s="176">
        <v>1.06738</v>
      </c>
      <c r="R498" s="176">
        <f>Q498*H498</f>
        <v>3.3248887000000003</v>
      </c>
      <c r="S498" s="176">
        <v>0</v>
      </c>
      <c r="T498" s="177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78" t="s">
        <v>138</v>
      </c>
      <c r="AT498" s="178" t="s">
        <v>134</v>
      </c>
      <c r="AU498" s="178" t="s">
        <v>85</v>
      </c>
      <c r="AY498" s="18" t="s">
        <v>132</v>
      </c>
      <c r="BE498" s="179">
        <f>IF(N498="základní",J498,0)</f>
        <v>0</v>
      </c>
      <c r="BF498" s="179">
        <f>IF(N498="snížená",J498,0)</f>
        <v>0</v>
      </c>
      <c r="BG498" s="179">
        <f>IF(N498="zákl. přenesená",J498,0)</f>
        <v>0</v>
      </c>
      <c r="BH498" s="179">
        <f>IF(N498="sníž. přenesená",J498,0)</f>
        <v>0</v>
      </c>
      <c r="BI498" s="179">
        <f>IF(N498="nulová",J498,0)</f>
        <v>0</v>
      </c>
      <c r="BJ498" s="18" t="s">
        <v>83</v>
      </c>
      <c r="BK498" s="179">
        <f>ROUND(I498*H498,2)</f>
        <v>0</v>
      </c>
      <c r="BL498" s="18" t="s">
        <v>138</v>
      </c>
      <c r="BM498" s="178" t="s">
        <v>596</v>
      </c>
    </row>
    <row r="499" spans="1:47" s="2" customFormat="1" ht="19.5">
      <c r="A499" s="33"/>
      <c r="B499" s="34"/>
      <c r="C499" s="33"/>
      <c r="D499" s="180" t="s">
        <v>140</v>
      </c>
      <c r="E499" s="33"/>
      <c r="F499" s="181" t="s">
        <v>141</v>
      </c>
      <c r="G499" s="33"/>
      <c r="H499" s="33"/>
      <c r="I499" s="102"/>
      <c r="J499" s="33"/>
      <c r="K499" s="33"/>
      <c r="L499" s="34"/>
      <c r="M499" s="182"/>
      <c r="N499" s="183"/>
      <c r="O499" s="59"/>
      <c r="P499" s="59"/>
      <c r="Q499" s="59"/>
      <c r="R499" s="59"/>
      <c r="S499" s="59"/>
      <c r="T499" s="60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T499" s="18" t="s">
        <v>140</v>
      </c>
      <c r="AU499" s="18" t="s">
        <v>85</v>
      </c>
    </row>
    <row r="500" spans="2:51" s="14" customFormat="1" ht="12">
      <c r="B500" s="192"/>
      <c r="D500" s="180" t="s">
        <v>142</v>
      </c>
      <c r="E500" s="193" t="s">
        <v>1</v>
      </c>
      <c r="F500" s="194" t="s">
        <v>597</v>
      </c>
      <c r="H500" s="193" t="s">
        <v>1</v>
      </c>
      <c r="I500" s="195"/>
      <c r="L500" s="192"/>
      <c r="M500" s="196"/>
      <c r="N500" s="197"/>
      <c r="O500" s="197"/>
      <c r="P500" s="197"/>
      <c r="Q500" s="197"/>
      <c r="R500" s="197"/>
      <c r="S500" s="197"/>
      <c r="T500" s="198"/>
      <c r="AT500" s="193" t="s">
        <v>142</v>
      </c>
      <c r="AU500" s="193" t="s">
        <v>85</v>
      </c>
      <c r="AV500" s="14" t="s">
        <v>83</v>
      </c>
      <c r="AW500" s="14" t="s">
        <v>32</v>
      </c>
      <c r="AX500" s="14" t="s">
        <v>76</v>
      </c>
      <c r="AY500" s="193" t="s">
        <v>132</v>
      </c>
    </row>
    <row r="501" spans="2:51" s="13" customFormat="1" ht="12">
      <c r="B501" s="184"/>
      <c r="D501" s="180" t="s">
        <v>142</v>
      </c>
      <c r="E501" s="185" t="s">
        <v>1</v>
      </c>
      <c r="F501" s="186" t="s">
        <v>598</v>
      </c>
      <c r="H501" s="187">
        <v>3.115</v>
      </c>
      <c r="I501" s="188"/>
      <c r="L501" s="184"/>
      <c r="M501" s="189"/>
      <c r="N501" s="190"/>
      <c r="O501" s="190"/>
      <c r="P501" s="190"/>
      <c r="Q501" s="190"/>
      <c r="R501" s="190"/>
      <c r="S501" s="190"/>
      <c r="T501" s="191"/>
      <c r="AT501" s="185" t="s">
        <v>142</v>
      </c>
      <c r="AU501" s="185" t="s">
        <v>85</v>
      </c>
      <c r="AV501" s="13" t="s">
        <v>85</v>
      </c>
      <c r="AW501" s="13" t="s">
        <v>32</v>
      </c>
      <c r="AX501" s="13" t="s">
        <v>83</v>
      </c>
      <c r="AY501" s="185" t="s">
        <v>132</v>
      </c>
    </row>
    <row r="502" spans="2:63" s="12" customFormat="1" ht="22.9" customHeight="1">
      <c r="B502" s="153"/>
      <c r="D502" s="154" t="s">
        <v>75</v>
      </c>
      <c r="E502" s="164" t="s">
        <v>599</v>
      </c>
      <c r="F502" s="164" t="s">
        <v>600</v>
      </c>
      <c r="I502" s="156"/>
      <c r="J502" s="165">
        <f>BK502</f>
        <v>0</v>
      </c>
      <c r="L502" s="153"/>
      <c r="M502" s="158"/>
      <c r="N502" s="159"/>
      <c r="O502" s="159"/>
      <c r="P502" s="160">
        <f>SUM(P503:P511)</f>
        <v>0</v>
      </c>
      <c r="Q502" s="159"/>
      <c r="R502" s="160">
        <f>SUM(R503:R511)</f>
        <v>0</v>
      </c>
      <c r="S502" s="159"/>
      <c r="T502" s="161">
        <f>SUM(T503:T511)</f>
        <v>0</v>
      </c>
      <c r="AR502" s="154" t="s">
        <v>83</v>
      </c>
      <c r="AT502" s="162" t="s">
        <v>75</v>
      </c>
      <c r="AU502" s="162" t="s">
        <v>83</v>
      </c>
      <c r="AY502" s="154" t="s">
        <v>132</v>
      </c>
      <c r="BK502" s="163">
        <f>SUM(BK503:BK511)</f>
        <v>0</v>
      </c>
    </row>
    <row r="503" spans="1:65" s="2" customFormat="1" ht="24" customHeight="1">
      <c r="A503" s="33"/>
      <c r="B503" s="166"/>
      <c r="C503" s="167" t="s">
        <v>601</v>
      </c>
      <c r="D503" s="167" t="s">
        <v>134</v>
      </c>
      <c r="E503" s="168" t="s">
        <v>602</v>
      </c>
      <c r="F503" s="169" t="s">
        <v>603</v>
      </c>
      <c r="G503" s="170" t="s">
        <v>260</v>
      </c>
      <c r="H503" s="171">
        <v>948.152</v>
      </c>
      <c r="I503" s="172"/>
      <c r="J503" s="173">
        <f>ROUND(I503*H503,2)</f>
        <v>0</v>
      </c>
      <c r="K503" s="169" t="s">
        <v>869</v>
      </c>
      <c r="L503" s="34"/>
      <c r="M503" s="174" t="s">
        <v>1</v>
      </c>
      <c r="N503" s="175" t="s">
        <v>41</v>
      </c>
      <c r="O503" s="59"/>
      <c r="P503" s="176">
        <f>O503*H503</f>
        <v>0</v>
      </c>
      <c r="Q503" s="176">
        <v>0</v>
      </c>
      <c r="R503" s="176">
        <f>Q503*H503</f>
        <v>0</v>
      </c>
      <c r="S503" s="176">
        <v>0</v>
      </c>
      <c r="T503" s="177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78" t="s">
        <v>138</v>
      </c>
      <c r="AT503" s="178" t="s">
        <v>134</v>
      </c>
      <c r="AU503" s="178" t="s">
        <v>85</v>
      </c>
      <c r="AY503" s="18" t="s">
        <v>132</v>
      </c>
      <c r="BE503" s="179">
        <f>IF(N503="základní",J503,0)</f>
        <v>0</v>
      </c>
      <c r="BF503" s="179">
        <f>IF(N503="snížená",J503,0)</f>
        <v>0</v>
      </c>
      <c r="BG503" s="179">
        <f>IF(N503="zákl. přenesená",J503,0)</f>
        <v>0</v>
      </c>
      <c r="BH503" s="179">
        <f>IF(N503="sníž. přenesená",J503,0)</f>
        <v>0</v>
      </c>
      <c r="BI503" s="179">
        <f>IF(N503="nulová",J503,0)</f>
        <v>0</v>
      </c>
      <c r="BJ503" s="18" t="s">
        <v>83</v>
      </c>
      <c r="BK503" s="179">
        <f>ROUND(I503*H503,2)</f>
        <v>0</v>
      </c>
      <c r="BL503" s="18" t="s">
        <v>138</v>
      </c>
      <c r="BM503" s="178" t="s">
        <v>604</v>
      </c>
    </row>
    <row r="504" spans="1:65" s="2" customFormat="1" ht="24" customHeight="1">
      <c r="A504" s="33"/>
      <c r="B504" s="166"/>
      <c r="C504" s="167" t="s">
        <v>605</v>
      </c>
      <c r="D504" s="167" t="s">
        <v>134</v>
      </c>
      <c r="E504" s="168" t="s">
        <v>606</v>
      </c>
      <c r="F504" s="169" t="s">
        <v>607</v>
      </c>
      <c r="G504" s="170" t="s">
        <v>260</v>
      </c>
      <c r="H504" s="171">
        <v>948.152</v>
      </c>
      <c r="I504" s="172"/>
      <c r="J504" s="173">
        <f>ROUND(I504*H504,2)</f>
        <v>0</v>
      </c>
      <c r="K504" s="169" t="s">
        <v>869</v>
      </c>
      <c r="L504" s="34"/>
      <c r="M504" s="174" t="s">
        <v>1</v>
      </c>
      <c r="N504" s="175" t="s">
        <v>41</v>
      </c>
      <c r="O504" s="59"/>
      <c r="P504" s="176">
        <f>O504*H504</f>
        <v>0</v>
      </c>
      <c r="Q504" s="176">
        <v>0</v>
      </c>
      <c r="R504" s="176">
        <f>Q504*H504</f>
        <v>0</v>
      </c>
      <c r="S504" s="176">
        <v>0</v>
      </c>
      <c r="T504" s="177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78" t="s">
        <v>138</v>
      </c>
      <c r="AT504" s="178" t="s">
        <v>134</v>
      </c>
      <c r="AU504" s="178" t="s">
        <v>85</v>
      </c>
      <c r="AY504" s="18" t="s">
        <v>132</v>
      </c>
      <c r="BE504" s="179">
        <f>IF(N504="základní",J504,0)</f>
        <v>0</v>
      </c>
      <c r="BF504" s="179">
        <f>IF(N504="snížená",J504,0)</f>
        <v>0</v>
      </c>
      <c r="BG504" s="179">
        <f>IF(N504="zákl. přenesená",J504,0)</f>
        <v>0</v>
      </c>
      <c r="BH504" s="179">
        <f>IF(N504="sníž. přenesená",J504,0)</f>
        <v>0</v>
      </c>
      <c r="BI504" s="179">
        <f>IF(N504="nulová",J504,0)</f>
        <v>0</v>
      </c>
      <c r="BJ504" s="18" t="s">
        <v>83</v>
      </c>
      <c r="BK504" s="179">
        <f>ROUND(I504*H504,2)</f>
        <v>0</v>
      </c>
      <c r="BL504" s="18" t="s">
        <v>138</v>
      </c>
      <c r="BM504" s="178" t="s">
        <v>608</v>
      </c>
    </row>
    <row r="505" spans="1:65" s="2" customFormat="1" ht="24" customHeight="1">
      <c r="A505" s="33"/>
      <c r="B505" s="166"/>
      <c r="C505" s="167" t="s">
        <v>609</v>
      </c>
      <c r="D505" s="167" t="s">
        <v>134</v>
      </c>
      <c r="E505" s="168" t="s">
        <v>610</v>
      </c>
      <c r="F505" s="169" t="s">
        <v>611</v>
      </c>
      <c r="G505" s="170" t="s">
        <v>260</v>
      </c>
      <c r="H505" s="171">
        <v>8533.368</v>
      </c>
      <c r="I505" s="172"/>
      <c r="J505" s="173">
        <f>ROUND(I505*H505,2)</f>
        <v>0</v>
      </c>
      <c r="K505" s="169" t="s">
        <v>869</v>
      </c>
      <c r="L505" s="34"/>
      <c r="M505" s="174" t="s">
        <v>1</v>
      </c>
      <c r="N505" s="175" t="s">
        <v>41</v>
      </c>
      <c r="O505" s="59"/>
      <c r="P505" s="176">
        <f>O505*H505</f>
        <v>0</v>
      </c>
      <c r="Q505" s="176">
        <v>0</v>
      </c>
      <c r="R505" s="176">
        <f>Q505*H505</f>
        <v>0</v>
      </c>
      <c r="S505" s="176">
        <v>0</v>
      </c>
      <c r="T505" s="177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78" t="s">
        <v>138</v>
      </c>
      <c r="AT505" s="178" t="s">
        <v>134</v>
      </c>
      <c r="AU505" s="178" t="s">
        <v>85</v>
      </c>
      <c r="AY505" s="18" t="s">
        <v>132</v>
      </c>
      <c r="BE505" s="179">
        <f>IF(N505="základní",J505,0)</f>
        <v>0</v>
      </c>
      <c r="BF505" s="179">
        <f>IF(N505="snížená",J505,0)</f>
        <v>0</v>
      </c>
      <c r="BG505" s="179">
        <f>IF(N505="zákl. přenesená",J505,0)</f>
        <v>0</v>
      </c>
      <c r="BH505" s="179">
        <f>IF(N505="sníž. přenesená",J505,0)</f>
        <v>0</v>
      </c>
      <c r="BI505" s="179">
        <f>IF(N505="nulová",J505,0)</f>
        <v>0</v>
      </c>
      <c r="BJ505" s="18" t="s">
        <v>83</v>
      </c>
      <c r="BK505" s="179">
        <f>ROUND(I505*H505,2)</f>
        <v>0</v>
      </c>
      <c r="BL505" s="18" t="s">
        <v>138</v>
      </c>
      <c r="BM505" s="178" t="s">
        <v>612</v>
      </c>
    </row>
    <row r="506" spans="2:51" s="13" customFormat="1" ht="12">
      <c r="B506" s="184"/>
      <c r="D506" s="180" t="s">
        <v>142</v>
      </c>
      <c r="E506" s="185" t="s">
        <v>1</v>
      </c>
      <c r="F506" s="186" t="s">
        <v>613</v>
      </c>
      <c r="H506" s="187">
        <v>8533.368</v>
      </c>
      <c r="I506" s="188"/>
      <c r="L506" s="184"/>
      <c r="M506" s="189"/>
      <c r="N506" s="190"/>
      <c r="O506" s="190"/>
      <c r="P506" s="190"/>
      <c r="Q506" s="190"/>
      <c r="R506" s="190"/>
      <c r="S506" s="190"/>
      <c r="T506" s="191"/>
      <c r="AT506" s="185" t="s">
        <v>142</v>
      </c>
      <c r="AU506" s="185" t="s">
        <v>85</v>
      </c>
      <c r="AV506" s="13" t="s">
        <v>85</v>
      </c>
      <c r="AW506" s="13" t="s">
        <v>32</v>
      </c>
      <c r="AX506" s="13" t="s">
        <v>83</v>
      </c>
      <c r="AY506" s="185" t="s">
        <v>132</v>
      </c>
    </row>
    <row r="507" spans="1:65" s="2" customFormat="1" ht="24" customHeight="1">
      <c r="A507" s="33"/>
      <c r="B507" s="166"/>
      <c r="C507" s="167" t="s">
        <v>614</v>
      </c>
      <c r="D507" s="167" t="s">
        <v>134</v>
      </c>
      <c r="E507" s="168" t="s">
        <v>615</v>
      </c>
      <c r="F507" s="169" t="s">
        <v>616</v>
      </c>
      <c r="G507" s="170" t="s">
        <v>260</v>
      </c>
      <c r="H507" s="171">
        <v>532.835</v>
      </c>
      <c r="I507" s="172"/>
      <c r="J507" s="173">
        <f>ROUND(I507*H507,2)</f>
        <v>0</v>
      </c>
      <c r="K507" s="169" t="s">
        <v>869</v>
      </c>
      <c r="L507" s="34"/>
      <c r="M507" s="174" t="s">
        <v>1</v>
      </c>
      <c r="N507" s="175" t="s">
        <v>41</v>
      </c>
      <c r="O507" s="59"/>
      <c r="P507" s="176">
        <f>O507*H507</f>
        <v>0</v>
      </c>
      <c r="Q507" s="176">
        <v>0</v>
      </c>
      <c r="R507" s="176">
        <f>Q507*H507</f>
        <v>0</v>
      </c>
      <c r="S507" s="176">
        <v>0</v>
      </c>
      <c r="T507" s="177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78" t="s">
        <v>138</v>
      </c>
      <c r="AT507" s="178" t="s">
        <v>134</v>
      </c>
      <c r="AU507" s="178" t="s">
        <v>85</v>
      </c>
      <c r="AY507" s="18" t="s">
        <v>132</v>
      </c>
      <c r="BE507" s="179">
        <f>IF(N507="základní",J507,0)</f>
        <v>0</v>
      </c>
      <c r="BF507" s="179">
        <f>IF(N507="snížená",J507,0)</f>
        <v>0</v>
      </c>
      <c r="BG507" s="179">
        <f>IF(N507="zákl. přenesená",J507,0)</f>
        <v>0</v>
      </c>
      <c r="BH507" s="179">
        <f>IF(N507="sníž. přenesená",J507,0)</f>
        <v>0</v>
      </c>
      <c r="BI507" s="179">
        <f>IF(N507="nulová",J507,0)</f>
        <v>0</v>
      </c>
      <c r="BJ507" s="18" t="s">
        <v>83</v>
      </c>
      <c r="BK507" s="179">
        <f>ROUND(I507*H507,2)</f>
        <v>0</v>
      </c>
      <c r="BL507" s="18" t="s">
        <v>138</v>
      </c>
      <c r="BM507" s="178" t="s">
        <v>617</v>
      </c>
    </row>
    <row r="508" spans="2:51" s="13" customFormat="1" ht="12">
      <c r="B508" s="184"/>
      <c r="D508" s="180" t="s">
        <v>142</v>
      </c>
      <c r="E508" s="185" t="s">
        <v>1</v>
      </c>
      <c r="F508" s="186" t="s">
        <v>618</v>
      </c>
      <c r="H508" s="187">
        <v>532.835</v>
      </c>
      <c r="I508" s="188"/>
      <c r="L508" s="184"/>
      <c r="M508" s="189"/>
      <c r="N508" s="190"/>
      <c r="O508" s="190"/>
      <c r="P508" s="190"/>
      <c r="Q508" s="190"/>
      <c r="R508" s="190"/>
      <c r="S508" s="190"/>
      <c r="T508" s="191"/>
      <c r="AT508" s="185" t="s">
        <v>142</v>
      </c>
      <c r="AU508" s="185" t="s">
        <v>85</v>
      </c>
      <c r="AV508" s="13" t="s">
        <v>85</v>
      </c>
      <c r="AW508" s="13" t="s">
        <v>32</v>
      </c>
      <c r="AX508" s="13" t="s">
        <v>83</v>
      </c>
      <c r="AY508" s="185" t="s">
        <v>132</v>
      </c>
    </row>
    <row r="509" spans="1:65" s="2" customFormat="1" ht="24" customHeight="1">
      <c r="A509" s="33"/>
      <c r="B509" s="166"/>
      <c r="C509" s="167" t="s">
        <v>619</v>
      </c>
      <c r="D509" s="167" t="s">
        <v>134</v>
      </c>
      <c r="E509" s="168" t="s">
        <v>620</v>
      </c>
      <c r="F509" s="169" t="s">
        <v>621</v>
      </c>
      <c r="G509" s="170" t="s">
        <v>260</v>
      </c>
      <c r="H509" s="171">
        <v>415.317</v>
      </c>
      <c r="I509" s="172"/>
      <c r="J509" s="173">
        <f>ROUND(I509*H509,2)</f>
        <v>0</v>
      </c>
      <c r="K509" s="169" t="s">
        <v>869</v>
      </c>
      <c r="L509" s="34"/>
      <c r="M509" s="174" t="s">
        <v>1</v>
      </c>
      <c r="N509" s="175" t="s">
        <v>41</v>
      </c>
      <c r="O509" s="59"/>
      <c r="P509" s="176">
        <f>O509*H509</f>
        <v>0</v>
      </c>
      <c r="Q509" s="176">
        <v>0</v>
      </c>
      <c r="R509" s="176">
        <f>Q509*H509</f>
        <v>0</v>
      </c>
      <c r="S509" s="176">
        <v>0</v>
      </c>
      <c r="T509" s="177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78" t="s">
        <v>138</v>
      </c>
      <c r="AT509" s="178" t="s">
        <v>134</v>
      </c>
      <c r="AU509" s="178" t="s">
        <v>85</v>
      </c>
      <c r="AY509" s="18" t="s">
        <v>132</v>
      </c>
      <c r="BE509" s="179">
        <f>IF(N509="základní",J509,0)</f>
        <v>0</v>
      </c>
      <c r="BF509" s="179">
        <f>IF(N509="snížená",J509,0)</f>
        <v>0</v>
      </c>
      <c r="BG509" s="179">
        <f>IF(N509="zákl. přenesená",J509,0)</f>
        <v>0</v>
      </c>
      <c r="BH509" s="179">
        <f>IF(N509="sníž. přenesená",J509,0)</f>
        <v>0</v>
      </c>
      <c r="BI509" s="179">
        <f>IF(N509="nulová",J509,0)</f>
        <v>0</v>
      </c>
      <c r="BJ509" s="18" t="s">
        <v>83</v>
      </c>
      <c r="BK509" s="179">
        <f>ROUND(I509*H509,2)</f>
        <v>0</v>
      </c>
      <c r="BL509" s="18" t="s">
        <v>138</v>
      </c>
      <c r="BM509" s="178" t="s">
        <v>622</v>
      </c>
    </row>
    <row r="510" spans="2:51" s="14" customFormat="1" ht="12">
      <c r="B510" s="192"/>
      <c r="D510" s="180" t="s">
        <v>142</v>
      </c>
      <c r="E510" s="193" t="s">
        <v>1</v>
      </c>
      <c r="F510" s="194" t="s">
        <v>623</v>
      </c>
      <c r="H510" s="193" t="s">
        <v>1</v>
      </c>
      <c r="I510" s="195"/>
      <c r="L510" s="192"/>
      <c r="M510" s="196"/>
      <c r="N510" s="197"/>
      <c r="O510" s="197"/>
      <c r="P510" s="197"/>
      <c r="Q510" s="197"/>
      <c r="R510" s="197"/>
      <c r="S510" s="197"/>
      <c r="T510" s="198"/>
      <c r="AT510" s="193" t="s">
        <v>142</v>
      </c>
      <c r="AU510" s="193" t="s">
        <v>85</v>
      </c>
      <c r="AV510" s="14" t="s">
        <v>83</v>
      </c>
      <c r="AW510" s="14" t="s">
        <v>32</v>
      </c>
      <c r="AX510" s="14" t="s">
        <v>76</v>
      </c>
      <c r="AY510" s="193" t="s">
        <v>132</v>
      </c>
    </row>
    <row r="511" spans="2:51" s="13" customFormat="1" ht="12">
      <c r="B511" s="184"/>
      <c r="D511" s="180" t="s">
        <v>142</v>
      </c>
      <c r="E511" s="185" t="s">
        <v>1</v>
      </c>
      <c r="F511" s="186" t="s">
        <v>624</v>
      </c>
      <c r="H511" s="187">
        <v>415.317</v>
      </c>
      <c r="I511" s="188"/>
      <c r="L511" s="184"/>
      <c r="M511" s="189"/>
      <c r="N511" s="190"/>
      <c r="O511" s="190"/>
      <c r="P511" s="190"/>
      <c r="Q511" s="190"/>
      <c r="R511" s="190"/>
      <c r="S511" s="190"/>
      <c r="T511" s="191"/>
      <c r="AT511" s="185" t="s">
        <v>142</v>
      </c>
      <c r="AU511" s="185" t="s">
        <v>85</v>
      </c>
      <c r="AV511" s="13" t="s">
        <v>85</v>
      </c>
      <c r="AW511" s="13" t="s">
        <v>32</v>
      </c>
      <c r="AX511" s="13" t="s">
        <v>83</v>
      </c>
      <c r="AY511" s="185" t="s">
        <v>132</v>
      </c>
    </row>
    <row r="512" spans="2:63" s="12" customFormat="1" ht="22.9" customHeight="1">
      <c r="B512" s="153"/>
      <c r="D512" s="154" t="s">
        <v>75</v>
      </c>
      <c r="E512" s="164" t="s">
        <v>625</v>
      </c>
      <c r="F512" s="164" t="s">
        <v>626</v>
      </c>
      <c r="I512" s="156"/>
      <c r="J512" s="165">
        <f>BK512</f>
        <v>0</v>
      </c>
      <c r="L512" s="153"/>
      <c r="M512" s="158"/>
      <c r="N512" s="159"/>
      <c r="O512" s="159"/>
      <c r="P512" s="160">
        <f>P513</f>
        <v>0</v>
      </c>
      <c r="Q512" s="159"/>
      <c r="R512" s="160">
        <f>R513</f>
        <v>0</v>
      </c>
      <c r="S512" s="159"/>
      <c r="T512" s="161">
        <f>T513</f>
        <v>0</v>
      </c>
      <c r="AR512" s="154" t="s">
        <v>83</v>
      </c>
      <c r="AT512" s="162" t="s">
        <v>75</v>
      </c>
      <c r="AU512" s="162" t="s">
        <v>83</v>
      </c>
      <c r="AY512" s="154" t="s">
        <v>132</v>
      </c>
      <c r="BK512" s="163">
        <f>BK513</f>
        <v>0</v>
      </c>
    </row>
    <row r="513" spans="1:65" s="2" customFormat="1" ht="16.5" customHeight="1">
      <c r="A513" s="33"/>
      <c r="B513" s="166"/>
      <c r="C513" s="167" t="s">
        <v>627</v>
      </c>
      <c r="D513" s="167" t="s">
        <v>134</v>
      </c>
      <c r="E513" s="168" t="s">
        <v>628</v>
      </c>
      <c r="F513" s="169" t="s">
        <v>629</v>
      </c>
      <c r="G513" s="170" t="s">
        <v>260</v>
      </c>
      <c r="H513" s="171">
        <v>1045.397</v>
      </c>
      <c r="I513" s="172"/>
      <c r="J513" s="173">
        <f>ROUND(I513*H513,2)</f>
        <v>0</v>
      </c>
      <c r="K513" s="169" t="s">
        <v>869</v>
      </c>
      <c r="L513" s="34"/>
      <c r="M513" s="225" t="s">
        <v>1</v>
      </c>
      <c r="N513" s="226" t="s">
        <v>41</v>
      </c>
      <c r="O513" s="227"/>
      <c r="P513" s="228">
        <f>O513*H513</f>
        <v>0</v>
      </c>
      <c r="Q513" s="228">
        <v>0</v>
      </c>
      <c r="R513" s="228">
        <f>Q513*H513</f>
        <v>0</v>
      </c>
      <c r="S513" s="228">
        <v>0</v>
      </c>
      <c r="T513" s="229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78" t="s">
        <v>138</v>
      </c>
      <c r="AT513" s="178" t="s">
        <v>134</v>
      </c>
      <c r="AU513" s="178" t="s">
        <v>85</v>
      </c>
      <c r="AY513" s="18" t="s">
        <v>132</v>
      </c>
      <c r="BE513" s="179">
        <f>IF(N513="základní",J513,0)</f>
        <v>0</v>
      </c>
      <c r="BF513" s="179">
        <f>IF(N513="snížená",J513,0)</f>
        <v>0</v>
      </c>
      <c r="BG513" s="179">
        <f>IF(N513="zákl. přenesená",J513,0)</f>
        <v>0</v>
      </c>
      <c r="BH513" s="179">
        <f>IF(N513="sníž. přenesená",J513,0)</f>
        <v>0</v>
      </c>
      <c r="BI513" s="179">
        <f>IF(N513="nulová",J513,0)</f>
        <v>0</v>
      </c>
      <c r="BJ513" s="18" t="s">
        <v>83</v>
      </c>
      <c r="BK513" s="179">
        <f>ROUND(I513*H513,2)</f>
        <v>0</v>
      </c>
      <c r="BL513" s="18" t="s">
        <v>138</v>
      </c>
      <c r="BM513" s="178" t="s">
        <v>630</v>
      </c>
    </row>
    <row r="514" spans="1:31" s="2" customFormat="1" ht="6.95" customHeight="1">
      <c r="A514" s="33"/>
      <c r="B514" s="48"/>
      <c r="C514" s="49"/>
      <c r="D514" s="49"/>
      <c r="E514" s="49"/>
      <c r="F514" s="49"/>
      <c r="G514" s="49"/>
      <c r="H514" s="49"/>
      <c r="I514" s="126"/>
      <c r="J514" s="49"/>
      <c r="K514" s="49"/>
      <c r="L514" s="34"/>
      <c r="M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</row>
  </sheetData>
  <autoFilter ref="C129:K513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7"/>
  <sheetViews>
    <sheetView showGridLines="0" workbookViewId="0" topLeftCell="A1">
      <selection activeCell="I133" sqref="I13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97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5.5" customHeight="1">
      <c r="B7" s="21"/>
      <c r="E7" s="274" t="str">
        <f>'Rekapitulace stavby'!K6</f>
        <v>Přivaděč Vyšní Lhoty-Žermanice,stupně 13 a 16,projektová dokumentace,stavba č.3041</v>
      </c>
      <c r="F7" s="275"/>
      <c r="G7" s="275"/>
      <c r="H7" s="275"/>
      <c r="I7" s="99"/>
      <c r="L7" s="21"/>
    </row>
    <row r="8" spans="2:12" s="1" customFormat="1" ht="12" customHeight="1">
      <c r="B8" s="21"/>
      <c r="D8" s="28" t="s">
        <v>98</v>
      </c>
      <c r="I8" s="99"/>
      <c r="L8" s="21"/>
    </row>
    <row r="9" spans="1:31" s="2" customFormat="1" ht="16.5" customHeight="1">
      <c r="A9" s="33"/>
      <c r="B9" s="34"/>
      <c r="C9" s="33"/>
      <c r="D9" s="33"/>
      <c r="E9" s="274" t="s">
        <v>99</v>
      </c>
      <c r="F9" s="273"/>
      <c r="G9" s="273"/>
      <c r="H9" s="273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100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631</v>
      </c>
      <c r="F11" s="273"/>
      <c r="G11" s="273"/>
      <c r="H11" s="273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34</v>
      </c>
      <c r="G14" s="33"/>
      <c r="H14" s="33"/>
      <c r="I14" s="103" t="s">
        <v>22</v>
      </c>
      <c r="J14" s="56" t="str">
        <f>'Rekapitulace stavby'!AN8</f>
        <v>23. 9. 2019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3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6" t="str">
        <f>'Rekapitulace stavby'!E14</f>
        <v>Vyplň údaj</v>
      </c>
      <c r="F20" s="261"/>
      <c r="G20" s="261"/>
      <c r="H20" s="261"/>
      <c r="I20" s="103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3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3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27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5" t="s">
        <v>1</v>
      </c>
      <c r="F29" s="265"/>
      <c r="G29" s="265"/>
      <c r="H29" s="265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36</v>
      </c>
      <c r="E32" s="33"/>
      <c r="F32" s="33"/>
      <c r="G32" s="33"/>
      <c r="H32" s="33"/>
      <c r="I32" s="102"/>
      <c r="J32" s="72">
        <f>ROUND(J130,2)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0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40</v>
      </c>
      <c r="E35" s="28" t="s">
        <v>41</v>
      </c>
      <c r="F35" s="112">
        <f>ROUND((SUM(BE130:BE516)),2)</f>
        <v>0</v>
      </c>
      <c r="G35" s="33"/>
      <c r="H35" s="33"/>
      <c r="I35" s="113">
        <v>0.21</v>
      </c>
      <c r="J35" s="112">
        <f>ROUND(((SUM(BE130:BE516))*I35),2)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12">
        <f>ROUND((SUM(BF130:BF516)),2)</f>
        <v>0</v>
      </c>
      <c r="G36" s="33"/>
      <c r="H36" s="33"/>
      <c r="I36" s="113">
        <v>0.15</v>
      </c>
      <c r="J36" s="112">
        <f>ROUND(((SUM(BF130:BF516))*I36),2)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12">
        <f>ROUND((SUM(BG130:BG516)),2)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12">
        <f>ROUND((SUM(BH130:BH516)),2)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12">
        <f>ROUND((SUM(BI130:BI516)),2)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46</v>
      </c>
      <c r="E41" s="61"/>
      <c r="F41" s="61"/>
      <c r="G41" s="116" t="s">
        <v>47</v>
      </c>
      <c r="H41" s="117" t="s">
        <v>48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2" t="s">
        <v>52</v>
      </c>
      <c r="G61" s="46" t="s">
        <v>51</v>
      </c>
      <c r="H61" s="36"/>
      <c r="I61" s="123"/>
      <c r="J61" s="12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2" t="s">
        <v>52</v>
      </c>
      <c r="G76" s="46" t="s">
        <v>51</v>
      </c>
      <c r="H76" s="36"/>
      <c r="I76" s="123"/>
      <c r="J76" s="12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4" t="str">
        <f>E7</f>
        <v>Přivaděč Vyšní Lhoty-Žermanice,stupně 13 a 16,projektová dokumentace,stavba č.3041</v>
      </c>
      <c r="F85" s="275"/>
      <c r="G85" s="275"/>
      <c r="H85" s="275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4" t="s">
        <v>99</v>
      </c>
      <c r="F87" s="273"/>
      <c r="G87" s="273"/>
      <c r="H87" s="273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004 - SO 04 Stupeň č.16</v>
      </c>
      <c r="F89" s="273"/>
      <c r="G89" s="273"/>
      <c r="H89" s="273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23. 9. 2019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>Povodí Odry, s.p.</v>
      </c>
      <c r="G93" s="33"/>
      <c r="H93" s="33"/>
      <c r="I93" s="103" t="s">
        <v>30</v>
      </c>
      <c r="J93" s="31" t="str">
        <f>E23</f>
        <v>Lineplan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3" t="s">
        <v>33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103</v>
      </c>
      <c r="D96" s="114"/>
      <c r="E96" s="114"/>
      <c r="F96" s="114"/>
      <c r="G96" s="114"/>
      <c r="H96" s="114"/>
      <c r="I96" s="129"/>
      <c r="J96" s="130" t="s">
        <v>104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105</v>
      </c>
      <c r="D98" s="33"/>
      <c r="E98" s="33"/>
      <c r="F98" s="33"/>
      <c r="G98" s="33"/>
      <c r="H98" s="33"/>
      <c r="I98" s="102"/>
      <c r="J98" s="72">
        <f>J130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106</v>
      </c>
    </row>
    <row r="99" spans="2:12" s="9" customFormat="1" ht="24.95" customHeight="1">
      <c r="B99" s="132"/>
      <c r="D99" s="133" t="s">
        <v>107</v>
      </c>
      <c r="E99" s="134"/>
      <c r="F99" s="134"/>
      <c r="G99" s="134"/>
      <c r="H99" s="134"/>
      <c r="I99" s="135"/>
      <c r="J99" s="136">
        <f>J131</f>
        <v>0</v>
      </c>
      <c r="L99" s="132"/>
    </row>
    <row r="100" spans="2:12" s="10" customFormat="1" ht="19.9" customHeight="1">
      <c r="B100" s="137"/>
      <c r="D100" s="138" t="s">
        <v>108</v>
      </c>
      <c r="E100" s="139"/>
      <c r="F100" s="139"/>
      <c r="G100" s="139"/>
      <c r="H100" s="139"/>
      <c r="I100" s="140"/>
      <c r="J100" s="141">
        <f>J132</f>
        <v>0</v>
      </c>
      <c r="L100" s="137"/>
    </row>
    <row r="101" spans="2:12" s="10" customFormat="1" ht="19.9" customHeight="1">
      <c r="B101" s="137"/>
      <c r="D101" s="138" t="s">
        <v>109</v>
      </c>
      <c r="E101" s="139"/>
      <c r="F101" s="139"/>
      <c r="G101" s="139"/>
      <c r="H101" s="139"/>
      <c r="I101" s="140"/>
      <c r="J101" s="141">
        <f>J241</f>
        <v>0</v>
      </c>
      <c r="L101" s="137"/>
    </row>
    <row r="102" spans="2:12" s="10" customFormat="1" ht="19.9" customHeight="1">
      <c r="B102" s="137"/>
      <c r="D102" s="138" t="s">
        <v>110</v>
      </c>
      <c r="E102" s="139"/>
      <c r="F102" s="139"/>
      <c r="G102" s="139"/>
      <c r="H102" s="139"/>
      <c r="I102" s="140"/>
      <c r="J102" s="141">
        <f>J262</f>
        <v>0</v>
      </c>
      <c r="L102" s="137"/>
    </row>
    <row r="103" spans="2:12" s="10" customFormat="1" ht="19.9" customHeight="1">
      <c r="B103" s="137"/>
      <c r="D103" s="138" t="s">
        <v>111</v>
      </c>
      <c r="E103" s="139"/>
      <c r="F103" s="139"/>
      <c r="G103" s="139"/>
      <c r="H103" s="139"/>
      <c r="I103" s="140"/>
      <c r="J103" s="141">
        <f>J315</f>
        <v>0</v>
      </c>
      <c r="L103" s="137"/>
    </row>
    <row r="104" spans="2:12" s="10" customFormat="1" ht="19.9" customHeight="1">
      <c r="B104" s="137"/>
      <c r="D104" s="138" t="s">
        <v>112</v>
      </c>
      <c r="E104" s="139"/>
      <c r="F104" s="139"/>
      <c r="G104" s="139"/>
      <c r="H104" s="139"/>
      <c r="I104" s="140"/>
      <c r="J104" s="141">
        <f>J360</f>
        <v>0</v>
      </c>
      <c r="L104" s="137"/>
    </row>
    <row r="105" spans="2:12" s="10" customFormat="1" ht="19.9" customHeight="1">
      <c r="B105" s="137"/>
      <c r="D105" s="138" t="s">
        <v>113</v>
      </c>
      <c r="E105" s="139"/>
      <c r="F105" s="139"/>
      <c r="G105" s="139"/>
      <c r="H105" s="139"/>
      <c r="I105" s="140"/>
      <c r="J105" s="141">
        <f>J369</f>
        <v>0</v>
      </c>
      <c r="L105" s="137"/>
    </row>
    <row r="106" spans="2:12" s="10" customFormat="1" ht="19.9" customHeight="1">
      <c r="B106" s="137"/>
      <c r="D106" s="138" t="s">
        <v>114</v>
      </c>
      <c r="E106" s="139"/>
      <c r="F106" s="139"/>
      <c r="G106" s="139"/>
      <c r="H106" s="139"/>
      <c r="I106" s="140"/>
      <c r="J106" s="141">
        <f>J375</f>
        <v>0</v>
      </c>
      <c r="L106" s="137"/>
    </row>
    <row r="107" spans="2:12" s="10" customFormat="1" ht="19.9" customHeight="1">
      <c r="B107" s="137"/>
      <c r="D107" s="138" t="s">
        <v>115</v>
      </c>
      <c r="E107" s="139"/>
      <c r="F107" s="139"/>
      <c r="G107" s="139"/>
      <c r="H107" s="139"/>
      <c r="I107" s="140"/>
      <c r="J107" s="141">
        <f>J505</f>
        <v>0</v>
      </c>
      <c r="L107" s="137"/>
    </row>
    <row r="108" spans="2:12" s="10" customFormat="1" ht="19.9" customHeight="1">
      <c r="B108" s="137"/>
      <c r="D108" s="138" t="s">
        <v>116</v>
      </c>
      <c r="E108" s="139"/>
      <c r="F108" s="139"/>
      <c r="G108" s="139"/>
      <c r="H108" s="139"/>
      <c r="I108" s="140"/>
      <c r="J108" s="141">
        <f>J515</f>
        <v>0</v>
      </c>
      <c r="L108" s="13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6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7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117</v>
      </c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5.5" customHeight="1">
      <c r="A118" s="33"/>
      <c r="B118" s="34"/>
      <c r="C118" s="33"/>
      <c r="D118" s="33"/>
      <c r="E118" s="274" t="str">
        <f>E7</f>
        <v>Přivaděč Vyšní Lhoty-Žermanice,stupně 13 a 16,projektová dokumentace,stavba č.3041</v>
      </c>
      <c r="F118" s="275"/>
      <c r="G118" s="275"/>
      <c r="H118" s="275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2:12" s="1" customFormat="1" ht="12" customHeight="1">
      <c r="B119" s="21"/>
      <c r="C119" s="28" t="s">
        <v>98</v>
      </c>
      <c r="I119" s="99"/>
      <c r="L119" s="21"/>
    </row>
    <row r="120" spans="1:31" s="2" customFormat="1" ht="16.5" customHeight="1">
      <c r="A120" s="33"/>
      <c r="B120" s="34"/>
      <c r="C120" s="33"/>
      <c r="D120" s="33"/>
      <c r="E120" s="274" t="s">
        <v>99</v>
      </c>
      <c r="F120" s="273"/>
      <c r="G120" s="273"/>
      <c r="H120" s="27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100</v>
      </c>
      <c r="D121" s="33"/>
      <c r="E121" s="33"/>
      <c r="F121" s="33"/>
      <c r="G121" s="33"/>
      <c r="H121" s="33"/>
      <c r="I121" s="102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258" t="str">
        <f>E11</f>
        <v>004 - SO 04 Stupeň č.16</v>
      </c>
      <c r="F122" s="273"/>
      <c r="G122" s="273"/>
      <c r="H122" s="273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20</v>
      </c>
      <c r="D124" s="33"/>
      <c r="E124" s="33"/>
      <c r="F124" s="26" t="str">
        <f>F14</f>
        <v xml:space="preserve"> </v>
      </c>
      <c r="G124" s="33"/>
      <c r="H124" s="33"/>
      <c r="I124" s="103" t="s">
        <v>22</v>
      </c>
      <c r="J124" s="56" t="str">
        <f>IF(J14="","",J14)</f>
        <v>23. 9. 2019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2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24</v>
      </c>
      <c r="D126" s="33"/>
      <c r="E126" s="33"/>
      <c r="F126" s="26" t="str">
        <f>E17</f>
        <v>Povodí Odry, s.p.</v>
      </c>
      <c r="G126" s="33"/>
      <c r="H126" s="33"/>
      <c r="I126" s="103" t="s">
        <v>30</v>
      </c>
      <c r="J126" s="31" t="str">
        <f>E23</f>
        <v>Lineplan s.r.o.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8" t="s">
        <v>28</v>
      </c>
      <c r="D127" s="33"/>
      <c r="E127" s="33"/>
      <c r="F127" s="26" t="str">
        <f>IF(E20="","",E20)</f>
        <v>Vyplň údaj</v>
      </c>
      <c r="G127" s="33"/>
      <c r="H127" s="33"/>
      <c r="I127" s="103" t="s">
        <v>33</v>
      </c>
      <c r="J127" s="31" t="str">
        <f>E26</f>
        <v xml:space="preserve"> 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102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1" customFormat="1" ht="29.25" customHeight="1">
      <c r="A129" s="142"/>
      <c r="B129" s="143"/>
      <c r="C129" s="144" t="s">
        <v>118</v>
      </c>
      <c r="D129" s="145" t="s">
        <v>61</v>
      </c>
      <c r="E129" s="145" t="s">
        <v>57</v>
      </c>
      <c r="F129" s="145" t="s">
        <v>58</v>
      </c>
      <c r="G129" s="145" t="s">
        <v>119</v>
      </c>
      <c r="H129" s="145" t="s">
        <v>120</v>
      </c>
      <c r="I129" s="146" t="s">
        <v>121</v>
      </c>
      <c r="J129" s="145" t="s">
        <v>104</v>
      </c>
      <c r="K129" s="147" t="s">
        <v>122</v>
      </c>
      <c r="L129" s="148"/>
      <c r="M129" s="63" t="s">
        <v>1</v>
      </c>
      <c r="N129" s="64" t="s">
        <v>40</v>
      </c>
      <c r="O129" s="64" t="s">
        <v>123</v>
      </c>
      <c r="P129" s="64" t="s">
        <v>124</v>
      </c>
      <c r="Q129" s="64" t="s">
        <v>125</v>
      </c>
      <c r="R129" s="64" t="s">
        <v>126</v>
      </c>
      <c r="S129" s="64" t="s">
        <v>127</v>
      </c>
      <c r="T129" s="65" t="s">
        <v>128</v>
      </c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</row>
    <row r="130" spans="1:63" s="2" customFormat="1" ht="22.9" customHeight="1">
      <c r="A130" s="33"/>
      <c r="B130" s="34"/>
      <c r="C130" s="70" t="s">
        <v>129</v>
      </c>
      <c r="D130" s="33"/>
      <c r="E130" s="33"/>
      <c r="F130" s="33"/>
      <c r="G130" s="33"/>
      <c r="H130" s="33"/>
      <c r="I130" s="102"/>
      <c r="J130" s="149">
        <f>BK130</f>
        <v>0</v>
      </c>
      <c r="K130" s="33"/>
      <c r="L130" s="34"/>
      <c r="M130" s="66"/>
      <c r="N130" s="57"/>
      <c r="O130" s="67"/>
      <c r="P130" s="150">
        <f>P131</f>
        <v>0</v>
      </c>
      <c r="Q130" s="67"/>
      <c r="R130" s="150">
        <f>R131</f>
        <v>647.4334252799999</v>
      </c>
      <c r="S130" s="67"/>
      <c r="T130" s="151">
        <f>T131</f>
        <v>980.620844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75</v>
      </c>
      <c r="AU130" s="18" t="s">
        <v>106</v>
      </c>
      <c r="BK130" s="152">
        <f>BK131</f>
        <v>0</v>
      </c>
    </row>
    <row r="131" spans="2:63" s="12" customFormat="1" ht="25.9" customHeight="1">
      <c r="B131" s="153"/>
      <c r="D131" s="154" t="s">
        <v>75</v>
      </c>
      <c r="E131" s="155" t="s">
        <v>130</v>
      </c>
      <c r="F131" s="155" t="s">
        <v>131</v>
      </c>
      <c r="I131" s="156"/>
      <c r="J131" s="157">
        <f>BK131</f>
        <v>0</v>
      </c>
      <c r="L131" s="153"/>
      <c r="M131" s="158"/>
      <c r="N131" s="159"/>
      <c r="O131" s="159"/>
      <c r="P131" s="160">
        <f>P132+P241+P262+P315+P360+P369+P375+P505+P515</f>
        <v>0</v>
      </c>
      <c r="Q131" s="159"/>
      <c r="R131" s="160">
        <f>R132+R241+R262+R315+R360+R369+R375+R505+R515</f>
        <v>647.4334252799999</v>
      </c>
      <c r="S131" s="159"/>
      <c r="T131" s="161">
        <f>T132+T241+T262+T315+T360+T369+T375+T505+T515</f>
        <v>980.620844</v>
      </c>
      <c r="AR131" s="154" t="s">
        <v>83</v>
      </c>
      <c r="AT131" s="162" t="s">
        <v>75</v>
      </c>
      <c r="AU131" s="162" t="s">
        <v>76</v>
      </c>
      <c r="AY131" s="154" t="s">
        <v>132</v>
      </c>
      <c r="BK131" s="163">
        <f>BK132+BK241+BK262+BK315+BK360+BK369+BK375+BK505+BK515</f>
        <v>0</v>
      </c>
    </row>
    <row r="132" spans="2:63" s="12" customFormat="1" ht="22.9" customHeight="1">
      <c r="B132" s="153"/>
      <c r="D132" s="154" t="s">
        <v>75</v>
      </c>
      <c r="E132" s="164" t="s">
        <v>83</v>
      </c>
      <c r="F132" s="164" t="s">
        <v>133</v>
      </c>
      <c r="I132" s="156"/>
      <c r="J132" s="165">
        <f>BK132</f>
        <v>0</v>
      </c>
      <c r="L132" s="153"/>
      <c r="M132" s="158"/>
      <c r="N132" s="159"/>
      <c r="O132" s="159"/>
      <c r="P132" s="160">
        <f>SUM(P133:P240)</f>
        <v>0</v>
      </c>
      <c r="Q132" s="159"/>
      <c r="R132" s="160">
        <f>SUM(R133:R240)</f>
        <v>20.98734</v>
      </c>
      <c r="S132" s="159"/>
      <c r="T132" s="161">
        <f>SUM(T133:T240)</f>
        <v>168.08400000000003</v>
      </c>
      <c r="AR132" s="154" t="s">
        <v>83</v>
      </c>
      <c r="AT132" s="162" t="s">
        <v>75</v>
      </c>
      <c r="AU132" s="162" t="s">
        <v>83</v>
      </c>
      <c r="AY132" s="154" t="s">
        <v>132</v>
      </c>
      <c r="BK132" s="163">
        <f>SUM(BK133:BK240)</f>
        <v>0</v>
      </c>
    </row>
    <row r="133" spans="1:65" s="2" customFormat="1" ht="36" customHeight="1">
      <c r="A133" s="33"/>
      <c r="B133" s="166"/>
      <c r="C133" s="167" t="s">
        <v>83</v>
      </c>
      <c r="D133" s="167" t="s">
        <v>134</v>
      </c>
      <c r="E133" s="168" t="s">
        <v>135</v>
      </c>
      <c r="F133" s="169" t="s">
        <v>136</v>
      </c>
      <c r="G133" s="170" t="s">
        <v>137</v>
      </c>
      <c r="H133" s="171">
        <v>150</v>
      </c>
      <c r="I133" s="172"/>
      <c r="J133" s="173">
        <f>ROUND(I133*H133,2)</f>
        <v>0</v>
      </c>
      <c r="K133" s="169" t="s">
        <v>869</v>
      </c>
      <c r="L133" s="34"/>
      <c r="M133" s="174" t="s">
        <v>1</v>
      </c>
      <c r="N133" s="175" t="s">
        <v>41</v>
      </c>
      <c r="O133" s="59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138</v>
      </c>
      <c r="AT133" s="178" t="s">
        <v>134</v>
      </c>
      <c r="AU133" s="178" t="s">
        <v>85</v>
      </c>
      <c r="AY133" s="18" t="s">
        <v>132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83</v>
      </c>
      <c r="BK133" s="179">
        <f>ROUND(I133*H133,2)</f>
        <v>0</v>
      </c>
      <c r="BL133" s="18" t="s">
        <v>138</v>
      </c>
      <c r="BM133" s="178" t="s">
        <v>632</v>
      </c>
    </row>
    <row r="134" spans="1:47" s="2" customFormat="1" ht="19.5">
      <c r="A134" s="33"/>
      <c r="B134" s="34"/>
      <c r="C134" s="33"/>
      <c r="D134" s="180" t="s">
        <v>140</v>
      </c>
      <c r="E134" s="33"/>
      <c r="F134" s="181" t="s">
        <v>633</v>
      </c>
      <c r="G134" s="33"/>
      <c r="H134" s="33"/>
      <c r="I134" s="102"/>
      <c r="J134" s="33"/>
      <c r="K134" s="33"/>
      <c r="L134" s="34"/>
      <c r="M134" s="182"/>
      <c r="N134" s="183"/>
      <c r="O134" s="59"/>
      <c r="P134" s="59"/>
      <c r="Q134" s="59"/>
      <c r="R134" s="59"/>
      <c r="S134" s="59"/>
      <c r="T134" s="60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140</v>
      </c>
      <c r="AU134" s="18" t="s">
        <v>85</v>
      </c>
    </row>
    <row r="135" spans="2:51" s="13" customFormat="1" ht="12">
      <c r="B135" s="184"/>
      <c r="D135" s="180" t="s">
        <v>142</v>
      </c>
      <c r="E135" s="185" t="s">
        <v>1</v>
      </c>
      <c r="F135" s="186" t="s">
        <v>143</v>
      </c>
      <c r="H135" s="187">
        <v>150</v>
      </c>
      <c r="I135" s="188"/>
      <c r="L135" s="184"/>
      <c r="M135" s="189"/>
      <c r="N135" s="190"/>
      <c r="O135" s="190"/>
      <c r="P135" s="190"/>
      <c r="Q135" s="190"/>
      <c r="R135" s="190"/>
      <c r="S135" s="190"/>
      <c r="T135" s="191"/>
      <c r="AT135" s="185" t="s">
        <v>142</v>
      </c>
      <c r="AU135" s="185" t="s">
        <v>85</v>
      </c>
      <c r="AV135" s="13" t="s">
        <v>85</v>
      </c>
      <c r="AW135" s="13" t="s">
        <v>32</v>
      </c>
      <c r="AX135" s="13" t="s">
        <v>83</v>
      </c>
      <c r="AY135" s="185" t="s">
        <v>132</v>
      </c>
    </row>
    <row r="136" spans="1:65" s="2" customFormat="1" ht="24" customHeight="1">
      <c r="A136" s="33"/>
      <c r="B136" s="166"/>
      <c r="C136" s="167" t="s">
        <v>85</v>
      </c>
      <c r="D136" s="167" t="s">
        <v>134</v>
      </c>
      <c r="E136" s="168" t="s">
        <v>144</v>
      </c>
      <c r="F136" s="169" t="s">
        <v>145</v>
      </c>
      <c r="G136" s="170" t="s">
        <v>146</v>
      </c>
      <c r="H136" s="171">
        <v>80.04</v>
      </c>
      <c r="I136" s="172"/>
      <c r="J136" s="173">
        <f>ROUND(I136*H136,2)</f>
        <v>0</v>
      </c>
      <c r="K136" s="169" t="s">
        <v>869</v>
      </c>
      <c r="L136" s="34"/>
      <c r="M136" s="174" t="s">
        <v>1</v>
      </c>
      <c r="N136" s="175" t="s">
        <v>41</v>
      </c>
      <c r="O136" s="59"/>
      <c r="P136" s="176">
        <f>O136*H136</f>
        <v>0</v>
      </c>
      <c r="Q136" s="176">
        <v>0</v>
      </c>
      <c r="R136" s="176">
        <f>Q136*H136</f>
        <v>0</v>
      </c>
      <c r="S136" s="176">
        <v>2.1</v>
      </c>
      <c r="T136" s="177">
        <f>S136*H136</f>
        <v>168.08400000000003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138</v>
      </c>
      <c r="AT136" s="178" t="s">
        <v>134</v>
      </c>
      <c r="AU136" s="178" t="s">
        <v>85</v>
      </c>
      <c r="AY136" s="18" t="s">
        <v>132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83</v>
      </c>
      <c r="BK136" s="179">
        <f>ROUND(I136*H136,2)</f>
        <v>0</v>
      </c>
      <c r="BL136" s="18" t="s">
        <v>138</v>
      </c>
      <c r="BM136" s="178" t="s">
        <v>634</v>
      </c>
    </row>
    <row r="137" spans="1:47" s="2" customFormat="1" ht="19.5">
      <c r="A137" s="33"/>
      <c r="B137" s="34"/>
      <c r="C137" s="33"/>
      <c r="D137" s="180" t="s">
        <v>140</v>
      </c>
      <c r="E137" s="33"/>
      <c r="F137" s="181" t="s">
        <v>633</v>
      </c>
      <c r="G137" s="33"/>
      <c r="H137" s="33"/>
      <c r="I137" s="102"/>
      <c r="J137" s="33"/>
      <c r="K137" s="33"/>
      <c r="L137" s="34"/>
      <c r="M137" s="182"/>
      <c r="N137" s="183"/>
      <c r="O137" s="59"/>
      <c r="P137" s="59"/>
      <c r="Q137" s="59"/>
      <c r="R137" s="59"/>
      <c r="S137" s="59"/>
      <c r="T137" s="60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140</v>
      </c>
      <c r="AU137" s="18" t="s">
        <v>85</v>
      </c>
    </row>
    <row r="138" spans="2:51" s="14" customFormat="1" ht="12">
      <c r="B138" s="192"/>
      <c r="D138" s="180" t="s">
        <v>142</v>
      </c>
      <c r="E138" s="193" t="s">
        <v>1</v>
      </c>
      <c r="F138" s="194" t="s">
        <v>148</v>
      </c>
      <c r="H138" s="193" t="s">
        <v>1</v>
      </c>
      <c r="I138" s="195"/>
      <c r="L138" s="192"/>
      <c r="M138" s="196"/>
      <c r="N138" s="197"/>
      <c r="O138" s="197"/>
      <c r="P138" s="197"/>
      <c r="Q138" s="197"/>
      <c r="R138" s="197"/>
      <c r="S138" s="197"/>
      <c r="T138" s="198"/>
      <c r="AT138" s="193" t="s">
        <v>142</v>
      </c>
      <c r="AU138" s="193" t="s">
        <v>85</v>
      </c>
      <c r="AV138" s="14" t="s">
        <v>83</v>
      </c>
      <c r="AW138" s="14" t="s">
        <v>32</v>
      </c>
      <c r="AX138" s="14" t="s">
        <v>76</v>
      </c>
      <c r="AY138" s="193" t="s">
        <v>132</v>
      </c>
    </row>
    <row r="139" spans="2:51" s="13" customFormat="1" ht="12">
      <c r="B139" s="184"/>
      <c r="D139" s="180" t="s">
        <v>142</v>
      </c>
      <c r="E139" s="185" t="s">
        <v>1</v>
      </c>
      <c r="F139" s="186" t="s">
        <v>635</v>
      </c>
      <c r="H139" s="187">
        <v>80.04</v>
      </c>
      <c r="I139" s="188"/>
      <c r="L139" s="184"/>
      <c r="M139" s="189"/>
      <c r="N139" s="190"/>
      <c r="O139" s="190"/>
      <c r="P139" s="190"/>
      <c r="Q139" s="190"/>
      <c r="R139" s="190"/>
      <c r="S139" s="190"/>
      <c r="T139" s="191"/>
      <c r="AT139" s="185" t="s">
        <v>142</v>
      </c>
      <c r="AU139" s="185" t="s">
        <v>85</v>
      </c>
      <c r="AV139" s="13" t="s">
        <v>85</v>
      </c>
      <c r="AW139" s="13" t="s">
        <v>32</v>
      </c>
      <c r="AX139" s="13" t="s">
        <v>83</v>
      </c>
      <c r="AY139" s="185" t="s">
        <v>132</v>
      </c>
    </row>
    <row r="140" spans="1:65" s="2" customFormat="1" ht="16.5" customHeight="1">
      <c r="A140" s="33"/>
      <c r="B140" s="166"/>
      <c r="C140" s="167" t="s">
        <v>153</v>
      </c>
      <c r="D140" s="167" t="s">
        <v>134</v>
      </c>
      <c r="E140" s="168" t="s">
        <v>154</v>
      </c>
      <c r="F140" s="169" t="s">
        <v>155</v>
      </c>
      <c r="G140" s="170" t="s">
        <v>156</v>
      </c>
      <c r="H140" s="171">
        <v>1</v>
      </c>
      <c r="I140" s="172"/>
      <c r="J140" s="173">
        <f>ROUND(I140*H140,2)</f>
        <v>0</v>
      </c>
      <c r="K140" s="169" t="s">
        <v>869</v>
      </c>
      <c r="L140" s="34"/>
      <c r="M140" s="174" t="s">
        <v>1</v>
      </c>
      <c r="N140" s="175" t="s">
        <v>41</v>
      </c>
      <c r="O140" s="59"/>
      <c r="P140" s="176">
        <f>O140*H140</f>
        <v>0</v>
      </c>
      <c r="Q140" s="176">
        <v>0.02102</v>
      </c>
      <c r="R140" s="176">
        <f>Q140*H140</f>
        <v>0.02102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138</v>
      </c>
      <c r="AT140" s="178" t="s">
        <v>134</v>
      </c>
      <c r="AU140" s="178" t="s">
        <v>85</v>
      </c>
      <c r="AY140" s="18" t="s">
        <v>132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8" t="s">
        <v>83</v>
      </c>
      <c r="BK140" s="179">
        <f>ROUND(I140*H140,2)</f>
        <v>0</v>
      </c>
      <c r="BL140" s="18" t="s">
        <v>138</v>
      </c>
      <c r="BM140" s="178" t="s">
        <v>636</v>
      </c>
    </row>
    <row r="141" spans="1:47" s="2" customFormat="1" ht="39">
      <c r="A141" s="33"/>
      <c r="B141" s="34"/>
      <c r="C141" s="33"/>
      <c r="D141" s="180" t="s">
        <v>140</v>
      </c>
      <c r="E141" s="33"/>
      <c r="F141" s="181" t="s">
        <v>637</v>
      </c>
      <c r="G141" s="33"/>
      <c r="H141" s="33"/>
      <c r="I141" s="102"/>
      <c r="J141" s="33"/>
      <c r="K141" s="33"/>
      <c r="L141" s="34"/>
      <c r="M141" s="182"/>
      <c r="N141" s="183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140</v>
      </c>
      <c r="AU141" s="18" t="s">
        <v>85</v>
      </c>
    </row>
    <row r="142" spans="1:65" s="2" customFormat="1" ht="16.5" customHeight="1">
      <c r="A142" s="33"/>
      <c r="B142" s="166"/>
      <c r="C142" s="167" t="s">
        <v>138</v>
      </c>
      <c r="D142" s="167" t="s">
        <v>134</v>
      </c>
      <c r="E142" s="168" t="s">
        <v>159</v>
      </c>
      <c r="F142" s="169" t="s">
        <v>160</v>
      </c>
      <c r="G142" s="170" t="s">
        <v>161</v>
      </c>
      <c r="H142" s="171">
        <v>216</v>
      </c>
      <c r="I142" s="172"/>
      <c r="J142" s="173">
        <f>ROUND(I142*H142,2)</f>
        <v>0</v>
      </c>
      <c r="K142" s="169" t="s">
        <v>869</v>
      </c>
      <c r="L142" s="34"/>
      <c r="M142" s="174" t="s">
        <v>1</v>
      </c>
      <c r="N142" s="175" t="s">
        <v>41</v>
      </c>
      <c r="O142" s="59"/>
      <c r="P142" s="176">
        <f>O142*H142</f>
        <v>0</v>
      </c>
      <c r="Q142" s="176">
        <v>0.02102</v>
      </c>
      <c r="R142" s="176">
        <f>Q142*H142</f>
        <v>4.54032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138</v>
      </c>
      <c r="AT142" s="178" t="s">
        <v>134</v>
      </c>
      <c r="AU142" s="178" t="s">
        <v>85</v>
      </c>
      <c r="AY142" s="18" t="s">
        <v>132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83</v>
      </c>
      <c r="BK142" s="179">
        <f>ROUND(I142*H142,2)</f>
        <v>0</v>
      </c>
      <c r="BL142" s="18" t="s">
        <v>138</v>
      </c>
      <c r="BM142" s="178" t="s">
        <v>638</v>
      </c>
    </row>
    <row r="143" spans="1:47" s="2" customFormat="1" ht="19.5">
      <c r="A143" s="33"/>
      <c r="B143" s="34"/>
      <c r="C143" s="33"/>
      <c r="D143" s="180" t="s">
        <v>140</v>
      </c>
      <c r="E143" s="33"/>
      <c r="F143" s="181" t="s">
        <v>633</v>
      </c>
      <c r="G143" s="33"/>
      <c r="H143" s="33"/>
      <c r="I143" s="102"/>
      <c r="J143" s="33"/>
      <c r="K143" s="33"/>
      <c r="L143" s="34"/>
      <c r="M143" s="182"/>
      <c r="N143" s="183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140</v>
      </c>
      <c r="AU143" s="18" t="s">
        <v>85</v>
      </c>
    </row>
    <row r="144" spans="2:51" s="14" customFormat="1" ht="12">
      <c r="B144" s="192"/>
      <c r="D144" s="180" t="s">
        <v>142</v>
      </c>
      <c r="E144" s="193" t="s">
        <v>1</v>
      </c>
      <c r="F144" s="194" t="s">
        <v>163</v>
      </c>
      <c r="H144" s="193" t="s">
        <v>1</v>
      </c>
      <c r="I144" s="195"/>
      <c r="L144" s="192"/>
      <c r="M144" s="196"/>
      <c r="N144" s="197"/>
      <c r="O144" s="197"/>
      <c r="P144" s="197"/>
      <c r="Q144" s="197"/>
      <c r="R144" s="197"/>
      <c r="S144" s="197"/>
      <c r="T144" s="198"/>
      <c r="AT144" s="193" t="s">
        <v>142</v>
      </c>
      <c r="AU144" s="193" t="s">
        <v>85</v>
      </c>
      <c r="AV144" s="14" t="s">
        <v>83</v>
      </c>
      <c r="AW144" s="14" t="s">
        <v>32</v>
      </c>
      <c r="AX144" s="14" t="s">
        <v>76</v>
      </c>
      <c r="AY144" s="193" t="s">
        <v>132</v>
      </c>
    </row>
    <row r="145" spans="2:51" s="14" customFormat="1" ht="12">
      <c r="B145" s="192"/>
      <c r="D145" s="180" t="s">
        <v>142</v>
      </c>
      <c r="E145" s="193" t="s">
        <v>1</v>
      </c>
      <c r="F145" s="194" t="s">
        <v>164</v>
      </c>
      <c r="H145" s="193" t="s">
        <v>1</v>
      </c>
      <c r="I145" s="195"/>
      <c r="L145" s="192"/>
      <c r="M145" s="196"/>
      <c r="N145" s="197"/>
      <c r="O145" s="197"/>
      <c r="P145" s="197"/>
      <c r="Q145" s="197"/>
      <c r="R145" s="197"/>
      <c r="S145" s="197"/>
      <c r="T145" s="198"/>
      <c r="AT145" s="193" t="s">
        <v>142</v>
      </c>
      <c r="AU145" s="193" t="s">
        <v>85</v>
      </c>
      <c r="AV145" s="14" t="s">
        <v>83</v>
      </c>
      <c r="AW145" s="14" t="s">
        <v>32</v>
      </c>
      <c r="AX145" s="14" t="s">
        <v>76</v>
      </c>
      <c r="AY145" s="193" t="s">
        <v>132</v>
      </c>
    </row>
    <row r="146" spans="2:51" s="13" customFormat="1" ht="12">
      <c r="B146" s="184"/>
      <c r="D146" s="180" t="s">
        <v>142</v>
      </c>
      <c r="E146" s="185" t="s">
        <v>1</v>
      </c>
      <c r="F146" s="186" t="s">
        <v>639</v>
      </c>
      <c r="H146" s="187">
        <v>94</v>
      </c>
      <c r="I146" s="188"/>
      <c r="L146" s="184"/>
      <c r="M146" s="189"/>
      <c r="N146" s="190"/>
      <c r="O146" s="190"/>
      <c r="P146" s="190"/>
      <c r="Q146" s="190"/>
      <c r="R146" s="190"/>
      <c r="S146" s="190"/>
      <c r="T146" s="191"/>
      <c r="AT146" s="185" t="s">
        <v>142</v>
      </c>
      <c r="AU146" s="185" t="s">
        <v>85</v>
      </c>
      <c r="AV146" s="13" t="s">
        <v>85</v>
      </c>
      <c r="AW146" s="13" t="s">
        <v>32</v>
      </c>
      <c r="AX146" s="13" t="s">
        <v>76</v>
      </c>
      <c r="AY146" s="185" t="s">
        <v>132</v>
      </c>
    </row>
    <row r="147" spans="2:51" s="14" customFormat="1" ht="12">
      <c r="B147" s="192"/>
      <c r="D147" s="180" t="s">
        <v>142</v>
      </c>
      <c r="E147" s="193" t="s">
        <v>1</v>
      </c>
      <c r="F147" s="194" t="s">
        <v>166</v>
      </c>
      <c r="H147" s="193" t="s">
        <v>1</v>
      </c>
      <c r="I147" s="195"/>
      <c r="L147" s="192"/>
      <c r="M147" s="196"/>
      <c r="N147" s="197"/>
      <c r="O147" s="197"/>
      <c r="P147" s="197"/>
      <c r="Q147" s="197"/>
      <c r="R147" s="197"/>
      <c r="S147" s="197"/>
      <c r="T147" s="198"/>
      <c r="AT147" s="193" t="s">
        <v>142</v>
      </c>
      <c r="AU147" s="193" t="s">
        <v>85</v>
      </c>
      <c r="AV147" s="14" t="s">
        <v>83</v>
      </c>
      <c r="AW147" s="14" t="s">
        <v>32</v>
      </c>
      <c r="AX147" s="14" t="s">
        <v>76</v>
      </c>
      <c r="AY147" s="193" t="s">
        <v>132</v>
      </c>
    </row>
    <row r="148" spans="2:51" s="13" customFormat="1" ht="12">
      <c r="B148" s="184"/>
      <c r="D148" s="180" t="s">
        <v>142</v>
      </c>
      <c r="E148" s="185" t="s">
        <v>1</v>
      </c>
      <c r="F148" s="186" t="s">
        <v>640</v>
      </c>
      <c r="H148" s="187">
        <v>122</v>
      </c>
      <c r="I148" s="188"/>
      <c r="L148" s="184"/>
      <c r="M148" s="189"/>
      <c r="N148" s="190"/>
      <c r="O148" s="190"/>
      <c r="P148" s="190"/>
      <c r="Q148" s="190"/>
      <c r="R148" s="190"/>
      <c r="S148" s="190"/>
      <c r="T148" s="191"/>
      <c r="AT148" s="185" t="s">
        <v>142</v>
      </c>
      <c r="AU148" s="185" t="s">
        <v>85</v>
      </c>
      <c r="AV148" s="13" t="s">
        <v>85</v>
      </c>
      <c r="AW148" s="13" t="s">
        <v>32</v>
      </c>
      <c r="AX148" s="13" t="s">
        <v>76</v>
      </c>
      <c r="AY148" s="185" t="s">
        <v>132</v>
      </c>
    </row>
    <row r="149" spans="2:51" s="15" customFormat="1" ht="12">
      <c r="B149" s="199"/>
      <c r="D149" s="180" t="s">
        <v>142</v>
      </c>
      <c r="E149" s="200" t="s">
        <v>1</v>
      </c>
      <c r="F149" s="201" t="s">
        <v>152</v>
      </c>
      <c r="H149" s="202">
        <v>216</v>
      </c>
      <c r="I149" s="203"/>
      <c r="L149" s="199"/>
      <c r="M149" s="204"/>
      <c r="N149" s="205"/>
      <c r="O149" s="205"/>
      <c r="P149" s="205"/>
      <c r="Q149" s="205"/>
      <c r="R149" s="205"/>
      <c r="S149" s="205"/>
      <c r="T149" s="206"/>
      <c r="AT149" s="200" t="s">
        <v>142</v>
      </c>
      <c r="AU149" s="200" t="s">
        <v>85</v>
      </c>
      <c r="AV149" s="15" t="s">
        <v>138</v>
      </c>
      <c r="AW149" s="15" t="s">
        <v>32</v>
      </c>
      <c r="AX149" s="15" t="s">
        <v>83</v>
      </c>
      <c r="AY149" s="200" t="s">
        <v>132</v>
      </c>
    </row>
    <row r="150" spans="1:65" s="2" customFormat="1" ht="24" customHeight="1">
      <c r="A150" s="33"/>
      <c r="B150" s="166"/>
      <c r="C150" s="167" t="s">
        <v>168</v>
      </c>
      <c r="D150" s="167" t="s">
        <v>134</v>
      </c>
      <c r="E150" s="168" t="s">
        <v>169</v>
      </c>
      <c r="F150" s="169" t="s">
        <v>170</v>
      </c>
      <c r="G150" s="170" t="s">
        <v>171</v>
      </c>
      <c r="H150" s="171">
        <v>2016</v>
      </c>
      <c r="I150" s="172"/>
      <c r="J150" s="173">
        <f>ROUND(I150*H150,2)</f>
        <v>0</v>
      </c>
      <c r="K150" s="169" t="s">
        <v>869</v>
      </c>
      <c r="L150" s="34"/>
      <c r="M150" s="174" t="s">
        <v>1</v>
      </c>
      <c r="N150" s="175" t="s">
        <v>41</v>
      </c>
      <c r="O150" s="59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138</v>
      </c>
      <c r="AT150" s="178" t="s">
        <v>134</v>
      </c>
      <c r="AU150" s="178" t="s">
        <v>85</v>
      </c>
      <c r="AY150" s="18" t="s">
        <v>132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83</v>
      </c>
      <c r="BK150" s="179">
        <f>ROUND(I150*H150,2)</f>
        <v>0</v>
      </c>
      <c r="BL150" s="18" t="s">
        <v>138</v>
      </c>
      <c r="BM150" s="178" t="s">
        <v>641</v>
      </c>
    </row>
    <row r="151" spans="1:47" s="2" customFormat="1" ht="19.5">
      <c r="A151" s="33"/>
      <c r="B151" s="34"/>
      <c r="C151" s="33"/>
      <c r="D151" s="180" t="s">
        <v>140</v>
      </c>
      <c r="E151" s="33"/>
      <c r="F151" s="181" t="s">
        <v>633</v>
      </c>
      <c r="G151" s="33"/>
      <c r="H151" s="33"/>
      <c r="I151" s="102"/>
      <c r="J151" s="33"/>
      <c r="K151" s="33"/>
      <c r="L151" s="34"/>
      <c r="M151" s="182"/>
      <c r="N151" s="183"/>
      <c r="O151" s="59"/>
      <c r="P151" s="59"/>
      <c r="Q151" s="59"/>
      <c r="R151" s="59"/>
      <c r="S151" s="59"/>
      <c r="T151" s="60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140</v>
      </c>
      <c r="AU151" s="18" t="s">
        <v>85</v>
      </c>
    </row>
    <row r="152" spans="2:51" s="13" customFormat="1" ht="12">
      <c r="B152" s="184"/>
      <c r="D152" s="180" t="s">
        <v>142</v>
      </c>
      <c r="E152" s="185" t="s">
        <v>1</v>
      </c>
      <c r="F152" s="186" t="s">
        <v>173</v>
      </c>
      <c r="H152" s="187">
        <v>2016</v>
      </c>
      <c r="I152" s="188"/>
      <c r="L152" s="184"/>
      <c r="M152" s="189"/>
      <c r="N152" s="190"/>
      <c r="O152" s="190"/>
      <c r="P152" s="190"/>
      <c r="Q152" s="190"/>
      <c r="R152" s="190"/>
      <c r="S152" s="190"/>
      <c r="T152" s="191"/>
      <c r="AT152" s="185" t="s">
        <v>142</v>
      </c>
      <c r="AU152" s="185" t="s">
        <v>85</v>
      </c>
      <c r="AV152" s="13" t="s">
        <v>85</v>
      </c>
      <c r="AW152" s="13" t="s">
        <v>32</v>
      </c>
      <c r="AX152" s="13" t="s">
        <v>83</v>
      </c>
      <c r="AY152" s="185" t="s">
        <v>132</v>
      </c>
    </row>
    <row r="153" spans="1:65" s="2" customFormat="1" ht="24" customHeight="1">
      <c r="A153" s="33"/>
      <c r="B153" s="166"/>
      <c r="C153" s="167" t="s">
        <v>174</v>
      </c>
      <c r="D153" s="167" t="s">
        <v>134</v>
      </c>
      <c r="E153" s="168" t="s">
        <v>175</v>
      </c>
      <c r="F153" s="169" t="s">
        <v>176</v>
      </c>
      <c r="G153" s="170" t="s">
        <v>171</v>
      </c>
      <c r="H153" s="171">
        <v>3</v>
      </c>
      <c r="I153" s="172"/>
      <c r="J153" s="173">
        <f>ROUND(I153*H153,2)</f>
        <v>0</v>
      </c>
      <c r="K153" s="169" t="s">
        <v>869</v>
      </c>
      <c r="L153" s="34"/>
      <c r="M153" s="174" t="s">
        <v>1</v>
      </c>
      <c r="N153" s="175" t="s">
        <v>41</v>
      </c>
      <c r="O153" s="59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138</v>
      </c>
      <c r="AT153" s="178" t="s">
        <v>134</v>
      </c>
      <c r="AU153" s="178" t="s">
        <v>85</v>
      </c>
      <c r="AY153" s="18" t="s">
        <v>132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83</v>
      </c>
      <c r="BK153" s="179">
        <f>ROUND(I153*H153,2)</f>
        <v>0</v>
      </c>
      <c r="BL153" s="18" t="s">
        <v>138</v>
      </c>
      <c r="BM153" s="178" t="s">
        <v>642</v>
      </c>
    </row>
    <row r="154" spans="1:47" s="2" customFormat="1" ht="19.5">
      <c r="A154" s="33"/>
      <c r="B154" s="34"/>
      <c r="C154" s="33"/>
      <c r="D154" s="180" t="s">
        <v>140</v>
      </c>
      <c r="E154" s="33"/>
      <c r="F154" s="181" t="s">
        <v>633</v>
      </c>
      <c r="G154" s="33"/>
      <c r="H154" s="33"/>
      <c r="I154" s="102"/>
      <c r="J154" s="33"/>
      <c r="K154" s="33"/>
      <c r="L154" s="34"/>
      <c r="M154" s="182"/>
      <c r="N154" s="183"/>
      <c r="O154" s="59"/>
      <c r="P154" s="59"/>
      <c r="Q154" s="59"/>
      <c r="R154" s="59"/>
      <c r="S154" s="59"/>
      <c r="T154" s="60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140</v>
      </c>
      <c r="AU154" s="18" t="s">
        <v>85</v>
      </c>
    </row>
    <row r="155" spans="2:51" s="14" customFormat="1" ht="12">
      <c r="B155" s="192"/>
      <c r="D155" s="180" t="s">
        <v>142</v>
      </c>
      <c r="E155" s="193" t="s">
        <v>1</v>
      </c>
      <c r="F155" s="194" t="s">
        <v>643</v>
      </c>
      <c r="H155" s="193" t="s">
        <v>1</v>
      </c>
      <c r="I155" s="195"/>
      <c r="L155" s="192"/>
      <c r="M155" s="196"/>
      <c r="N155" s="197"/>
      <c r="O155" s="197"/>
      <c r="P155" s="197"/>
      <c r="Q155" s="197"/>
      <c r="R155" s="197"/>
      <c r="S155" s="197"/>
      <c r="T155" s="198"/>
      <c r="AT155" s="193" t="s">
        <v>142</v>
      </c>
      <c r="AU155" s="193" t="s">
        <v>85</v>
      </c>
      <c r="AV155" s="14" t="s">
        <v>83</v>
      </c>
      <c r="AW155" s="14" t="s">
        <v>32</v>
      </c>
      <c r="AX155" s="14" t="s">
        <v>76</v>
      </c>
      <c r="AY155" s="193" t="s">
        <v>132</v>
      </c>
    </row>
    <row r="156" spans="2:51" s="13" customFormat="1" ht="12">
      <c r="B156" s="184"/>
      <c r="D156" s="180" t="s">
        <v>142</v>
      </c>
      <c r="E156" s="185" t="s">
        <v>1</v>
      </c>
      <c r="F156" s="186" t="s">
        <v>153</v>
      </c>
      <c r="H156" s="187">
        <v>3</v>
      </c>
      <c r="I156" s="188"/>
      <c r="L156" s="184"/>
      <c r="M156" s="189"/>
      <c r="N156" s="190"/>
      <c r="O156" s="190"/>
      <c r="P156" s="190"/>
      <c r="Q156" s="190"/>
      <c r="R156" s="190"/>
      <c r="S156" s="190"/>
      <c r="T156" s="191"/>
      <c r="AT156" s="185" t="s">
        <v>142</v>
      </c>
      <c r="AU156" s="185" t="s">
        <v>85</v>
      </c>
      <c r="AV156" s="13" t="s">
        <v>85</v>
      </c>
      <c r="AW156" s="13" t="s">
        <v>32</v>
      </c>
      <c r="AX156" s="13" t="s">
        <v>83</v>
      </c>
      <c r="AY156" s="185" t="s">
        <v>132</v>
      </c>
    </row>
    <row r="157" spans="1:65" s="2" customFormat="1" ht="24" customHeight="1">
      <c r="A157" s="33"/>
      <c r="B157" s="166"/>
      <c r="C157" s="167" t="s">
        <v>179</v>
      </c>
      <c r="D157" s="167" t="s">
        <v>134</v>
      </c>
      <c r="E157" s="168" t="s">
        <v>180</v>
      </c>
      <c r="F157" s="169" t="s">
        <v>181</v>
      </c>
      <c r="G157" s="170" t="s">
        <v>182</v>
      </c>
      <c r="H157" s="171">
        <v>126</v>
      </c>
      <c r="I157" s="172"/>
      <c r="J157" s="173">
        <f>ROUND(I157*H157,2)</f>
        <v>0</v>
      </c>
      <c r="K157" s="169" t="s">
        <v>869</v>
      </c>
      <c r="L157" s="34"/>
      <c r="M157" s="174" t="s">
        <v>1</v>
      </c>
      <c r="N157" s="175" t="s">
        <v>41</v>
      </c>
      <c r="O157" s="59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138</v>
      </c>
      <c r="AT157" s="178" t="s">
        <v>134</v>
      </c>
      <c r="AU157" s="178" t="s">
        <v>85</v>
      </c>
      <c r="AY157" s="18" t="s">
        <v>132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83</v>
      </c>
      <c r="BK157" s="179">
        <f>ROUND(I157*H157,2)</f>
        <v>0</v>
      </c>
      <c r="BL157" s="18" t="s">
        <v>138</v>
      </c>
      <c r="BM157" s="178" t="s">
        <v>644</v>
      </c>
    </row>
    <row r="158" spans="1:65" s="2" customFormat="1" ht="24" customHeight="1">
      <c r="A158" s="33"/>
      <c r="B158" s="166"/>
      <c r="C158" s="167" t="s">
        <v>184</v>
      </c>
      <c r="D158" s="167" t="s">
        <v>134</v>
      </c>
      <c r="E158" s="168" t="s">
        <v>185</v>
      </c>
      <c r="F158" s="169" t="s">
        <v>186</v>
      </c>
      <c r="G158" s="170" t="s">
        <v>182</v>
      </c>
      <c r="H158" s="171">
        <v>1</v>
      </c>
      <c r="I158" s="172"/>
      <c r="J158" s="173">
        <f>ROUND(I158*H158,2)</f>
        <v>0</v>
      </c>
      <c r="K158" s="169" t="s">
        <v>869</v>
      </c>
      <c r="L158" s="34"/>
      <c r="M158" s="174" t="s">
        <v>1</v>
      </c>
      <c r="N158" s="175" t="s">
        <v>41</v>
      </c>
      <c r="O158" s="59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138</v>
      </c>
      <c r="AT158" s="178" t="s">
        <v>134</v>
      </c>
      <c r="AU158" s="178" t="s">
        <v>85</v>
      </c>
      <c r="AY158" s="18" t="s">
        <v>132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83</v>
      </c>
      <c r="BK158" s="179">
        <f>ROUND(I158*H158,2)</f>
        <v>0</v>
      </c>
      <c r="BL158" s="18" t="s">
        <v>138</v>
      </c>
      <c r="BM158" s="178" t="s">
        <v>645</v>
      </c>
    </row>
    <row r="159" spans="1:65" s="2" customFormat="1" ht="16.5" customHeight="1">
      <c r="A159" s="33"/>
      <c r="B159" s="166"/>
      <c r="C159" s="167" t="s">
        <v>188</v>
      </c>
      <c r="D159" s="167" t="s">
        <v>134</v>
      </c>
      <c r="E159" s="168" t="s">
        <v>189</v>
      </c>
      <c r="F159" s="169" t="s">
        <v>190</v>
      </c>
      <c r="G159" s="170" t="s">
        <v>191</v>
      </c>
      <c r="H159" s="171">
        <v>4</v>
      </c>
      <c r="I159" s="172"/>
      <c r="J159" s="173">
        <f>ROUND(I159*H159,2)</f>
        <v>0</v>
      </c>
      <c r="K159" s="169" t="s">
        <v>869</v>
      </c>
      <c r="L159" s="34"/>
      <c r="M159" s="174" t="s">
        <v>1</v>
      </c>
      <c r="N159" s="175" t="s">
        <v>41</v>
      </c>
      <c r="O159" s="59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138</v>
      </c>
      <c r="AT159" s="178" t="s">
        <v>134</v>
      </c>
      <c r="AU159" s="178" t="s">
        <v>85</v>
      </c>
      <c r="AY159" s="18" t="s">
        <v>132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83</v>
      </c>
      <c r="BK159" s="179">
        <f>ROUND(I159*H159,2)</f>
        <v>0</v>
      </c>
      <c r="BL159" s="18" t="s">
        <v>138</v>
      </c>
      <c r="BM159" s="178" t="s">
        <v>646</v>
      </c>
    </row>
    <row r="160" spans="1:47" s="2" customFormat="1" ht="48.75">
      <c r="A160" s="33"/>
      <c r="B160" s="34"/>
      <c r="C160" s="33"/>
      <c r="D160" s="180" t="s">
        <v>140</v>
      </c>
      <c r="E160" s="33"/>
      <c r="F160" s="181" t="s">
        <v>647</v>
      </c>
      <c r="G160" s="33"/>
      <c r="H160" s="33"/>
      <c r="I160" s="102"/>
      <c r="J160" s="33"/>
      <c r="K160" s="33"/>
      <c r="L160" s="34"/>
      <c r="M160" s="182"/>
      <c r="N160" s="183"/>
      <c r="O160" s="59"/>
      <c r="P160" s="59"/>
      <c r="Q160" s="59"/>
      <c r="R160" s="59"/>
      <c r="S160" s="59"/>
      <c r="T160" s="60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140</v>
      </c>
      <c r="AU160" s="18" t="s">
        <v>85</v>
      </c>
    </row>
    <row r="161" spans="1:65" s="2" customFormat="1" ht="24" customHeight="1">
      <c r="A161" s="33"/>
      <c r="B161" s="166"/>
      <c r="C161" s="167" t="s">
        <v>194</v>
      </c>
      <c r="D161" s="167" t="s">
        <v>134</v>
      </c>
      <c r="E161" s="168" t="s">
        <v>195</v>
      </c>
      <c r="F161" s="169" t="s">
        <v>196</v>
      </c>
      <c r="G161" s="170" t="s">
        <v>146</v>
      </c>
      <c r="H161" s="171">
        <v>155.27</v>
      </c>
      <c r="I161" s="172"/>
      <c r="J161" s="173">
        <f>ROUND(I161*H161,2)</f>
        <v>0</v>
      </c>
      <c r="K161" s="169" t="s">
        <v>869</v>
      </c>
      <c r="L161" s="34"/>
      <c r="M161" s="174" t="s">
        <v>1</v>
      </c>
      <c r="N161" s="175" t="s">
        <v>41</v>
      </c>
      <c r="O161" s="59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138</v>
      </c>
      <c r="AT161" s="178" t="s">
        <v>134</v>
      </c>
      <c r="AU161" s="178" t="s">
        <v>85</v>
      </c>
      <c r="AY161" s="18" t="s">
        <v>132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83</v>
      </c>
      <c r="BK161" s="179">
        <f>ROUND(I161*H161,2)</f>
        <v>0</v>
      </c>
      <c r="BL161" s="18" t="s">
        <v>138</v>
      </c>
      <c r="BM161" s="178" t="s">
        <v>648</v>
      </c>
    </row>
    <row r="162" spans="1:47" s="2" customFormat="1" ht="29.25">
      <c r="A162" s="33"/>
      <c r="B162" s="34"/>
      <c r="C162" s="33"/>
      <c r="D162" s="180" t="s">
        <v>140</v>
      </c>
      <c r="E162" s="33"/>
      <c r="F162" s="181" t="s">
        <v>649</v>
      </c>
      <c r="G162" s="33"/>
      <c r="H162" s="33"/>
      <c r="I162" s="102"/>
      <c r="J162" s="33"/>
      <c r="K162" s="33"/>
      <c r="L162" s="34"/>
      <c r="M162" s="182"/>
      <c r="N162" s="183"/>
      <c r="O162" s="59"/>
      <c r="P162" s="59"/>
      <c r="Q162" s="59"/>
      <c r="R162" s="59"/>
      <c r="S162" s="59"/>
      <c r="T162" s="60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140</v>
      </c>
      <c r="AU162" s="18" t="s">
        <v>85</v>
      </c>
    </row>
    <row r="163" spans="2:51" s="14" customFormat="1" ht="12">
      <c r="B163" s="192"/>
      <c r="D163" s="180" t="s">
        <v>142</v>
      </c>
      <c r="E163" s="193" t="s">
        <v>1</v>
      </c>
      <c r="F163" s="194" t="s">
        <v>199</v>
      </c>
      <c r="H163" s="193" t="s">
        <v>1</v>
      </c>
      <c r="I163" s="195"/>
      <c r="L163" s="192"/>
      <c r="M163" s="196"/>
      <c r="N163" s="197"/>
      <c r="O163" s="197"/>
      <c r="P163" s="197"/>
      <c r="Q163" s="197"/>
      <c r="R163" s="197"/>
      <c r="S163" s="197"/>
      <c r="T163" s="198"/>
      <c r="AT163" s="193" t="s">
        <v>142</v>
      </c>
      <c r="AU163" s="193" t="s">
        <v>85</v>
      </c>
      <c r="AV163" s="14" t="s">
        <v>83</v>
      </c>
      <c r="AW163" s="14" t="s">
        <v>32</v>
      </c>
      <c r="AX163" s="14" t="s">
        <v>76</v>
      </c>
      <c r="AY163" s="193" t="s">
        <v>132</v>
      </c>
    </row>
    <row r="164" spans="2:51" s="13" customFormat="1" ht="12">
      <c r="B164" s="184"/>
      <c r="D164" s="180" t="s">
        <v>142</v>
      </c>
      <c r="E164" s="185" t="s">
        <v>1</v>
      </c>
      <c r="F164" s="186" t="s">
        <v>650</v>
      </c>
      <c r="H164" s="187">
        <v>31.15</v>
      </c>
      <c r="I164" s="188"/>
      <c r="L164" s="184"/>
      <c r="M164" s="189"/>
      <c r="N164" s="190"/>
      <c r="O164" s="190"/>
      <c r="P164" s="190"/>
      <c r="Q164" s="190"/>
      <c r="R164" s="190"/>
      <c r="S164" s="190"/>
      <c r="T164" s="191"/>
      <c r="AT164" s="185" t="s">
        <v>142</v>
      </c>
      <c r="AU164" s="185" t="s">
        <v>85</v>
      </c>
      <c r="AV164" s="13" t="s">
        <v>85</v>
      </c>
      <c r="AW164" s="13" t="s">
        <v>32</v>
      </c>
      <c r="AX164" s="13" t="s">
        <v>76</v>
      </c>
      <c r="AY164" s="185" t="s">
        <v>132</v>
      </c>
    </row>
    <row r="165" spans="2:51" s="14" customFormat="1" ht="12">
      <c r="B165" s="192"/>
      <c r="D165" s="180" t="s">
        <v>142</v>
      </c>
      <c r="E165" s="193" t="s">
        <v>1</v>
      </c>
      <c r="F165" s="194" t="s">
        <v>202</v>
      </c>
      <c r="H165" s="193" t="s">
        <v>1</v>
      </c>
      <c r="I165" s="195"/>
      <c r="L165" s="192"/>
      <c r="M165" s="196"/>
      <c r="N165" s="197"/>
      <c r="O165" s="197"/>
      <c r="P165" s="197"/>
      <c r="Q165" s="197"/>
      <c r="R165" s="197"/>
      <c r="S165" s="197"/>
      <c r="T165" s="198"/>
      <c r="AT165" s="193" t="s">
        <v>142</v>
      </c>
      <c r="AU165" s="193" t="s">
        <v>85</v>
      </c>
      <c r="AV165" s="14" t="s">
        <v>83</v>
      </c>
      <c r="AW165" s="14" t="s">
        <v>32</v>
      </c>
      <c r="AX165" s="14" t="s">
        <v>76</v>
      </c>
      <c r="AY165" s="193" t="s">
        <v>132</v>
      </c>
    </row>
    <row r="166" spans="2:51" s="13" customFormat="1" ht="12">
      <c r="B166" s="184"/>
      <c r="D166" s="180" t="s">
        <v>142</v>
      </c>
      <c r="E166" s="185" t="s">
        <v>1</v>
      </c>
      <c r="F166" s="186" t="s">
        <v>651</v>
      </c>
      <c r="H166" s="187">
        <v>124.12</v>
      </c>
      <c r="I166" s="188"/>
      <c r="L166" s="184"/>
      <c r="M166" s="189"/>
      <c r="N166" s="190"/>
      <c r="O166" s="190"/>
      <c r="P166" s="190"/>
      <c r="Q166" s="190"/>
      <c r="R166" s="190"/>
      <c r="S166" s="190"/>
      <c r="T166" s="191"/>
      <c r="AT166" s="185" t="s">
        <v>142</v>
      </c>
      <c r="AU166" s="185" t="s">
        <v>85</v>
      </c>
      <c r="AV166" s="13" t="s">
        <v>85</v>
      </c>
      <c r="AW166" s="13" t="s">
        <v>32</v>
      </c>
      <c r="AX166" s="13" t="s">
        <v>76</v>
      </c>
      <c r="AY166" s="185" t="s">
        <v>132</v>
      </c>
    </row>
    <row r="167" spans="2:51" s="15" customFormat="1" ht="12">
      <c r="B167" s="199"/>
      <c r="D167" s="180" t="s">
        <v>142</v>
      </c>
      <c r="E167" s="200" t="s">
        <v>1</v>
      </c>
      <c r="F167" s="201" t="s">
        <v>152</v>
      </c>
      <c r="H167" s="202">
        <v>155.27</v>
      </c>
      <c r="I167" s="203"/>
      <c r="L167" s="199"/>
      <c r="M167" s="204"/>
      <c r="N167" s="205"/>
      <c r="O167" s="205"/>
      <c r="P167" s="205"/>
      <c r="Q167" s="205"/>
      <c r="R167" s="205"/>
      <c r="S167" s="205"/>
      <c r="T167" s="206"/>
      <c r="AT167" s="200" t="s">
        <v>142</v>
      </c>
      <c r="AU167" s="200" t="s">
        <v>85</v>
      </c>
      <c r="AV167" s="15" t="s">
        <v>138</v>
      </c>
      <c r="AW167" s="15" t="s">
        <v>32</v>
      </c>
      <c r="AX167" s="15" t="s">
        <v>83</v>
      </c>
      <c r="AY167" s="200" t="s">
        <v>132</v>
      </c>
    </row>
    <row r="168" spans="1:65" s="2" customFormat="1" ht="24" customHeight="1">
      <c r="A168" s="33"/>
      <c r="B168" s="166"/>
      <c r="C168" s="167" t="s">
        <v>204</v>
      </c>
      <c r="D168" s="167" t="s">
        <v>134</v>
      </c>
      <c r="E168" s="168" t="s">
        <v>205</v>
      </c>
      <c r="F168" s="169" t="s">
        <v>206</v>
      </c>
      <c r="G168" s="170" t="s">
        <v>146</v>
      </c>
      <c r="H168" s="171">
        <v>77.635</v>
      </c>
      <c r="I168" s="172"/>
      <c r="J168" s="173">
        <f>ROUND(I168*H168,2)</f>
        <v>0</v>
      </c>
      <c r="K168" s="169" t="s">
        <v>869</v>
      </c>
      <c r="L168" s="34"/>
      <c r="M168" s="174" t="s">
        <v>1</v>
      </c>
      <c r="N168" s="175" t="s">
        <v>41</v>
      </c>
      <c r="O168" s="59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8" t="s">
        <v>138</v>
      </c>
      <c r="AT168" s="178" t="s">
        <v>134</v>
      </c>
      <c r="AU168" s="178" t="s">
        <v>85</v>
      </c>
      <c r="AY168" s="18" t="s">
        <v>132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8" t="s">
        <v>83</v>
      </c>
      <c r="BK168" s="179">
        <f>ROUND(I168*H168,2)</f>
        <v>0</v>
      </c>
      <c r="BL168" s="18" t="s">
        <v>138</v>
      </c>
      <c r="BM168" s="178" t="s">
        <v>652</v>
      </c>
    </row>
    <row r="169" spans="2:51" s="13" customFormat="1" ht="12">
      <c r="B169" s="184"/>
      <c r="D169" s="180" t="s">
        <v>142</v>
      </c>
      <c r="E169" s="185" t="s">
        <v>1</v>
      </c>
      <c r="F169" s="186" t="s">
        <v>653</v>
      </c>
      <c r="H169" s="187">
        <v>77.635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142</v>
      </c>
      <c r="AU169" s="185" t="s">
        <v>85</v>
      </c>
      <c r="AV169" s="13" t="s">
        <v>85</v>
      </c>
      <c r="AW169" s="13" t="s">
        <v>32</v>
      </c>
      <c r="AX169" s="13" t="s">
        <v>83</v>
      </c>
      <c r="AY169" s="185" t="s">
        <v>132</v>
      </c>
    </row>
    <row r="170" spans="1:65" s="2" customFormat="1" ht="24" customHeight="1">
      <c r="A170" s="33"/>
      <c r="B170" s="166"/>
      <c r="C170" s="167" t="s">
        <v>209</v>
      </c>
      <c r="D170" s="167" t="s">
        <v>134</v>
      </c>
      <c r="E170" s="168" t="s">
        <v>210</v>
      </c>
      <c r="F170" s="169" t="s">
        <v>211</v>
      </c>
      <c r="G170" s="170" t="s">
        <v>146</v>
      </c>
      <c r="H170" s="171">
        <v>155.27</v>
      </c>
      <c r="I170" s="172"/>
      <c r="J170" s="173">
        <f>ROUND(I170*H170,2)</f>
        <v>0</v>
      </c>
      <c r="K170" s="169" t="s">
        <v>869</v>
      </c>
      <c r="L170" s="34"/>
      <c r="M170" s="174" t="s">
        <v>1</v>
      </c>
      <c r="N170" s="175" t="s">
        <v>41</v>
      </c>
      <c r="O170" s="59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8" t="s">
        <v>138</v>
      </c>
      <c r="AT170" s="178" t="s">
        <v>134</v>
      </c>
      <c r="AU170" s="178" t="s">
        <v>85</v>
      </c>
      <c r="AY170" s="18" t="s">
        <v>132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8" t="s">
        <v>83</v>
      </c>
      <c r="BK170" s="179">
        <f>ROUND(I170*H170,2)</f>
        <v>0</v>
      </c>
      <c r="BL170" s="18" t="s">
        <v>138</v>
      </c>
      <c r="BM170" s="178" t="s">
        <v>654</v>
      </c>
    </row>
    <row r="171" spans="1:47" s="2" customFormat="1" ht="29.25">
      <c r="A171" s="33"/>
      <c r="B171" s="34"/>
      <c r="C171" s="33"/>
      <c r="D171" s="180" t="s">
        <v>140</v>
      </c>
      <c r="E171" s="33"/>
      <c r="F171" s="181" t="s">
        <v>649</v>
      </c>
      <c r="G171" s="33"/>
      <c r="H171" s="33"/>
      <c r="I171" s="102"/>
      <c r="J171" s="33"/>
      <c r="K171" s="33"/>
      <c r="L171" s="34"/>
      <c r="M171" s="182"/>
      <c r="N171" s="183"/>
      <c r="O171" s="59"/>
      <c r="P171" s="59"/>
      <c r="Q171" s="59"/>
      <c r="R171" s="59"/>
      <c r="S171" s="59"/>
      <c r="T171" s="60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140</v>
      </c>
      <c r="AU171" s="18" t="s">
        <v>85</v>
      </c>
    </row>
    <row r="172" spans="2:51" s="14" customFormat="1" ht="12">
      <c r="B172" s="192"/>
      <c r="D172" s="180" t="s">
        <v>142</v>
      </c>
      <c r="E172" s="193" t="s">
        <v>1</v>
      </c>
      <c r="F172" s="194" t="s">
        <v>199</v>
      </c>
      <c r="H172" s="193" t="s">
        <v>1</v>
      </c>
      <c r="I172" s="195"/>
      <c r="L172" s="192"/>
      <c r="M172" s="196"/>
      <c r="N172" s="197"/>
      <c r="O172" s="197"/>
      <c r="P172" s="197"/>
      <c r="Q172" s="197"/>
      <c r="R172" s="197"/>
      <c r="S172" s="197"/>
      <c r="T172" s="198"/>
      <c r="AT172" s="193" t="s">
        <v>142</v>
      </c>
      <c r="AU172" s="193" t="s">
        <v>85</v>
      </c>
      <c r="AV172" s="14" t="s">
        <v>83</v>
      </c>
      <c r="AW172" s="14" t="s">
        <v>32</v>
      </c>
      <c r="AX172" s="14" t="s">
        <v>76</v>
      </c>
      <c r="AY172" s="193" t="s">
        <v>132</v>
      </c>
    </row>
    <row r="173" spans="2:51" s="13" customFormat="1" ht="12">
      <c r="B173" s="184"/>
      <c r="D173" s="180" t="s">
        <v>142</v>
      </c>
      <c r="E173" s="185" t="s">
        <v>1</v>
      </c>
      <c r="F173" s="186" t="s">
        <v>650</v>
      </c>
      <c r="H173" s="187">
        <v>31.15</v>
      </c>
      <c r="I173" s="188"/>
      <c r="L173" s="184"/>
      <c r="M173" s="189"/>
      <c r="N173" s="190"/>
      <c r="O173" s="190"/>
      <c r="P173" s="190"/>
      <c r="Q173" s="190"/>
      <c r="R173" s="190"/>
      <c r="S173" s="190"/>
      <c r="T173" s="191"/>
      <c r="AT173" s="185" t="s">
        <v>142</v>
      </c>
      <c r="AU173" s="185" t="s">
        <v>85</v>
      </c>
      <c r="AV173" s="13" t="s">
        <v>85</v>
      </c>
      <c r="AW173" s="13" t="s">
        <v>32</v>
      </c>
      <c r="AX173" s="13" t="s">
        <v>76</v>
      </c>
      <c r="AY173" s="185" t="s">
        <v>132</v>
      </c>
    </row>
    <row r="174" spans="2:51" s="14" customFormat="1" ht="12">
      <c r="B174" s="192"/>
      <c r="D174" s="180" t="s">
        <v>142</v>
      </c>
      <c r="E174" s="193" t="s">
        <v>1</v>
      </c>
      <c r="F174" s="194" t="s">
        <v>202</v>
      </c>
      <c r="H174" s="193" t="s">
        <v>1</v>
      </c>
      <c r="I174" s="195"/>
      <c r="L174" s="192"/>
      <c r="M174" s="196"/>
      <c r="N174" s="197"/>
      <c r="O174" s="197"/>
      <c r="P174" s="197"/>
      <c r="Q174" s="197"/>
      <c r="R174" s="197"/>
      <c r="S174" s="197"/>
      <c r="T174" s="198"/>
      <c r="AT174" s="193" t="s">
        <v>142</v>
      </c>
      <c r="AU174" s="193" t="s">
        <v>85</v>
      </c>
      <c r="AV174" s="14" t="s">
        <v>83</v>
      </c>
      <c r="AW174" s="14" t="s">
        <v>32</v>
      </c>
      <c r="AX174" s="14" t="s">
        <v>76</v>
      </c>
      <c r="AY174" s="193" t="s">
        <v>132</v>
      </c>
    </row>
    <row r="175" spans="2:51" s="13" customFormat="1" ht="12">
      <c r="B175" s="184"/>
      <c r="D175" s="180" t="s">
        <v>142</v>
      </c>
      <c r="E175" s="185" t="s">
        <v>1</v>
      </c>
      <c r="F175" s="186" t="s">
        <v>651</v>
      </c>
      <c r="H175" s="187">
        <v>124.12</v>
      </c>
      <c r="I175" s="188"/>
      <c r="L175" s="184"/>
      <c r="M175" s="189"/>
      <c r="N175" s="190"/>
      <c r="O175" s="190"/>
      <c r="P175" s="190"/>
      <c r="Q175" s="190"/>
      <c r="R175" s="190"/>
      <c r="S175" s="190"/>
      <c r="T175" s="191"/>
      <c r="AT175" s="185" t="s">
        <v>142</v>
      </c>
      <c r="AU175" s="185" t="s">
        <v>85</v>
      </c>
      <c r="AV175" s="13" t="s">
        <v>85</v>
      </c>
      <c r="AW175" s="13" t="s">
        <v>32</v>
      </c>
      <c r="AX175" s="13" t="s">
        <v>76</v>
      </c>
      <c r="AY175" s="185" t="s">
        <v>132</v>
      </c>
    </row>
    <row r="176" spans="2:51" s="15" customFormat="1" ht="12">
      <c r="B176" s="199"/>
      <c r="D176" s="180" t="s">
        <v>142</v>
      </c>
      <c r="E176" s="200" t="s">
        <v>1</v>
      </c>
      <c r="F176" s="201" t="s">
        <v>152</v>
      </c>
      <c r="H176" s="202">
        <v>155.27</v>
      </c>
      <c r="I176" s="203"/>
      <c r="L176" s="199"/>
      <c r="M176" s="204"/>
      <c r="N176" s="205"/>
      <c r="O176" s="205"/>
      <c r="P176" s="205"/>
      <c r="Q176" s="205"/>
      <c r="R176" s="205"/>
      <c r="S176" s="205"/>
      <c r="T176" s="206"/>
      <c r="AT176" s="200" t="s">
        <v>142</v>
      </c>
      <c r="AU176" s="200" t="s">
        <v>85</v>
      </c>
      <c r="AV176" s="15" t="s">
        <v>138</v>
      </c>
      <c r="AW176" s="15" t="s">
        <v>32</v>
      </c>
      <c r="AX176" s="15" t="s">
        <v>83</v>
      </c>
      <c r="AY176" s="200" t="s">
        <v>132</v>
      </c>
    </row>
    <row r="177" spans="1:65" s="2" customFormat="1" ht="24" customHeight="1">
      <c r="A177" s="33"/>
      <c r="B177" s="166"/>
      <c r="C177" s="167" t="s">
        <v>213</v>
      </c>
      <c r="D177" s="167" t="s">
        <v>134</v>
      </c>
      <c r="E177" s="168" t="s">
        <v>214</v>
      </c>
      <c r="F177" s="169" t="s">
        <v>215</v>
      </c>
      <c r="G177" s="170" t="s">
        <v>146</v>
      </c>
      <c r="H177" s="171">
        <v>77.635</v>
      </c>
      <c r="I177" s="172"/>
      <c r="J177" s="173">
        <f>ROUND(I177*H177,2)</f>
        <v>0</v>
      </c>
      <c r="K177" s="169" t="s">
        <v>869</v>
      </c>
      <c r="L177" s="34"/>
      <c r="M177" s="174" t="s">
        <v>1</v>
      </c>
      <c r="N177" s="175" t="s">
        <v>41</v>
      </c>
      <c r="O177" s="59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138</v>
      </c>
      <c r="AT177" s="178" t="s">
        <v>134</v>
      </c>
      <c r="AU177" s="178" t="s">
        <v>85</v>
      </c>
      <c r="AY177" s="18" t="s">
        <v>132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83</v>
      </c>
      <c r="BK177" s="179">
        <f>ROUND(I177*H177,2)</f>
        <v>0</v>
      </c>
      <c r="BL177" s="18" t="s">
        <v>138</v>
      </c>
      <c r="BM177" s="178" t="s">
        <v>655</v>
      </c>
    </row>
    <row r="178" spans="1:47" s="2" customFormat="1" ht="19.5">
      <c r="A178" s="33"/>
      <c r="B178" s="34"/>
      <c r="C178" s="33"/>
      <c r="D178" s="180" t="s">
        <v>140</v>
      </c>
      <c r="E178" s="33"/>
      <c r="F178" s="181" t="s">
        <v>656</v>
      </c>
      <c r="G178" s="33"/>
      <c r="H178" s="33"/>
      <c r="I178" s="102"/>
      <c r="J178" s="33"/>
      <c r="K178" s="33"/>
      <c r="L178" s="34"/>
      <c r="M178" s="182"/>
      <c r="N178" s="183"/>
      <c r="O178" s="59"/>
      <c r="P178" s="59"/>
      <c r="Q178" s="59"/>
      <c r="R178" s="59"/>
      <c r="S178" s="59"/>
      <c r="T178" s="60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140</v>
      </c>
      <c r="AU178" s="18" t="s">
        <v>85</v>
      </c>
    </row>
    <row r="179" spans="2:51" s="14" customFormat="1" ht="12">
      <c r="B179" s="192"/>
      <c r="D179" s="180" t="s">
        <v>142</v>
      </c>
      <c r="E179" s="193" t="s">
        <v>1</v>
      </c>
      <c r="F179" s="194" t="s">
        <v>199</v>
      </c>
      <c r="H179" s="193" t="s">
        <v>1</v>
      </c>
      <c r="I179" s="195"/>
      <c r="L179" s="192"/>
      <c r="M179" s="196"/>
      <c r="N179" s="197"/>
      <c r="O179" s="197"/>
      <c r="P179" s="197"/>
      <c r="Q179" s="197"/>
      <c r="R179" s="197"/>
      <c r="S179" s="197"/>
      <c r="T179" s="198"/>
      <c r="AT179" s="193" t="s">
        <v>142</v>
      </c>
      <c r="AU179" s="193" t="s">
        <v>85</v>
      </c>
      <c r="AV179" s="14" t="s">
        <v>83</v>
      </c>
      <c r="AW179" s="14" t="s">
        <v>32</v>
      </c>
      <c r="AX179" s="14" t="s">
        <v>76</v>
      </c>
      <c r="AY179" s="193" t="s">
        <v>132</v>
      </c>
    </row>
    <row r="180" spans="2:51" s="13" customFormat="1" ht="12">
      <c r="B180" s="184"/>
      <c r="D180" s="180" t="s">
        <v>142</v>
      </c>
      <c r="E180" s="185" t="s">
        <v>1</v>
      </c>
      <c r="F180" s="186" t="s">
        <v>650</v>
      </c>
      <c r="H180" s="187">
        <v>31.15</v>
      </c>
      <c r="I180" s="188"/>
      <c r="L180" s="184"/>
      <c r="M180" s="189"/>
      <c r="N180" s="190"/>
      <c r="O180" s="190"/>
      <c r="P180" s="190"/>
      <c r="Q180" s="190"/>
      <c r="R180" s="190"/>
      <c r="S180" s="190"/>
      <c r="T180" s="191"/>
      <c r="AT180" s="185" t="s">
        <v>142</v>
      </c>
      <c r="AU180" s="185" t="s">
        <v>85</v>
      </c>
      <c r="AV180" s="13" t="s">
        <v>85</v>
      </c>
      <c r="AW180" s="13" t="s">
        <v>32</v>
      </c>
      <c r="AX180" s="13" t="s">
        <v>76</v>
      </c>
      <c r="AY180" s="185" t="s">
        <v>132</v>
      </c>
    </row>
    <row r="181" spans="2:51" s="14" customFormat="1" ht="12">
      <c r="B181" s="192"/>
      <c r="D181" s="180" t="s">
        <v>142</v>
      </c>
      <c r="E181" s="193" t="s">
        <v>1</v>
      </c>
      <c r="F181" s="194" t="s">
        <v>202</v>
      </c>
      <c r="H181" s="193" t="s">
        <v>1</v>
      </c>
      <c r="I181" s="195"/>
      <c r="L181" s="192"/>
      <c r="M181" s="196"/>
      <c r="N181" s="197"/>
      <c r="O181" s="197"/>
      <c r="P181" s="197"/>
      <c r="Q181" s="197"/>
      <c r="R181" s="197"/>
      <c r="S181" s="197"/>
      <c r="T181" s="198"/>
      <c r="AT181" s="193" t="s">
        <v>142</v>
      </c>
      <c r="AU181" s="193" t="s">
        <v>85</v>
      </c>
      <c r="AV181" s="14" t="s">
        <v>83</v>
      </c>
      <c r="AW181" s="14" t="s">
        <v>32</v>
      </c>
      <c r="AX181" s="14" t="s">
        <v>76</v>
      </c>
      <c r="AY181" s="193" t="s">
        <v>132</v>
      </c>
    </row>
    <row r="182" spans="2:51" s="13" customFormat="1" ht="12">
      <c r="B182" s="184"/>
      <c r="D182" s="180" t="s">
        <v>142</v>
      </c>
      <c r="E182" s="185" t="s">
        <v>1</v>
      </c>
      <c r="F182" s="186" t="s">
        <v>651</v>
      </c>
      <c r="H182" s="187">
        <v>124.12</v>
      </c>
      <c r="I182" s="188"/>
      <c r="L182" s="184"/>
      <c r="M182" s="189"/>
      <c r="N182" s="190"/>
      <c r="O182" s="190"/>
      <c r="P182" s="190"/>
      <c r="Q182" s="190"/>
      <c r="R182" s="190"/>
      <c r="S182" s="190"/>
      <c r="T182" s="191"/>
      <c r="AT182" s="185" t="s">
        <v>142</v>
      </c>
      <c r="AU182" s="185" t="s">
        <v>85</v>
      </c>
      <c r="AV182" s="13" t="s">
        <v>85</v>
      </c>
      <c r="AW182" s="13" t="s">
        <v>32</v>
      </c>
      <c r="AX182" s="13" t="s">
        <v>76</v>
      </c>
      <c r="AY182" s="185" t="s">
        <v>132</v>
      </c>
    </row>
    <row r="183" spans="2:51" s="15" customFormat="1" ht="12">
      <c r="B183" s="199"/>
      <c r="D183" s="180" t="s">
        <v>142</v>
      </c>
      <c r="E183" s="200" t="s">
        <v>1</v>
      </c>
      <c r="F183" s="201" t="s">
        <v>152</v>
      </c>
      <c r="H183" s="202">
        <v>155.27</v>
      </c>
      <c r="I183" s="203"/>
      <c r="L183" s="199"/>
      <c r="M183" s="204"/>
      <c r="N183" s="205"/>
      <c r="O183" s="205"/>
      <c r="P183" s="205"/>
      <c r="Q183" s="205"/>
      <c r="R183" s="205"/>
      <c r="S183" s="205"/>
      <c r="T183" s="206"/>
      <c r="AT183" s="200" t="s">
        <v>142</v>
      </c>
      <c r="AU183" s="200" t="s">
        <v>85</v>
      </c>
      <c r="AV183" s="15" t="s">
        <v>138</v>
      </c>
      <c r="AW183" s="15" t="s">
        <v>32</v>
      </c>
      <c r="AX183" s="15" t="s">
        <v>76</v>
      </c>
      <c r="AY183" s="200" t="s">
        <v>132</v>
      </c>
    </row>
    <row r="184" spans="2:51" s="14" customFormat="1" ht="12">
      <c r="B184" s="192"/>
      <c r="D184" s="180" t="s">
        <v>142</v>
      </c>
      <c r="E184" s="193" t="s">
        <v>1</v>
      </c>
      <c r="F184" s="194" t="s">
        <v>657</v>
      </c>
      <c r="H184" s="193" t="s">
        <v>1</v>
      </c>
      <c r="I184" s="195"/>
      <c r="L184" s="192"/>
      <c r="M184" s="196"/>
      <c r="N184" s="197"/>
      <c r="O184" s="197"/>
      <c r="P184" s="197"/>
      <c r="Q184" s="197"/>
      <c r="R184" s="197"/>
      <c r="S184" s="197"/>
      <c r="T184" s="198"/>
      <c r="AT184" s="193" t="s">
        <v>142</v>
      </c>
      <c r="AU184" s="193" t="s">
        <v>85</v>
      </c>
      <c r="AV184" s="14" t="s">
        <v>83</v>
      </c>
      <c r="AW184" s="14" t="s">
        <v>32</v>
      </c>
      <c r="AX184" s="14" t="s">
        <v>76</v>
      </c>
      <c r="AY184" s="193" t="s">
        <v>132</v>
      </c>
    </row>
    <row r="185" spans="2:51" s="13" customFormat="1" ht="12">
      <c r="B185" s="184"/>
      <c r="D185" s="180" t="s">
        <v>142</v>
      </c>
      <c r="E185" s="185" t="s">
        <v>1</v>
      </c>
      <c r="F185" s="186" t="s">
        <v>658</v>
      </c>
      <c r="H185" s="187">
        <v>77.635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5" t="s">
        <v>142</v>
      </c>
      <c r="AU185" s="185" t="s">
        <v>85</v>
      </c>
      <c r="AV185" s="13" t="s">
        <v>85</v>
      </c>
      <c r="AW185" s="13" t="s">
        <v>32</v>
      </c>
      <c r="AX185" s="13" t="s">
        <v>83</v>
      </c>
      <c r="AY185" s="185" t="s">
        <v>132</v>
      </c>
    </row>
    <row r="186" spans="1:65" s="2" customFormat="1" ht="24" customHeight="1">
      <c r="A186" s="33"/>
      <c r="B186" s="166"/>
      <c r="C186" s="167" t="s">
        <v>217</v>
      </c>
      <c r="D186" s="167" t="s">
        <v>134</v>
      </c>
      <c r="E186" s="168" t="s">
        <v>218</v>
      </c>
      <c r="F186" s="169" t="s">
        <v>219</v>
      </c>
      <c r="G186" s="170" t="s">
        <v>146</v>
      </c>
      <c r="H186" s="171">
        <v>272.34</v>
      </c>
      <c r="I186" s="172"/>
      <c r="J186" s="173">
        <f>ROUND(I186*H186,2)</f>
        <v>0</v>
      </c>
      <c r="K186" s="169" t="s">
        <v>869</v>
      </c>
      <c r="L186" s="34"/>
      <c r="M186" s="174" t="s">
        <v>1</v>
      </c>
      <c r="N186" s="175" t="s">
        <v>41</v>
      </c>
      <c r="O186" s="59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8" t="s">
        <v>138</v>
      </c>
      <c r="AT186" s="178" t="s">
        <v>134</v>
      </c>
      <c r="AU186" s="178" t="s">
        <v>85</v>
      </c>
      <c r="AY186" s="18" t="s">
        <v>132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8" t="s">
        <v>83</v>
      </c>
      <c r="BK186" s="179">
        <f>ROUND(I186*H186,2)</f>
        <v>0</v>
      </c>
      <c r="BL186" s="18" t="s">
        <v>138</v>
      </c>
      <c r="BM186" s="178" t="s">
        <v>659</v>
      </c>
    </row>
    <row r="187" spans="2:51" s="14" customFormat="1" ht="12">
      <c r="B187" s="192"/>
      <c r="D187" s="180" t="s">
        <v>142</v>
      </c>
      <c r="E187" s="193" t="s">
        <v>1</v>
      </c>
      <c r="F187" s="194" t="s">
        <v>221</v>
      </c>
      <c r="H187" s="193" t="s">
        <v>1</v>
      </c>
      <c r="I187" s="195"/>
      <c r="L187" s="192"/>
      <c r="M187" s="196"/>
      <c r="N187" s="197"/>
      <c r="O187" s="197"/>
      <c r="P187" s="197"/>
      <c r="Q187" s="197"/>
      <c r="R187" s="197"/>
      <c r="S187" s="197"/>
      <c r="T187" s="198"/>
      <c r="AT187" s="193" t="s">
        <v>142</v>
      </c>
      <c r="AU187" s="193" t="s">
        <v>85</v>
      </c>
      <c r="AV187" s="14" t="s">
        <v>83</v>
      </c>
      <c r="AW187" s="14" t="s">
        <v>32</v>
      </c>
      <c r="AX187" s="14" t="s">
        <v>76</v>
      </c>
      <c r="AY187" s="193" t="s">
        <v>132</v>
      </c>
    </row>
    <row r="188" spans="2:51" s="13" customFormat="1" ht="12">
      <c r="B188" s="184"/>
      <c r="D188" s="180" t="s">
        <v>142</v>
      </c>
      <c r="E188" s="185" t="s">
        <v>1</v>
      </c>
      <c r="F188" s="186" t="s">
        <v>660</v>
      </c>
      <c r="H188" s="187">
        <v>310.54</v>
      </c>
      <c r="I188" s="188"/>
      <c r="L188" s="184"/>
      <c r="M188" s="189"/>
      <c r="N188" s="190"/>
      <c r="O188" s="190"/>
      <c r="P188" s="190"/>
      <c r="Q188" s="190"/>
      <c r="R188" s="190"/>
      <c r="S188" s="190"/>
      <c r="T188" s="191"/>
      <c r="AT188" s="185" t="s">
        <v>142</v>
      </c>
      <c r="AU188" s="185" t="s">
        <v>85</v>
      </c>
      <c r="AV188" s="13" t="s">
        <v>85</v>
      </c>
      <c r="AW188" s="13" t="s">
        <v>32</v>
      </c>
      <c r="AX188" s="13" t="s">
        <v>76</v>
      </c>
      <c r="AY188" s="185" t="s">
        <v>132</v>
      </c>
    </row>
    <row r="189" spans="2:51" s="14" customFormat="1" ht="12">
      <c r="B189" s="192"/>
      <c r="D189" s="180" t="s">
        <v>142</v>
      </c>
      <c r="E189" s="193" t="s">
        <v>1</v>
      </c>
      <c r="F189" s="194" t="s">
        <v>223</v>
      </c>
      <c r="H189" s="193" t="s">
        <v>1</v>
      </c>
      <c r="I189" s="195"/>
      <c r="L189" s="192"/>
      <c r="M189" s="196"/>
      <c r="N189" s="197"/>
      <c r="O189" s="197"/>
      <c r="P189" s="197"/>
      <c r="Q189" s="197"/>
      <c r="R189" s="197"/>
      <c r="S189" s="197"/>
      <c r="T189" s="198"/>
      <c r="AT189" s="193" t="s">
        <v>142</v>
      </c>
      <c r="AU189" s="193" t="s">
        <v>85</v>
      </c>
      <c r="AV189" s="14" t="s">
        <v>83</v>
      </c>
      <c r="AW189" s="14" t="s">
        <v>32</v>
      </c>
      <c r="AX189" s="14" t="s">
        <v>76</v>
      </c>
      <c r="AY189" s="193" t="s">
        <v>132</v>
      </c>
    </row>
    <row r="190" spans="2:51" s="13" customFormat="1" ht="12">
      <c r="B190" s="184"/>
      <c r="D190" s="180" t="s">
        <v>142</v>
      </c>
      <c r="E190" s="185" t="s">
        <v>1</v>
      </c>
      <c r="F190" s="186" t="s">
        <v>661</v>
      </c>
      <c r="H190" s="187">
        <v>-94.36</v>
      </c>
      <c r="I190" s="188"/>
      <c r="L190" s="184"/>
      <c r="M190" s="189"/>
      <c r="N190" s="190"/>
      <c r="O190" s="190"/>
      <c r="P190" s="190"/>
      <c r="Q190" s="190"/>
      <c r="R190" s="190"/>
      <c r="S190" s="190"/>
      <c r="T190" s="191"/>
      <c r="AT190" s="185" t="s">
        <v>142</v>
      </c>
      <c r="AU190" s="185" t="s">
        <v>85</v>
      </c>
      <c r="AV190" s="13" t="s">
        <v>85</v>
      </c>
      <c r="AW190" s="13" t="s">
        <v>32</v>
      </c>
      <c r="AX190" s="13" t="s">
        <v>76</v>
      </c>
      <c r="AY190" s="185" t="s">
        <v>132</v>
      </c>
    </row>
    <row r="191" spans="2:51" s="14" customFormat="1" ht="12">
      <c r="B191" s="192"/>
      <c r="D191" s="180" t="s">
        <v>142</v>
      </c>
      <c r="E191" s="193" t="s">
        <v>1</v>
      </c>
      <c r="F191" s="194" t="s">
        <v>225</v>
      </c>
      <c r="H191" s="193" t="s">
        <v>1</v>
      </c>
      <c r="I191" s="195"/>
      <c r="L191" s="192"/>
      <c r="M191" s="196"/>
      <c r="N191" s="197"/>
      <c r="O191" s="197"/>
      <c r="P191" s="197"/>
      <c r="Q191" s="197"/>
      <c r="R191" s="197"/>
      <c r="S191" s="197"/>
      <c r="T191" s="198"/>
      <c r="AT191" s="193" t="s">
        <v>142</v>
      </c>
      <c r="AU191" s="193" t="s">
        <v>85</v>
      </c>
      <c r="AV191" s="14" t="s">
        <v>83</v>
      </c>
      <c r="AW191" s="14" t="s">
        <v>32</v>
      </c>
      <c r="AX191" s="14" t="s">
        <v>76</v>
      </c>
      <c r="AY191" s="193" t="s">
        <v>132</v>
      </c>
    </row>
    <row r="192" spans="2:51" s="13" customFormat="1" ht="12">
      <c r="B192" s="184"/>
      <c r="D192" s="180" t="s">
        <v>142</v>
      </c>
      <c r="E192" s="185" t="s">
        <v>1</v>
      </c>
      <c r="F192" s="186" t="s">
        <v>662</v>
      </c>
      <c r="H192" s="187">
        <v>56.16</v>
      </c>
      <c r="I192" s="188"/>
      <c r="L192" s="184"/>
      <c r="M192" s="189"/>
      <c r="N192" s="190"/>
      <c r="O192" s="190"/>
      <c r="P192" s="190"/>
      <c r="Q192" s="190"/>
      <c r="R192" s="190"/>
      <c r="S192" s="190"/>
      <c r="T192" s="191"/>
      <c r="AT192" s="185" t="s">
        <v>142</v>
      </c>
      <c r="AU192" s="185" t="s">
        <v>85</v>
      </c>
      <c r="AV192" s="13" t="s">
        <v>85</v>
      </c>
      <c r="AW192" s="13" t="s">
        <v>32</v>
      </c>
      <c r="AX192" s="13" t="s">
        <v>76</v>
      </c>
      <c r="AY192" s="185" t="s">
        <v>132</v>
      </c>
    </row>
    <row r="193" spans="2:51" s="15" customFormat="1" ht="12">
      <c r="B193" s="199"/>
      <c r="D193" s="180" t="s">
        <v>142</v>
      </c>
      <c r="E193" s="200" t="s">
        <v>1</v>
      </c>
      <c r="F193" s="201" t="s">
        <v>152</v>
      </c>
      <c r="H193" s="202">
        <v>272.34000000000003</v>
      </c>
      <c r="I193" s="203"/>
      <c r="L193" s="199"/>
      <c r="M193" s="204"/>
      <c r="N193" s="205"/>
      <c r="O193" s="205"/>
      <c r="P193" s="205"/>
      <c r="Q193" s="205"/>
      <c r="R193" s="205"/>
      <c r="S193" s="205"/>
      <c r="T193" s="206"/>
      <c r="AT193" s="200" t="s">
        <v>142</v>
      </c>
      <c r="AU193" s="200" t="s">
        <v>85</v>
      </c>
      <c r="AV193" s="15" t="s">
        <v>138</v>
      </c>
      <c r="AW193" s="15" t="s">
        <v>32</v>
      </c>
      <c r="AX193" s="15" t="s">
        <v>83</v>
      </c>
      <c r="AY193" s="200" t="s">
        <v>132</v>
      </c>
    </row>
    <row r="194" spans="1:65" s="2" customFormat="1" ht="24" customHeight="1">
      <c r="A194" s="33"/>
      <c r="B194" s="166"/>
      <c r="C194" s="167" t="s">
        <v>8</v>
      </c>
      <c r="D194" s="167" t="s">
        <v>134</v>
      </c>
      <c r="E194" s="168" t="s">
        <v>227</v>
      </c>
      <c r="F194" s="169" t="s">
        <v>228</v>
      </c>
      <c r="G194" s="170" t="s">
        <v>146</v>
      </c>
      <c r="H194" s="171">
        <v>1361.7</v>
      </c>
      <c r="I194" s="172"/>
      <c r="J194" s="173">
        <f>ROUND(I194*H194,2)</f>
        <v>0</v>
      </c>
      <c r="K194" s="169" t="s">
        <v>869</v>
      </c>
      <c r="L194" s="34"/>
      <c r="M194" s="174" t="s">
        <v>1</v>
      </c>
      <c r="N194" s="175" t="s">
        <v>41</v>
      </c>
      <c r="O194" s="59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8" t="s">
        <v>138</v>
      </c>
      <c r="AT194" s="178" t="s">
        <v>134</v>
      </c>
      <c r="AU194" s="178" t="s">
        <v>85</v>
      </c>
      <c r="AY194" s="18" t="s">
        <v>132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8" t="s">
        <v>83</v>
      </c>
      <c r="BK194" s="179">
        <f>ROUND(I194*H194,2)</f>
        <v>0</v>
      </c>
      <c r="BL194" s="18" t="s">
        <v>138</v>
      </c>
      <c r="BM194" s="178" t="s">
        <v>663</v>
      </c>
    </row>
    <row r="195" spans="2:51" s="13" customFormat="1" ht="12">
      <c r="B195" s="184"/>
      <c r="D195" s="180" t="s">
        <v>142</v>
      </c>
      <c r="E195" s="185" t="s">
        <v>1</v>
      </c>
      <c r="F195" s="186" t="s">
        <v>664</v>
      </c>
      <c r="H195" s="187">
        <v>1361.7</v>
      </c>
      <c r="I195" s="188"/>
      <c r="L195" s="184"/>
      <c r="M195" s="189"/>
      <c r="N195" s="190"/>
      <c r="O195" s="190"/>
      <c r="P195" s="190"/>
      <c r="Q195" s="190"/>
      <c r="R195" s="190"/>
      <c r="S195" s="190"/>
      <c r="T195" s="191"/>
      <c r="AT195" s="185" t="s">
        <v>142</v>
      </c>
      <c r="AU195" s="185" t="s">
        <v>85</v>
      </c>
      <c r="AV195" s="13" t="s">
        <v>85</v>
      </c>
      <c r="AW195" s="13" t="s">
        <v>32</v>
      </c>
      <c r="AX195" s="13" t="s">
        <v>83</v>
      </c>
      <c r="AY195" s="185" t="s">
        <v>132</v>
      </c>
    </row>
    <row r="196" spans="1:65" s="2" customFormat="1" ht="16.5" customHeight="1">
      <c r="A196" s="33"/>
      <c r="B196" s="166"/>
      <c r="C196" s="167" t="s">
        <v>231</v>
      </c>
      <c r="D196" s="167" t="s">
        <v>134</v>
      </c>
      <c r="E196" s="168" t="s">
        <v>232</v>
      </c>
      <c r="F196" s="169" t="s">
        <v>233</v>
      </c>
      <c r="G196" s="170" t="s">
        <v>146</v>
      </c>
      <c r="H196" s="171">
        <v>56.16</v>
      </c>
      <c r="I196" s="172"/>
      <c r="J196" s="173">
        <f>ROUND(I196*H196,2)</f>
        <v>0</v>
      </c>
      <c r="K196" s="169" t="s">
        <v>869</v>
      </c>
      <c r="L196" s="34"/>
      <c r="M196" s="174" t="s">
        <v>1</v>
      </c>
      <c r="N196" s="175" t="s">
        <v>41</v>
      </c>
      <c r="O196" s="59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8" t="s">
        <v>138</v>
      </c>
      <c r="AT196" s="178" t="s">
        <v>134</v>
      </c>
      <c r="AU196" s="178" t="s">
        <v>85</v>
      </c>
      <c r="AY196" s="18" t="s">
        <v>132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8" t="s">
        <v>83</v>
      </c>
      <c r="BK196" s="179">
        <f>ROUND(I196*H196,2)</f>
        <v>0</v>
      </c>
      <c r="BL196" s="18" t="s">
        <v>138</v>
      </c>
      <c r="BM196" s="178" t="s">
        <v>665</v>
      </c>
    </row>
    <row r="197" spans="1:47" s="2" customFormat="1" ht="29.25">
      <c r="A197" s="33"/>
      <c r="B197" s="34"/>
      <c r="C197" s="33"/>
      <c r="D197" s="180" t="s">
        <v>140</v>
      </c>
      <c r="E197" s="33"/>
      <c r="F197" s="181" t="s">
        <v>666</v>
      </c>
      <c r="G197" s="33"/>
      <c r="H197" s="33"/>
      <c r="I197" s="102"/>
      <c r="J197" s="33"/>
      <c r="K197" s="33"/>
      <c r="L197" s="34"/>
      <c r="M197" s="182"/>
      <c r="N197" s="183"/>
      <c r="O197" s="59"/>
      <c r="P197" s="59"/>
      <c r="Q197" s="59"/>
      <c r="R197" s="59"/>
      <c r="S197" s="59"/>
      <c r="T197" s="60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140</v>
      </c>
      <c r="AU197" s="18" t="s">
        <v>85</v>
      </c>
    </row>
    <row r="198" spans="2:51" s="14" customFormat="1" ht="12">
      <c r="B198" s="192"/>
      <c r="D198" s="180" t="s">
        <v>142</v>
      </c>
      <c r="E198" s="193" t="s">
        <v>1</v>
      </c>
      <c r="F198" s="194" t="s">
        <v>236</v>
      </c>
      <c r="H198" s="193" t="s">
        <v>1</v>
      </c>
      <c r="I198" s="195"/>
      <c r="L198" s="192"/>
      <c r="M198" s="196"/>
      <c r="N198" s="197"/>
      <c r="O198" s="197"/>
      <c r="P198" s="197"/>
      <c r="Q198" s="197"/>
      <c r="R198" s="197"/>
      <c r="S198" s="197"/>
      <c r="T198" s="198"/>
      <c r="AT198" s="193" t="s">
        <v>142</v>
      </c>
      <c r="AU198" s="193" t="s">
        <v>85</v>
      </c>
      <c r="AV198" s="14" t="s">
        <v>83</v>
      </c>
      <c r="AW198" s="14" t="s">
        <v>32</v>
      </c>
      <c r="AX198" s="14" t="s">
        <v>76</v>
      </c>
      <c r="AY198" s="193" t="s">
        <v>132</v>
      </c>
    </row>
    <row r="199" spans="2:51" s="14" customFormat="1" ht="12">
      <c r="B199" s="192"/>
      <c r="D199" s="180" t="s">
        <v>142</v>
      </c>
      <c r="E199" s="193" t="s">
        <v>1</v>
      </c>
      <c r="F199" s="194" t="s">
        <v>237</v>
      </c>
      <c r="H199" s="193" t="s">
        <v>1</v>
      </c>
      <c r="I199" s="195"/>
      <c r="L199" s="192"/>
      <c r="M199" s="196"/>
      <c r="N199" s="197"/>
      <c r="O199" s="197"/>
      <c r="P199" s="197"/>
      <c r="Q199" s="197"/>
      <c r="R199" s="197"/>
      <c r="S199" s="197"/>
      <c r="T199" s="198"/>
      <c r="AT199" s="193" t="s">
        <v>142</v>
      </c>
      <c r="AU199" s="193" t="s">
        <v>85</v>
      </c>
      <c r="AV199" s="14" t="s">
        <v>83</v>
      </c>
      <c r="AW199" s="14" t="s">
        <v>32</v>
      </c>
      <c r="AX199" s="14" t="s">
        <v>76</v>
      </c>
      <c r="AY199" s="193" t="s">
        <v>132</v>
      </c>
    </row>
    <row r="200" spans="2:51" s="13" customFormat="1" ht="12">
      <c r="B200" s="184"/>
      <c r="D200" s="180" t="s">
        <v>142</v>
      </c>
      <c r="E200" s="185" t="s">
        <v>1</v>
      </c>
      <c r="F200" s="186" t="s">
        <v>667</v>
      </c>
      <c r="H200" s="187">
        <v>20.1</v>
      </c>
      <c r="I200" s="188"/>
      <c r="L200" s="184"/>
      <c r="M200" s="189"/>
      <c r="N200" s="190"/>
      <c r="O200" s="190"/>
      <c r="P200" s="190"/>
      <c r="Q200" s="190"/>
      <c r="R200" s="190"/>
      <c r="S200" s="190"/>
      <c r="T200" s="191"/>
      <c r="AT200" s="185" t="s">
        <v>142</v>
      </c>
      <c r="AU200" s="185" t="s">
        <v>85</v>
      </c>
      <c r="AV200" s="13" t="s">
        <v>85</v>
      </c>
      <c r="AW200" s="13" t="s">
        <v>32</v>
      </c>
      <c r="AX200" s="13" t="s">
        <v>76</v>
      </c>
      <c r="AY200" s="185" t="s">
        <v>132</v>
      </c>
    </row>
    <row r="201" spans="2:51" s="14" customFormat="1" ht="12">
      <c r="B201" s="192"/>
      <c r="D201" s="180" t="s">
        <v>142</v>
      </c>
      <c r="E201" s="193" t="s">
        <v>1</v>
      </c>
      <c r="F201" s="194" t="s">
        <v>239</v>
      </c>
      <c r="H201" s="193" t="s">
        <v>1</v>
      </c>
      <c r="I201" s="195"/>
      <c r="L201" s="192"/>
      <c r="M201" s="196"/>
      <c r="N201" s="197"/>
      <c r="O201" s="197"/>
      <c r="P201" s="197"/>
      <c r="Q201" s="197"/>
      <c r="R201" s="197"/>
      <c r="S201" s="197"/>
      <c r="T201" s="198"/>
      <c r="AT201" s="193" t="s">
        <v>142</v>
      </c>
      <c r="AU201" s="193" t="s">
        <v>85</v>
      </c>
      <c r="AV201" s="14" t="s">
        <v>83</v>
      </c>
      <c r="AW201" s="14" t="s">
        <v>32</v>
      </c>
      <c r="AX201" s="14" t="s">
        <v>76</v>
      </c>
      <c r="AY201" s="193" t="s">
        <v>132</v>
      </c>
    </row>
    <row r="202" spans="2:51" s="13" customFormat="1" ht="12">
      <c r="B202" s="184"/>
      <c r="D202" s="180" t="s">
        <v>142</v>
      </c>
      <c r="E202" s="185" t="s">
        <v>1</v>
      </c>
      <c r="F202" s="186" t="s">
        <v>667</v>
      </c>
      <c r="H202" s="187">
        <v>20.1</v>
      </c>
      <c r="I202" s="188"/>
      <c r="L202" s="184"/>
      <c r="M202" s="189"/>
      <c r="N202" s="190"/>
      <c r="O202" s="190"/>
      <c r="P202" s="190"/>
      <c r="Q202" s="190"/>
      <c r="R202" s="190"/>
      <c r="S202" s="190"/>
      <c r="T202" s="191"/>
      <c r="AT202" s="185" t="s">
        <v>142</v>
      </c>
      <c r="AU202" s="185" t="s">
        <v>85</v>
      </c>
      <c r="AV202" s="13" t="s">
        <v>85</v>
      </c>
      <c r="AW202" s="13" t="s">
        <v>32</v>
      </c>
      <c r="AX202" s="13" t="s">
        <v>76</v>
      </c>
      <c r="AY202" s="185" t="s">
        <v>132</v>
      </c>
    </row>
    <row r="203" spans="2:51" s="14" customFormat="1" ht="12">
      <c r="B203" s="192"/>
      <c r="D203" s="180" t="s">
        <v>142</v>
      </c>
      <c r="E203" s="193" t="s">
        <v>1</v>
      </c>
      <c r="F203" s="194" t="s">
        <v>240</v>
      </c>
      <c r="H203" s="193" t="s">
        <v>1</v>
      </c>
      <c r="I203" s="195"/>
      <c r="L203" s="192"/>
      <c r="M203" s="196"/>
      <c r="N203" s="197"/>
      <c r="O203" s="197"/>
      <c r="P203" s="197"/>
      <c r="Q203" s="197"/>
      <c r="R203" s="197"/>
      <c r="S203" s="197"/>
      <c r="T203" s="198"/>
      <c r="AT203" s="193" t="s">
        <v>142</v>
      </c>
      <c r="AU203" s="193" t="s">
        <v>85</v>
      </c>
      <c r="AV203" s="14" t="s">
        <v>83</v>
      </c>
      <c r="AW203" s="14" t="s">
        <v>32</v>
      </c>
      <c r="AX203" s="14" t="s">
        <v>76</v>
      </c>
      <c r="AY203" s="193" t="s">
        <v>132</v>
      </c>
    </row>
    <row r="204" spans="2:51" s="13" customFormat="1" ht="12">
      <c r="B204" s="184"/>
      <c r="D204" s="180" t="s">
        <v>142</v>
      </c>
      <c r="E204" s="185" t="s">
        <v>1</v>
      </c>
      <c r="F204" s="186" t="s">
        <v>668</v>
      </c>
      <c r="H204" s="187">
        <v>15.96</v>
      </c>
      <c r="I204" s="188"/>
      <c r="L204" s="184"/>
      <c r="M204" s="189"/>
      <c r="N204" s="190"/>
      <c r="O204" s="190"/>
      <c r="P204" s="190"/>
      <c r="Q204" s="190"/>
      <c r="R204" s="190"/>
      <c r="S204" s="190"/>
      <c r="T204" s="191"/>
      <c r="AT204" s="185" t="s">
        <v>142</v>
      </c>
      <c r="AU204" s="185" t="s">
        <v>85</v>
      </c>
      <c r="AV204" s="13" t="s">
        <v>85</v>
      </c>
      <c r="AW204" s="13" t="s">
        <v>32</v>
      </c>
      <c r="AX204" s="13" t="s">
        <v>76</v>
      </c>
      <c r="AY204" s="185" t="s">
        <v>132</v>
      </c>
    </row>
    <row r="205" spans="2:51" s="15" customFormat="1" ht="12">
      <c r="B205" s="199"/>
      <c r="D205" s="180" t="s">
        <v>142</v>
      </c>
      <c r="E205" s="200" t="s">
        <v>1</v>
      </c>
      <c r="F205" s="201" t="s">
        <v>152</v>
      </c>
      <c r="H205" s="202">
        <v>56.160000000000004</v>
      </c>
      <c r="I205" s="203"/>
      <c r="L205" s="199"/>
      <c r="M205" s="204"/>
      <c r="N205" s="205"/>
      <c r="O205" s="205"/>
      <c r="P205" s="205"/>
      <c r="Q205" s="205"/>
      <c r="R205" s="205"/>
      <c r="S205" s="205"/>
      <c r="T205" s="206"/>
      <c r="AT205" s="200" t="s">
        <v>142</v>
      </c>
      <c r="AU205" s="200" t="s">
        <v>85</v>
      </c>
      <c r="AV205" s="15" t="s">
        <v>138</v>
      </c>
      <c r="AW205" s="15" t="s">
        <v>32</v>
      </c>
      <c r="AX205" s="15" t="s">
        <v>83</v>
      </c>
      <c r="AY205" s="200" t="s">
        <v>132</v>
      </c>
    </row>
    <row r="206" spans="1:65" s="2" customFormat="1" ht="16.5" customHeight="1">
      <c r="A206" s="33"/>
      <c r="B206" s="166"/>
      <c r="C206" s="207" t="s">
        <v>242</v>
      </c>
      <c r="D206" s="207" t="s">
        <v>243</v>
      </c>
      <c r="E206" s="208" t="s">
        <v>244</v>
      </c>
      <c r="F206" s="209" t="s">
        <v>245</v>
      </c>
      <c r="G206" s="210" t="s">
        <v>146</v>
      </c>
      <c r="H206" s="211">
        <v>56.16</v>
      </c>
      <c r="I206" s="212"/>
      <c r="J206" s="213">
        <f>ROUND(I206*H206,2)</f>
        <v>0</v>
      </c>
      <c r="K206" s="209" t="s">
        <v>869</v>
      </c>
      <c r="L206" s="214"/>
      <c r="M206" s="215" t="s">
        <v>1</v>
      </c>
      <c r="N206" s="216" t="s">
        <v>41</v>
      </c>
      <c r="O206" s="59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8" t="s">
        <v>184</v>
      </c>
      <c r="AT206" s="178" t="s">
        <v>243</v>
      </c>
      <c r="AU206" s="178" t="s">
        <v>85</v>
      </c>
      <c r="AY206" s="18" t="s">
        <v>132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8" t="s">
        <v>83</v>
      </c>
      <c r="BK206" s="179">
        <f>ROUND(I206*H206,2)</f>
        <v>0</v>
      </c>
      <c r="BL206" s="18" t="s">
        <v>138</v>
      </c>
      <c r="BM206" s="178" t="s">
        <v>669</v>
      </c>
    </row>
    <row r="207" spans="1:47" s="2" customFormat="1" ht="19.5">
      <c r="A207" s="33"/>
      <c r="B207" s="34"/>
      <c r="C207" s="33"/>
      <c r="D207" s="180" t="s">
        <v>140</v>
      </c>
      <c r="E207" s="33"/>
      <c r="F207" s="181" t="s">
        <v>247</v>
      </c>
      <c r="G207" s="33"/>
      <c r="H207" s="33"/>
      <c r="I207" s="102"/>
      <c r="J207" s="33"/>
      <c r="K207" s="33"/>
      <c r="L207" s="34"/>
      <c r="M207" s="182"/>
      <c r="N207" s="183"/>
      <c r="O207" s="59"/>
      <c r="P207" s="59"/>
      <c r="Q207" s="59"/>
      <c r="R207" s="59"/>
      <c r="S207" s="59"/>
      <c r="T207" s="60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140</v>
      </c>
      <c r="AU207" s="18" t="s">
        <v>85</v>
      </c>
    </row>
    <row r="208" spans="1:65" s="2" customFormat="1" ht="24" customHeight="1">
      <c r="A208" s="33"/>
      <c r="B208" s="166"/>
      <c r="C208" s="167" t="s">
        <v>248</v>
      </c>
      <c r="D208" s="167" t="s">
        <v>134</v>
      </c>
      <c r="E208" s="168" t="s">
        <v>249</v>
      </c>
      <c r="F208" s="169" t="s">
        <v>250</v>
      </c>
      <c r="G208" s="170" t="s">
        <v>146</v>
      </c>
      <c r="H208" s="171">
        <v>56.16</v>
      </c>
      <c r="I208" s="172"/>
      <c r="J208" s="173">
        <f>ROUND(I208*H208,2)</f>
        <v>0</v>
      </c>
      <c r="K208" s="169" t="s">
        <v>869</v>
      </c>
      <c r="L208" s="34"/>
      <c r="M208" s="174" t="s">
        <v>1</v>
      </c>
      <c r="N208" s="175" t="s">
        <v>41</v>
      </c>
      <c r="O208" s="59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8" t="s">
        <v>138</v>
      </c>
      <c r="AT208" s="178" t="s">
        <v>134</v>
      </c>
      <c r="AU208" s="178" t="s">
        <v>85</v>
      </c>
      <c r="AY208" s="18" t="s">
        <v>132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8" t="s">
        <v>83</v>
      </c>
      <c r="BK208" s="179">
        <f>ROUND(I208*H208,2)</f>
        <v>0</v>
      </c>
      <c r="BL208" s="18" t="s">
        <v>138</v>
      </c>
      <c r="BM208" s="178" t="s">
        <v>670</v>
      </c>
    </row>
    <row r="209" spans="1:65" s="2" customFormat="1" ht="16.5" customHeight="1">
      <c r="A209" s="33"/>
      <c r="B209" s="166"/>
      <c r="C209" s="167" t="s">
        <v>252</v>
      </c>
      <c r="D209" s="167" t="s">
        <v>134</v>
      </c>
      <c r="E209" s="168" t="s">
        <v>253</v>
      </c>
      <c r="F209" s="169" t="s">
        <v>254</v>
      </c>
      <c r="G209" s="170" t="s">
        <v>146</v>
      </c>
      <c r="H209" s="171">
        <v>272.34</v>
      </c>
      <c r="I209" s="172"/>
      <c r="J209" s="173">
        <f>ROUND(I209*H209,2)</f>
        <v>0</v>
      </c>
      <c r="K209" s="169" t="s">
        <v>869</v>
      </c>
      <c r="L209" s="34"/>
      <c r="M209" s="174" t="s">
        <v>1</v>
      </c>
      <c r="N209" s="175" t="s">
        <v>41</v>
      </c>
      <c r="O209" s="59"/>
      <c r="P209" s="176">
        <f>O209*H209</f>
        <v>0</v>
      </c>
      <c r="Q209" s="176">
        <v>0</v>
      </c>
      <c r="R209" s="176">
        <f>Q209*H209</f>
        <v>0</v>
      </c>
      <c r="S209" s="176">
        <v>0</v>
      </c>
      <c r="T209" s="17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8" t="s">
        <v>138</v>
      </c>
      <c r="AT209" s="178" t="s">
        <v>134</v>
      </c>
      <c r="AU209" s="178" t="s">
        <v>85</v>
      </c>
      <c r="AY209" s="18" t="s">
        <v>132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8" t="s">
        <v>83</v>
      </c>
      <c r="BK209" s="179">
        <f>ROUND(I209*H209,2)</f>
        <v>0</v>
      </c>
      <c r="BL209" s="18" t="s">
        <v>138</v>
      </c>
      <c r="BM209" s="178" t="s">
        <v>671</v>
      </c>
    </row>
    <row r="210" spans="2:51" s="14" customFormat="1" ht="12">
      <c r="B210" s="192"/>
      <c r="D210" s="180" t="s">
        <v>142</v>
      </c>
      <c r="E210" s="193" t="s">
        <v>1</v>
      </c>
      <c r="F210" s="194" t="s">
        <v>221</v>
      </c>
      <c r="H210" s="193" t="s">
        <v>1</v>
      </c>
      <c r="I210" s="195"/>
      <c r="L210" s="192"/>
      <c r="M210" s="196"/>
      <c r="N210" s="197"/>
      <c r="O210" s="197"/>
      <c r="P210" s="197"/>
      <c r="Q210" s="197"/>
      <c r="R210" s="197"/>
      <c r="S210" s="197"/>
      <c r="T210" s="198"/>
      <c r="AT210" s="193" t="s">
        <v>142</v>
      </c>
      <c r="AU210" s="193" t="s">
        <v>85</v>
      </c>
      <c r="AV210" s="14" t="s">
        <v>83</v>
      </c>
      <c r="AW210" s="14" t="s">
        <v>32</v>
      </c>
      <c r="AX210" s="14" t="s">
        <v>76</v>
      </c>
      <c r="AY210" s="193" t="s">
        <v>132</v>
      </c>
    </row>
    <row r="211" spans="2:51" s="13" customFormat="1" ht="12">
      <c r="B211" s="184"/>
      <c r="D211" s="180" t="s">
        <v>142</v>
      </c>
      <c r="E211" s="185" t="s">
        <v>1</v>
      </c>
      <c r="F211" s="186" t="s">
        <v>660</v>
      </c>
      <c r="H211" s="187">
        <v>310.54</v>
      </c>
      <c r="I211" s="188"/>
      <c r="L211" s="184"/>
      <c r="M211" s="189"/>
      <c r="N211" s="190"/>
      <c r="O211" s="190"/>
      <c r="P211" s="190"/>
      <c r="Q211" s="190"/>
      <c r="R211" s="190"/>
      <c r="S211" s="190"/>
      <c r="T211" s="191"/>
      <c r="AT211" s="185" t="s">
        <v>142</v>
      </c>
      <c r="AU211" s="185" t="s">
        <v>85</v>
      </c>
      <c r="AV211" s="13" t="s">
        <v>85</v>
      </c>
      <c r="AW211" s="13" t="s">
        <v>32</v>
      </c>
      <c r="AX211" s="13" t="s">
        <v>76</v>
      </c>
      <c r="AY211" s="185" t="s">
        <v>132</v>
      </c>
    </row>
    <row r="212" spans="2:51" s="14" customFormat="1" ht="12">
      <c r="B212" s="192"/>
      <c r="D212" s="180" t="s">
        <v>142</v>
      </c>
      <c r="E212" s="193" t="s">
        <v>1</v>
      </c>
      <c r="F212" s="194" t="s">
        <v>223</v>
      </c>
      <c r="H212" s="193" t="s">
        <v>1</v>
      </c>
      <c r="I212" s="195"/>
      <c r="L212" s="192"/>
      <c r="M212" s="196"/>
      <c r="N212" s="197"/>
      <c r="O212" s="197"/>
      <c r="P212" s="197"/>
      <c r="Q212" s="197"/>
      <c r="R212" s="197"/>
      <c r="S212" s="197"/>
      <c r="T212" s="198"/>
      <c r="AT212" s="193" t="s">
        <v>142</v>
      </c>
      <c r="AU212" s="193" t="s">
        <v>85</v>
      </c>
      <c r="AV212" s="14" t="s">
        <v>83</v>
      </c>
      <c r="AW212" s="14" t="s">
        <v>32</v>
      </c>
      <c r="AX212" s="14" t="s">
        <v>76</v>
      </c>
      <c r="AY212" s="193" t="s">
        <v>132</v>
      </c>
    </row>
    <row r="213" spans="2:51" s="13" customFormat="1" ht="12">
      <c r="B213" s="184"/>
      <c r="D213" s="180" t="s">
        <v>142</v>
      </c>
      <c r="E213" s="185" t="s">
        <v>1</v>
      </c>
      <c r="F213" s="186" t="s">
        <v>661</v>
      </c>
      <c r="H213" s="187">
        <v>-94.36</v>
      </c>
      <c r="I213" s="188"/>
      <c r="L213" s="184"/>
      <c r="M213" s="189"/>
      <c r="N213" s="190"/>
      <c r="O213" s="190"/>
      <c r="P213" s="190"/>
      <c r="Q213" s="190"/>
      <c r="R213" s="190"/>
      <c r="S213" s="190"/>
      <c r="T213" s="191"/>
      <c r="AT213" s="185" t="s">
        <v>142</v>
      </c>
      <c r="AU213" s="185" t="s">
        <v>85</v>
      </c>
      <c r="AV213" s="13" t="s">
        <v>85</v>
      </c>
      <c r="AW213" s="13" t="s">
        <v>32</v>
      </c>
      <c r="AX213" s="13" t="s">
        <v>76</v>
      </c>
      <c r="AY213" s="185" t="s">
        <v>132</v>
      </c>
    </row>
    <row r="214" spans="2:51" s="14" customFormat="1" ht="12">
      <c r="B214" s="192"/>
      <c r="D214" s="180" t="s">
        <v>142</v>
      </c>
      <c r="E214" s="193" t="s">
        <v>1</v>
      </c>
      <c r="F214" s="194" t="s">
        <v>225</v>
      </c>
      <c r="H214" s="193" t="s">
        <v>1</v>
      </c>
      <c r="I214" s="195"/>
      <c r="L214" s="192"/>
      <c r="M214" s="196"/>
      <c r="N214" s="197"/>
      <c r="O214" s="197"/>
      <c r="P214" s="197"/>
      <c r="Q214" s="197"/>
      <c r="R214" s="197"/>
      <c r="S214" s="197"/>
      <c r="T214" s="198"/>
      <c r="AT214" s="193" t="s">
        <v>142</v>
      </c>
      <c r="AU214" s="193" t="s">
        <v>85</v>
      </c>
      <c r="AV214" s="14" t="s">
        <v>83</v>
      </c>
      <c r="AW214" s="14" t="s">
        <v>32</v>
      </c>
      <c r="AX214" s="14" t="s">
        <v>76</v>
      </c>
      <c r="AY214" s="193" t="s">
        <v>132</v>
      </c>
    </row>
    <row r="215" spans="2:51" s="13" customFormat="1" ht="12">
      <c r="B215" s="184"/>
      <c r="D215" s="180" t="s">
        <v>142</v>
      </c>
      <c r="E215" s="185" t="s">
        <v>1</v>
      </c>
      <c r="F215" s="186" t="s">
        <v>662</v>
      </c>
      <c r="H215" s="187">
        <v>56.16</v>
      </c>
      <c r="I215" s="188"/>
      <c r="L215" s="184"/>
      <c r="M215" s="189"/>
      <c r="N215" s="190"/>
      <c r="O215" s="190"/>
      <c r="P215" s="190"/>
      <c r="Q215" s="190"/>
      <c r="R215" s="190"/>
      <c r="S215" s="190"/>
      <c r="T215" s="191"/>
      <c r="AT215" s="185" t="s">
        <v>142</v>
      </c>
      <c r="AU215" s="185" t="s">
        <v>85</v>
      </c>
      <c r="AV215" s="13" t="s">
        <v>85</v>
      </c>
      <c r="AW215" s="13" t="s">
        <v>32</v>
      </c>
      <c r="AX215" s="13" t="s">
        <v>76</v>
      </c>
      <c r="AY215" s="185" t="s">
        <v>132</v>
      </c>
    </row>
    <row r="216" spans="2:51" s="15" customFormat="1" ht="12">
      <c r="B216" s="199"/>
      <c r="D216" s="180" t="s">
        <v>142</v>
      </c>
      <c r="E216" s="200" t="s">
        <v>1</v>
      </c>
      <c r="F216" s="201" t="s">
        <v>152</v>
      </c>
      <c r="H216" s="202">
        <v>272.34000000000003</v>
      </c>
      <c r="I216" s="203"/>
      <c r="L216" s="199"/>
      <c r="M216" s="204"/>
      <c r="N216" s="205"/>
      <c r="O216" s="205"/>
      <c r="P216" s="205"/>
      <c r="Q216" s="205"/>
      <c r="R216" s="205"/>
      <c r="S216" s="205"/>
      <c r="T216" s="206"/>
      <c r="AT216" s="200" t="s">
        <v>142</v>
      </c>
      <c r="AU216" s="200" t="s">
        <v>85</v>
      </c>
      <c r="AV216" s="15" t="s">
        <v>138</v>
      </c>
      <c r="AW216" s="15" t="s">
        <v>32</v>
      </c>
      <c r="AX216" s="15" t="s">
        <v>83</v>
      </c>
      <c r="AY216" s="200" t="s">
        <v>132</v>
      </c>
    </row>
    <row r="217" spans="1:65" s="2" customFormat="1" ht="24" customHeight="1">
      <c r="A217" s="33"/>
      <c r="B217" s="166"/>
      <c r="C217" s="167" t="s">
        <v>257</v>
      </c>
      <c r="D217" s="167" t="s">
        <v>134</v>
      </c>
      <c r="E217" s="168" t="s">
        <v>258</v>
      </c>
      <c r="F217" s="169" t="s">
        <v>259</v>
      </c>
      <c r="G217" s="170" t="s">
        <v>260</v>
      </c>
      <c r="H217" s="171">
        <v>490.212</v>
      </c>
      <c r="I217" s="172"/>
      <c r="J217" s="173">
        <f>ROUND(I217*H217,2)</f>
        <v>0</v>
      </c>
      <c r="K217" s="169" t="s">
        <v>869</v>
      </c>
      <c r="L217" s="34"/>
      <c r="M217" s="174" t="s">
        <v>1</v>
      </c>
      <c r="N217" s="175" t="s">
        <v>41</v>
      </c>
      <c r="O217" s="59"/>
      <c r="P217" s="176">
        <f>O217*H217</f>
        <v>0</v>
      </c>
      <c r="Q217" s="176">
        <v>0</v>
      </c>
      <c r="R217" s="176">
        <f>Q217*H217</f>
        <v>0</v>
      </c>
      <c r="S217" s="176">
        <v>0</v>
      </c>
      <c r="T217" s="17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8" t="s">
        <v>138</v>
      </c>
      <c r="AT217" s="178" t="s">
        <v>134</v>
      </c>
      <c r="AU217" s="178" t="s">
        <v>85</v>
      </c>
      <c r="AY217" s="18" t="s">
        <v>132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8" t="s">
        <v>83</v>
      </c>
      <c r="BK217" s="179">
        <f>ROUND(I217*H217,2)</f>
        <v>0</v>
      </c>
      <c r="BL217" s="18" t="s">
        <v>138</v>
      </c>
      <c r="BM217" s="178" t="s">
        <v>672</v>
      </c>
    </row>
    <row r="218" spans="2:51" s="13" customFormat="1" ht="12">
      <c r="B218" s="184"/>
      <c r="D218" s="180" t="s">
        <v>142</v>
      </c>
      <c r="E218" s="185" t="s">
        <v>1</v>
      </c>
      <c r="F218" s="186" t="s">
        <v>673</v>
      </c>
      <c r="H218" s="187">
        <v>490.212</v>
      </c>
      <c r="I218" s="188"/>
      <c r="L218" s="184"/>
      <c r="M218" s="189"/>
      <c r="N218" s="190"/>
      <c r="O218" s="190"/>
      <c r="P218" s="190"/>
      <c r="Q218" s="190"/>
      <c r="R218" s="190"/>
      <c r="S218" s="190"/>
      <c r="T218" s="191"/>
      <c r="AT218" s="185" t="s">
        <v>142</v>
      </c>
      <c r="AU218" s="185" t="s">
        <v>85</v>
      </c>
      <c r="AV218" s="13" t="s">
        <v>85</v>
      </c>
      <c r="AW218" s="13" t="s">
        <v>32</v>
      </c>
      <c r="AX218" s="13" t="s">
        <v>83</v>
      </c>
      <c r="AY218" s="185" t="s">
        <v>132</v>
      </c>
    </row>
    <row r="219" spans="1:65" s="2" customFormat="1" ht="24" customHeight="1">
      <c r="A219" s="33"/>
      <c r="B219" s="166"/>
      <c r="C219" s="167" t="s">
        <v>7</v>
      </c>
      <c r="D219" s="167" t="s">
        <v>134</v>
      </c>
      <c r="E219" s="168" t="s">
        <v>263</v>
      </c>
      <c r="F219" s="169" t="s">
        <v>264</v>
      </c>
      <c r="G219" s="170" t="s">
        <v>146</v>
      </c>
      <c r="H219" s="171">
        <v>94.36</v>
      </c>
      <c r="I219" s="172"/>
      <c r="J219" s="173">
        <f>ROUND(I219*H219,2)</f>
        <v>0</v>
      </c>
      <c r="K219" s="169" t="s">
        <v>869</v>
      </c>
      <c r="L219" s="34"/>
      <c r="M219" s="174" t="s">
        <v>1</v>
      </c>
      <c r="N219" s="175" t="s">
        <v>41</v>
      </c>
      <c r="O219" s="59"/>
      <c r="P219" s="176">
        <f>O219*H219</f>
        <v>0</v>
      </c>
      <c r="Q219" s="176">
        <v>0</v>
      </c>
      <c r="R219" s="176">
        <f>Q219*H219</f>
        <v>0</v>
      </c>
      <c r="S219" s="176">
        <v>0</v>
      </c>
      <c r="T219" s="177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8" t="s">
        <v>138</v>
      </c>
      <c r="AT219" s="178" t="s">
        <v>134</v>
      </c>
      <c r="AU219" s="178" t="s">
        <v>85</v>
      </c>
      <c r="AY219" s="18" t="s">
        <v>132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18" t="s">
        <v>83</v>
      </c>
      <c r="BK219" s="179">
        <f>ROUND(I219*H219,2)</f>
        <v>0</v>
      </c>
      <c r="BL219" s="18" t="s">
        <v>138</v>
      </c>
      <c r="BM219" s="178" t="s">
        <v>674</v>
      </c>
    </row>
    <row r="220" spans="1:47" s="2" customFormat="1" ht="19.5">
      <c r="A220" s="33"/>
      <c r="B220" s="34"/>
      <c r="C220" s="33"/>
      <c r="D220" s="180" t="s">
        <v>140</v>
      </c>
      <c r="E220" s="33"/>
      <c r="F220" s="181" t="s">
        <v>633</v>
      </c>
      <c r="G220" s="33"/>
      <c r="H220" s="33"/>
      <c r="I220" s="102"/>
      <c r="J220" s="33"/>
      <c r="K220" s="33"/>
      <c r="L220" s="34"/>
      <c r="M220" s="182"/>
      <c r="N220" s="183"/>
      <c r="O220" s="59"/>
      <c r="P220" s="59"/>
      <c r="Q220" s="59"/>
      <c r="R220" s="59"/>
      <c r="S220" s="59"/>
      <c r="T220" s="60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140</v>
      </c>
      <c r="AU220" s="18" t="s">
        <v>85</v>
      </c>
    </row>
    <row r="221" spans="2:51" s="14" customFormat="1" ht="12">
      <c r="B221" s="192"/>
      <c r="D221" s="180" t="s">
        <v>142</v>
      </c>
      <c r="E221" s="193" t="s">
        <v>1</v>
      </c>
      <c r="F221" s="194" t="s">
        <v>148</v>
      </c>
      <c r="H221" s="193" t="s">
        <v>1</v>
      </c>
      <c r="I221" s="195"/>
      <c r="L221" s="192"/>
      <c r="M221" s="196"/>
      <c r="N221" s="197"/>
      <c r="O221" s="197"/>
      <c r="P221" s="197"/>
      <c r="Q221" s="197"/>
      <c r="R221" s="197"/>
      <c r="S221" s="197"/>
      <c r="T221" s="198"/>
      <c r="AT221" s="193" t="s">
        <v>142</v>
      </c>
      <c r="AU221" s="193" t="s">
        <v>85</v>
      </c>
      <c r="AV221" s="14" t="s">
        <v>83</v>
      </c>
      <c r="AW221" s="14" t="s">
        <v>32</v>
      </c>
      <c r="AX221" s="14" t="s">
        <v>76</v>
      </c>
      <c r="AY221" s="193" t="s">
        <v>132</v>
      </c>
    </row>
    <row r="222" spans="2:51" s="13" customFormat="1" ht="12">
      <c r="B222" s="184"/>
      <c r="D222" s="180" t="s">
        <v>142</v>
      </c>
      <c r="E222" s="185" t="s">
        <v>1</v>
      </c>
      <c r="F222" s="186" t="s">
        <v>675</v>
      </c>
      <c r="H222" s="187">
        <v>21.36</v>
      </c>
      <c r="I222" s="188"/>
      <c r="L222" s="184"/>
      <c r="M222" s="189"/>
      <c r="N222" s="190"/>
      <c r="O222" s="190"/>
      <c r="P222" s="190"/>
      <c r="Q222" s="190"/>
      <c r="R222" s="190"/>
      <c r="S222" s="190"/>
      <c r="T222" s="191"/>
      <c r="AT222" s="185" t="s">
        <v>142</v>
      </c>
      <c r="AU222" s="185" t="s">
        <v>85</v>
      </c>
      <c r="AV222" s="13" t="s">
        <v>85</v>
      </c>
      <c r="AW222" s="13" t="s">
        <v>32</v>
      </c>
      <c r="AX222" s="13" t="s">
        <v>76</v>
      </c>
      <c r="AY222" s="185" t="s">
        <v>132</v>
      </c>
    </row>
    <row r="223" spans="2:51" s="14" customFormat="1" ht="12">
      <c r="B223" s="192"/>
      <c r="D223" s="180" t="s">
        <v>142</v>
      </c>
      <c r="E223" s="193" t="s">
        <v>1</v>
      </c>
      <c r="F223" s="194" t="s">
        <v>150</v>
      </c>
      <c r="H223" s="193" t="s">
        <v>1</v>
      </c>
      <c r="I223" s="195"/>
      <c r="L223" s="192"/>
      <c r="M223" s="196"/>
      <c r="N223" s="197"/>
      <c r="O223" s="197"/>
      <c r="P223" s="197"/>
      <c r="Q223" s="197"/>
      <c r="R223" s="197"/>
      <c r="S223" s="197"/>
      <c r="T223" s="198"/>
      <c r="AT223" s="193" t="s">
        <v>142</v>
      </c>
      <c r="AU223" s="193" t="s">
        <v>85</v>
      </c>
      <c r="AV223" s="14" t="s">
        <v>83</v>
      </c>
      <c r="AW223" s="14" t="s">
        <v>32</v>
      </c>
      <c r="AX223" s="14" t="s">
        <v>76</v>
      </c>
      <c r="AY223" s="193" t="s">
        <v>132</v>
      </c>
    </row>
    <row r="224" spans="2:51" s="13" customFormat="1" ht="12">
      <c r="B224" s="184"/>
      <c r="D224" s="180" t="s">
        <v>142</v>
      </c>
      <c r="E224" s="185" t="s">
        <v>1</v>
      </c>
      <c r="F224" s="186" t="s">
        <v>589</v>
      </c>
      <c r="H224" s="187">
        <v>73</v>
      </c>
      <c r="I224" s="188"/>
      <c r="L224" s="184"/>
      <c r="M224" s="189"/>
      <c r="N224" s="190"/>
      <c r="O224" s="190"/>
      <c r="P224" s="190"/>
      <c r="Q224" s="190"/>
      <c r="R224" s="190"/>
      <c r="S224" s="190"/>
      <c r="T224" s="191"/>
      <c r="AT224" s="185" t="s">
        <v>142</v>
      </c>
      <c r="AU224" s="185" t="s">
        <v>85</v>
      </c>
      <c r="AV224" s="13" t="s">
        <v>85</v>
      </c>
      <c r="AW224" s="13" t="s">
        <v>32</v>
      </c>
      <c r="AX224" s="13" t="s">
        <v>76</v>
      </c>
      <c r="AY224" s="185" t="s">
        <v>132</v>
      </c>
    </row>
    <row r="225" spans="2:51" s="15" customFormat="1" ht="12">
      <c r="B225" s="199"/>
      <c r="D225" s="180" t="s">
        <v>142</v>
      </c>
      <c r="E225" s="200" t="s">
        <v>1</v>
      </c>
      <c r="F225" s="201" t="s">
        <v>152</v>
      </c>
      <c r="H225" s="202">
        <v>94.36</v>
      </c>
      <c r="I225" s="203"/>
      <c r="L225" s="199"/>
      <c r="M225" s="204"/>
      <c r="N225" s="205"/>
      <c r="O225" s="205"/>
      <c r="P225" s="205"/>
      <c r="Q225" s="205"/>
      <c r="R225" s="205"/>
      <c r="S225" s="205"/>
      <c r="T225" s="206"/>
      <c r="AT225" s="200" t="s">
        <v>142</v>
      </c>
      <c r="AU225" s="200" t="s">
        <v>85</v>
      </c>
      <c r="AV225" s="15" t="s">
        <v>138</v>
      </c>
      <c r="AW225" s="15" t="s">
        <v>32</v>
      </c>
      <c r="AX225" s="15" t="s">
        <v>83</v>
      </c>
      <c r="AY225" s="200" t="s">
        <v>132</v>
      </c>
    </row>
    <row r="226" spans="1:65" s="2" customFormat="1" ht="24" customHeight="1">
      <c r="A226" s="33"/>
      <c r="B226" s="166"/>
      <c r="C226" s="167" t="s">
        <v>268</v>
      </c>
      <c r="D226" s="167" t="s">
        <v>134</v>
      </c>
      <c r="E226" s="168" t="s">
        <v>269</v>
      </c>
      <c r="F226" s="169" t="s">
        <v>270</v>
      </c>
      <c r="G226" s="170" t="s">
        <v>137</v>
      </c>
      <c r="H226" s="171">
        <v>91.25</v>
      </c>
      <c r="I226" s="172"/>
      <c r="J226" s="173">
        <f>ROUND(I226*H226,2)</f>
        <v>0</v>
      </c>
      <c r="K226" s="169" t="s">
        <v>869</v>
      </c>
      <c r="L226" s="34"/>
      <c r="M226" s="174" t="s">
        <v>1</v>
      </c>
      <c r="N226" s="175" t="s">
        <v>41</v>
      </c>
      <c r="O226" s="59"/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8" t="s">
        <v>138</v>
      </c>
      <c r="AT226" s="178" t="s">
        <v>134</v>
      </c>
      <c r="AU226" s="178" t="s">
        <v>85</v>
      </c>
      <c r="AY226" s="18" t="s">
        <v>132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8" t="s">
        <v>83</v>
      </c>
      <c r="BK226" s="179">
        <f>ROUND(I226*H226,2)</f>
        <v>0</v>
      </c>
      <c r="BL226" s="18" t="s">
        <v>138</v>
      </c>
      <c r="BM226" s="178" t="s">
        <v>676</v>
      </c>
    </row>
    <row r="227" spans="1:47" s="2" customFormat="1" ht="19.5">
      <c r="A227" s="33"/>
      <c r="B227" s="34"/>
      <c r="C227" s="33"/>
      <c r="D227" s="180" t="s">
        <v>140</v>
      </c>
      <c r="E227" s="33"/>
      <c r="F227" s="181" t="s">
        <v>633</v>
      </c>
      <c r="G227" s="33"/>
      <c r="H227" s="33"/>
      <c r="I227" s="102"/>
      <c r="J227" s="33"/>
      <c r="K227" s="33"/>
      <c r="L227" s="34"/>
      <c r="M227" s="182"/>
      <c r="N227" s="183"/>
      <c r="O227" s="59"/>
      <c r="P227" s="59"/>
      <c r="Q227" s="59"/>
      <c r="R227" s="59"/>
      <c r="S227" s="59"/>
      <c r="T227" s="60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140</v>
      </c>
      <c r="AU227" s="18" t="s">
        <v>85</v>
      </c>
    </row>
    <row r="228" spans="2:51" s="14" customFormat="1" ht="12">
      <c r="B228" s="192"/>
      <c r="D228" s="180" t="s">
        <v>142</v>
      </c>
      <c r="E228" s="193" t="s">
        <v>1</v>
      </c>
      <c r="F228" s="194" t="s">
        <v>148</v>
      </c>
      <c r="H228" s="193" t="s">
        <v>1</v>
      </c>
      <c r="I228" s="195"/>
      <c r="L228" s="192"/>
      <c r="M228" s="196"/>
      <c r="N228" s="197"/>
      <c r="O228" s="197"/>
      <c r="P228" s="197"/>
      <c r="Q228" s="197"/>
      <c r="R228" s="197"/>
      <c r="S228" s="197"/>
      <c r="T228" s="198"/>
      <c r="AT228" s="193" t="s">
        <v>142</v>
      </c>
      <c r="AU228" s="193" t="s">
        <v>85</v>
      </c>
      <c r="AV228" s="14" t="s">
        <v>83</v>
      </c>
      <c r="AW228" s="14" t="s">
        <v>32</v>
      </c>
      <c r="AX228" s="14" t="s">
        <v>76</v>
      </c>
      <c r="AY228" s="193" t="s">
        <v>132</v>
      </c>
    </row>
    <row r="229" spans="2:51" s="13" customFormat="1" ht="12">
      <c r="B229" s="184"/>
      <c r="D229" s="180" t="s">
        <v>142</v>
      </c>
      <c r="E229" s="185" t="s">
        <v>1</v>
      </c>
      <c r="F229" s="186" t="s">
        <v>677</v>
      </c>
      <c r="H229" s="187">
        <v>41.25</v>
      </c>
      <c r="I229" s="188"/>
      <c r="L229" s="184"/>
      <c r="M229" s="189"/>
      <c r="N229" s="190"/>
      <c r="O229" s="190"/>
      <c r="P229" s="190"/>
      <c r="Q229" s="190"/>
      <c r="R229" s="190"/>
      <c r="S229" s="190"/>
      <c r="T229" s="191"/>
      <c r="AT229" s="185" t="s">
        <v>142</v>
      </c>
      <c r="AU229" s="185" t="s">
        <v>85</v>
      </c>
      <c r="AV229" s="13" t="s">
        <v>85</v>
      </c>
      <c r="AW229" s="13" t="s">
        <v>32</v>
      </c>
      <c r="AX229" s="13" t="s">
        <v>76</v>
      </c>
      <c r="AY229" s="185" t="s">
        <v>132</v>
      </c>
    </row>
    <row r="230" spans="2:51" s="14" customFormat="1" ht="12">
      <c r="B230" s="192"/>
      <c r="D230" s="180" t="s">
        <v>142</v>
      </c>
      <c r="E230" s="193" t="s">
        <v>1</v>
      </c>
      <c r="F230" s="194" t="s">
        <v>150</v>
      </c>
      <c r="H230" s="193" t="s">
        <v>1</v>
      </c>
      <c r="I230" s="195"/>
      <c r="L230" s="192"/>
      <c r="M230" s="196"/>
      <c r="N230" s="197"/>
      <c r="O230" s="197"/>
      <c r="P230" s="197"/>
      <c r="Q230" s="197"/>
      <c r="R230" s="197"/>
      <c r="S230" s="197"/>
      <c r="T230" s="198"/>
      <c r="AT230" s="193" t="s">
        <v>142</v>
      </c>
      <c r="AU230" s="193" t="s">
        <v>85</v>
      </c>
      <c r="AV230" s="14" t="s">
        <v>83</v>
      </c>
      <c r="AW230" s="14" t="s">
        <v>32</v>
      </c>
      <c r="AX230" s="14" t="s">
        <v>76</v>
      </c>
      <c r="AY230" s="193" t="s">
        <v>132</v>
      </c>
    </row>
    <row r="231" spans="2:51" s="13" customFormat="1" ht="12">
      <c r="B231" s="184"/>
      <c r="D231" s="180" t="s">
        <v>142</v>
      </c>
      <c r="E231" s="185" t="s">
        <v>1</v>
      </c>
      <c r="F231" s="186" t="s">
        <v>448</v>
      </c>
      <c r="H231" s="187">
        <v>50</v>
      </c>
      <c r="I231" s="188"/>
      <c r="L231" s="184"/>
      <c r="M231" s="189"/>
      <c r="N231" s="190"/>
      <c r="O231" s="190"/>
      <c r="P231" s="190"/>
      <c r="Q231" s="190"/>
      <c r="R231" s="190"/>
      <c r="S231" s="190"/>
      <c r="T231" s="191"/>
      <c r="AT231" s="185" t="s">
        <v>142</v>
      </c>
      <c r="AU231" s="185" t="s">
        <v>85</v>
      </c>
      <c r="AV231" s="13" t="s">
        <v>85</v>
      </c>
      <c r="AW231" s="13" t="s">
        <v>32</v>
      </c>
      <c r="AX231" s="13" t="s">
        <v>76</v>
      </c>
      <c r="AY231" s="185" t="s">
        <v>132</v>
      </c>
    </row>
    <row r="232" spans="2:51" s="15" customFormat="1" ht="12">
      <c r="B232" s="199"/>
      <c r="D232" s="180" t="s">
        <v>142</v>
      </c>
      <c r="E232" s="200" t="s">
        <v>1</v>
      </c>
      <c r="F232" s="201" t="s">
        <v>152</v>
      </c>
      <c r="H232" s="202">
        <v>91.25</v>
      </c>
      <c r="I232" s="203"/>
      <c r="L232" s="199"/>
      <c r="M232" s="204"/>
      <c r="N232" s="205"/>
      <c r="O232" s="205"/>
      <c r="P232" s="205"/>
      <c r="Q232" s="205"/>
      <c r="R232" s="205"/>
      <c r="S232" s="205"/>
      <c r="T232" s="206"/>
      <c r="AT232" s="200" t="s">
        <v>142</v>
      </c>
      <c r="AU232" s="200" t="s">
        <v>85</v>
      </c>
      <c r="AV232" s="15" t="s">
        <v>138</v>
      </c>
      <c r="AW232" s="15" t="s">
        <v>32</v>
      </c>
      <c r="AX232" s="15" t="s">
        <v>83</v>
      </c>
      <c r="AY232" s="200" t="s">
        <v>132</v>
      </c>
    </row>
    <row r="233" spans="1:65" s="2" customFormat="1" ht="24" customHeight="1">
      <c r="A233" s="33"/>
      <c r="B233" s="166"/>
      <c r="C233" s="167" t="s">
        <v>274</v>
      </c>
      <c r="D233" s="167" t="s">
        <v>134</v>
      </c>
      <c r="E233" s="168" t="s">
        <v>275</v>
      </c>
      <c r="F233" s="169" t="s">
        <v>276</v>
      </c>
      <c r="G233" s="170" t="s">
        <v>137</v>
      </c>
      <c r="H233" s="171">
        <v>91.25</v>
      </c>
      <c r="I233" s="172"/>
      <c r="J233" s="173">
        <f>ROUND(I233*H233,2)</f>
        <v>0</v>
      </c>
      <c r="K233" s="169" t="s">
        <v>869</v>
      </c>
      <c r="L233" s="34"/>
      <c r="M233" s="174" t="s">
        <v>1</v>
      </c>
      <c r="N233" s="175" t="s">
        <v>41</v>
      </c>
      <c r="O233" s="59"/>
      <c r="P233" s="176">
        <f>O233*H233</f>
        <v>0</v>
      </c>
      <c r="Q233" s="176">
        <v>0</v>
      </c>
      <c r="R233" s="176">
        <f>Q233*H233</f>
        <v>0</v>
      </c>
      <c r="S233" s="176">
        <v>0</v>
      </c>
      <c r="T233" s="177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8" t="s">
        <v>138</v>
      </c>
      <c r="AT233" s="178" t="s">
        <v>134</v>
      </c>
      <c r="AU233" s="178" t="s">
        <v>85</v>
      </c>
      <c r="AY233" s="18" t="s">
        <v>132</v>
      </c>
      <c r="BE233" s="179">
        <f>IF(N233="základní",J233,0)</f>
        <v>0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18" t="s">
        <v>83</v>
      </c>
      <c r="BK233" s="179">
        <f>ROUND(I233*H233,2)</f>
        <v>0</v>
      </c>
      <c r="BL233" s="18" t="s">
        <v>138</v>
      </c>
      <c r="BM233" s="178" t="s">
        <v>678</v>
      </c>
    </row>
    <row r="234" spans="1:47" s="2" customFormat="1" ht="19.5">
      <c r="A234" s="33"/>
      <c r="B234" s="34"/>
      <c r="C234" s="33"/>
      <c r="D234" s="180" t="s">
        <v>140</v>
      </c>
      <c r="E234" s="33"/>
      <c r="F234" s="181" t="s">
        <v>633</v>
      </c>
      <c r="G234" s="33"/>
      <c r="H234" s="33"/>
      <c r="I234" s="102"/>
      <c r="J234" s="33"/>
      <c r="K234" s="33"/>
      <c r="L234" s="34"/>
      <c r="M234" s="182"/>
      <c r="N234" s="183"/>
      <c r="O234" s="59"/>
      <c r="P234" s="59"/>
      <c r="Q234" s="59"/>
      <c r="R234" s="59"/>
      <c r="S234" s="59"/>
      <c r="T234" s="60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140</v>
      </c>
      <c r="AU234" s="18" t="s">
        <v>85</v>
      </c>
    </row>
    <row r="235" spans="2:51" s="14" customFormat="1" ht="12">
      <c r="B235" s="192"/>
      <c r="D235" s="180" t="s">
        <v>142</v>
      </c>
      <c r="E235" s="193" t="s">
        <v>1</v>
      </c>
      <c r="F235" s="194" t="s">
        <v>148</v>
      </c>
      <c r="H235" s="193" t="s">
        <v>1</v>
      </c>
      <c r="I235" s="195"/>
      <c r="L235" s="192"/>
      <c r="M235" s="196"/>
      <c r="N235" s="197"/>
      <c r="O235" s="197"/>
      <c r="P235" s="197"/>
      <c r="Q235" s="197"/>
      <c r="R235" s="197"/>
      <c r="S235" s="197"/>
      <c r="T235" s="198"/>
      <c r="AT235" s="193" t="s">
        <v>142</v>
      </c>
      <c r="AU235" s="193" t="s">
        <v>85</v>
      </c>
      <c r="AV235" s="14" t="s">
        <v>83</v>
      </c>
      <c r="AW235" s="14" t="s">
        <v>32</v>
      </c>
      <c r="AX235" s="14" t="s">
        <v>76</v>
      </c>
      <c r="AY235" s="193" t="s">
        <v>132</v>
      </c>
    </row>
    <row r="236" spans="2:51" s="13" customFormat="1" ht="12">
      <c r="B236" s="184"/>
      <c r="D236" s="180" t="s">
        <v>142</v>
      </c>
      <c r="E236" s="185" t="s">
        <v>1</v>
      </c>
      <c r="F236" s="186" t="s">
        <v>677</v>
      </c>
      <c r="H236" s="187">
        <v>41.25</v>
      </c>
      <c r="I236" s="188"/>
      <c r="L236" s="184"/>
      <c r="M236" s="189"/>
      <c r="N236" s="190"/>
      <c r="O236" s="190"/>
      <c r="P236" s="190"/>
      <c r="Q236" s="190"/>
      <c r="R236" s="190"/>
      <c r="S236" s="190"/>
      <c r="T236" s="191"/>
      <c r="AT236" s="185" t="s">
        <v>142</v>
      </c>
      <c r="AU236" s="185" t="s">
        <v>85</v>
      </c>
      <c r="AV236" s="13" t="s">
        <v>85</v>
      </c>
      <c r="AW236" s="13" t="s">
        <v>32</v>
      </c>
      <c r="AX236" s="13" t="s">
        <v>76</v>
      </c>
      <c r="AY236" s="185" t="s">
        <v>132</v>
      </c>
    </row>
    <row r="237" spans="2:51" s="14" customFormat="1" ht="12">
      <c r="B237" s="192"/>
      <c r="D237" s="180" t="s">
        <v>142</v>
      </c>
      <c r="E237" s="193" t="s">
        <v>1</v>
      </c>
      <c r="F237" s="194" t="s">
        <v>150</v>
      </c>
      <c r="H237" s="193" t="s">
        <v>1</v>
      </c>
      <c r="I237" s="195"/>
      <c r="L237" s="192"/>
      <c r="M237" s="196"/>
      <c r="N237" s="197"/>
      <c r="O237" s="197"/>
      <c r="P237" s="197"/>
      <c r="Q237" s="197"/>
      <c r="R237" s="197"/>
      <c r="S237" s="197"/>
      <c r="T237" s="198"/>
      <c r="AT237" s="193" t="s">
        <v>142</v>
      </c>
      <c r="AU237" s="193" t="s">
        <v>85</v>
      </c>
      <c r="AV237" s="14" t="s">
        <v>83</v>
      </c>
      <c r="AW237" s="14" t="s">
        <v>32</v>
      </c>
      <c r="AX237" s="14" t="s">
        <v>76</v>
      </c>
      <c r="AY237" s="193" t="s">
        <v>132</v>
      </c>
    </row>
    <row r="238" spans="2:51" s="13" customFormat="1" ht="12">
      <c r="B238" s="184"/>
      <c r="D238" s="180" t="s">
        <v>142</v>
      </c>
      <c r="E238" s="185" t="s">
        <v>1</v>
      </c>
      <c r="F238" s="186" t="s">
        <v>448</v>
      </c>
      <c r="H238" s="187">
        <v>50</v>
      </c>
      <c r="I238" s="188"/>
      <c r="L238" s="184"/>
      <c r="M238" s="189"/>
      <c r="N238" s="190"/>
      <c r="O238" s="190"/>
      <c r="P238" s="190"/>
      <c r="Q238" s="190"/>
      <c r="R238" s="190"/>
      <c r="S238" s="190"/>
      <c r="T238" s="191"/>
      <c r="AT238" s="185" t="s">
        <v>142</v>
      </c>
      <c r="AU238" s="185" t="s">
        <v>85</v>
      </c>
      <c r="AV238" s="13" t="s">
        <v>85</v>
      </c>
      <c r="AW238" s="13" t="s">
        <v>32</v>
      </c>
      <c r="AX238" s="13" t="s">
        <v>76</v>
      </c>
      <c r="AY238" s="185" t="s">
        <v>132</v>
      </c>
    </row>
    <row r="239" spans="2:51" s="15" customFormat="1" ht="12">
      <c r="B239" s="199"/>
      <c r="D239" s="180" t="s">
        <v>142</v>
      </c>
      <c r="E239" s="200" t="s">
        <v>1</v>
      </c>
      <c r="F239" s="201" t="s">
        <v>152</v>
      </c>
      <c r="H239" s="202">
        <v>91.25</v>
      </c>
      <c r="I239" s="203"/>
      <c r="L239" s="199"/>
      <c r="M239" s="204"/>
      <c r="N239" s="205"/>
      <c r="O239" s="205"/>
      <c r="P239" s="205"/>
      <c r="Q239" s="205"/>
      <c r="R239" s="205"/>
      <c r="S239" s="205"/>
      <c r="T239" s="206"/>
      <c r="AT239" s="200" t="s">
        <v>142</v>
      </c>
      <c r="AU239" s="200" t="s">
        <v>85</v>
      </c>
      <c r="AV239" s="15" t="s">
        <v>138</v>
      </c>
      <c r="AW239" s="15" t="s">
        <v>32</v>
      </c>
      <c r="AX239" s="15" t="s">
        <v>83</v>
      </c>
      <c r="AY239" s="200" t="s">
        <v>132</v>
      </c>
    </row>
    <row r="240" spans="1:65" s="2" customFormat="1" ht="16.5" customHeight="1">
      <c r="A240" s="33"/>
      <c r="B240" s="166"/>
      <c r="C240" s="207" t="s">
        <v>278</v>
      </c>
      <c r="D240" s="207" t="s">
        <v>243</v>
      </c>
      <c r="E240" s="208" t="s">
        <v>279</v>
      </c>
      <c r="F240" s="209" t="s">
        <v>280</v>
      </c>
      <c r="G240" s="210" t="s">
        <v>260</v>
      </c>
      <c r="H240" s="211">
        <v>16.426</v>
      </c>
      <c r="I240" s="212"/>
      <c r="J240" s="213">
        <f>ROUND(I240*H240,2)</f>
        <v>0</v>
      </c>
      <c r="K240" s="209" t="s">
        <v>869</v>
      </c>
      <c r="L240" s="214"/>
      <c r="M240" s="215" t="s">
        <v>1</v>
      </c>
      <c r="N240" s="216" t="s">
        <v>41</v>
      </c>
      <c r="O240" s="59"/>
      <c r="P240" s="176">
        <f>O240*H240</f>
        <v>0</v>
      </c>
      <c r="Q240" s="176">
        <v>1</v>
      </c>
      <c r="R240" s="176">
        <f>Q240*H240</f>
        <v>16.426</v>
      </c>
      <c r="S240" s="176">
        <v>0</v>
      </c>
      <c r="T240" s="177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8" t="s">
        <v>184</v>
      </c>
      <c r="AT240" s="178" t="s">
        <v>243</v>
      </c>
      <c r="AU240" s="178" t="s">
        <v>85</v>
      </c>
      <c r="AY240" s="18" t="s">
        <v>132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18" t="s">
        <v>83</v>
      </c>
      <c r="BK240" s="179">
        <f>ROUND(I240*H240,2)</f>
        <v>0</v>
      </c>
      <c r="BL240" s="18" t="s">
        <v>138</v>
      </c>
      <c r="BM240" s="178" t="s">
        <v>679</v>
      </c>
    </row>
    <row r="241" spans="2:63" s="12" customFormat="1" ht="22.9" customHeight="1">
      <c r="B241" s="153"/>
      <c r="D241" s="154" t="s">
        <v>75</v>
      </c>
      <c r="E241" s="164" t="s">
        <v>85</v>
      </c>
      <c r="F241" s="164" t="s">
        <v>282</v>
      </c>
      <c r="I241" s="156"/>
      <c r="J241" s="165">
        <f>BK241</f>
        <v>0</v>
      </c>
      <c r="L241" s="153"/>
      <c r="M241" s="158"/>
      <c r="N241" s="159"/>
      <c r="O241" s="159"/>
      <c r="P241" s="160">
        <f>SUM(P242:P261)</f>
        <v>0</v>
      </c>
      <c r="Q241" s="159"/>
      <c r="R241" s="160">
        <f>SUM(R242:R261)</f>
        <v>124.1803558</v>
      </c>
      <c r="S241" s="159"/>
      <c r="T241" s="161">
        <f>SUM(T242:T261)</f>
        <v>0</v>
      </c>
      <c r="AR241" s="154" t="s">
        <v>83</v>
      </c>
      <c r="AT241" s="162" t="s">
        <v>75</v>
      </c>
      <c r="AU241" s="162" t="s">
        <v>83</v>
      </c>
      <c r="AY241" s="154" t="s">
        <v>132</v>
      </c>
      <c r="BK241" s="163">
        <f>SUM(BK242:BK261)</f>
        <v>0</v>
      </c>
    </row>
    <row r="242" spans="1:65" s="2" customFormat="1" ht="16.5" customHeight="1">
      <c r="A242" s="33"/>
      <c r="B242" s="166"/>
      <c r="C242" s="167" t="s">
        <v>283</v>
      </c>
      <c r="D242" s="167" t="s">
        <v>134</v>
      </c>
      <c r="E242" s="168" t="s">
        <v>284</v>
      </c>
      <c r="F242" s="169" t="s">
        <v>285</v>
      </c>
      <c r="G242" s="170" t="s">
        <v>146</v>
      </c>
      <c r="H242" s="171">
        <v>6.19</v>
      </c>
      <c r="I242" s="172"/>
      <c r="J242" s="173">
        <f>ROUND(I242*H242,2)</f>
        <v>0</v>
      </c>
      <c r="K242" s="169" t="s">
        <v>869</v>
      </c>
      <c r="L242" s="34"/>
      <c r="M242" s="174" t="s">
        <v>1</v>
      </c>
      <c r="N242" s="175" t="s">
        <v>41</v>
      </c>
      <c r="O242" s="59"/>
      <c r="P242" s="176">
        <f>O242*H242</f>
        <v>0</v>
      </c>
      <c r="Q242" s="176">
        <v>2.25634</v>
      </c>
      <c r="R242" s="176">
        <f>Q242*H242</f>
        <v>13.9667446</v>
      </c>
      <c r="S242" s="176">
        <v>0</v>
      </c>
      <c r="T242" s="177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8" t="s">
        <v>138</v>
      </c>
      <c r="AT242" s="178" t="s">
        <v>134</v>
      </c>
      <c r="AU242" s="178" t="s">
        <v>85</v>
      </c>
      <c r="AY242" s="18" t="s">
        <v>132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18" t="s">
        <v>83</v>
      </c>
      <c r="BK242" s="179">
        <f>ROUND(I242*H242,2)</f>
        <v>0</v>
      </c>
      <c r="BL242" s="18" t="s">
        <v>138</v>
      </c>
      <c r="BM242" s="178" t="s">
        <v>680</v>
      </c>
    </row>
    <row r="243" spans="1:47" s="2" customFormat="1" ht="19.5">
      <c r="A243" s="33"/>
      <c r="B243" s="34"/>
      <c r="C243" s="33"/>
      <c r="D243" s="180" t="s">
        <v>140</v>
      </c>
      <c r="E243" s="33"/>
      <c r="F243" s="181" t="s">
        <v>633</v>
      </c>
      <c r="G243" s="33"/>
      <c r="H243" s="33"/>
      <c r="I243" s="102"/>
      <c r="J243" s="33"/>
      <c r="K243" s="33"/>
      <c r="L243" s="34"/>
      <c r="M243" s="182"/>
      <c r="N243" s="183"/>
      <c r="O243" s="59"/>
      <c r="P243" s="59"/>
      <c r="Q243" s="59"/>
      <c r="R243" s="59"/>
      <c r="S243" s="59"/>
      <c r="T243" s="60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140</v>
      </c>
      <c r="AU243" s="18" t="s">
        <v>85</v>
      </c>
    </row>
    <row r="244" spans="2:51" s="14" customFormat="1" ht="12">
      <c r="B244" s="192"/>
      <c r="D244" s="180" t="s">
        <v>142</v>
      </c>
      <c r="E244" s="193" t="s">
        <v>1</v>
      </c>
      <c r="F244" s="194" t="s">
        <v>287</v>
      </c>
      <c r="H244" s="193" t="s">
        <v>1</v>
      </c>
      <c r="I244" s="195"/>
      <c r="L244" s="192"/>
      <c r="M244" s="196"/>
      <c r="N244" s="197"/>
      <c r="O244" s="197"/>
      <c r="P244" s="197"/>
      <c r="Q244" s="197"/>
      <c r="R244" s="197"/>
      <c r="S244" s="197"/>
      <c r="T244" s="198"/>
      <c r="AT244" s="193" t="s">
        <v>142</v>
      </c>
      <c r="AU244" s="193" t="s">
        <v>85</v>
      </c>
      <c r="AV244" s="14" t="s">
        <v>83</v>
      </c>
      <c r="AW244" s="14" t="s">
        <v>32</v>
      </c>
      <c r="AX244" s="14" t="s">
        <v>76</v>
      </c>
      <c r="AY244" s="193" t="s">
        <v>132</v>
      </c>
    </row>
    <row r="245" spans="2:51" s="13" customFormat="1" ht="12">
      <c r="B245" s="184"/>
      <c r="D245" s="180" t="s">
        <v>142</v>
      </c>
      <c r="E245" s="185" t="s">
        <v>1</v>
      </c>
      <c r="F245" s="186" t="s">
        <v>681</v>
      </c>
      <c r="H245" s="187">
        <v>2.29</v>
      </c>
      <c r="I245" s="188"/>
      <c r="L245" s="184"/>
      <c r="M245" s="189"/>
      <c r="N245" s="190"/>
      <c r="O245" s="190"/>
      <c r="P245" s="190"/>
      <c r="Q245" s="190"/>
      <c r="R245" s="190"/>
      <c r="S245" s="190"/>
      <c r="T245" s="191"/>
      <c r="AT245" s="185" t="s">
        <v>142</v>
      </c>
      <c r="AU245" s="185" t="s">
        <v>85</v>
      </c>
      <c r="AV245" s="13" t="s">
        <v>85</v>
      </c>
      <c r="AW245" s="13" t="s">
        <v>32</v>
      </c>
      <c r="AX245" s="13" t="s">
        <v>76</v>
      </c>
      <c r="AY245" s="185" t="s">
        <v>132</v>
      </c>
    </row>
    <row r="246" spans="2:51" s="14" customFormat="1" ht="12">
      <c r="B246" s="192"/>
      <c r="D246" s="180" t="s">
        <v>142</v>
      </c>
      <c r="E246" s="193" t="s">
        <v>1</v>
      </c>
      <c r="F246" s="194" t="s">
        <v>289</v>
      </c>
      <c r="H246" s="193" t="s">
        <v>1</v>
      </c>
      <c r="I246" s="195"/>
      <c r="L246" s="192"/>
      <c r="M246" s="196"/>
      <c r="N246" s="197"/>
      <c r="O246" s="197"/>
      <c r="P246" s="197"/>
      <c r="Q246" s="197"/>
      <c r="R246" s="197"/>
      <c r="S246" s="197"/>
      <c r="T246" s="198"/>
      <c r="AT246" s="193" t="s">
        <v>142</v>
      </c>
      <c r="AU246" s="193" t="s">
        <v>85</v>
      </c>
      <c r="AV246" s="14" t="s">
        <v>83</v>
      </c>
      <c r="AW246" s="14" t="s">
        <v>32</v>
      </c>
      <c r="AX246" s="14" t="s">
        <v>76</v>
      </c>
      <c r="AY246" s="193" t="s">
        <v>132</v>
      </c>
    </row>
    <row r="247" spans="2:51" s="13" customFormat="1" ht="12">
      <c r="B247" s="184"/>
      <c r="D247" s="180" t="s">
        <v>142</v>
      </c>
      <c r="E247" s="185" t="s">
        <v>1</v>
      </c>
      <c r="F247" s="186" t="s">
        <v>682</v>
      </c>
      <c r="H247" s="187">
        <v>3.9</v>
      </c>
      <c r="I247" s="188"/>
      <c r="L247" s="184"/>
      <c r="M247" s="189"/>
      <c r="N247" s="190"/>
      <c r="O247" s="190"/>
      <c r="P247" s="190"/>
      <c r="Q247" s="190"/>
      <c r="R247" s="190"/>
      <c r="S247" s="190"/>
      <c r="T247" s="191"/>
      <c r="AT247" s="185" t="s">
        <v>142</v>
      </c>
      <c r="AU247" s="185" t="s">
        <v>85</v>
      </c>
      <c r="AV247" s="13" t="s">
        <v>85</v>
      </c>
      <c r="AW247" s="13" t="s">
        <v>32</v>
      </c>
      <c r="AX247" s="13" t="s">
        <v>76</v>
      </c>
      <c r="AY247" s="185" t="s">
        <v>132</v>
      </c>
    </row>
    <row r="248" spans="2:51" s="15" customFormat="1" ht="12">
      <c r="B248" s="199"/>
      <c r="D248" s="180" t="s">
        <v>142</v>
      </c>
      <c r="E248" s="200" t="s">
        <v>1</v>
      </c>
      <c r="F248" s="201" t="s">
        <v>152</v>
      </c>
      <c r="H248" s="202">
        <v>6.1899999999999995</v>
      </c>
      <c r="I248" s="203"/>
      <c r="L248" s="199"/>
      <c r="M248" s="204"/>
      <c r="N248" s="205"/>
      <c r="O248" s="205"/>
      <c r="P248" s="205"/>
      <c r="Q248" s="205"/>
      <c r="R248" s="205"/>
      <c r="S248" s="205"/>
      <c r="T248" s="206"/>
      <c r="AT248" s="200" t="s">
        <v>142</v>
      </c>
      <c r="AU248" s="200" t="s">
        <v>85</v>
      </c>
      <c r="AV248" s="15" t="s">
        <v>138</v>
      </c>
      <c r="AW248" s="15" t="s">
        <v>32</v>
      </c>
      <c r="AX248" s="15" t="s">
        <v>83</v>
      </c>
      <c r="AY248" s="200" t="s">
        <v>132</v>
      </c>
    </row>
    <row r="249" spans="1:65" s="2" customFormat="1" ht="24" customHeight="1">
      <c r="A249" s="33"/>
      <c r="B249" s="166"/>
      <c r="C249" s="167" t="s">
        <v>291</v>
      </c>
      <c r="D249" s="167" t="s">
        <v>134</v>
      </c>
      <c r="E249" s="168" t="s">
        <v>292</v>
      </c>
      <c r="F249" s="169" t="s">
        <v>293</v>
      </c>
      <c r="G249" s="170" t="s">
        <v>161</v>
      </c>
      <c r="H249" s="171">
        <v>367.2</v>
      </c>
      <c r="I249" s="172"/>
      <c r="J249" s="173">
        <f>ROUND(I249*H249,2)</f>
        <v>0</v>
      </c>
      <c r="K249" s="169" t="s">
        <v>869</v>
      </c>
      <c r="L249" s="34"/>
      <c r="M249" s="174" t="s">
        <v>1</v>
      </c>
      <c r="N249" s="175" t="s">
        <v>41</v>
      </c>
      <c r="O249" s="59"/>
      <c r="P249" s="176">
        <f>O249*H249</f>
        <v>0</v>
      </c>
      <c r="Q249" s="176">
        <v>0.00011</v>
      </c>
      <c r="R249" s="176">
        <f>Q249*H249</f>
        <v>0.040392</v>
      </c>
      <c r="S249" s="176">
        <v>0</v>
      </c>
      <c r="T249" s="17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8" t="s">
        <v>138</v>
      </c>
      <c r="AT249" s="178" t="s">
        <v>134</v>
      </c>
      <c r="AU249" s="178" t="s">
        <v>85</v>
      </c>
      <c r="AY249" s="18" t="s">
        <v>132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8" t="s">
        <v>83</v>
      </c>
      <c r="BK249" s="179">
        <f>ROUND(I249*H249,2)</f>
        <v>0</v>
      </c>
      <c r="BL249" s="18" t="s">
        <v>138</v>
      </c>
      <c r="BM249" s="178" t="s">
        <v>683</v>
      </c>
    </row>
    <row r="250" spans="1:47" s="2" customFormat="1" ht="39">
      <c r="A250" s="33"/>
      <c r="B250" s="34"/>
      <c r="C250" s="33"/>
      <c r="D250" s="180" t="s">
        <v>140</v>
      </c>
      <c r="E250" s="33"/>
      <c r="F250" s="181" t="s">
        <v>684</v>
      </c>
      <c r="G250" s="33"/>
      <c r="H250" s="33"/>
      <c r="I250" s="102"/>
      <c r="J250" s="33"/>
      <c r="K250" s="33"/>
      <c r="L250" s="34"/>
      <c r="M250" s="182"/>
      <c r="N250" s="183"/>
      <c r="O250" s="59"/>
      <c r="P250" s="59"/>
      <c r="Q250" s="59"/>
      <c r="R250" s="59"/>
      <c r="S250" s="59"/>
      <c r="T250" s="60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8" t="s">
        <v>140</v>
      </c>
      <c r="AU250" s="18" t="s">
        <v>85</v>
      </c>
    </row>
    <row r="251" spans="2:51" s="14" customFormat="1" ht="12">
      <c r="B251" s="192"/>
      <c r="D251" s="180" t="s">
        <v>142</v>
      </c>
      <c r="E251" s="193" t="s">
        <v>1</v>
      </c>
      <c r="F251" s="194" t="s">
        <v>296</v>
      </c>
      <c r="H251" s="193" t="s">
        <v>1</v>
      </c>
      <c r="I251" s="195"/>
      <c r="L251" s="192"/>
      <c r="M251" s="196"/>
      <c r="N251" s="197"/>
      <c r="O251" s="197"/>
      <c r="P251" s="197"/>
      <c r="Q251" s="197"/>
      <c r="R251" s="197"/>
      <c r="S251" s="197"/>
      <c r="T251" s="198"/>
      <c r="AT251" s="193" t="s">
        <v>142</v>
      </c>
      <c r="AU251" s="193" t="s">
        <v>85</v>
      </c>
      <c r="AV251" s="14" t="s">
        <v>83</v>
      </c>
      <c r="AW251" s="14" t="s">
        <v>32</v>
      </c>
      <c r="AX251" s="14" t="s">
        <v>76</v>
      </c>
      <c r="AY251" s="193" t="s">
        <v>132</v>
      </c>
    </row>
    <row r="252" spans="2:51" s="13" customFormat="1" ht="12">
      <c r="B252" s="184"/>
      <c r="D252" s="180" t="s">
        <v>142</v>
      </c>
      <c r="E252" s="185" t="s">
        <v>1</v>
      </c>
      <c r="F252" s="186" t="s">
        <v>685</v>
      </c>
      <c r="H252" s="187">
        <v>198</v>
      </c>
      <c r="I252" s="188"/>
      <c r="L252" s="184"/>
      <c r="M252" s="189"/>
      <c r="N252" s="190"/>
      <c r="O252" s="190"/>
      <c r="P252" s="190"/>
      <c r="Q252" s="190"/>
      <c r="R252" s="190"/>
      <c r="S252" s="190"/>
      <c r="T252" s="191"/>
      <c r="AT252" s="185" t="s">
        <v>142</v>
      </c>
      <c r="AU252" s="185" t="s">
        <v>85</v>
      </c>
      <c r="AV252" s="13" t="s">
        <v>85</v>
      </c>
      <c r="AW252" s="13" t="s">
        <v>32</v>
      </c>
      <c r="AX252" s="13" t="s">
        <v>76</v>
      </c>
      <c r="AY252" s="185" t="s">
        <v>132</v>
      </c>
    </row>
    <row r="253" spans="2:51" s="14" customFormat="1" ht="12">
      <c r="B253" s="192"/>
      <c r="D253" s="180" t="s">
        <v>142</v>
      </c>
      <c r="E253" s="193" t="s">
        <v>1</v>
      </c>
      <c r="F253" s="194" t="s">
        <v>298</v>
      </c>
      <c r="H253" s="193" t="s">
        <v>1</v>
      </c>
      <c r="I253" s="195"/>
      <c r="L253" s="192"/>
      <c r="M253" s="196"/>
      <c r="N253" s="197"/>
      <c r="O253" s="197"/>
      <c r="P253" s="197"/>
      <c r="Q253" s="197"/>
      <c r="R253" s="197"/>
      <c r="S253" s="197"/>
      <c r="T253" s="198"/>
      <c r="AT253" s="193" t="s">
        <v>142</v>
      </c>
      <c r="AU253" s="193" t="s">
        <v>85</v>
      </c>
      <c r="AV253" s="14" t="s">
        <v>83</v>
      </c>
      <c r="AW253" s="14" t="s">
        <v>32</v>
      </c>
      <c r="AX253" s="14" t="s">
        <v>76</v>
      </c>
      <c r="AY253" s="193" t="s">
        <v>132</v>
      </c>
    </row>
    <row r="254" spans="2:51" s="13" customFormat="1" ht="12">
      <c r="B254" s="184"/>
      <c r="D254" s="180" t="s">
        <v>142</v>
      </c>
      <c r="E254" s="185" t="s">
        <v>1</v>
      </c>
      <c r="F254" s="186" t="s">
        <v>686</v>
      </c>
      <c r="H254" s="187">
        <v>169.2</v>
      </c>
      <c r="I254" s="188"/>
      <c r="L254" s="184"/>
      <c r="M254" s="189"/>
      <c r="N254" s="190"/>
      <c r="O254" s="190"/>
      <c r="P254" s="190"/>
      <c r="Q254" s="190"/>
      <c r="R254" s="190"/>
      <c r="S254" s="190"/>
      <c r="T254" s="191"/>
      <c r="AT254" s="185" t="s">
        <v>142</v>
      </c>
      <c r="AU254" s="185" t="s">
        <v>85</v>
      </c>
      <c r="AV254" s="13" t="s">
        <v>85</v>
      </c>
      <c r="AW254" s="13" t="s">
        <v>32</v>
      </c>
      <c r="AX254" s="13" t="s">
        <v>76</v>
      </c>
      <c r="AY254" s="185" t="s">
        <v>132</v>
      </c>
    </row>
    <row r="255" spans="2:51" s="15" customFormat="1" ht="12">
      <c r="B255" s="199"/>
      <c r="D255" s="180" t="s">
        <v>142</v>
      </c>
      <c r="E255" s="200" t="s">
        <v>1</v>
      </c>
      <c r="F255" s="201" t="s">
        <v>152</v>
      </c>
      <c r="H255" s="202">
        <v>367.2</v>
      </c>
      <c r="I255" s="203"/>
      <c r="L255" s="199"/>
      <c r="M255" s="204"/>
      <c r="N255" s="205"/>
      <c r="O255" s="205"/>
      <c r="P255" s="205"/>
      <c r="Q255" s="205"/>
      <c r="R255" s="205"/>
      <c r="S255" s="205"/>
      <c r="T255" s="206"/>
      <c r="AT255" s="200" t="s">
        <v>142</v>
      </c>
      <c r="AU255" s="200" t="s">
        <v>85</v>
      </c>
      <c r="AV255" s="15" t="s">
        <v>138</v>
      </c>
      <c r="AW255" s="15" t="s">
        <v>32</v>
      </c>
      <c r="AX255" s="15" t="s">
        <v>83</v>
      </c>
      <c r="AY255" s="200" t="s">
        <v>132</v>
      </c>
    </row>
    <row r="256" spans="1:65" s="2" customFormat="1" ht="24" customHeight="1">
      <c r="A256" s="33"/>
      <c r="B256" s="166"/>
      <c r="C256" s="167" t="s">
        <v>300</v>
      </c>
      <c r="D256" s="167" t="s">
        <v>134</v>
      </c>
      <c r="E256" s="168" t="s">
        <v>310</v>
      </c>
      <c r="F256" s="169" t="s">
        <v>311</v>
      </c>
      <c r="G256" s="170" t="s">
        <v>171</v>
      </c>
      <c r="H256" s="171">
        <v>220.32</v>
      </c>
      <c r="I256" s="172"/>
      <c r="J256" s="173">
        <f>ROUND(I256*H256,2)</f>
        <v>0</v>
      </c>
      <c r="K256" s="169" t="s">
        <v>869</v>
      </c>
      <c r="L256" s="34"/>
      <c r="M256" s="174" t="s">
        <v>1</v>
      </c>
      <c r="N256" s="175" t="s">
        <v>41</v>
      </c>
      <c r="O256" s="59"/>
      <c r="P256" s="176">
        <f>O256*H256</f>
        <v>0</v>
      </c>
      <c r="Q256" s="176">
        <v>6E-05</v>
      </c>
      <c r="R256" s="176">
        <f>Q256*H256</f>
        <v>0.0132192</v>
      </c>
      <c r="S256" s="176">
        <v>0</v>
      </c>
      <c r="T256" s="177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8" t="s">
        <v>138</v>
      </c>
      <c r="AT256" s="178" t="s">
        <v>134</v>
      </c>
      <c r="AU256" s="178" t="s">
        <v>85</v>
      </c>
      <c r="AY256" s="18" t="s">
        <v>132</v>
      </c>
      <c r="BE256" s="179">
        <f>IF(N256="základní",J256,0)</f>
        <v>0</v>
      </c>
      <c r="BF256" s="179">
        <f>IF(N256="snížená",J256,0)</f>
        <v>0</v>
      </c>
      <c r="BG256" s="179">
        <f>IF(N256="zákl. přenesená",J256,0)</f>
        <v>0</v>
      </c>
      <c r="BH256" s="179">
        <f>IF(N256="sníž. přenesená",J256,0)</f>
        <v>0</v>
      </c>
      <c r="BI256" s="179">
        <f>IF(N256="nulová",J256,0)</f>
        <v>0</v>
      </c>
      <c r="BJ256" s="18" t="s">
        <v>83</v>
      </c>
      <c r="BK256" s="179">
        <f>ROUND(I256*H256,2)</f>
        <v>0</v>
      </c>
      <c r="BL256" s="18" t="s">
        <v>138</v>
      </c>
      <c r="BM256" s="178" t="s">
        <v>687</v>
      </c>
    </row>
    <row r="257" spans="1:47" s="2" customFormat="1" ht="68.25">
      <c r="A257" s="33"/>
      <c r="B257" s="34"/>
      <c r="C257" s="33"/>
      <c r="D257" s="180" t="s">
        <v>140</v>
      </c>
      <c r="E257" s="33"/>
      <c r="F257" s="181" t="s">
        <v>313</v>
      </c>
      <c r="G257" s="33"/>
      <c r="H257" s="33"/>
      <c r="I257" s="102"/>
      <c r="J257" s="33"/>
      <c r="K257" s="33"/>
      <c r="L257" s="34"/>
      <c r="M257" s="182"/>
      <c r="N257" s="183"/>
      <c r="O257" s="59"/>
      <c r="P257" s="59"/>
      <c r="Q257" s="59"/>
      <c r="R257" s="59"/>
      <c r="S257" s="59"/>
      <c r="T257" s="60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140</v>
      </c>
      <c r="AU257" s="18" t="s">
        <v>85</v>
      </c>
    </row>
    <row r="258" spans="2:51" s="13" customFormat="1" ht="12">
      <c r="B258" s="184"/>
      <c r="D258" s="180" t="s">
        <v>142</v>
      </c>
      <c r="E258" s="185" t="s">
        <v>1</v>
      </c>
      <c r="F258" s="186" t="s">
        <v>688</v>
      </c>
      <c r="H258" s="187">
        <v>220.32</v>
      </c>
      <c r="I258" s="188"/>
      <c r="L258" s="184"/>
      <c r="M258" s="189"/>
      <c r="N258" s="190"/>
      <c r="O258" s="190"/>
      <c r="P258" s="190"/>
      <c r="Q258" s="190"/>
      <c r="R258" s="190"/>
      <c r="S258" s="190"/>
      <c r="T258" s="191"/>
      <c r="AT258" s="185" t="s">
        <v>142</v>
      </c>
      <c r="AU258" s="185" t="s">
        <v>85</v>
      </c>
      <c r="AV258" s="13" t="s">
        <v>85</v>
      </c>
      <c r="AW258" s="13" t="s">
        <v>32</v>
      </c>
      <c r="AX258" s="13" t="s">
        <v>83</v>
      </c>
      <c r="AY258" s="185" t="s">
        <v>132</v>
      </c>
    </row>
    <row r="259" spans="1:65" s="2" customFormat="1" ht="16.5" customHeight="1">
      <c r="A259" s="33"/>
      <c r="B259" s="166"/>
      <c r="C259" s="207" t="s">
        <v>304</v>
      </c>
      <c r="D259" s="207" t="s">
        <v>243</v>
      </c>
      <c r="E259" s="208" t="s">
        <v>316</v>
      </c>
      <c r="F259" s="209" t="s">
        <v>317</v>
      </c>
      <c r="G259" s="210" t="s">
        <v>260</v>
      </c>
      <c r="H259" s="211">
        <v>110.16</v>
      </c>
      <c r="I259" s="212"/>
      <c r="J259" s="213">
        <f>ROUND(I259*H259,2)</f>
        <v>0</v>
      </c>
      <c r="K259" s="209" t="s">
        <v>869</v>
      </c>
      <c r="L259" s="214"/>
      <c r="M259" s="215" t="s">
        <v>1</v>
      </c>
      <c r="N259" s="216" t="s">
        <v>41</v>
      </c>
      <c r="O259" s="59"/>
      <c r="P259" s="176">
        <f>O259*H259</f>
        <v>0</v>
      </c>
      <c r="Q259" s="176">
        <v>1</v>
      </c>
      <c r="R259" s="176">
        <f>Q259*H259</f>
        <v>110.16</v>
      </c>
      <c r="S259" s="176">
        <v>0</v>
      </c>
      <c r="T259" s="177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8" t="s">
        <v>184</v>
      </c>
      <c r="AT259" s="178" t="s">
        <v>243</v>
      </c>
      <c r="AU259" s="178" t="s">
        <v>85</v>
      </c>
      <c r="AY259" s="18" t="s">
        <v>132</v>
      </c>
      <c r="BE259" s="179">
        <f>IF(N259="základní",J259,0)</f>
        <v>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18" t="s">
        <v>83</v>
      </c>
      <c r="BK259" s="179">
        <f>ROUND(I259*H259,2)</f>
        <v>0</v>
      </c>
      <c r="BL259" s="18" t="s">
        <v>138</v>
      </c>
      <c r="BM259" s="178" t="s">
        <v>689</v>
      </c>
    </row>
    <row r="260" spans="1:47" s="2" customFormat="1" ht="39">
      <c r="A260" s="33"/>
      <c r="B260" s="34"/>
      <c r="C260" s="33"/>
      <c r="D260" s="180" t="s">
        <v>140</v>
      </c>
      <c r="E260" s="33"/>
      <c r="F260" s="181" t="s">
        <v>319</v>
      </c>
      <c r="G260" s="33"/>
      <c r="H260" s="33"/>
      <c r="I260" s="102"/>
      <c r="J260" s="33"/>
      <c r="K260" s="33"/>
      <c r="L260" s="34"/>
      <c r="M260" s="182"/>
      <c r="N260" s="183"/>
      <c r="O260" s="59"/>
      <c r="P260" s="59"/>
      <c r="Q260" s="59"/>
      <c r="R260" s="59"/>
      <c r="S260" s="59"/>
      <c r="T260" s="60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140</v>
      </c>
      <c r="AU260" s="18" t="s">
        <v>85</v>
      </c>
    </row>
    <row r="261" spans="2:51" s="13" customFormat="1" ht="12">
      <c r="B261" s="184"/>
      <c r="D261" s="180" t="s">
        <v>142</v>
      </c>
      <c r="E261" s="185" t="s">
        <v>1</v>
      </c>
      <c r="F261" s="186" t="s">
        <v>690</v>
      </c>
      <c r="H261" s="187">
        <v>110.16</v>
      </c>
      <c r="I261" s="188"/>
      <c r="L261" s="184"/>
      <c r="M261" s="189"/>
      <c r="N261" s="190"/>
      <c r="O261" s="190"/>
      <c r="P261" s="190"/>
      <c r="Q261" s="190"/>
      <c r="R261" s="190"/>
      <c r="S261" s="190"/>
      <c r="T261" s="191"/>
      <c r="AT261" s="185" t="s">
        <v>142</v>
      </c>
      <c r="AU261" s="185" t="s">
        <v>85</v>
      </c>
      <c r="AV261" s="13" t="s">
        <v>85</v>
      </c>
      <c r="AW261" s="13" t="s">
        <v>32</v>
      </c>
      <c r="AX261" s="13" t="s">
        <v>83</v>
      </c>
      <c r="AY261" s="185" t="s">
        <v>132</v>
      </c>
    </row>
    <row r="262" spans="2:63" s="12" customFormat="1" ht="22.9" customHeight="1">
      <c r="B262" s="153"/>
      <c r="D262" s="154" t="s">
        <v>75</v>
      </c>
      <c r="E262" s="164" t="s">
        <v>153</v>
      </c>
      <c r="F262" s="164" t="s">
        <v>321</v>
      </c>
      <c r="I262" s="156"/>
      <c r="J262" s="165">
        <f>BK262</f>
        <v>0</v>
      </c>
      <c r="L262" s="153"/>
      <c r="M262" s="158"/>
      <c r="N262" s="159"/>
      <c r="O262" s="159"/>
      <c r="P262" s="160">
        <f>SUM(P263:P314)</f>
        <v>0</v>
      </c>
      <c r="Q262" s="159"/>
      <c r="R262" s="160">
        <f>SUM(R263:R314)</f>
        <v>7.599717439999999</v>
      </c>
      <c r="S262" s="159"/>
      <c r="T262" s="161">
        <f>SUM(T263:T314)</f>
        <v>0</v>
      </c>
      <c r="AR262" s="154" t="s">
        <v>83</v>
      </c>
      <c r="AT262" s="162" t="s">
        <v>75</v>
      </c>
      <c r="AU262" s="162" t="s">
        <v>83</v>
      </c>
      <c r="AY262" s="154" t="s">
        <v>132</v>
      </c>
      <c r="BK262" s="163">
        <f>SUM(BK263:BK314)</f>
        <v>0</v>
      </c>
    </row>
    <row r="263" spans="1:65" s="2" customFormat="1" ht="24" customHeight="1">
      <c r="A263" s="33"/>
      <c r="B263" s="166"/>
      <c r="C263" s="167" t="s">
        <v>309</v>
      </c>
      <c r="D263" s="167" t="s">
        <v>134</v>
      </c>
      <c r="E263" s="168" t="s">
        <v>323</v>
      </c>
      <c r="F263" s="169" t="s">
        <v>324</v>
      </c>
      <c r="G263" s="170" t="s">
        <v>146</v>
      </c>
      <c r="H263" s="171">
        <v>44.21</v>
      </c>
      <c r="I263" s="172"/>
      <c r="J263" s="173">
        <f>ROUND(I263*H263,2)</f>
        <v>0</v>
      </c>
      <c r="K263" s="169" t="s">
        <v>869</v>
      </c>
      <c r="L263" s="34"/>
      <c r="M263" s="174" t="s">
        <v>1</v>
      </c>
      <c r="N263" s="175" t="s">
        <v>41</v>
      </c>
      <c r="O263" s="59"/>
      <c r="P263" s="176">
        <f>O263*H263</f>
        <v>0</v>
      </c>
      <c r="Q263" s="176">
        <v>0</v>
      </c>
      <c r="R263" s="176">
        <f>Q263*H263</f>
        <v>0</v>
      </c>
      <c r="S263" s="176">
        <v>0</v>
      </c>
      <c r="T263" s="177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8" t="s">
        <v>138</v>
      </c>
      <c r="AT263" s="178" t="s">
        <v>134</v>
      </c>
      <c r="AU263" s="178" t="s">
        <v>85</v>
      </c>
      <c r="AY263" s="18" t="s">
        <v>132</v>
      </c>
      <c r="BE263" s="179">
        <f>IF(N263="základní",J263,0)</f>
        <v>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18" t="s">
        <v>83</v>
      </c>
      <c r="BK263" s="179">
        <f>ROUND(I263*H263,2)</f>
        <v>0</v>
      </c>
      <c r="BL263" s="18" t="s">
        <v>138</v>
      </c>
      <c r="BM263" s="178" t="s">
        <v>691</v>
      </c>
    </row>
    <row r="264" spans="1:47" s="2" customFormat="1" ht="19.5">
      <c r="A264" s="33"/>
      <c r="B264" s="34"/>
      <c r="C264" s="33"/>
      <c r="D264" s="180" t="s">
        <v>140</v>
      </c>
      <c r="E264" s="33"/>
      <c r="F264" s="181" t="s">
        <v>633</v>
      </c>
      <c r="G264" s="33"/>
      <c r="H264" s="33"/>
      <c r="I264" s="102"/>
      <c r="J264" s="33"/>
      <c r="K264" s="33"/>
      <c r="L264" s="34"/>
      <c r="M264" s="182"/>
      <c r="N264" s="183"/>
      <c r="O264" s="59"/>
      <c r="P264" s="59"/>
      <c r="Q264" s="59"/>
      <c r="R264" s="59"/>
      <c r="S264" s="59"/>
      <c r="T264" s="60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8" t="s">
        <v>140</v>
      </c>
      <c r="AU264" s="18" t="s">
        <v>85</v>
      </c>
    </row>
    <row r="265" spans="2:51" s="14" customFormat="1" ht="12">
      <c r="B265" s="192"/>
      <c r="D265" s="180" t="s">
        <v>142</v>
      </c>
      <c r="E265" s="193" t="s">
        <v>1</v>
      </c>
      <c r="F265" s="194" t="s">
        <v>287</v>
      </c>
      <c r="H265" s="193" t="s">
        <v>1</v>
      </c>
      <c r="I265" s="195"/>
      <c r="L265" s="192"/>
      <c r="M265" s="196"/>
      <c r="N265" s="197"/>
      <c r="O265" s="197"/>
      <c r="P265" s="197"/>
      <c r="Q265" s="197"/>
      <c r="R265" s="197"/>
      <c r="S265" s="197"/>
      <c r="T265" s="198"/>
      <c r="AT265" s="193" t="s">
        <v>142</v>
      </c>
      <c r="AU265" s="193" t="s">
        <v>85</v>
      </c>
      <c r="AV265" s="14" t="s">
        <v>83</v>
      </c>
      <c r="AW265" s="14" t="s">
        <v>32</v>
      </c>
      <c r="AX265" s="14" t="s">
        <v>76</v>
      </c>
      <c r="AY265" s="193" t="s">
        <v>132</v>
      </c>
    </row>
    <row r="266" spans="2:51" s="13" customFormat="1" ht="12">
      <c r="B266" s="184"/>
      <c r="D266" s="180" t="s">
        <v>142</v>
      </c>
      <c r="E266" s="185" t="s">
        <v>1</v>
      </c>
      <c r="F266" s="186" t="s">
        <v>692</v>
      </c>
      <c r="H266" s="187">
        <v>16.36</v>
      </c>
      <c r="I266" s="188"/>
      <c r="L266" s="184"/>
      <c r="M266" s="189"/>
      <c r="N266" s="190"/>
      <c r="O266" s="190"/>
      <c r="P266" s="190"/>
      <c r="Q266" s="190"/>
      <c r="R266" s="190"/>
      <c r="S266" s="190"/>
      <c r="T266" s="191"/>
      <c r="AT266" s="185" t="s">
        <v>142</v>
      </c>
      <c r="AU266" s="185" t="s">
        <v>85</v>
      </c>
      <c r="AV266" s="13" t="s">
        <v>85</v>
      </c>
      <c r="AW266" s="13" t="s">
        <v>32</v>
      </c>
      <c r="AX266" s="13" t="s">
        <v>76</v>
      </c>
      <c r="AY266" s="185" t="s">
        <v>132</v>
      </c>
    </row>
    <row r="267" spans="2:51" s="14" customFormat="1" ht="12">
      <c r="B267" s="192"/>
      <c r="D267" s="180" t="s">
        <v>142</v>
      </c>
      <c r="E267" s="193" t="s">
        <v>1</v>
      </c>
      <c r="F267" s="194" t="s">
        <v>289</v>
      </c>
      <c r="H267" s="193" t="s">
        <v>1</v>
      </c>
      <c r="I267" s="195"/>
      <c r="L267" s="192"/>
      <c r="M267" s="196"/>
      <c r="N267" s="197"/>
      <c r="O267" s="197"/>
      <c r="P267" s="197"/>
      <c r="Q267" s="197"/>
      <c r="R267" s="197"/>
      <c r="S267" s="197"/>
      <c r="T267" s="198"/>
      <c r="AT267" s="193" t="s">
        <v>142</v>
      </c>
      <c r="AU267" s="193" t="s">
        <v>85</v>
      </c>
      <c r="AV267" s="14" t="s">
        <v>83</v>
      </c>
      <c r="AW267" s="14" t="s">
        <v>32</v>
      </c>
      <c r="AX267" s="14" t="s">
        <v>76</v>
      </c>
      <c r="AY267" s="193" t="s">
        <v>132</v>
      </c>
    </row>
    <row r="268" spans="2:51" s="13" customFormat="1" ht="12">
      <c r="B268" s="184"/>
      <c r="D268" s="180" t="s">
        <v>142</v>
      </c>
      <c r="E268" s="185" t="s">
        <v>1</v>
      </c>
      <c r="F268" s="186" t="s">
        <v>693</v>
      </c>
      <c r="H268" s="187">
        <v>27.85</v>
      </c>
      <c r="I268" s="188"/>
      <c r="L268" s="184"/>
      <c r="M268" s="189"/>
      <c r="N268" s="190"/>
      <c r="O268" s="190"/>
      <c r="P268" s="190"/>
      <c r="Q268" s="190"/>
      <c r="R268" s="190"/>
      <c r="S268" s="190"/>
      <c r="T268" s="191"/>
      <c r="AT268" s="185" t="s">
        <v>142</v>
      </c>
      <c r="AU268" s="185" t="s">
        <v>85</v>
      </c>
      <c r="AV268" s="13" t="s">
        <v>85</v>
      </c>
      <c r="AW268" s="13" t="s">
        <v>32</v>
      </c>
      <c r="AX268" s="13" t="s">
        <v>76</v>
      </c>
      <c r="AY268" s="185" t="s">
        <v>132</v>
      </c>
    </row>
    <row r="269" spans="2:51" s="15" customFormat="1" ht="12">
      <c r="B269" s="199"/>
      <c r="D269" s="180" t="s">
        <v>142</v>
      </c>
      <c r="E269" s="200" t="s">
        <v>1</v>
      </c>
      <c r="F269" s="201" t="s">
        <v>152</v>
      </c>
      <c r="H269" s="202">
        <v>44.21</v>
      </c>
      <c r="I269" s="203"/>
      <c r="L269" s="199"/>
      <c r="M269" s="204"/>
      <c r="N269" s="205"/>
      <c r="O269" s="205"/>
      <c r="P269" s="205"/>
      <c r="Q269" s="205"/>
      <c r="R269" s="205"/>
      <c r="S269" s="205"/>
      <c r="T269" s="206"/>
      <c r="AT269" s="200" t="s">
        <v>142</v>
      </c>
      <c r="AU269" s="200" t="s">
        <v>85</v>
      </c>
      <c r="AV269" s="15" t="s">
        <v>138</v>
      </c>
      <c r="AW269" s="15" t="s">
        <v>32</v>
      </c>
      <c r="AX269" s="15" t="s">
        <v>83</v>
      </c>
      <c r="AY269" s="200" t="s">
        <v>132</v>
      </c>
    </row>
    <row r="270" spans="1:65" s="2" customFormat="1" ht="24" customHeight="1">
      <c r="A270" s="33"/>
      <c r="B270" s="166"/>
      <c r="C270" s="167" t="s">
        <v>315</v>
      </c>
      <c r="D270" s="167" t="s">
        <v>134</v>
      </c>
      <c r="E270" s="168" t="s">
        <v>329</v>
      </c>
      <c r="F270" s="169" t="s">
        <v>330</v>
      </c>
      <c r="G270" s="170" t="s">
        <v>146</v>
      </c>
      <c r="H270" s="171">
        <v>41.136</v>
      </c>
      <c r="I270" s="172"/>
      <c r="J270" s="173">
        <f>ROUND(I270*H270,2)</f>
        <v>0</v>
      </c>
      <c r="K270" s="169" t="s">
        <v>869</v>
      </c>
      <c r="L270" s="34"/>
      <c r="M270" s="174" t="s">
        <v>1</v>
      </c>
      <c r="N270" s="175" t="s">
        <v>41</v>
      </c>
      <c r="O270" s="59"/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8" t="s">
        <v>138</v>
      </c>
      <c r="AT270" s="178" t="s">
        <v>134</v>
      </c>
      <c r="AU270" s="178" t="s">
        <v>85</v>
      </c>
      <c r="AY270" s="18" t="s">
        <v>132</v>
      </c>
      <c r="BE270" s="179">
        <f>IF(N270="základní",J270,0)</f>
        <v>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18" t="s">
        <v>83</v>
      </c>
      <c r="BK270" s="179">
        <f>ROUND(I270*H270,2)</f>
        <v>0</v>
      </c>
      <c r="BL270" s="18" t="s">
        <v>138</v>
      </c>
      <c r="BM270" s="178" t="s">
        <v>694</v>
      </c>
    </row>
    <row r="271" spans="1:47" s="2" customFormat="1" ht="19.5">
      <c r="A271" s="33"/>
      <c r="B271" s="34"/>
      <c r="C271" s="33"/>
      <c r="D271" s="180" t="s">
        <v>140</v>
      </c>
      <c r="E271" s="33"/>
      <c r="F271" s="181" t="s">
        <v>633</v>
      </c>
      <c r="G271" s="33"/>
      <c r="H271" s="33"/>
      <c r="I271" s="102"/>
      <c r="J271" s="33"/>
      <c r="K271" s="33"/>
      <c r="L271" s="34"/>
      <c r="M271" s="182"/>
      <c r="N271" s="183"/>
      <c r="O271" s="59"/>
      <c r="P271" s="59"/>
      <c r="Q271" s="59"/>
      <c r="R271" s="59"/>
      <c r="S271" s="59"/>
      <c r="T271" s="60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140</v>
      </c>
      <c r="AU271" s="18" t="s">
        <v>85</v>
      </c>
    </row>
    <row r="272" spans="2:51" s="14" customFormat="1" ht="12">
      <c r="B272" s="192"/>
      <c r="D272" s="180" t="s">
        <v>142</v>
      </c>
      <c r="E272" s="193" t="s">
        <v>1</v>
      </c>
      <c r="F272" s="194" t="s">
        <v>332</v>
      </c>
      <c r="H272" s="193" t="s">
        <v>1</v>
      </c>
      <c r="I272" s="195"/>
      <c r="L272" s="192"/>
      <c r="M272" s="196"/>
      <c r="N272" s="197"/>
      <c r="O272" s="197"/>
      <c r="P272" s="197"/>
      <c r="Q272" s="197"/>
      <c r="R272" s="197"/>
      <c r="S272" s="197"/>
      <c r="T272" s="198"/>
      <c r="AT272" s="193" t="s">
        <v>142</v>
      </c>
      <c r="AU272" s="193" t="s">
        <v>85</v>
      </c>
      <c r="AV272" s="14" t="s">
        <v>83</v>
      </c>
      <c r="AW272" s="14" t="s">
        <v>32</v>
      </c>
      <c r="AX272" s="14" t="s">
        <v>76</v>
      </c>
      <c r="AY272" s="193" t="s">
        <v>132</v>
      </c>
    </row>
    <row r="273" spans="2:51" s="13" customFormat="1" ht="12">
      <c r="B273" s="184"/>
      <c r="D273" s="180" t="s">
        <v>142</v>
      </c>
      <c r="E273" s="185" t="s">
        <v>1</v>
      </c>
      <c r="F273" s="186" t="s">
        <v>695</v>
      </c>
      <c r="H273" s="187">
        <v>28.73</v>
      </c>
      <c r="I273" s="188"/>
      <c r="L273" s="184"/>
      <c r="M273" s="189"/>
      <c r="N273" s="190"/>
      <c r="O273" s="190"/>
      <c r="P273" s="190"/>
      <c r="Q273" s="190"/>
      <c r="R273" s="190"/>
      <c r="S273" s="190"/>
      <c r="T273" s="191"/>
      <c r="AT273" s="185" t="s">
        <v>142</v>
      </c>
      <c r="AU273" s="185" t="s">
        <v>85</v>
      </c>
      <c r="AV273" s="13" t="s">
        <v>85</v>
      </c>
      <c r="AW273" s="13" t="s">
        <v>32</v>
      </c>
      <c r="AX273" s="13" t="s">
        <v>76</v>
      </c>
      <c r="AY273" s="185" t="s">
        <v>132</v>
      </c>
    </row>
    <row r="274" spans="2:51" s="14" customFormat="1" ht="12">
      <c r="B274" s="192"/>
      <c r="D274" s="180" t="s">
        <v>142</v>
      </c>
      <c r="E274" s="193" t="s">
        <v>1</v>
      </c>
      <c r="F274" s="194" t="s">
        <v>334</v>
      </c>
      <c r="H274" s="193" t="s">
        <v>1</v>
      </c>
      <c r="I274" s="195"/>
      <c r="L274" s="192"/>
      <c r="M274" s="196"/>
      <c r="N274" s="197"/>
      <c r="O274" s="197"/>
      <c r="P274" s="197"/>
      <c r="Q274" s="197"/>
      <c r="R274" s="197"/>
      <c r="S274" s="197"/>
      <c r="T274" s="198"/>
      <c r="AT274" s="193" t="s">
        <v>142</v>
      </c>
      <c r="AU274" s="193" t="s">
        <v>85</v>
      </c>
      <c r="AV274" s="14" t="s">
        <v>83</v>
      </c>
      <c r="AW274" s="14" t="s">
        <v>32</v>
      </c>
      <c r="AX274" s="14" t="s">
        <v>76</v>
      </c>
      <c r="AY274" s="193" t="s">
        <v>132</v>
      </c>
    </row>
    <row r="275" spans="2:51" s="13" customFormat="1" ht="12">
      <c r="B275" s="184"/>
      <c r="D275" s="180" t="s">
        <v>142</v>
      </c>
      <c r="E275" s="185" t="s">
        <v>1</v>
      </c>
      <c r="F275" s="186" t="s">
        <v>696</v>
      </c>
      <c r="H275" s="187">
        <v>5.55</v>
      </c>
      <c r="I275" s="188"/>
      <c r="L275" s="184"/>
      <c r="M275" s="189"/>
      <c r="N275" s="190"/>
      <c r="O275" s="190"/>
      <c r="P275" s="190"/>
      <c r="Q275" s="190"/>
      <c r="R275" s="190"/>
      <c r="S275" s="190"/>
      <c r="T275" s="191"/>
      <c r="AT275" s="185" t="s">
        <v>142</v>
      </c>
      <c r="AU275" s="185" t="s">
        <v>85</v>
      </c>
      <c r="AV275" s="13" t="s">
        <v>85</v>
      </c>
      <c r="AW275" s="13" t="s">
        <v>32</v>
      </c>
      <c r="AX275" s="13" t="s">
        <v>76</v>
      </c>
      <c r="AY275" s="185" t="s">
        <v>132</v>
      </c>
    </row>
    <row r="276" spans="2:51" s="16" customFormat="1" ht="12">
      <c r="B276" s="217"/>
      <c r="D276" s="180" t="s">
        <v>142</v>
      </c>
      <c r="E276" s="218" t="s">
        <v>1</v>
      </c>
      <c r="F276" s="219" t="s">
        <v>336</v>
      </c>
      <c r="H276" s="220">
        <v>34.28</v>
      </c>
      <c r="I276" s="221"/>
      <c r="L276" s="217"/>
      <c r="M276" s="222"/>
      <c r="N276" s="223"/>
      <c r="O276" s="223"/>
      <c r="P276" s="223"/>
      <c r="Q276" s="223"/>
      <c r="R276" s="223"/>
      <c r="S276" s="223"/>
      <c r="T276" s="224"/>
      <c r="AT276" s="218" t="s">
        <v>142</v>
      </c>
      <c r="AU276" s="218" t="s">
        <v>85</v>
      </c>
      <c r="AV276" s="16" t="s">
        <v>153</v>
      </c>
      <c r="AW276" s="16" t="s">
        <v>32</v>
      </c>
      <c r="AX276" s="16" t="s">
        <v>76</v>
      </c>
      <c r="AY276" s="218" t="s">
        <v>132</v>
      </c>
    </row>
    <row r="277" spans="2:51" s="14" customFormat="1" ht="12">
      <c r="B277" s="192"/>
      <c r="D277" s="180" t="s">
        <v>142</v>
      </c>
      <c r="E277" s="193" t="s">
        <v>1</v>
      </c>
      <c r="F277" s="194" t="s">
        <v>337</v>
      </c>
      <c r="H277" s="193" t="s">
        <v>1</v>
      </c>
      <c r="I277" s="195"/>
      <c r="L277" s="192"/>
      <c r="M277" s="196"/>
      <c r="N277" s="197"/>
      <c r="O277" s="197"/>
      <c r="P277" s="197"/>
      <c r="Q277" s="197"/>
      <c r="R277" s="197"/>
      <c r="S277" s="197"/>
      <c r="T277" s="198"/>
      <c r="AT277" s="193" t="s">
        <v>142</v>
      </c>
      <c r="AU277" s="193" t="s">
        <v>85</v>
      </c>
      <c r="AV277" s="14" t="s">
        <v>83</v>
      </c>
      <c r="AW277" s="14" t="s">
        <v>32</v>
      </c>
      <c r="AX277" s="14" t="s">
        <v>76</v>
      </c>
      <c r="AY277" s="193" t="s">
        <v>132</v>
      </c>
    </row>
    <row r="278" spans="2:51" s="13" customFormat="1" ht="12">
      <c r="B278" s="184"/>
      <c r="D278" s="180" t="s">
        <v>142</v>
      </c>
      <c r="E278" s="185" t="s">
        <v>1</v>
      </c>
      <c r="F278" s="186" t="s">
        <v>697</v>
      </c>
      <c r="H278" s="187">
        <v>6.856</v>
      </c>
      <c r="I278" s="188"/>
      <c r="L278" s="184"/>
      <c r="M278" s="189"/>
      <c r="N278" s="190"/>
      <c r="O278" s="190"/>
      <c r="P278" s="190"/>
      <c r="Q278" s="190"/>
      <c r="R278" s="190"/>
      <c r="S278" s="190"/>
      <c r="T278" s="191"/>
      <c r="AT278" s="185" t="s">
        <v>142</v>
      </c>
      <c r="AU278" s="185" t="s">
        <v>85</v>
      </c>
      <c r="AV278" s="13" t="s">
        <v>85</v>
      </c>
      <c r="AW278" s="13" t="s">
        <v>32</v>
      </c>
      <c r="AX278" s="13" t="s">
        <v>76</v>
      </c>
      <c r="AY278" s="185" t="s">
        <v>132</v>
      </c>
    </row>
    <row r="279" spans="2:51" s="15" customFormat="1" ht="12">
      <c r="B279" s="199"/>
      <c r="D279" s="180" t="s">
        <v>142</v>
      </c>
      <c r="E279" s="200" t="s">
        <v>1</v>
      </c>
      <c r="F279" s="201" t="s">
        <v>152</v>
      </c>
      <c r="H279" s="202">
        <v>41.136</v>
      </c>
      <c r="I279" s="203"/>
      <c r="L279" s="199"/>
      <c r="M279" s="204"/>
      <c r="N279" s="205"/>
      <c r="O279" s="205"/>
      <c r="P279" s="205"/>
      <c r="Q279" s="205"/>
      <c r="R279" s="205"/>
      <c r="S279" s="205"/>
      <c r="T279" s="206"/>
      <c r="AT279" s="200" t="s">
        <v>142</v>
      </c>
      <c r="AU279" s="200" t="s">
        <v>85</v>
      </c>
      <c r="AV279" s="15" t="s">
        <v>138</v>
      </c>
      <c r="AW279" s="15" t="s">
        <v>32</v>
      </c>
      <c r="AX279" s="15" t="s">
        <v>83</v>
      </c>
      <c r="AY279" s="200" t="s">
        <v>132</v>
      </c>
    </row>
    <row r="280" spans="1:65" s="2" customFormat="1" ht="16.5" customHeight="1">
      <c r="A280" s="33"/>
      <c r="B280" s="166"/>
      <c r="C280" s="167" t="s">
        <v>322</v>
      </c>
      <c r="D280" s="167" t="s">
        <v>134</v>
      </c>
      <c r="E280" s="168" t="s">
        <v>340</v>
      </c>
      <c r="F280" s="169" t="s">
        <v>341</v>
      </c>
      <c r="G280" s="170" t="s">
        <v>137</v>
      </c>
      <c r="H280" s="171">
        <v>181.93</v>
      </c>
      <c r="I280" s="172"/>
      <c r="J280" s="173">
        <f>ROUND(I280*H280,2)</f>
        <v>0</v>
      </c>
      <c r="K280" s="169" t="s">
        <v>869</v>
      </c>
      <c r="L280" s="34"/>
      <c r="M280" s="174" t="s">
        <v>1</v>
      </c>
      <c r="N280" s="175" t="s">
        <v>41</v>
      </c>
      <c r="O280" s="59"/>
      <c r="P280" s="176">
        <f>O280*H280</f>
        <v>0</v>
      </c>
      <c r="Q280" s="176">
        <v>0.00765</v>
      </c>
      <c r="R280" s="176">
        <f>Q280*H280</f>
        <v>1.3917645</v>
      </c>
      <c r="S280" s="176">
        <v>0</v>
      </c>
      <c r="T280" s="177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8" t="s">
        <v>138</v>
      </c>
      <c r="AT280" s="178" t="s">
        <v>134</v>
      </c>
      <c r="AU280" s="178" t="s">
        <v>85</v>
      </c>
      <c r="AY280" s="18" t="s">
        <v>132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18" t="s">
        <v>83</v>
      </c>
      <c r="BK280" s="179">
        <f>ROUND(I280*H280,2)</f>
        <v>0</v>
      </c>
      <c r="BL280" s="18" t="s">
        <v>138</v>
      </c>
      <c r="BM280" s="178" t="s">
        <v>698</v>
      </c>
    </row>
    <row r="281" spans="1:47" s="2" customFormat="1" ht="19.5">
      <c r="A281" s="33"/>
      <c r="B281" s="34"/>
      <c r="C281" s="33"/>
      <c r="D281" s="180" t="s">
        <v>140</v>
      </c>
      <c r="E281" s="33"/>
      <c r="F281" s="181" t="s">
        <v>633</v>
      </c>
      <c r="G281" s="33"/>
      <c r="H281" s="33"/>
      <c r="I281" s="102"/>
      <c r="J281" s="33"/>
      <c r="K281" s="33"/>
      <c r="L281" s="34"/>
      <c r="M281" s="182"/>
      <c r="N281" s="183"/>
      <c r="O281" s="59"/>
      <c r="P281" s="59"/>
      <c r="Q281" s="59"/>
      <c r="R281" s="59"/>
      <c r="S281" s="59"/>
      <c r="T281" s="60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140</v>
      </c>
      <c r="AU281" s="18" t="s">
        <v>85</v>
      </c>
    </row>
    <row r="282" spans="2:51" s="14" customFormat="1" ht="12">
      <c r="B282" s="192"/>
      <c r="D282" s="180" t="s">
        <v>142</v>
      </c>
      <c r="E282" s="193" t="s">
        <v>1</v>
      </c>
      <c r="F282" s="194" t="s">
        <v>332</v>
      </c>
      <c r="H282" s="193" t="s">
        <v>1</v>
      </c>
      <c r="I282" s="195"/>
      <c r="L282" s="192"/>
      <c r="M282" s="196"/>
      <c r="N282" s="197"/>
      <c r="O282" s="197"/>
      <c r="P282" s="197"/>
      <c r="Q282" s="197"/>
      <c r="R282" s="197"/>
      <c r="S282" s="197"/>
      <c r="T282" s="198"/>
      <c r="AT282" s="193" t="s">
        <v>142</v>
      </c>
      <c r="AU282" s="193" t="s">
        <v>85</v>
      </c>
      <c r="AV282" s="14" t="s">
        <v>83</v>
      </c>
      <c r="AW282" s="14" t="s">
        <v>32</v>
      </c>
      <c r="AX282" s="14" t="s">
        <v>76</v>
      </c>
      <c r="AY282" s="193" t="s">
        <v>132</v>
      </c>
    </row>
    <row r="283" spans="2:51" s="13" customFormat="1" ht="12">
      <c r="B283" s="184"/>
      <c r="D283" s="180" t="s">
        <v>142</v>
      </c>
      <c r="E283" s="185" t="s">
        <v>1</v>
      </c>
      <c r="F283" s="186" t="s">
        <v>699</v>
      </c>
      <c r="H283" s="187">
        <v>5.09</v>
      </c>
      <c r="I283" s="188"/>
      <c r="L283" s="184"/>
      <c r="M283" s="189"/>
      <c r="N283" s="190"/>
      <c r="O283" s="190"/>
      <c r="P283" s="190"/>
      <c r="Q283" s="190"/>
      <c r="R283" s="190"/>
      <c r="S283" s="190"/>
      <c r="T283" s="191"/>
      <c r="AT283" s="185" t="s">
        <v>142</v>
      </c>
      <c r="AU283" s="185" t="s">
        <v>85</v>
      </c>
      <c r="AV283" s="13" t="s">
        <v>85</v>
      </c>
      <c r="AW283" s="13" t="s">
        <v>32</v>
      </c>
      <c r="AX283" s="13" t="s">
        <v>76</v>
      </c>
      <c r="AY283" s="185" t="s">
        <v>132</v>
      </c>
    </row>
    <row r="284" spans="2:51" s="14" customFormat="1" ht="12">
      <c r="B284" s="192"/>
      <c r="D284" s="180" t="s">
        <v>142</v>
      </c>
      <c r="E284" s="193" t="s">
        <v>1</v>
      </c>
      <c r="F284" s="194" t="s">
        <v>287</v>
      </c>
      <c r="H284" s="193" t="s">
        <v>1</v>
      </c>
      <c r="I284" s="195"/>
      <c r="L284" s="192"/>
      <c r="M284" s="196"/>
      <c r="N284" s="197"/>
      <c r="O284" s="197"/>
      <c r="P284" s="197"/>
      <c r="Q284" s="197"/>
      <c r="R284" s="197"/>
      <c r="S284" s="197"/>
      <c r="T284" s="198"/>
      <c r="AT284" s="193" t="s">
        <v>142</v>
      </c>
      <c r="AU284" s="193" t="s">
        <v>85</v>
      </c>
      <c r="AV284" s="14" t="s">
        <v>83</v>
      </c>
      <c r="AW284" s="14" t="s">
        <v>32</v>
      </c>
      <c r="AX284" s="14" t="s">
        <v>76</v>
      </c>
      <c r="AY284" s="193" t="s">
        <v>132</v>
      </c>
    </row>
    <row r="285" spans="2:51" s="13" customFormat="1" ht="12">
      <c r="B285" s="184"/>
      <c r="D285" s="180" t="s">
        <v>142</v>
      </c>
      <c r="E285" s="185" t="s">
        <v>1</v>
      </c>
      <c r="F285" s="186" t="s">
        <v>700</v>
      </c>
      <c r="H285" s="187">
        <v>65.44</v>
      </c>
      <c r="I285" s="188"/>
      <c r="L285" s="184"/>
      <c r="M285" s="189"/>
      <c r="N285" s="190"/>
      <c r="O285" s="190"/>
      <c r="P285" s="190"/>
      <c r="Q285" s="190"/>
      <c r="R285" s="190"/>
      <c r="S285" s="190"/>
      <c r="T285" s="191"/>
      <c r="AT285" s="185" t="s">
        <v>142</v>
      </c>
      <c r="AU285" s="185" t="s">
        <v>85</v>
      </c>
      <c r="AV285" s="13" t="s">
        <v>85</v>
      </c>
      <c r="AW285" s="13" t="s">
        <v>32</v>
      </c>
      <c r="AX285" s="13" t="s">
        <v>76</v>
      </c>
      <c r="AY285" s="185" t="s">
        <v>132</v>
      </c>
    </row>
    <row r="286" spans="2:51" s="14" customFormat="1" ht="12">
      <c r="B286" s="192"/>
      <c r="D286" s="180" t="s">
        <v>142</v>
      </c>
      <c r="E286" s="193" t="s">
        <v>1</v>
      </c>
      <c r="F286" s="194" t="s">
        <v>289</v>
      </c>
      <c r="H286" s="193" t="s">
        <v>1</v>
      </c>
      <c r="I286" s="195"/>
      <c r="L286" s="192"/>
      <c r="M286" s="196"/>
      <c r="N286" s="197"/>
      <c r="O286" s="197"/>
      <c r="P286" s="197"/>
      <c r="Q286" s="197"/>
      <c r="R286" s="197"/>
      <c r="S286" s="197"/>
      <c r="T286" s="198"/>
      <c r="AT286" s="193" t="s">
        <v>142</v>
      </c>
      <c r="AU286" s="193" t="s">
        <v>85</v>
      </c>
      <c r="AV286" s="14" t="s">
        <v>83</v>
      </c>
      <c r="AW286" s="14" t="s">
        <v>32</v>
      </c>
      <c r="AX286" s="14" t="s">
        <v>76</v>
      </c>
      <c r="AY286" s="193" t="s">
        <v>132</v>
      </c>
    </row>
    <row r="287" spans="2:51" s="13" customFormat="1" ht="12">
      <c r="B287" s="184"/>
      <c r="D287" s="180" t="s">
        <v>142</v>
      </c>
      <c r="E287" s="185" t="s">
        <v>1</v>
      </c>
      <c r="F287" s="186" t="s">
        <v>701</v>
      </c>
      <c r="H287" s="187">
        <v>111.4</v>
      </c>
      <c r="I287" s="188"/>
      <c r="L287" s="184"/>
      <c r="M287" s="189"/>
      <c r="N287" s="190"/>
      <c r="O287" s="190"/>
      <c r="P287" s="190"/>
      <c r="Q287" s="190"/>
      <c r="R287" s="190"/>
      <c r="S287" s="190"/>
      <c r="T287" s="191"/>
      <c r="AT287" s="185" t="s">
        <v>142</v>
      </c>
      <c r="AU287" s="185" t="s">
        <v>85</v>
      </c>
      <c r="AV287" s="13" t="s">
        <v>85</v>
      </c>
      <c r="AW287" s="13" t="s">
        <v>32</v>
      </c>
      <c r="AX287" s="13" t="s">
        <v>76</v>
      </c>
      <c r="AY287" s="185" t="s">
        <v>132</v>
      </c>
    </row>
    <row r="288" spans="2:51" s="15" customFormat="1" ht="12">
      <c r="B288" s="199"/>
      <c r="D288" s="180" t="s">
        <v>142</v>
      </c>
      <c r="E288" s="200" t="s">
        <v>1</v>
      </c>
      <c r="F288" s="201" t="s">
        <v>152</v>
      </c>
      <c r="H288" s="202">
        <v>181.93</v>
      </c>
      <c r="I288" s="203"/>
      <c r="L288" s="199"/>
      <c r="M288" s="204"/>
      <c r="N288" s="205"/>
      <c r="O288" s="205"/>
      <c r="P288" s="205"/>
      <c r="Q288" s="205"/>
      <c r="R288" s="205"/>
      <c r="S288" s="205"/>
      <c r="T288" s="206"/>
      <c r="AT288" s="200" t="s">
        <v>142</v>
      </c>
      <c r="AU288" s="200" t="s">
        <v>85</v>
      </c>
      <c r="AV288" s="15" t="s">
        <v>138</v>
      </c>
      <c r="AW288" s="15" t="s">
        <v>32</v>
      </c>
      <c r="AX288" s="15" t="s">
        <v>83</v>
      </c>
      <c r="AY288" s="200" t="s">
        <v>132</v>
      </c>
    </row>
    <row r="289" spans="1:65" s="2" customFormat="1" ht="24" customHeight="1">
      <c r="A289" s="33"/>
      <c r="B289" s="166"/>
      <c r="C289" s="167" t="s">
        <v>328</v>
      </c>
      <c r="D289" s="167" t="s">
        <v>134</v>
      </c>
      <c r="E289" s="168" t="s">
        <v>347</v>
      </c>
      <c r="F289" s="169" t="s">
        <v>348</v>
      </c>
      <c r="G289" s="170" t="s">
        <v>137</v>
      </c>
      <c r="H289" s="171">
        <v>109.54</v>
      </c>
      <c r="I289" s="172"/>
      <c r="J289" s="173">
        <f>ROUND(I289*H289,2)</f>
        <v>0</v>
      </c>
      <c r="K289" s="169" t="s">
        <v>869</v>
      </c>
      <c r="L289" s="34"/>
      <c r="M289" s="174" t="s">
        <v>1</v>
      </c>
      <c r="N289" s="175" t="s">
        <v>41</v>
      </c>
      <c r="O289" s="59"/>
      <c r="P289" s="176">
        <f>O289*H289</f>
        <v>0</v>
      </c>
      <c r="Q289" s="176">
        <v>0.0093</v>
      </c>
      <c r="R289" s="176">
        <f>Q289*H289</f>
        <v>1.018722</v>
      </c>
      <c r="S289" s="176">
        <v>0</v>
      </c>
      <c r="T289" s="177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8" t="s">
        <v>138</v>
      </c>
      <c r="AT289" s="178" t="s">
        <v>134</v>
      </c>
      <c r="AU289" s="178" t="s">
        <v>85</v>
      </c>
      <c r="AY289" s="18" t="s">
        <v>132</v>
      </c>
      <c r="BE289" s="179">
        <f>IF(N289="základní",J289,0)</f>
        <v>0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18" t="s">
        <v>83</v>
      </c>
      <c r="BK289" s="179">
        <f>ROUND(I289*H289,2)</f>
        <v>0</v>
      </c>
      <c r="BL289" s="18" t="s">
        <v>138</v>
      </c>
      <c r="BM289" s="178" t="s">
        <v>702</v>
      </c>
    </row>
    <row r="290" spans="1:47" s="2" customFormat="1" ht="19.5">
      <c r="A290" s="33"/>
      <c r="B290" s="34"/>
      <c r="C290" s="33"/>
      <c r="D290" s="180" t="s">
        <v>140</v>
      </c>
      <c r="E290" s="33"/>
      <c r="F290" s="181" t="s">
        <v>633</v>
      </c>
      <c r="G290" s="33"/>
      <c r="H290" s="33"/>
      <c r="I290" s="102"/>
      <c r="J290" s="33"/>
      <c r="K290" s="33"/>
      <c r="L290" s="34"/>
      <c r="M290" s="182"/>
      <c r="N290" s="183"/>
      <c r="O290" s="59"/>
      <c r="P290" s="59"/>
      <c r="Q290" s="59"/>
      <c r="R290" s="59"/>
      <c r="S290" s="59"/>
      <c r="T290" s="60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140</v>
      </c>
      <c r="AU290" s="18" t="s">
        <v>85</v>
      </c>
    </row>
    <row r="291" spans="2:51" s="14" customFormat="1" ht="12">
      <c r="B291" s="192"/>
      <c r="D291" s="180" t="s">
        <v>142</v>
      </c>
      <c r="E291" s="193" t="s">
        <v>1</v>
      </c>
      <c r="F291" s="194" t="s">
        <v>332</v>
      </c>
      <c r="H291" s="193" t="s">
        <v>1</v>
      </c>
      <c r="I291" s="195"/>
      <c r="L291" s="192"/>
      <c r="M291" s="196"/>
      <c r="N291" s="197"/>
      <c r="O291" s="197"/>
      <c r="P291" s="197"/>
      <c r="Q291" s="197"/>
      <c r="R291" s="197"/>
      <c r="S291" s="197"/>
      <c r="T291" s="198"/>
      <c r="AT291" s="193" t="s">
        <v>142</v>
      </c>
      <c r="AU291" s="193" t="s">
        <v>85</v>
      </c>
      <c r="AV291" s="14" t="s">
        <v>83</v>
      </c>
      <c r="AW291" s="14" t="s">
        <v>32</v>
      </c>
      <c r="AX291" s="14" t="s">
        <v>76</v>
      </c>
      <c r="AY291" s="193" t="s">
        <v>132</v>
      </c>
    </row>
    <row r="292" spans="2:51" s="13" customFormat="1" ht="12">
      <c r="B292" s="184"/>
      <c r="D292" s="180" t="s">
        <v>142</v>
      </c>
      <c r="E292" s="185" t="s">
        <v>1</v>
      </c>
      <c r="F292" s="186" t="s">
        <v>703</v>
      </c>
      <c r="H292" s="187">
        <v>109.54</v>
      </c>
      <c r="I292" s="188"/>
      <c r="L292" s="184"/>
      <c r="M292" s="189"/>
      <c r="N292" s="190"/>
      <c r="O292" s="190"/>
      <c r="P292" s="190"/>
      <c r="Q292" s="190"/>
      <c r="R292" s="190"/>
      <c r="S292" s="190"/>
      <c r="T292" s="191"/>
      <c r="AT292" s="185" t="s">
        <v>142</v>
      </c>
      <c r="AU292" s="185" t="s">
        <v>85</v>
      </c>
      <c r="AV292" s="13" t="s">
        <v>85</v>
      </c>
      <c r="AW292" s="13" t="s">
        <v>32</v>
      </c>
      <c r="AX292" s="13" t="s">
        <v>83</v>
      </c>
      <c r="AY292" s="185" t="s">
        <v>132</v>
      </c>
    </row>
    <row r="293" spans="1:65" s="2" customFormat="1" ht="24" customHeight="1">
      <c r="A293" s="33"/>
      <c r="B293" s="166"/>
      <c r="C293" s="167" t="s">
        <v>339</v>
      </c>
      <c r="D293" s="167" t="s">
        <v>134</v>
      </c>
      <c r="E293" s="168" t="s">
        <v>352</v>
      </c>
      <c r="F293" s="169" t="s">
        <v>353</v>
      </c>
      <c r="G293" s="170" t="s">
        <v>137</v>
      </c>
      <c r="H293" s="171">
        <v>181.93</v>
      </c>
      <c r="I293" s="172"/>
      <c r="J293" s="173">
        <f>ROUND(I293*H293,2)</f>
        <v>0</v>
      </c>
      <c r="K293" s="169" t="s">
        <v>869</v>
      </c>
      <c r="L293" s="34"/>
      <c r="M293" s="174" t="s">
        <v>1</v>
      </c>
      <c r="N293" s="175" t="s">
        <v>41</v>
      </c>
      <c r="O293" s="59"/>
      <c r="P293" s="176">
        <f>O293*H293</f>
        <v>0</v>
      </c>
      <c r="Q293" s="176">
        <v>0.00086</v>
      </c>
      <c r="R293" s="176">
        <f>Q293*H293</f>
        <v>0.1564598</v>
      </c>
      <c r="S293" s="176">
        <v>0</v>
      </c>
      <c r="T293" s="177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8" t="s">
        <v>138</v>
      </c>
      <c r="AT293" s="178" t="s">
        <v>134</v>
      </c>
      <c r="AU293" s="178" t="s">
        <v>85</v>
      </c>
      <c r="AY293" s="18" t="s">
        <v>132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18" t="s">
        <v>83</v>
      </c>
      <c r="BK293" s="179">
        <f>ROUND(I293*H293,2)</f>
        <v>0</v>
      </c>
      <c r="BL293" s="18" t="s">
        <v>138</v>
      </c>
      <c r="BM293" s="178" t="s">
        <v>704</v>
      </c>
    </row>
    <row r="294" spans="2:51" s="14" customFormat="1" ht="12">
      <c r="B294" s="192"/>
      <c r="D294" s="180" t="s">
        <v>142</v>
      </c>
      <c r="E294" s="193" t="s">
        <v>1</v>
      </c>
      <c r="F294" s="194" t="s">
        <v>332</v>
      </c>
      <c r="H294" s="193" t="s">
        <v>1</v>
      </c>
      <c r="I294" s="195"/>
      <c r="L294" s="192"/>
      <c r="M294" s="196"/>
      <c r="N294" s="197"/>
      <c r="O294" s="197"/>
      <c r="P294" s="197"/>
      <c r="Q294" s="197"/>
      <c r="R294" s="197"/>
      <c r="S294" s="197"/>
      <c r="T294" s="198"/>
      <c r="AT294" s="193" t="s">
        <v>142</v>
      </c>
      <c r="AU294" s="193" t="s">
        <v>85</v>
      </c>
      <c r="AV294" s="14" t="s">
        <v>83</v>
      </c>
      <c r="AW294" s="14" t="s">
        <v>32</v>
      </c>
      <c r="AX294" s="14" t="s">
        <v>76</v>
      </c>
      <c r="AY294" s="193" t="s">
        <v>132</v>
      </c>
    </row>
    <row r="295" spans="2:51" s="13" customFormat="1" ht="12">
      <c r="B295" s="184"/>
      <c r="D295" s="180" t="s">
        <v>142</v>
      </c>
      <c r="E295" s="185" t="s">
        <v>1</v>
      </c>
      <c r="F295" s="186" t="s">
        <v>699</v>
      </c>
      <c r="H295" s="187">
        <v>5.09</v>
      </c>
      <c r="I295" s="188"/>
      <c r="L295" s="184"/>
      <c r="M295" s="189"/>
      <c r="N295" s="190"/>
      <c r="O295" s="190"/>
      <c r="P295" s="190"/>
      <c r="Q295" s="190"/>
      <c r="R295" s="190"/>
      <c r="S295" s="190"/>
      <c r="T295" s="191"/>
      <c r="AT295" s="185" t="s">
        <v>142</v>
      </c>
      <c r="AU295" s="185" t="s">
        <v>85</v>
      </c>
      <c r="AV295" s="13" t="s">
        <v>85</v>
      </c>
      <c r="AW295" s="13" t="s">
        <v>32</v>
      </c>
      <c r="AX295" s="13" t="s">
        <v>76</v>
      </c>
      <c r="AY295" s="185" t="s">
        <v>132</v>
      </c>
    </row>
    <row r="296" spans="2:51" s="14" customFormat="1" ht="12">
      <c r="B296" s="192"/>
      <c r="D296" s="180" t="s">
        <v>142</v>
      </c>
      <c r="E296" s="193" t="s">
        <v>1</v>
      </c>
      <c r="F296" s="194" t="s">
        <v>287</v>
      </c>
      <c r="H296" s="193" t="s">
        <v>1</v>
      </c>
      <c r="I296" s="195"/>
      <c r="L296" s="192"/>
      <c r="M296" s="196"/>
      <c r="N296" s="197"/>
      <c r="O296" s="197"/>
      <c r="P296" s="197"/>
      <c r="Q296" s="197"/>
      <c r="R296" s="197"/>
      <c r="S296" s="197"/>
      <c r="T296" s="198"/>
      <c r="AT296" s="193" t="s">
        <v>142</v>
      </c>
      <c r="AU296" s="193" t="s">
        <v>85</v>
      </c>
      <c r="AV296" s="14" t="s">
        <v>83</v>
      </c>
      <c r="AW296" s="14" t="s">
        <v>32</v>
      </c>
      <c r="AX296" s="14" t="s">
        <v>76</v>
      </c>
      <c r="AY296" s="193" t="s">
        <v>132</v>
      </c>
    </row>
    <row r="297" spans="2:51" s="13" customFormat="1" ht="12">
      <c r="B297" s="184"/>
      <c r="D297" s="180" t="s">
        <v>142</v>
      </c>
      <c r="E297" s="185" t="s">
        <v>1</v>
      </c>
      <c r="F297" s="186" t="s">
        <v>700</v>
      </c>
      <c r="H297" s="187">
        <v>65.44</v>
      </c>
      <c r="I297" s="188"/>
      <c r="L297" s="184"/>
      <c r="M297" s="189"/>
      <c r="N297" s="190"/>
      <c r="O297" s="190"/>
      <c r="P297" s="190"/>
      <c r="Q297" s="190"/>
      <c r="R297" s="190"/>
      <c r="S297" s="190"/>
      <c r="T297" s="191"/>
      <c r="AT297" s="185" t="s">
        <v>142</v>
      </c>
      <c r="AU297" s="185" t="s">
        <v>85</v>
      </c>
      <c r="AV297" s="13" t="s">
        <v>85</v>
      </c>
      <c r="AW297" s="13" t="s">
        <v>32</v>
      </c>
      <c r="AX297" s="13" t="s">
        <v>76</v>
      </c>
      <c r="AY297" s="185" t="s">
        <v>132</v>
      </c>
    </row>
    <row r="298" spans="2:51" s="14" customFormat="1" ht="12">
      <c r="B298" s="192"/>
      <c r="D298" s="180" t="s">
        <v>142</v>
      </c>
      <c r="E298" s="193" t="s">
        <v>1</v>
      </c>
      <c r="F298" s="194" t="s">
        <v>289</v>
      </c>
      <c r="H298" s="193" t="s">
        <v>1</v>
      </c>
      <c r="I298" s="195"/>
      <c r="L298" s="192"/>
      <c r="M298" s="196"/>
      <c r="N298" s="197"/>
      <c r="O298" s="197"/>
      <c r="P298" s="197"/>
      <c r="Q298" s="197"/>
      <c r="R298" s="197"/>
      <c r="S298" s="197"/>
      <c r="T298" s="198"/>
      <c r="AT298" s="193" t="s">
        <v>142</v>
      </c>
      <c r="AU298" s="193" t="s">
        <v>85</v>
      </c>
      <c r="AV298" s="14" t="s">
        <v>83</v>
      </c>
      <c r="AW298" s="14" t="s">
        <v>32</v>
      </c>
      <c r="AX298" s="14" t="s">
        <v>76</v>
      </c>
      <c r="AY298" s="193" t="s">
        <v>132</v>
      </c>
    </row>
    <row r="299" spans="2:51" s="13" customFormat="1" ht="12">
      <c r="B299" s="184"/>
      <c r="D299" s="180" t="s">
        <v>142</v>
      </c>
      <c r="E299" s="185" t="s">
        <v>1</v>
      </c>
      <c r="F299" s="186" t="s">
        <v>701</v>
      </c>
      <c r="H299" s="187">
        <v>111.4</v>
      </c>
      <c r="I299" s="188"/>
      <c r="L299" s="184"/>
      <c r="M299" s="189"/>
      <c r="N299" s="190"/>
      <c r="O299" s="190"/>
      <c r="P299" s="190"/>
      <c r="Q299" s="190"/>
      <c r="R299" s="190"/>
      <c r="S299" s="190"/>
      <c r="T299" s="191"/>
      <c r="AT299" s="185" t="s">
        <v>142</v>
      </c>
      <c r="AU299" s="185" t="s">
        <v>85</v>
      </c>
      <c r="AV299" s="13" t="s">
        <v>85</v>
      </c>
      <c r="AW299" s="13" t="s">
        <v>32</v>
      </c>
      <c r="AX299" s="13" t="s">
        <v>76</v>
      </c>
      <c r="AY299" s="185" t="s">
        <v>132</v>
      </c>
    </row>
    <row r="300" spans="2:51" s="15" customFormat="1" ht="12">
      <c r="B300" s="199"/>
      <c r="D300" s="180" t="s">
        <v>142</v>
      </c>
      <c r="E300" s="200" t="s">
        <v>1</v>
      </c>
      <c r="F300" s="201" t="s">
        <v>152</v>
      </c>
      <c r="H300" s="202">
        <v>181.93</v>
      </c>
      <c r="I300" s="203"/>
      <c r="L300" s="199"/>
      <c r="M300" s="204"/>
      <c r="N300" s="205"/>
      <c r="O300" s="205"/>
      <c r="P300" s="205"/>
      <c r="Q300" s="205"/>
      <c r="R300" s="205"/>
      <c r="S300" s="205"/>
      <c r="T300" s="206"/>
      <c r="AT300" s="200" t="s">
        <v>142</v>
      </c>
      <c r="AU300" s="200" t="s">
        <v>85</v>
      </c>
      <c r="AV300" s="15" t="s">
        <v>138</v>
      </c>
      <c r="AW300" s="15" t="s">
        <v>32</v>
      </c>
      <c r="AX300" s="15" t="s">
        <v>83</v>
      </c>
      <c r="AY300" s="200" t="s">
        <v>132</v>
      </c>
    </row>
    <row r="301" spans="1:65" s="2" customFormat="1" ht="24" customHeight="1">
      <c r="A301" s="33"/>
      <c r="B301" s="166"/>
      <c r="C301" s="167" t="s">
        <v>346</v>
      </c>
      <c r="D301" s="167" t="s">
        <v>134</v>
      </c>
      <c r="E301" s="168" t="s">
        <v>356</v>
      </c>
      <c r="F301" s="169" t="s">
        <v>357</v>
      </c>
      <c r="G301" s="170" t="s">
        <v>137</v>
      </c>
      <c r="H301" s="171">
        <v>109.54</v>
      </c>
      <c r="I301" s="172"/>
      <c r="J301" s="173">
        <f>ROUND(I301*H301,2)</f>
        <v>0</v>
      </c>
      <c r="K301" s="169" t="s">
        <v>869</v>
      </c>
      <c r="L301" s="34"/>
      <c r="M301" s="174" t="s">
        <v>1</v>
      </c>
      <c r="N301" s="175" t="s">
        <v>41</v>
      </c>
      <c r="O301" s="59"/>
      <c r="P301" s="176">
        <f>O301*H301</f>
        <v>0</v>
      </c>
      <c r="Q301" s="176">
        <v>0.00102</v>
      </c>
      <c r="R301" s="176">
        <f>Q301*H301</f>
        <v>0.11173080000000002</v>
      </c>
      <c r="S301" s="176">
        <v>0</v>
      </c>
      <c r="T301" s="177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8" t="s">
        <v>138</v>
      </c>
      <c r="AT301" s="178" t="s">
        <v>134</v>
      </c>
      <c r="AU301" s="178" t="s">
        <v>85</v>
      </c>
      <c r="AY301" s="18" t="s">
        <v>132</v>
      </c>
      <c r="BE301" s="179">
        <f>IF(N301="základní",J301,0)</f>
        <v>0</v>
      </c>
      <c r="BF301" s="179">
        <f>IF(N301="snížená",J301,0)</f>
        <v>0</v>
      </c>
      <c r="BG301" s="179">
        <f>IF(N301="zákl. přenesená",J301,0)</f>
        <v>0</v>
      </c>
      <c r="BH301" s="179">
        <f>IF(N301="sníž. přenesená",J301,0)</f>
        <v>0</v>
      </c>
      <c r="BI301" s="179">
        <f>IF(N301="nulová",J301,0)</f>
        <v>0</v>
      </c>
      <c r="BJ301" s="18" t="s">
        <v>83</v>
      </c>
      <c r="BK301" s="179">
        <f>ROUND(I301*H301,2)</f>
        <v>0</v>
      </c>
      <c r="BL301" s="18" t="s">
        <v>138</v>
      </c>
      <c r="BM301" s="178" t="s">
        <v>705</v>
      </c>
    </row>
    <row r="302" spans="2:51" s="14" customFormat="1" ht="12">
      <c r="B302" s="192"/>
      <c r="D302" s="180" t="s">
        <v>142</v>
      </c>
      <c r="E302" s="193" t="s">
        <v>1</v>
      </c>
      <c r="F302" s="194" t="s">
        <v>332</v>
      </c>
      <c r="H302" s="193" t="s">
        <v>1</v>
      </c>
      <c r="I302" s="195"/>
      <c r="L302" s="192"/>
      <c r="M302" s="196"/>
      <c r="N302" s="197"/>
      <c r="O302" s="197"/>
      <c r="P302" s="197"/>
      <c r="Q302" s="197"/>
      <c r="R302" s="197"/>
      <c r="S302" s="197"/>
      <c r="T302" s="198"/>
      <c r="AT302" s="193" t="s">
        <v>142</v>
      </c>
      <c r="AU302" s="193" t="s">
        <v>85</v>
      </c>
      <c r="AV302" s="14" t="s">
        <v>83</v>
      </c>
      <c r="AW302" s="14" t="s">
        <v>32</v>
      </c>
      <c r="AX302" s="14" t="s">
        <v>76</v>
      </c>
      <c r="AY302" s="193" t="s">
        <v>132</v>
      </c>
    </row>
    <row r="303" spans="2:51" s="13" customFormat="1" ht="12">
      <c r="B303" s="184"/>
      <c r="D303" s="180" t="s">
        <v>142</v>
      </c>
      <c r="E303" s="185" t="s">
        <v>1</v>
      </c>
      <c r="F303" s="186" t="s">
        <v>703</v>
      </c>
      <c r="H303" s="187">
        <v>109.54</v>
      </c>
      <c r="I303" s="188"/>
      <c r="L303" s="184"/>
      <c r="M303" s="189"/>
      <c r="N303" s="190"/>
      <c r="O303" s="190"/>
      <c r="P303" s="190"/>
      <c r="Q303" s="190"/>
      <c r="R303" s="190"/>
      <c r="S303" s="190"/>
      <c r="T303" s="191"/>
      <c r="AT303" s="185" t="s">
        <v>142</v>
      </c>
      <c r="AU303" s="185" t="s">
        <v>85</v>
      </c>
      <c r="AV303" s="13" t="s">
        <v>85</v>
      </c>
      <c r="AW303" s="13" t="s">
        <v>32</v>
      </c>
      <c r="AX303" s="13" t="s">
        <v>83</v>
      </c>
      <c r="AY303" s="185" t="s">
        <v>132</v>
      </c>
    </row>
    <row r="304" spans="1:65" s="2" customFormat="1" ht="24" customHeight="1">
      <c r="A304" s="33"/>
      <c r="B304" s="166"/>
      <c r="C304" s="167" t="s">
        <v>351</v>
      </c>
      <c r="D304" s="167" t="s">
        <v>134</v>
      </c>
      <c r="E304" s="168" t="s">
        <v>360</v>
      </c>
      <c r="F304" s="169" t="s">
        <v>361</v>
      </c>
      <c r="G304" s="170" t="s">
        <v>260</v>
      </c>
      <c r="H304" s="171">
        <v>4.734</v>
      </c>
      <c r="I304" s="172"/>
      <c r="J304" s="173">
        <f>ROUND(I304*H304,2)</f>
        <v>0</v>
      </c>
      <c r="K304" s="169" t="s">
        <v>869</v>
      </c>
      <c r="L304" s="34"/>
      <c r="M304" s="174" t="s">
        <v>1</v>
      </c>
      <c r="N304" s="175" t="s">
        <v>41</v>
      </c>
      <c r="O304" s="59"/>
      <c r="P304" s="176">
        <f>O304*H304</f>
        <v>0</v>
      </c>
      <c r="Q304" s="176">
        <v>1.03951</v>
      </c>
      <c r="R304" s="176">
        <f>Q304*H304</f>
        <v>4.921040339999999</v>
      </c>
      <c r="S304" s="176">
        <v>0</v>
      </c>
      <c r="T304" s="177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8" t="s">
        <v>138</v>
      </c>
      <c r="AT304" s="178" t="s">
        <v>134</v>
      </c>
      <c r="AU304" s="178" t="s">
        <v>85</v>
      </c>
      <c r="AY304" s="18" t="s">
        <v>132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18" t="s">
        <v>83</v>
      </c>
      <c r="BK304" s="179">
        <f>ROUND(I304*H304,2)</f>
        <v>0</v>
      </c>
      <c r="BL304" s="18" t="s">
        <v>138</v>
      </c>
      <c r="BM304" s="178" t="s">
        <v>706</v>
      </c>
    </row>
    <row r="305" spans="1:47" s="2" customFormat="1" ht="19.5">
      <c r="A305" s="33"/>
      <c r="B305" s="34"/>
      <c r="C305" s="33"/>
      <c r="D305" s="180" t="s">
        <v>140</v>
      </c>
      <c r="E305" s="33"/>
      <c r="F305" s="181" t="s">
        <v>633</v>
      </c>
      <c r="G305" s="33"/>
      <c r="H305" s="33"/>
      <c r="I305" s="102"/>
      <c r="J305" s="33"/>
      <c r="K305" s="33"/>
      <c r="L305" s="34"/>
      <c r="M305" s="182"/>
      <c r="N305" s="183"/>
      <c r="O305" s="59"/>
      <c r="P305" s="59"/>
      <c r="Q305" s="59"/>
      <c r="R305" s="59"/>
      <c r="S305" s="59"/>
      <c r="T305" s="60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140</v>
      </c>
      <c r="AU305" s="18" t="s">
        <v>85</v>
      </c>
    </row>
    <row r="306" spans="2:51" s="14" customFormat="1" ht="12">
      <c r="B306" s="192"/>
      <c r="D306" s="180" t="s">
        <v>142</v>
      </c>
      <c r="E306" s="193" t="s">
        <v>1</v>
      </c>
      <c r="F306" s="194" t="s">
        <v>363</v>
      </c>
      <c r="H306" s="193" t="s">
        <v>1</v>
      </c>
      <c r="I306" s="195"/>
      <c r="L306" s="192"/>
      <c r="M306" s="196"/>
      <c r="N306" s="197"/>
      <c r="O306" s="197"/>
      <c r="P306" s="197"/>
      <c r="Q306" s="197"/>
      <c r="R306" s="197"/>
      <c r="S306" s="197"/>
      <c r="T306" s="198"/>
      <c r="AT306" s="193" t="s">
        <v>142</v>
      </c>
      <c r="AU306" s="193" t="s">
        <v>85</v>
      </c>
      <c r="AV306" s="14" t="s">
        <v>83</v>
      </c>
      <c r="AW306" s="14" t="s">
        <v>32</v>
      </c>
      <c r="AX306" s="14" t="s">
        <v>76</v>
      </c>
      <c r="AY306" s="193" t="s">
        <v>132</v>
      </c>
    </row>
    <row r="307" spans="2:51" s="13" customFormat="1" ht="12">
      <c r="B307" s="184"/>
      <c r="D307" s="180" t="s">
        <v>142</v>
      </c>
      <c r="E307" s="185" t="s">
        <v>1</v>
      </c>
      <c r="F307" s="186" t="s">
        <v>707</v>
      </c>
      <c r="H307" s="187">
        <v>1.942</v>
      </c>
      <c r="I307" s="188"/>
      <c r="L307" s="184"/>
      <c r="M307" s="189"/>
      <c r="N307" s="190"/>
      <c r="O307" s="190"/>
      <c r="P307" s="190"/>
      <c r="Q307" s="190"/>
      <c r="R307" s="190"/>
      <c r="S307" s="190"/>
      <c r="T307" s="191"/>
      <c r="AT307" s="185" t="s">
        <v>142</v>
      </c>
      <c r="AU307" s="185" t="s">
        <v>85</v>
      </c>
      <c r="AV307" s="13" t="s">
        <v>85</v>
      </c>
      <c r="AW307" s="13" t="s">
        <v>32</v>
      </c>
      <c r="AX307" s="13" t="s">
        <v>76</v>
      </c>
      <c r="AY307" s="185" t="s">
        <v>132</v>
      </c>
    </row>
    <row r="308" spans="2:51" s="14" customFormat="1" ht="12">
      <c r="B308" s="192"/>
      <c r="D308" s="180" t="s">
        <v>142</v>
      </c>
      <c r="E308" s="193" t="s">
        <v>1</v>
      </c>
      <c r="F308" s="194" t="s">
        <v>365</v>
      </c>
      <c r="H308" s="193" t="s">
        <v>1</v>
      </c>
      <c r="I308" s="195"/>
      <c r="L308" s="192"/>
      <c r="M308" s="196"/>
      <c r="N308" s="197"/>
      <c r="O308" s="197"/>
      <c r="P308" s="197"/>
      <c r="Q308" s="197"/>
      <c r="R308" s="197"/>
      <c r="S308" s="197"/>
      <c r="T308" s="198"/>
      <c r="AT308" s="193" t="s">
        <v>142</v>
      </c>
      <c r="AU308" s="193" t="s">
        <v>85</v>
      </c>
      <c r="AV308" s="14" t="s">
        <v>83</v>
      </c>
      <c r="AW308" s="14" t="s">
        <v>32</v>
      </c>
      <c r="AX308" s="14" t="s">
        <v>76</v>
      </c>
      <c r="AY308" s="193" t="s">
        <v>132</v>
      </c>
    </row>
    <row r="309" spans="2:51" s="13" customFormat="1" ht="12">
      <c r="B309" s="184"/>
      <c r="D309" s="180" t="s">
        <v>142</v>
      </c>
      <c r="E309" s="185" t="s">
        <v>1</v>
      </c>
      <c r="F309" s="186" t="s">
        <v>708</v>
      </c>
      <c r="H309" s="187">
        <v>0.625</v>
      </c>
      <c r="I309" s="188"/>
      <c r="L309" s="184"/>
      <c r="M309" s="189"/>
      <c r="N309" s="190"/>
      <c r="O309" s="190"/>
      <c r="P309" s="190"/>
      <c r="Q309" s="190"/>
      <c r="R309" s="190"/>
      <c r="S309" s="190"/>
      <c r="T309" s="191"/>
      <c r="AT309" s="185" t="s">
        <v>142</v>
      </c>
      <c r="AU309" s="185" t="s">
        <v>85</v>
      </c>
      <c r="AV309" s="13" t="s">
        <v>85</v>
      </c>
      <c r="AW309" s="13" t="s">
        <v>32</v>
      </c>
      <c r="AX309" s="13" t="s">
        <v>76</v>
      </c>
      <c r="AY309" s="185" t="s">
        <v>132</v>
      </c>
    </row>
    <row r="310" spans="2:51" s="14" customFormat="1" ht="12">
      <c r="B310" s="192"/>
      <c r="D310" s="180" t="s">
        <v>142</v>
      </c>
      <c r="E310" s="193" t="s">
        <v>1</v>
      </c>
      <c r="F310" s="194" t="s">
        <v>287</v>
      </c>
      <c r="H310" s="193" t="s">
        <v>1</v>
      </c>
      <c r="I310" s="195"/>
      <c r="L310" s="192"/>
      <c r="M310" s="196"/>
      <c r="N310" s="197"/>
      <c r="O310" s="197"/>
      <c r="P310" s="197"/>
      <c r="Q310" s="197"/>
      <c r="R310" s="197"/>
      <c r="S310" s="197"/>
      <c r="T310" s="198"/>
      <c r="AT310" s="193" t="s">
        <v>142</v>
      </c>
      <c r="AU310" s="193" t="s">
        <v>85</v>
      </c>
      <c r="AV310" s="14" t="s">
        <v>83</v>
      </c>
      <c r="AW310" s="14" t="s">
        <v>32</v>
      </c>
      <c r="AX310" s="14" t="s">
        <v>76</v>
      </c>
      <c r="AY310" s="193" t="s">
        <v>132</v>
      </c>
    </row>
    <row r="311" spans="2:51" s="13" customFormat="1" ht="12">
      <c r="B311" s="184"/>
      <c r="D311" s="180" t="s">
        <v>142</v>
      </c>
      <c r="E311" s="185" t="s">
        <v>1</v>
      </c>
      <c r="F311" s="186" t="s">
        <v>709</v>
      </c>
      <c r="H311" s="187">
        <v>0.802</v>
      </c>
      <c r="I311" s="188"/>
      <c r="L311" s="184"/>
      <c r="M311" s="189"/>
      <c r="N311" s="190"/>
      <c r="O311" s="190"/>
      <c r="P311" s="190"/>
      <c r="Q311" s="190"/>
      <c r="R311" s="190"/>
      <c r="S311" s="190"/>
      <c r="T311" s="191"/>
      <c r="AT311" s="185" t="s">
        <v>142</v>
      </c>
      <c r="AU311" s="185" t="s">
        <v>85</v>
      </c>
      <c r="AV311" s="13" t="s">
        <v>85</v>
      </c>
      <c r="AW311" s="13" t="s">
        <v>32</v>
      </c>
      <c r="AX311" s="13" t="s">
        <v>76</v>
      </c>
      <c r="AY311" s="185" t="s">
        <v>132</v>
      </c>
    </row>
    <row r="312" spans="2:51" s="14" customFormat="1" ht="12">
      <c r="B312" s="192"/>
      <c r="D312" s="180" t="s">
        <v>142</v>
      </c>
      <c r="E312" s="193" t="s">
        <v>1</v>
      </c>
      <c r="F312" s="194" t="s">
        <v>289</v>
      </c>
      <c r="H312" s="193" t="s">
        <v>1</v>
      </c>
      <c r="I312" s="195"/>
      <c r="L312" s="192"/>
      <c r="M312" s="196"/>
      <c r="N312" s="197"/>
      <c r="O312" s="197"/>
      <c r="P312" s="197"/>
      <c r="Q312" s="197"/>
      <c r="R312" s="197"/>
      <c r="S312" s="197"/>
      <c r="T312" s="198"/>
      <c r="AT312" s="193" t="s">
        <v>142</v>
      </c>
      <c r="AU312" s="193" t="s">
        <v>85</v>
      </c>
      <c r="AV312" s="14" t="s">
        <v>83</v>
      </c>
      <c r="AW312" s="14" t="s">
        <v>32</v>
      </c>
      <c r="AX312" s="14" t="s">
        <v>76</v>
      </c>
      <c r="AY312" s="193" t="s">
        <v>132</v>
      </c>
    </row>
    <row r="313" spans="2:51" s="13" customFormat="1" ht="12">
      <c r="B313" s="184"/>
      <c r="D313" s="180" t="s">
        <v>142</v>
      </c>
      <c r="E313" s="185" t="s">
        <v>1</v>
      </c>
      <c r="F313" s="186" t="s">
        <v>710</v>
      </c>
      <c r="H313" s="187">
        <v>1.365</v>
      </c>
      <c r="I313" s="188"/>
      <c r="L313" s="184"/>
      <c r="M313" s="189"/>
      <c r="N313" s="190"/>
      <c r="O313" s="190"/>
      <c r="P313" s="190"/>
      <c r="Q313" s="190"/>
      <c r="R313" s="190"/>
      <c r="S313" s="190"/>
      <c r="T313" s="191"/>
      <c r="AT313" s="185" t="s">
        <v>142</v>
      </c>
      <c r="AU313" s="185" t="s">
        <v>85</v>
      </c>
      <c r="AV313" s="13" t="s">
        <v>85</v>
      </c>
      <c r="AW313" s="13" t="s">
        <v>32</v>
      </c>
      <c r="AX313" s="13" t="s">
        <v>76</v>
      </c>
      <c r="AY313" s="185" t="s">
        <v>132</v>
      </c>
    </row>
    <row r="314" spans="2:51" s="15" customFormat="1" ht="12">
      <c r="B314" s="199"/>
      <c r="D314" s="180" t="s">
        <v>142</v>
      </c>
      <c r="E314" s="200" t="s">
        <v>1</v>
      </c>
      <c r="F314" s="201" t="s">
        <v>152</v>
      </c>
      <c r="H314" s="202">
        <v>4.734</v>
      </c>
      <c r="I314" s="203"/>
      <c r="L314" s="199"/>
      <c r="M314" s="204"/>
      <c r="N314" s="205"/>
      <c r="O314" s="205"/>
      <c r="P314" s="205"/>
      <c r="Q314" s="205"/>
      <c r="R314" s="205"/>
      <c r="S314" s="205"/>
      <c r="T314" s="206"/>
      <c r="AT314" s="200" t="s">
        <v>142</v>
      </c>
      <c r="AU314" s="200" t="s">
        <v>85</v>
      </c>
      <c r="AV314" s="15" t="s">
        <v>138</v>
      </c>
      <c r="AW314" s="15" t="s">
        <v>32</v>
      </c>
      <c r="AX314" s="15" t="s">
        <v>83</v>
      </c>
      <c r="AY314" s="200" t="s">
        <v>132</v>
      </c>
    </row>
    <row r="315" spans="2:63" s="12" customFormat="1" ht="22.9" customHeight="1">
      <c r="B315" s="153"/>
      <c r="D315" s="154" t="s">
        <v>75</v>
      </c>
      <c r="E315" s="164" t="s">
        <v>138</v>
      </c>
      <c r="F315" s="164" t="s">
        <v>369</v>
      </c>
      <c r="I315" s="156"/>
      <c r="J315" s="165">
        <f>BK315</f>
        <v>0</v>
      </c>
      <c r="L315" s="153"/>
      <c r="M315" s="158"/>
      <c r="N315" s="159"/>
      <c r="O315" s="159"/>
      <c r="P315" s="160">
        <f>SUM(P316:P359)</f>
        <v>0</v>
      </c>
      <c r="Q315" s="159"/>
      <c r="R315" s="160">
        <f>SUM(R316:R359)</f>
        <v>463.92905529999996</v>
      </c>
      <c r="S315" s="159"/>
      <c r="T315" s="161">
        <f>SUM(T316:T359)</f>
        <v>0</v>
      </c>
      <c r="AR315" s="154" t="s">
        <v>83</v>
      </c>
      <c r="AT315" s="162" t="s">
        <v>75</v>
      </c>
      <c r="AU315" s="162" t="s">
        <v>83</v>
      </c>
      <c r="AY315" s="154" t="s">
        <v>132</v>
      </c>
      <c r="BK315" s="163">
        <f>SUM(BK316:BK359)</f>
        <v>0</v>
      </c>
    </row>
    <row r="316" spans="1:65" s="2" customFormat="1" ht="24" customHeight="1">
      <c r="A316" s="33"/>
      <c r="B316" s="166"/>
      <c r="C316" s="167" t="s">
        <v>355</v>
      </c>
      <c r="D316" s="167" t="s">
        <v>134</v>
      </c>
      <c r="E316" s="168" t="s">
        <v>711</v>
      </c>
      <c r="F316" s="169" t="s">
        <v>712</v>
      </c>
      <c r="G316" s="170" t="s">
        <v>137</v>
      </c>
      <c r="H316" s="171">
        <v>608.19</v>
      </c>
      <c r="I316" s="172"/>
      <c r="J316" s="173">
        <f>ROUND(I316*H316,2)</f>
        <v>0</v>
      </c>
      <c r="K316" s="169" t="s">
        <v>869</v>
      </c>
      <c r="L316" s="34"/>
      <c r="M316" s="174" t="s">
        <v>1</v>
      </c>
      <c r="N316" s="175" t="s">
        <v>41</v>
      </c>
      <c r="O316" s="59"/>
      <c r="P316" s="176">
        <f>O316*H316</f>
        <v>0</v>
      </c>
      <c r="Q316" s="176">
        <v>0</v>
      </c>
      <c r="R316" s="176">
        <f>Q316*H316</f>
        <v>0</v>
      </c>
      <c r="S316" s="176">
        <v>0</v>
      </c>
      <c r="T316" s="177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78" t="s">
        <v>138</v>
      </c>
      <c r="AT316" s="178" t="s">
        <v>134</v>
      </c>
      <c r="AU316" s="178" t="s">
        <v>85</v>
      </c>
      <c r="AY316" s="18" t="s">
        <v>132</v>
      </c>
      <c r="BE316" s="179">
        <f>IF(N316="základní",J316,0)</f>
        <v>0</v>
      </c>
      <c r="BF316" s="179">
        <f>IF(N316="snížená",J316,0)</f>
        <v>0</v>
      </c>
      <c r="BG316" s="179">
        <f>IF(N316="zákl. přenesená",J316,0)</f>
        <v>0</v>
      </c>
      <c r="BH316" s="179">
        <f>IF(N316="sníž. přenesená",J316,0)</f>
        <v>0</v>
      </c>
      <c r="BI316" s="179">
        <f>IF(N316="nulová",J316,0)</f>
        <v>0</v>
      </c>
      <c r="BJ316" s="18" t="s">
        <v>83</v>
      </c>
      <c r="BK316" s="179">
        <f>ROUND(I316*H316,2)</f>
        <v>0</v>
      </c>
      <c r="BL316" s="18" t="s">
        <v>138</v>
      </c>
      <c r="BM316" s="178" t="s">
        <v>713</v>
      </c>
    </row>
    <row r="317" spans="1:47" s="2" customFormat="1" ht="19.5">
      <c r="A317" s="33"/>
      <c r="B317" s="34"/>
      <c r="C317" s="33"/>
      <c r="D317" s="180" t="s">
        <v>140</v>
      </c>
      <c r="E317" s="33"/>
      <c r="F317" s="181" t="s">
        <v>633</v>
      </c>
      <c r="G317" s="33"/>
      <c r="H317" s="33"/>
      <c r="I317" s="102"/>
      <c r="J317" s="33"/>
      <c r="K317" s="33"/>
      <c r="L317" s="34"/>
      <c r="M317" s="182"/>
      <c r="N317" s="183"/>
      <c r="O317" s="59"/>
      <c r="P317" s="59"/>
      <c r="Q317" s="59"/>
      <c r="R317" s="59"/>
      <c r="S317" s="59"/>
      <c r="T317" s="60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140</v>
      </c>
      <c r="AU317" s="18" t="s">
        <v>85</v>
      </c>
    </row>
    <row r="318" spans="2:51" s="14" customFormat="1" ht="12">
      <c r="B318" s="192"/>
      <c r="D318" s="180" t="s">
        <v>142</v>
      </c>
      <c r="E318" s="193" t="s">
        <v>1</v>
      </c>
      <c r="F318" s="194" t="s">
        <v>714</v>
      </c>
      <c r="H318" s="193" t="s">
        <v>1</v>
      </c>
      <c r="I318" s="195"/>
      <c r="L318" s="192"/>
      <c r="M318" s="196"/>
      <c r="N318" s="197"/>
      <c r="O318" s="197"/>
      <c r="P318" s="197"/>
      <c r="Q318" s="197"/>
      <c r="R318" s="197"/>
      <c r="S318" s="197"/>
      <c r="T318" s="198"/>
      <c r="AT318" s="193" t="s">
        <v>142</v>
      </c>
      <c r="AU318" s="193" t="s">
        <v>85</v>
      </c>
      <c r="AV318" s="14" t="s">
        <v>83</v>
      </c>
      <c r="AW318" s="14" t="s">
        <v>32</v>
      </c>
      <c r="AX318" s="14" t="s">
        <v>76</v>
      </c>
      <c r="AY318" s="193" t="s">
        <v>132</v>
      </c>
    </row>
    <row r="319" spans="2:51" s="13" customFormat="1" ht="12">
      <c r="B319" s="184"/>
      <c r="D319" s="180" t="s">
        <v>142</v>
      </c>
      <c r="E319" s="185" t="s">
        <v>1</v>
      </c>
      <c r="F319" s="186" t="s">
        <v>715</v>
      </c>
      <c r="H319" s="187">
        <v>348.69</v>
      </c>
      <c r="I319" s="188"/>
      <c r="L319" s="184"/>
      <c r="M319" s="189"/>
      <c r="N319" s="190"/>
      <c r="O319" s="190"/>
      <c r="P319" s="190"/>
      <c r="Q319" s="190"/>
      <c r="R319" s="190"/>
      <c r="S319" s="190"/>
      <c r="T319" s="191"/>
      <c r="AT319" s="185" t="s">
        <v>142</v>
      </c>
      <c r="AU319" s="185" t="s">
        <v>85</v>
      </c>
      <c r="AV319" s="13" t="s">
        <v>85</v>
      </c>
      <c r="AW319" s="13" t="s">
        <v>32</v>
      </c>
      <c r="AX319" s="13" t="s">
        <v>76</v>
      </c>
      <c r="AY319" s="185" t="s">
        <v>132</v>
      </c>
    </row>
    <row r="320" spans="2:51" s="13" customFormat="1" ht="12">
      <c r="B320" s="184"/>
      <c r="D320" s="180" t="s">
        <v>142</v>
      </c>
      <c r="E320" s="185" t="s">
        <v>1</v>
      </c>
      <c r="F320" s="186" t="s">
        <v>716</v>
      </c>
      <c r="H320" s="187">
        <v>259.5</v>
      </c>
      <c r="I320" s="188"/>
      <c r="L320" s="184"/>
      <c r="M320" s="189"/>
      <c r="N320" s="190"/>
      <c r="O320" s="190"/>
      <c r="P320" s="190"/>
      <c r="Q320" s="190"/>
      <c r="R320" s="190"/>
      <c r="S320" s="190"/>
      <c r="T320" s="191"/>
      <c r="AT320" s="185" t="s">
        <v>142</v>
      </c>
      <c r="AU320" s="185" t="s">
        <v>85</v>
      </c>
      <c r="AV320" s="13" t="s">
        <v>85</v>
      </c>
      <c r="AW320" s="13" t="s">
        <v>32</v>
      </c>
      <c r="AX320" s="13" t="s">
        <v>76</v>
      </c>
      <c r="AY320" s="185" t="s">
        <v>132</v>
      </c>
    </row>
    <row r="321" spans="2:51" s="15" customFormat="1" ht="12">
      <c r="B321" s="199"/>
      <c r="D321" s="180" t="s">
        <v>142</v>
      </c>
      <c r="E321" s="200" t="s">
        <v>1</v>
      </c>
      <c r="F321" s="201" t="s">
        <v>152</v>
      </c>
      <c r="H321" s="202">
        <v>608.19</v>
      </c>
      <c r="I321" s="203"/>
      <c r="L321" s="199"/>
      <c r="M321" s="204"/>
      <c r="N321" s="205"/>
      <c r="O321" s="205"/>
      <c r="P321" s="205"/>
      <c r="Q321" s="205"/>
      <c r="R321" s="205"/>
      <c r="S321" s="205"/>
      <c r="T321" s="206"/>
      <c r="AT321" s="200" t="s">
        <v>142</v>
      </c>
      <c r="AU321" s="200" t="s">
        <v>85</v>
      </c>
      <c r="AV321" s="15" t="s">
        <v>138</v>
      </c>
      <c r="AW321" s="15" t="s">
        <v>32</v>
      </c>
      <c r="AX321" s="15" t="s">
        <v>83</v>
      </c>
      <c r="AY321" s="200" t="s">
        <v>132</v>
      </c>
    </row>
    <row r="322" spans="1:65" s="2" customFormat="1" ht="24" customHeight="1">
      <c r="A322" s="33"/>
      <c r="B322" s="166"/>
      <c r="C322" s="167" t="s">
        <v>359</v>
      </c>
      <c r="D322" s="167" t="s">
        <v>134</v>
      </c>
      <c r="E322" s="168" t="s">
        <v>717</v>
      </c>
      <c r="F322" s="169" t="s">
        <v>718</v>
      </c>
      <c r="G322" s="170" t="s">
        <v>260</v>
      </c>
      <c r="H322" s="171">
        <v>5.139</v>
      </c>
      <c r="I322" s="172"/>
      <c r="J322" s="173">
        <f>ROUND(I322*H322,2)</f>
        <v>0</v>
      </c>
      <c r="K322" s="169" t="s">
        <v>869</v>
      </c>
      <c r="L322" s="34"/>
      <c r="M322" s="174" t="s">
        <v>1</v>
      </c>
      <c r="N322" s="175" t="s">
        <v>41</v>
      </c>
      <c r="O322" s="59"/>
      <c r="P322" s="176">
        <f>O322*H322</f>
        <v>0</v>
      </c>
      <c r="Q322" s="176">
        <v>0</v>
      </c>
      <c r="R322" s="176">
        <f>Q322*H322</f>
        <v>0</v>
      </c>
      <c r="S322" s="176">
        <v>0</v>
      </c>
      <c r="T322" s="177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78" t="s">
        <v>138</v>
      </c>
      <c r="AT322" s="178" t="s">
        <v>134</v>
      </c>
      <c r="AU322" s="178" t="s">
        <v>85</v>
      </c>
      <c r="AY322" s="18" t="s">
        <v>132</v>
      </c>
      <c r="BE322" s="179">
        <f>IF(N322="základní",J322,0)</f>
        <v>0</v>
      </c>
      <c r="BF322" s="179">
        <f>IF(N322="snížená",J322,0)</f>
        <v>0</v>
      </c>
      <c r="BG322" s="179">
        <f>IF(N322="zákl. přenesená",J322,0)</f>
        <v>0</v>
      </c>
      <c r="BH322" s="179">
        <f>IF(N322="sníž. přenesená",J322,0)</f>
        <v>0</v>
      </c>
      <c r="BI322" s="179">
        <f>IF(N322="nulová",J322,0)</f>
        <v>0</v>
      </c>
      <c r="BJ322" s="18" t="s">
        <v>83</v>
      </c>
      <c r="BK322" s="179">
        <f>ROUND(I322*H322,2)</f>
        <v>0</v>
      </c>
      <c r="BL322" s="18" t="s">
        <v>138</v>
      </c>
      <c r="BM322" s="178" t="s">
        <v>719</v>
      </c>
    </row>
    <row r="323" spans="1:47" s="2" customFormat="1" ht="19.5">
      <c r="A323" s="33"/>
      <c r="B323" s="34"/>
      <c r="C323" s="33"/>
      <c r="D323" s="180" t="s">
        <v>140</v>
      </c>
      <c r="E323" s="33"/>
      <c r="F323" s="181" t="s">
        <v>633</v>
      </c>
      <c r="G323" s="33"/>
      <c r="H323" s="33"/>
      <c r="I323" s="102"/>
      <c r="J323" s="33"/>
      <c r="K323" s="33"/>
      <c r="L323" s="34"/>
      <c r="M323" s="182"/>
      <c r="N323" s="183"/>
      <c r="O323" s="59"/>
      <c r="P323" s="59"/>
      <c r="Q323" s="59"/>
      <c r="R323" s="59"/>
      <c r="S323" s="59"/>
      <c r="T323" s="60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140</v>
      </c>
      <c r="AU323" s="18" t="s">
        <v>85</v>
      </c>
    </row>
    <row r="324" spans="2:51" s="14" customFormat="1" ht="12">
      <c r="B324" s="192"/>
      <c r="D324" s="180" t="s">
        <v>142</v>
      </c>
      <c r="E324" s="193" t="s">
        <v>1</v>
      </c>
      <c r="F324" s="194" t="s">
        <v>150</v>
      </c>
      <c r="H324" s="193" t="s">
        <v>1</v>
      </c>
      <c r="I324" s="195"/>
      <c r="L324" s="192"/>
      <c r="M324" s="196"/>
      <c r="N324" s="197"/>
      <c r="O324" s="197"/>
      <c r="P324" s="197"/>
      <c r="Q324" s="197"/>
      <c r="R324" s="197"/>
      <c r="S324" s="197"/>
      <c r="T324" s="198"/>
      <c r="AT324" s="193" t="s">
        <v>142</v>
      </c>
      <c r="AU324" s="193" t="s">
        <v>85</v>
      </c>
      <c r="AV324" s="14" t="s">
        <v>83</v>
      </c>
      <c r="AW324" s="14" t="s">
        <v>32</v>
      </c>
      <c r="AX324" s="14" t="s">
        <v>76</v>
      </c>
      <c r="AY324" s="193" t="s">
        <v>132</v>
      </c>
    </row>
    <row r="325" spans="2:51" s="13" customFormat="1" ht="12">
      <c r="B325" s="184"/>
      <c r="D325" s="180" t="s">
        <v>142</v>
      </c>
      <c r="E325" s="185" t="s">
        <v>1</v>
      </c>
      <c r="F325" s="186" t="s">
        <v>720</v>
      </c>
      <c r="H325" s="187">
        <v>2.946</v>
      </c>
      <c r="I325" s="188"/>
      <c r="L325" s="184"/>
      <c r="M325" s="189"/>
      <c r="N325" s="190"/>
      <c r="O325" s="190"/>
      <c r="P325" s="190"/>
      <c r="Q325" s="190"/>
      <c r="R325" s="190"/>
      <c r="S325" s="190"/>
      <c r="T325" s="191"/>
      <c r="AT325" s="185" t="s">
        <v>142</v>
      </c>
      <c r="AU325" s="185" t="s">
        <v>85</v>
      </c>
      <c r="AV325" s="13" t="s">
        <v>85</v>
      </c>
      <c r="AW325" s="13" t="s">
        <v>32</v>
      </c>
      <c r="AX325" s="13" t="s">
        <v>76</v>
      </c>
      <c r="AY325" s="185" t="s">
        <v>132</v>
      </c>
    </row>
    <row r="326" spans="2:51" s="13" customFormat="1" ht="12">
      <c r="B326" s="184"/>
      <c r="D326" s="180" t="s">
        <v>142</v>
      </c>
      <c r="E326" s="185" t="s">
        <v>1</v>
      </c>
      <c r="F326" s="186" t="s">
        <v>721</v>
      </c>
      <c r="H326" s="187">
        <v>2.193</v>
      </c>
      <c r="I326" s="188"/>
      <c r="L326" s="184"/>
      <c r="M326" s="189"/>
      <c r="N326" s="190"/>
      <c r="O326" s="190"/>
      <c r="P326" s="190"/>
      <c r="Q326" s="190"/>
      <c r="R326" s="190"/>
      <c r="S326" s="190"/>
      <c r="T326" s="191"/>
      <c r="AT326" s="185" t="s">
        <v>142</v>
      </c>
      <c r="AU326" s="185" t="s">
        <v>85</v>
      </c>
      <c r="AV326" s="13" t="s">
        <v>85</v>
      </c>
      <c r="AW326" s="13" t="s">
        <v>32</v>
      </c>
      <c r="AX326" s="13" t="s">
        <v>76</v>
      </c>
      <c r="AY326" s="185" t="s">
        <v>132</v>
      </c>
    </row>
    <row r="327" spans="2:51" s="15" customFormat="1" ht="12">
      <c r="B327" s="199"/>
      <c r="D327" s="180" t="s">
        <v>142</v>
      </c>
      <c r="E327" s="200" t="s">
        <v>1</v>
      </c>
      <c r="F327" s="201" t="s">
        <v>152</v>
      </c>
      <c r="H327" s="202">
        <v>5.139</v>
      </c>
      <c r="I327" s="203"/>
      <c r="L327" s="199"/>
      <c r="M327" s="204"/>
      <c r="N327" s="205"/>
      <c r="O327" s="205"/>
      <c r="P327" s="205"/>
      <c r="Q327" s="205"/>
      <c r="R327" s="205"/>
      <c r="S327" s="205"/>
      <c r="T327" s="206"/>
      <c r="AT327" s="200" t="s">
        <v>142</v>
      </c>
      <c r="AU327" s="200" t="s">
        <v>85</v>
      </c>
      <c r="AV327" s="15" t="s">
        <v>138</v>
      </c>
      <c r="AW327" s="15" t="s">
        <v>32</v>
      </c>
      <c r="AX327" s="15" t="s">
        <v>83</v>
      </c>
      <c r="AY327" s="200" t="s">
        <v>132</v>
      </c>
    </row>
    <row r="328" spans="1:65" s="2" customFormat="1" ht="16.5" customHeight="1">
      <c r="A328" s="33"/>
      <c r="B328" s="166"/>
      <c r="C328" s="167" t="s">
        <v>370</v>
      </c>
      <c r="D328" s="167" t="s">
        <v>134</v>
      </c>
      <c r="E328" s="168" t="s">
        <v>371</v>
      </c>
      <c r="F328" s="169" t="s">
        <v>372</v>
      </c>
      <c r="G328" s="170" t="s">
        <v>137</v>
      </c>
      <c r="H328" s="171">
        <v>867.51</v>
      </c>
      <c r="I328" s="172"/>
      <c r="J328" s="173">
        <f>ROUND(I328*H328,2)</f>
        <v>0</v>
      </c>
      <c r="K328" s="169" t="s">
        <v>869</v>
      </c>
      <c r="L328" s="34"/>
      <c r="M328" s="174" t="s">
        <v>1</v>
      </c>
      <c r="N328" s="175" t="s">
        <v>41</v>
      </c>
      <c r="O328" s="59"/>
      <c r="P328" s="176">
        <f>O328*H328</f>
        <v>0</v>
      </c>
      <c r="Q328" s="176">
        <v>0.21252</v>
      </c>
      <c r="R328" s="176">
        <f>Q328*H328</f>
        <v>184.3632252</v>
      </c>
      <c r="S328" s="176">
        <v>0</v>
      </c>
      <c r="T328" s="177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78" t="s">
        <v>138</v>
      </c>
      <c r="AT328" s="178" t="s">
        <v>134</v>
      </c>
      <c r="AU328" s="178" t="s">
        <v>85</v>
      </c>
      <c r="AY328" s="18" t="s">
        <v>132</v>
      </c>
      <c r="BE328" s="179">
        <f>IF(N328="základní",J328,0)</f>
        <v>0</v>
      </c>
      <c r="BF328" s="179">
        <f>IF(N328="snížená",J328,0)</f>
        <v>0</v>
      </c>
      <c r="BG328" s="179">
        <f>IF(N328="zákl. přenesená",J328,0)</f>
        <v>0</v>
      </c>
      <c r="BH328" s="179">
        <f>IF(N328="sníž. přenesená",J328,0)</f>
        <v>0</v>
      </c>
      <c r="BI328" s="179">
        <f>IF(N328="nulová",J328,0)</f>
        <v>0</v>
      </c>
      <c r="BJ328" s="18" t="s">
        <v>83</v>
      </c>
      <c r="BK328" s="179">
        <f>ROUND(I328*H328,2)</f>
        <v>0</v>
      </c>
      <c r="BL328" s="18" t="s">
        <v>138</v>
      </c>
      <c r="BM328" s="178" t="s">
        <v>722</v>
      </c>
    </row>
    <row r="329" spans="1:47" s="2" customFormat="1" ht="19.5">
      <c r="A329" s="33"/>
      <c r="B329" s="34"/>
      <c r="C329" s="33"/>
      <c r="D329" s="180" t="s">
        <v>140</v>
      </c>
      <c r="E329" s="33"/>
      <c r="F329" s="181" t="s">
        <v>633</v>
      </c>
      <c r="G329" s="33"/>
      <c r="H329" s="33"/>
      <c r="I329" s="102"/>
      <c r="J329" s="33"/>
      <c r="K329" s="33"/>
      <c r="L329" s="34"/>
      <c r="M329" s="182"/>
      <c r="N329" s="183"/>
      <c r="O329" s="59"/>
      <c r="P329" s="59"/>
      <c r="Q329" s="59"/>
      <c r="R329" s="59"/>
      <c r="S329" s="59"/>
      <c r="T329" s="60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8" t="s">
        <v>140</v>
      </c>
      <c r="AU329" s="18" t="s">
        <v>85</v>
      </c>
    </row>
    <row r="330" spans="2:51" s="14" customFormat="1" ht="12">
      <c r="B330" s="192"/>
      <c r="D330" s="180" t="s">
        <v>142</v>
      </c>
      <c r="E330" s="193" t="s">
        <v>1</v>
      </c>
      <c r="F330" s="194" t="s">
        <v>148</v>
      </c>
      <c r="H330" s="193" t="s">
        <v>1</v>
      </c>
      <c r="I330" s="195"/>
      <c r="L330" s="192"/>
      <c r="M330" s="196"/>
      <c r="N330" s="197"/>
      <c r="O330" s="197"/>
      <c r="P330" s="197"/>
      <c r="Q330" s="197"/>
      <c r="R330" s="197"/>
      <c r="S330" s="197"/>
      <c r="T330" s="198"/>
      <c r="AT330" s="193" t="s">
        <v>142</v>
      </c>
      <c r="AU330" s="193" t="s">
        <v>85</v>
      </c>
      <c r="AV330" s="14" t="s">
        <v>83</v>
      </c>
      <c r="AW330" s="14" t="s">
        <v>32</v>
      </c>
      <c r="AX330" s="14" t="s">
        <v>76</v>
      </c>
      <c r="AY330" s="193" t="s">
        <v>132</v>
      </c>
    </row>
    <row r="331" spans="2:51" s="13" customFormat="1" ht="12">
      <c r="B331" s="184"/>
      <c r="D331" s="180" t="s">
        <v>142</v>
      </c>
      <c r="E331" s="185" t="s">
        <v>1</v>
      </c>
      <c r="F331" s="186" t="s">
        <v>723</v>
      </c>
      <c r="H331" s="187">
        <v>220.86</v>
      </c>
      <c r="I331" s="188"/>
      <c r="L331" s="184"/>
      <c r="M331" s="189"/>
      <c r="N331" s="190"/>
      <c r="O331" s="190"/>
      <c r="P331" s="190"/>
      <c r="Q331" s="190"/>
      <c r="R331" s="190"/>
      <c r="S331" s="190"/>
      <c r="T331" s="191"/>
      <c r="AT331" s="185" t="s">
        <v>142</v>
      </c>
      <c r="AU331" s="185" t="s">
        <v>85</v>
      </c>
      <c r="AV331" s="13" t="s">
        <v>85</v>
      </c>
      <c r="AW331" s="13" t="s">
        <v>32</v>
      </c>
      <c r="AX331" s="13" t="s">
        <v>76</v>
      </c>
      <c r="AY331" s="185" t="s">
        <v>132</v>
      </c>
    </row>
    <row r="332" spans="2:51" s="14" customFormat="1" ht="12">
      <c r="B332" s="192"/>
      <c r="D332" s="180" t="s">
        <v>142</v>
      </c>
      <c r="E332" s="193" t="s">
        <v>1</v>
      </c>
      <c r="F332" s="194" t="s">
        <v>150</v>
      </c>
      <c r="H332" s="193" t="s">
        <v>1</v>
      </c>
      <c r="I332" s="195"/>
      <c r="L332" s="192"/>
      <c r="M332" s="196"/>
      <c r="N332" s="197"/>
      <c r="O332" s="197"/>
      <c r="P332" s="197"/>
      <c r="Q332" s="197"/>
      <c r="R332" s="197"/>
      <c r="S332" s="197"/>
      <c r="T332" s="198"/>
      <c r="AT332" s="193" t="s">
        <v>142</v>
      </c>
      <c r="AU332" s="193" t="s">
        <v>85</v>
      </c>
      <c r="AV332" s="14" t="s">
        <v>83</v>
      </c>
      <c r="AW332" s="14" t="s">
        <v>32</v>
      </c>
      <c r="AX332" s="14" t="s">
        <v>76</v>
      </c>
      <c r="AY332" s="193" t="s">
        <v>132</v>
      </c>
    </row>
    <row r="333" spans="2:51" s="13" customFormat="1" ht="12">
      <c r="B333" s="184"/>
      <c r="D333" s="180" t="s">
        <v>142</v>
      </c>
      <c r="E333" s="185" t="s">
        <v>1</v>
      </c>
      <c r="F333" s="186" t="s">
        <v>724</v>
      </c>
      <c r="H333" s="187">
        <v>38.46</v>
      </c>
      <c r="I333" s="188"/>
      <c r="L333" s="184"/>
      <c r="M333" s="189"/>
      <c r="N333" s="190"/>
      <c r="O333" s="190"/>
      <c r="P333" s="190"/>
      <c r="Q333" s="190"/>
      <c r="R333" s="190"/>
      <c r="S333" s="190"/>
      <c r="T333" s="191"/>
      <c r="AT333" s="185" t="s">
        <v>142</v>
      </c>
      <c r="AU333" s="185" t="s">
        <v>85</v>
      </c>
      <c r="AV333" s="13" t="s">
        <v>85</v>
      </c>
      <c r="AW333" s="13" t="s">
        <v>32</v>
      </c>
      <c r="AX333" s="13" t="s">
        <v>76</v>
      </c>
      <c r="AY333" s="185" t="s">
        <v>132</v>
      </c>
    </row>
    <row r="334" spans="2:51" s="13" customFormat="1" ht="12">
      <c r="B334" s="184"/>
      <c r="D334" s="180" t="s">
        <v>142</v>
      </c>
      <c r="E334" s="185" t="s">
        <v>1</v>
      </c>
      <c r="F334" s="186" t="s">
        <v>725</v>
      </c>
      <c r="H334" s="187">
        <v>348.69</v>
      </c>
      <c r="I334" s="188"/>
      <c r="L334" s="184"/>
      <c r="M334" s="189"/>
      <c r="N334" s="190"/>
      <c r="O334" s="190"/>
      <c r="P334" s="190"/>
      <c r="Q334" s="190"/>
      <c r="R334" s="190"/>
      <c r="S334" s="190"/>
      <c r="T334" s="191"/>
      <c r="AT334" s="185" t="s">
        <v>142</v>
      </c>
      <c r="AU334" s="185" t="s">
        <v>85</v>
      </c>
      <c r="AV334" s="13" t="s">
        <v>85</v>
      </c>
      <c r="AW334" s="13" t="s">
        <v>32</v>
      </c>
      <c r="AX334" s="13" t="s">
        <v>76</v>
      </c>
      <c r="AY334" s="185" t="s">
        <v>132</v>
      </c>
    </row>
    <row r="335" spans="2:51" s="13" customFormat="1" ht="12">
      <c r="B335" s="184"/>
      <c r="D335" s="180" t="s">
        <v>142</v>
      </c>
      <c r="E335" s="185" t="s">
        <v>1</v>
      </c>
      <c r="F335" s="186" t="s">
        <v>726</v>
      </c>
      <c r="H335" s="187">
        <v>259.5</v>
      </c>
      <c r="I335" s="188"/>
      <c r="L335" s="184"/>
      <c r="M335" s="189"/>
      <c r="N335" s="190"/>
      <c r="O335" s="190"/>
      <c r="P335" s="190"/>
      <c r="Q335" s="190"/>
      <c r="R335" s="190"/>
      <c r="S335" s="190"/>
      <c r="T335" s="191"/>
      <c r="AT335" s="185" t="s">
        <v>142</v>
      </c>
      <c r="AU335" s="185" t="s">
        <v>85</v>
      </c>
      <c r="AV335" s="13" t="s">
        <v>85</v>
      </c>
      <c r="AW335" s="13" t="s">
        <v>32</v>
      </c>
      <c r="AX335" s="13" t="s">
        <v>76</v>
      </c>
      <c r="AY335" s="185" t="s">
        <v>132</v>
      </c>
    </row>
    <row r="336" spans="2:51" s="15" customFormat="1" ht="12">
      <c r="B336" s="199"/>
      <c r="D336" s="180" t="s">
        <v>142</v>
      </c>
      <c r="E336" s="200" t="s">
        <v>1</v>
      </c>
      <c r="F336" s="201" t="s">
        <v>152</v>
      </c>
      <c r="H336" s="202">
        <v>867.51</v>
      </c>
      <c r="I336" s="203"/>
      <c r="L336" s="199"/>
      <c r="M336" s="204"/>
      <c r="N336" s="205"/>
      <c r="O336" s="205"/>
      <c r="P336" s="205"/>
      <c r="Q336" s="205"/>
      <c r="R336" s="205"/>
      <c r="S336" s="205"/>
      <c r="T336" s="206"/>
      <c r="AT336" s="200" t="s">
        <v>142</v>
      </c>
      <c r="AU336" s="200" t="s">
        <v>85</v>
      </c>
      <c r="AV336" s="15" t="s">
        <v>138</v>
      </c>
      <c r="AW336" s="15" t="s">
        <v>32</v>
      </c>
      <c r="AX336" s="15" t="s">
        <v>83</v>
      </c>
      <c r="AY336" s="200" t="s">
        <v>132</v>
      </c>
    </row>
    <row r="337" spans="1:65" s="2" customFormat="1" ht="16.5" customHeight="1">
      <c r="A337" s="33"/>
      <c r="B337" s="166"/>
      <c r="C337" s="167" t="s">
        <v>378</v>
      </c>
      <c r="D337" s="167" t="s">
        <v>134</v>
      </c>
      <c r="E337" s="168" t="s">
        <v>379</v>
      </c>
      <c r="F337" s="169" t="s">
        <v>380</v>
      </c>
      <c r="G337" s="170" t="s">
        <v>137</v>
      </c>
      <c r="H337" s="171">
        <v>895.51</v>
      </c>
      <c r="I337" s="172"/>
      <c r="J337" s="173">
        <f>ROUND(I337*H337,2)</f>
        <v>0</v>
      </c>
      <c r="K337" s="169" t="s">
        <v>869</v>
      </c>
      <c r="L337" s="34"/>
      <c r="M337" s="174" t="s">
        <v>1</v>
      </c>
      <c r="N337" s="175" t="s">
        <v>41</v>
      </c>
      <c r="O337" s="59"/>
      <c r="P337" s="176">
        <f>O337*H337</f>
        <v>0</v>
      </c>
      <c r="Q337" s="176">
        <v>0.00028</v>
      </c>
      <c r="R337" s="176">
        <f>Q337*H337</f>
        <v>0.2507428</v>
      </c>
      <c r="S337" s="176">
        <v>0</v>
      </c>
      <c r="T337" s="177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78" t="s">
        <v>138</v>
      </c>
      <c r="AT337" s="178" t="s">
        <v>134</v>
      </c>
      <c r="AU337" s="178" t="s">
        <v>85</v>
      </c>
      <c r="AY337" s="18" t="s">
        <v>132</v>
      </c>
      <c r="BE337" s="179">
        <f>IF(N337="základní",J337,0)</f>
        <v>0</v>
      </c>
      <c r="BF337" s="179">
        <f>IF(N337="snížená",J337,0)</f>
        <v>0</v>
      </c>
      <c r="BG337" s="179">
        <f>IF(N337="zákl. přenesená",J337,0)</f>
        <v>0</v>
      </c>
      <c r="BH337" s="179">
        <f>IF(N337="sníž. přenesená",J337,0)</f>
        <v>0</v>
      </c>
      <c r="BI337" s="179">
        <f>IF(N337="nulová",J337,0)</f>
        <v>0</v>
      </c>
      <c r="BJ337" s="18" t="s">
        <v>83</v>
      </c>
      <c r="BK337" s="179">
        <f>ROUND(I337*H337,2)</f>
        <v>0</v>
      </c>
      <c r="BL337" s="18" t="s">
        <v>138</v>
      </c>
      <c r="BM337" s="178" t="s">
        <v>727</v>
      </c>
    </row>
    <row r="338" spans="1:47" s="2" customFormat="1" ht="19.5">
      <c r="A338" s="33"/>
      <c r="B338" s="34"/>
      <c r="C338" s="33"/>
      <c r="D338" s="180" t="s">
        <v>140</v>
      </c>
      <c r="E338" s="33"/>
      <c r="F338" s="181" t="s">
        <v>728</v>
      </c>
      <c r="G338" s="33"/>
      <c r="H338" s="33"/>
      <c r="I338" s="102"/>
      <c r="J338" s="33"/>
      <c r="K338" s="33"/>
      <c r="L338" s="34"/>
      <c r="M338" s="182"/>
      <c r="N338" s="183"/>
      <c r="O338" s="59"/>
      <c r="P338" s="59"/>
      <c r="Q338" s="59"/>
      <c r="R338" s="59"/>
      <c r="S338" s="59"/>
      <c r="T338" s="60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8" t="s">
        <v>140</v>
      </c>
      <c r="AU338" s="18" t="s">
        <v>85</v>
      </c>
    </row>
    <row r="339" spans="2:51" s="14" customFormat="1" ht="12">
      <c r="B339" s="192"/>
      <c r="D339" s="180" t="s">
        <v>142</v>
      </c>
      <c r="E339" s="193" t="s">
        <v>1</v>
      </c>
      <c r="F339" s="194" t="s">
        <v>383</v>
      </c>
      <c r="H339" s="193" t="s">
        <v>1</v>
      </c>
      <c r="I339" s="195"/>
      <c r="L339" s="192"/>
      <c r="M339" s="196"/>
      <c r="N339" s="197"/>
      <c r="O339" s="197"/>
      <c r="P339" s="197"/>
      <c r="Q339" s="197"/>
      <c r="R339" s="197"/>
      <c r="S339" s="197"/>
      <c r="T339" s="198"/>
      <c r="AT339" s="193" t="s">
        <v>142</v>
      </c>
      <c r="AU339" s="193" t="s">
        <v>85</v>
      </c>
      <c r="AV339" s="14" t="s">
        <v>83</v>
      </c>
      <c r="AW339" s="14" t="s">
        <v>32</v>
      </c>
      <c r="AX339" s="14" t="s">
        <v>76</v>
      </c>
      <c r="AY339" s="193" t="s">
        <v>132</v>
      </c>
    </row>
    <row r="340" spans="2:51" s="13" customFormat="1" ht="12">
      <c r="B340" s="184"/>
      <c r="D340" s="180" t="s">
        <v>142</v>
      </c>
      <c r="E340" s="185" t="s">
        <v>1</v>
      </c>
      <c r="F340" s="186" t="s">
        <v>729</v>
      </c>
      <c r="H340" s="187">
        <v>867.51</v>
      </c>
      <c r="I340" s="188"/>
      <c r="L340" s="184"/>
      <c r="M340" s="189"/>
      <c r="N340" s="190"/>
      <c r="O340" s="190"/>
      <c r="P340" s="190"/>
      <c r="Q340" s="190"/>
      <c r="R340" s="190"/>
      <c r="S340" s="190"/>
      <c r="T340" s="191"/>
      <c r="AT340" s="185" t="s">
        <v>142</v>
      </c>
      <c r="AU340" s="185" t="s">
        <v>85</v>
      </c>
      <c r="AV340" s="13" t="s">
        <v>85</v>
      </c>
      <c r="AW340" s="13" t="s">
        <v>32</v>
      </c>
      <c r="AX340" s="13" t="s">
        <v>76</v>
      </c>
      <c r="AY340" s="185" t="s">
        <v>132</v>
      </c>
    </row>
    <row r="341" spans="2:51" s="14" customFormat="1" ht="12">
      <c r="B341" s="192"/>
      <c r="D341" s="180" t="s">
        <v>142</v>
      </c>
      <c r="E341" s="193" t="s">
        <v>1</v>
      </c>
      <c r="F341" s="194" t="s">
        <v>385</v>
      </c>
      <c r="H341" s="193" t="s">
        <v>1</v>
      </c>
      <c r="I341" s="195"/>
      <c r="L341" s="192"/>
      <c r="M341" s="196"/>
      <c r="N341" s="197"/>
      <c r="O341" s="197"/>
      <c r="P341" s="197"/>
      <c r="Q341" s="197"/>
      <c r="R341" s="197"/>
      <c r="S341" s="197"/>
      <c r="T341" s="198"/>
      <c r="AT341" s="193" t="s">
        <v>142</v>
      </c>
      <c r="AU341" s="193" t="s">
        <v>85</v>
      </c>
      <c r="AV341" s="14" t="s">
        <v>83</v>
      </c>
      <c r="AW341" s="14" t="s">
        <v>32</v>
      </c>
      <c r="AX341" s="14" t="s">
        <v>76</v>
      </c>
      <c r="AY341" s="193" t="s">
        <v>132</v>
      </c>
    </row>
    <row r="342" spans="2:51" s="13" customFormat="1" ht="12">
      <c r="B342" s="184"/>
      <c r="D342" s="180" t="s">
        <v>142</v>
      </c>
      <c r="E342" s="185" t="s">
        <v>1</v>
      </c>
      <c r="F342" s="186" t="s">
        <v>730</v>
      </c>
      <c r="H342" s="187">
        <v>28</v>
      </c>
      <c r="I342" s="188"/>
      <c r="L342" s="184"/>
      <c r="M342" s="189"/>
      <c r="N342" s="190"/>
      <c r="O342" s="190"/>
      <c r="P342" s="190"/>
      <c r="Q342" s="190"/>
      <c r="R342" s="190"/>
      <c r="S342" s="190"/>
      <c r="T342" s="191"/>
      <c r="AT342" s="185" t="s">
        <v>142</v>
      </c>
      <c r="AU342" s="185" t="s">
        <v>85</v>
      </c>
      <c r="AV342" s="13" t="s">
        <v>85</v>
      </c>
      <c r="AW342" s="13" t="s">
        <v>32</v>
      </c>
      <c r="AX342" s="13" t="s">
        <v>76</v>
      </c>
      <c r="AY342" s="185" t="s">
        <v>132</v>
      </c>
    </row>
    <row r="343" spans="2:51" s="15" customFormat="1" ht="12">
      <c r="B343" s="199"/>
      <c r="D343" s="180" t="s">
        <v>142</v>
      </c>
      <c r="E343" s="200" t="s">
        <v>1</v>
      </c>
      <c r="F343" s="201" t="s">
        <v>152</v>
      </c>
      <c r="H343" s="202">
        <v>895.51</v>
      </c>
      <c r="I343" s="203"/>
      <c r="L343" s="199"/>
      <c r="M343" s="204"/>
      <c r="N343" s="205"/>
      <c r="O343" s="205"/>
      <c r="P343" s="205"/>
      <c r="Q343" s="205"/>
      <c r="R343" s="205"/>
      <c r="S343" s="205"/>
      <c r="T343" s="206"/>
      <c r="AT343" s="200" t="s">
        <v>142</v>
      </c>
      <c r="AU343" s="200" t="s">
        <v>85</v>
      </c>
      <c r="AV343" s="15" t="s">
        <v>138</v>
      </c>
      <c r="AW343" s="15" t="s">
        <v>32</v>
      </c>
      <c r="AX343" s="15" t="s">
        <v>83</v>
      </c>
      <c r="AY343" s="200" t="s">
        <v>132</v>
      </c>
    </row>
    <row r="344" spans="1:65" s="2" customFormat="1" ht="16.5" customHeight="1">
      <c r="A344" s="33"/>
      <c r="B344" s="166"/>
      <c r="C344" s="207" t="s">
        <v>387</v>
      </c>
      <c r="D344" s="207" t="s">
        <v>243</v>
      </c>
      <c r="E344" s="208" t="s">
        <v>388</v>
      </c>
      <c r="F344" s="209" t="s">
        <v>389</v>
      </c>
      <c r="G344" s="210" t="s">
        <v>137</v>
      </c>
      <c r="H344" s="211">
        <v>1029.837</v>
      </c>
      <c r="I344" s="212"/>
      <c r="J344" s="213">
        <f>ROUND(I344*H344,2)</f>
        <v>0</v>
      </c>
      <c r="K344" s="209" t="s">
        <v>869</v>
      </c>
      <c r="L344" s="214"/>
      <c r="M344" s="215" t="s">
        <v>1</v>
      </c>
      <c r="N344" s="216" t="s">
        <v>41</v>
      </c>
      <c r="O344" s="59"/>
      <c r="P344" s="176">
        <f>O344*H344</f>
        <v>0</v>
      </c>
      <c r="Q344" s="176">
        <v>0.0004</v>
      </c>
      <c r="R344" s="176">
        <f>Q344*H344</f>
        <v>0.4119348</v>
      </c>
      <c r="S344" s="176">
        <v>0</v>
      </c>
      <c r="T344" s="177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78" t="s">
        <v>184</v>
      </c>
      <c r="AT344" s="178" t="s">
        <v>243</v>
      </c>
      <c r="AU344" s="178" t="s">
        <v>85</v>
      </c>
      <c r="AY344" s="18" t="s">
        <v>132</v>
      </c>
      <c r="BE344" s="179">
        <f>IF(N344="základní",J344,0)</f>
        <v>0</v>
      </c>
      <c r="BF344" s="179">
        <f>IF(N344="snížená",J344,0)</f>
        <v>0</v>
      </c>
      <c r="BG344" s="179">
        <f>IF(N344="zákl. přenesená",J344,0)</f>
        <v>0</v>
      </c>
      <c r="BH344" s="179">
        <f>IF(N344="sníž. přenesená",J344,0)</f>
        <v>0</v>
      </c>
      <c r="BI344" s="179">
        <f>IF(N344="nulová",J344,0)</f>
        <v>0</v>
      </c>
      <c r="BJ344" s="18" t="s">
        <v>83</v>
      </c>
      <c r="BK344" s="179">
        <f>ROUND(I344*H344,2)</f>
        <v>0</v>
      </c>
      <c r="BL344" s="18" t="s">
        <v>138</v>
      </c>
      <c r="BM344" s="178" t="s">
        <v>731</v>
      </c>
    </row>
    <row r="345" spans="2:51" s="13" customFormat="1" ht="12">
      <c r="B345" s="184"/>
      <c r="D345" s="180" t="s">
        <v>142</v>
      </c>
      <c r="E345" s="185" t="s">
        <v>1</v>
      </c>
      <c r="F345" s="186" t="s">
        <v>732</v>
      </c>
      <c r="H345" s="187">
        <v>1029.837</v>
      </c>
      <c r="I345" s="188"/>
      <c r="L345" s="184"/>
      <c r="M345" s="189"/>
      <c r="N345" s="190"/>
      <c r="O345" s="190"/>
      <c r="P345" s="190"/>
      <c r="Q345" s="190"/>
      <c r="R345" s="190"/>
      <c r="S345" s="190"/>
      <c r="T345" s="191"/>
      <c r="AT345" s="185" t="s">
        <v>142</v>
      </c>
      <c r="AU345" s="185" t="s">
        <v>85</v>
      </c>
      <c r="AV345" s="13" t="s">
        <v>85</v>
      </c>
      <c r="AW345" s="13" t="s">
        <v>32</v>
      </c>
      <c r="AX345" s="13" t="s">
        <v>83</v>
      </c>
      <c r="AY345" s="185" t="s">
        <v>132</v>
      </c>
    </row>
    <row r="346" spans="1:65" s="2" customFormat="1" ht="24" customHeight="1">
      <c r="A346" s="33"/>
      <c r="B346" s="166"/>
      <c r="C346" s="167" t="s">
        <v>392</v>
      </c>
      <c r="D346" s="167" t="s">
        <v>134</v>
      </c>
      <c r="E346" s="168" t="s">
        <v>393</v>
      </c>
      <c r="F346" s="169" t="s">
        <v>394</v>
      </c>
      <c r="G346" s="170" t="s">
        <v>137</v>
      </c>
      <c r="H346" s="171">
        <v>867.51</v>
      </c>
      <c r="I346" s="172"/>
      <c r="J346" s="173">
        <f>ROUND(I346*H346,2)</f>
        <v>0</v>
      </c>
      <c r="K346" s="169" t="s">
        <v>869</v>
      </c>
      <c r="L346" s="34"/>
      <c r="M346" s="174" t="s">
        <v>1</v>
      </c>
      <c r="N346" s="175" t="s">
        <v>41</v>
      </c>
      <c r="O346" s="59"/>
      <c r="P346" s="176">
        <f>O346*H346</f>
        <v>0</v>
      </c>
      <c r="Q346" s="176">
        <v>0.00011</v>
      </c>
      <c r="R346" s="176">
        <f>Q346*H346</f>
        <v>0.0954261</v>
      </c>
      <c r="S346" s="176">
        <v>0</v>
      </c>
      <c r="T346" s="177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78" t="s">
        <v>138</v>
      </c>
      <c r="AT346" s="178" t="s">
        <v>134</v>
      </c>
      <c r="AU346" s="178" t="s">
        <v>85</v>
      </c>
      <c r="AY346" s="18" t="s">
        <v>132</v>
      </c>
      <c r="BE346" s="179">
        <f>IF(N346="základní",J346,0)</f>
        <v>0</v>
      </c>
      <c r="BF346" s="179">
        <f>IF(N346="snížená",J346,0)</f>
        <v>0</v>
      </c>
      <c r="BG346" s="179">
        <f>IF(N346="zákl. přenesená",J346,0)</f>
        <v>0</v>
      </c>
      <c r="BH346" s="179">
        <f>IF(N346="sníž. přenesená",J346,0)</f>
        <v>0</v>
      </c>
      <c r="BI346" s="179">
        <f>IF(N346="nulová",J346,0)</f>
        <v>0</v>
      </c>
      <c r="BJ346" s="18" t="s">
        <v>83</v>
      </c>
      <c r="BK346" s="179">
        <f>ROUND(I346*H346,2)</f>
        <v>0</v>
      </c>
      <c r="BL346" s="18" t="s">
        <v>138</v>
      </c>
      <c r="BM346" s="178" t="s">
        <v>733</v>
      </c>
    </row>
    <row r="347" spans="2:51" s="14" customFormat="1" ht="12">
      <c r="B347" s="192"/>
      <c r="D347" s="180" t="s">
        <v>142</v>
      </c>
      <c r="E347" s="193" t="s">
        <v>1</v>
      </c>
      <c r="F347" s="194" t="s">
        <v>383</v>
      </c>
      <c r="H347" s="193" t="s">
        <v>1</v>
      </c>
      <c r="I347" s="195"/>
      <c r="L347" s="192"/>
      <c r="M347" s="196"/>
      <c r="N347" s="197"/>
      <c r="O347" s="197"/>
      <c r="P347" s="197"/>
      <c r="Q347" s="197"/>
      <c r="R347" s="197"/>
      <c r="S347" s="197"/>
      <c r="T347" s="198"/>
      <c r="AT347" s="193" t="s">
        <v>142</v>
      </c>
      <c r="AU347" s="193" t="s">
        <v>85</v>
      </c>
      <c r="AV347" s="14" t="s">
        <v>83</v>
      </c>
      <c r="AW347" s="14" t="s">
        <v>32</v>
      </c>
      <c r="AX347" s="14" t="s">
        <v>76</v>
      </c>
      <c r="AY347" s="193" t="s">
        <v>132</v>
      </c>
    </row>
    <row r="348" spans="2:51" s="13" customFormat="1" ht="12">
      <c r="B348" s="184"/>
      <c r="D348" s="180" t="s">
        <v>142</v>
      </c>
      <c r="E348" s="185" t="s">
        <v>1</v>
      </c>
      <c r="F348" s="186" t="s">
        <v>729</v>
      </c>
      <c r="H348" s="187">
        <v>867.51</v>
      </c>
      <c r="I348" s="188"/>
      <c r="L348" s="184"/>
      <c r="M348" s="189"/>
      <c r="N348" s="190"/>
      <c r="O348" s="190"/>
      <c r="P348" s="190"/>
      <c r="Q348" s="190"/>
      <c r="R348" s="190"/>
      <c r="S348" s="190"/>
      <c r="T348" s="191"/>
      <c r="AT348" s="185" t="s">
        <v>142</v>
      </c>
      <c r="AU348" s="185" t="s">
        <v>85</v>
      </c>
      <c r="AV348" s="13" t="s">
        <v>85</v>
      </c>
      <c r="AW348" s="13" t="s">
        <v>32</v>
      </c>
      <c r="AX348" s="13" t="s">
        <v>83</v>
      </c>
      <c r="AY348" s="185" t="s">
        <v>132</v>
      </c>
    </row>
    <row r="349" spans="1:65" s="2" customFormat="1" ht="24" customHeight="1">
      <c r="A349" s="33"/>
      <c r="B349" s="166"/>
      <c r="C349" s="167" t="s">
        <v>396</v>
      </c>
      <c r="D349" s="167" t="s">
        <v>134</v>
      </c>
      <c r="E349" s="168" t="s">
        <v>403</v>
      </c>
      <c r="F349" s="169" t="s">
        <v>404</v>
      </c>
      <c r="G349" s="170" t="s">
        <v>146</v>
      </c>
      <c r="H349" s="171">
        <v>29.45</v>
      </c>
      <c r="I349" s="172"/>
      <c r="J349" s="173">
        <f>ROUND(I349*H349,2)</f>
        <v>0</v>
      </c>
      <c r="K349" s="169" t="s">
        <v>869</v>
      </c>
      <c r="L349" s="34"/>
      <c r="M349" s="174" t="s">
        <v>1</v>
      </c>
      <c r="N349" s="175" t="s">
        <v>41</v>
      </c>
      <c r="O349" s="59"/>
      <c r="P349" s="176">
        <f>O349*H349</f>
        <v>0</v>
      </c>
      <c r="Q349" s="176">
        <v>2.43408</v>
      </c>
      <c r="R349" s="176">
        <f>Q349*H349</f>
        <v>71.683656</v>
      </c>
      <c r="S349" s="176">
        <v>0</v>
      </c>
      <c r="T349" s="177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78" t="s">
        <v>138</v>
      </c>
      <c r="AT349" s="178" t="s">
        <v>134</v>
      </c>
      <c r="AU349" s="178" t="s">
        <v>85</v>
      </c>
      <c r="AY349" s="18" t="s">
        <v>132</v>
      </c>
      <c r="BE349" s="179">
        <f>IF(N349="základní",J349,0)</f>
        <v>0</v>
      </c>
      <c r="BF349" s="179">
        <f>IF(N349="snížená",J349,0)</f>
        <v>0</v>
      </c>
      <c r="BG349" s="179">
        <f>IF(N349="zákl. přenesená",J349,0)</f>
        <v>0</v>
      </c>
      <c r="BH349" s="179">
        <f>IF(N349="sníž. přenesená",J349,0)</f>
        <v>0</v>
      </c>
      <c r="BI349" s="179">
        <f>IF(N349="nulová",J349,0)</f>
        <v>0</v>
      </c>
      <c r="BJ349" s="18" t="s">
        <v>83</v>
      </c>
      <c r="BK349" s="179">
        <f>ROUND(I349*H349,2)</f>
        <v>0</v>
      </c>
      <c r="BL349" s="18" t="s">
        <v>138</v>
      </c>
      <c r="BM349" s="178" t="s">
        <v>734</v>
      </c>
    </row>
    <row r="350" spans="1:47" s="2" customFormat="1" ht="19.5">
      <c r="A350" s="33"/>
      <c r="B350" s="34"/>
      <c r="C350" s="33"/>
      <c r="D350" s="180" t="s">
        <v>140</v>
      </c>
      <c r="E350" s="33"/>
      <c r="F350" s="181" t="s">
        <v>633</v>
      </c>
      <c r="G350" s="33"/>
      <c r="H350" s="33"/>
      <c r="I350" s="102"/>
      <c r="J350" s="33"/>
      <c r="K350" s="33"/>
      <c r="L350" s="34"/>
      <c r="M350" s="182"/>
      <c r="N350" s="183"/>
      <c r="O350" s="59"/>
      <c r="P350" s="59"/>
      <c r="Q350" s="59"/>
      <c r="R350" s="59"/>
      <c r="S350" s="59"/>
      <c r="T350" s="60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140</v>
      </c>
      <c r="AU350" s="18" t="s">
        <v>85</v>
      </c>
    </row>
    <row r="351" spans="2:51" s="14" customFormat="1" ht="12">
      <c r="B351" s="192"/>
      <c r="D351" s="180" t="s">
        <v>142</v>
      </c>
      <c r="E351" s="193" t="s">
        <v>1</v>
      </c>
      <c r="F351" s="194" t="s">
        <v>406</v>
      </c>
      <c r="H351" s="193" t="s">
        <v>1</v>
      </c>
      <c r="I351" s="195"/>
      <c r="L351" s="192"/>
      <c r="M351" s="196"/>
      <c r="N351" s="197"/>
      <c r="O351" s="197"/>
      <c r="P351" s="197"/>
      <c r="Q351" s="197"/>
      <c r="R351" s="197"/>
      <c r="S351" s="197"/>
      <c r="T351" s="198"/>
      <c r="AT351" s="193" t="s">
        <v>142</v>
      </c>
      <c r="AU351" s="193" t="s">
        <v>85</v>
      </c>
      <c r="AV351" s="14" t="s">
        <v>83</v>
      </c>
      <c r="AW351" s="14" t="s">
        <v>32</v>
      </c>
      <c r="AX351" s="14" t="s">
        <v>76</v>
      </c>
      <c r="AY351" s="193" t="s">
        <v>132</v>
      </c>
    </row>
    <row r="352" spans="2:51" s="13" customFormat="1" ht="12">
      <c r="B352" s="184"/>
      <c r="D352" s="180" t="s">
        <v>142</v>
      </c>
      <c r="E352" s="185" t="s">
        <v>1</v>
      </c>
      <c r="F352" s="186" t="s">
        <v>735</v>
      </c>
      <c r="H352" s="187">
        <v>29.45</v>
      </c>
      <c r="I352" s="188"/>
      <c r="L352" s="184"/>
      <c r="M352" s="189"/>
      <c r="N352" s="190"/>
      <c r="O352" s="190"/>
      <c r="P352" s="190"/>
      <c r="Q352" s="190"/>
      <c r="R352" s="190"/>
      <c r="S352" s="190"/>
      <c r="T352" s="191"/>
      <c r="AT352" s="185" t="s">
        <v>142</v>
      </c>
      <c r="AU352" s="185" t="s">
        <v>85</v>
      </c>
      <c r="AV352" s="13" t="s">
        <v>85</v>
      </c>
      <c r="AW352" s="13" t="s">
        <v>32</v>
      </c>
      <c r="AX352" s="13" t="s">
        <v>83</v>
      </c>
      <c r="AY352" s="185" t="s">
        <v>132</v>
      </c>
    </row>
    <row r="353" spans="1:65" s="2" customFormat="1" ht="24" customHeight="1">
      <c r="A353" s="33"/>
      <c r="B353" s="166"/>
      <c r="C353" s="167" t="s">
        <v>402</v>
      </c>
      <c r="D353" s="167" t="s">
        <v>134</v>
      </c>
      <c r="E353" s="168" t="s">
        <v>411</v>
      </c>
      <c r="F353" s="169" t="s">
        <v>412</v>
      </c>
      <c r="G353" s="170" t="s">
        <v>146</v>
      </c>
      <c r="H353" s="171">
        <v>103.728</v>
      </c>
      <c r="I353" s="172"/>
      <c r="J353" s="173">
        <f>ROUND(I353*H353,2)</f>
        <v>0</v>
      </c>
      <c r="K353" s="169" t="s">
        <v>869</v>
      </c>
      <c r="L353" s="34"/>
      <c r="M353" s="174" t="s">
        <v>1</v>
      </c>
      <c r="N353" s="175" t="s">
        <v>41</v>
      </c>
      <c r="O353" s="59"/>
      <c r="P353" s="176">
        <f>O353*H353</f>
        <v>0</v>
      </c>
      <c r="Q353" s="176">
        <v>1.9968</v>
      </c>
      <c r="R353" s="176">
        <f>Q353*H353</f>
        <v>207.12407039999997</v>
      </c>
      <c r="S353" s="176">
        <v>0</v>
      </c>
      <c r="T353" s="177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78" t="s">
        <v>138</v>
      </c>
      <c r="AT353" s="178" t="s">
        <v>134</v>
      </c>
      <c r="AU353" s="178" t="s">
        <v>85</v>
      </c>
      <c r="AY353" s="18" t="s">
        <v>132</v>
      </c>
      <c r="BE353" s="179">
        <f>IF(N353="základní",J353,0)</f>
        <v>0</v>
      </c>
      <c r="BF353" s="179">
        <f>IF(N353="snížená",J353,0)</f>
        <v>0</v>
      </c>
      <c r="BG353" s="179">
        <f>IF(N353="zákl. přenesená",J353,0)</f>
        <v>0</v>
      </c>
      <c r="BH353" s="179">
        <f>IF(N353="sníž. přenesená",J353,0)</f>
        <v>0</v>
      </c>
      <c r="BI353" s="179">
        <f>IF(N353="nulová",J353,0)</f>
        <v>0</v>
      </c>
      <c r="BJ353" s="18" t="s">
        <v>83</v>
      </c>
      <c r="BK353" s="179">
        <f>ROUND(I353*H353,2)</f>
        <v>0</v>
      </c>
      <c r="BL353" s="18" t="s">
        <v>138</v>
      </c>
      <c r="BM353" s="178" t="s">
        <v>736</v>
      </c>
    </row>
    <row r="354" spans="1:47" s="2" customFormat="1" ht="19.5">
      <c r="A354" s="33"/>
      <c r="B354" s="34"/>
      <c r="C354" s="33"/>
      <c r="D354" s="180" t="s">
        <v>140</v>
      </c>
      <c r="E354" s="33"/>
      <c r="F354" s="181" t="s">
        <v>633</v>
      </c>
      <c r="G354" s="33"/>
      <c r="H354" s="33"/>
      <c r="I354" s="102"/>
      <c r="J354" s="33"/>
      <c r="K354" s="33"/>
      <c r="L354" s="34"/>
      <c r="M354" s="182"/>
      <c r="N354" s="183"/>
      <c r="O354" s="59"/>
      <c r="P354" s="59"/>
      <c r="Q354" s="59"/>
      <c r="R354" s="59"/>
      <c r="S354" s="59"/>
      <c r="T354" s="60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T354" s="18" t="s">
        <v>140</v>
      </c>
      <c r="AU354" s="18" t="s">
        <v>85</v>
      </c>
    </row>
    <row r="355" spans="2:51" s="14" customFormat="1" ht="12">
      <c r="B355" s="192"/>
      <c r="D355" s="180" t="s">
        <v>142</v>
      </c>
      <c r="E355" s="193" t="s">
        <v>1</v>
      </c>
      <c r="F355" s="194" t="s">
        <v>414</v>
      </c>
      <c r="H355" s="193" t="s">
        <v>1</v>
      </c>
      <c r="I355" s="195"/>
      <c r="L355" s="192"/>
      <c r="M355" s="196"/>
      <c r="N355" s="197"/>
      <c r="O355" s="197"/>
      <c r="P355" s="197"/>
      <c r="Q355" s="197"/>
      <c r="R355" s="197"/>
      <c r="S355" s="197"/>
      <c r="T355" s="198"/>
      <c r="AT355" s="193" t="s">
        <v>142</v>
      </c>
      <c r="AU355" s="193" t="s">
        <v>85</v>
      </c>
      <c r="AV355" s="14" t="s">
        <v>83</v>
      </c>
      <c r="AW355" s="14" t="s">
        <v>32</v>
      </c>
      <c r="AX355" s="14" t="s">
        <v>76</v>
      </c>
      <c r="AY355" s="193" t="s">
        <v>132</v>
      </c>
    </row>
    <row r="356" spans="2:51" s="13" customFormat="1" ht="12">
      <c r="B356" s="184"/>
      <c r="D356" s="180" t="s">
        <v>142</v>
      </c>
      <c r="E356" s="185" t="s">
        <v>1</v>
      </c>
      <c r="F356" s="186" t="s">
        <v>737</v>
      </c>
      <c r="H356" s="187">
        <v>88.344</v>
      </c>
      <c r="I356" s="188"/>
      <c r="L356" s="184"/>
      <c r="M356" s="189"/>
      <c r="N356" s="190"/>
      <c r="O356" s="190"/>
      <c r="P356" s="190"/>
      <c r="Q356" s="190"/>
      <c r="R356" s="190"/>
      <c r="S356" s="190"/>
      <c r="T356" s="191"/>
      <c r="AT356" s="185" t="s">
        <v>142</v>
      </c>
      <c r="AU356" s="185" t="s">
        <v>85</v>
      </c>
      <c r="AV356" s="13" t="s">
        <v>85</v>
      </c>
      <c r="AW356" s="13" t="s">
        <v>32</v>
      </c>
      <c r="AX356" s="13" t="s">
        <v>76</v>
      </c>
      <c r="AY356" s="185" t="s">
        <v>132</v>
      </c>
    </row>
    <row r="357" spans="2:51" s="14" customFormat="1" ht="12">
      <c r="B357" s="192"/>
      <c r="D357" s="180" t="s">
        <v>142</v>
      </c>
      <c r="E357" s="193" t="s">
        <v>1</v>
      </c>
      <c r="F357" s="194" t="s">
        <v>417</v>
      </c>
      <c r="H357" s="193" t="s">
        <v>1</v>
      </c>
      <c r="I357" s="195"/>
      <c r="L357" s="192"/>
      <c r="M357" s="196"/>
      <c r="N357" s="197"/>
      <c r="O357" s="197"/>
      <c r="P357" s="197"/>
      <c r="Q357" s="197"/>
      <c r="R357" s="197"/>
      <c r="S357" s="197"/>
      <c r="T357" s="198"/>
      <c r="AT357" s="193" t="s">
        <v>142</v>
      </c>
      <c r="AU357" s="193" t="s">
        <v>85</v>
      </c>
      <c r="AV357" s="14" t="s">
        <v>83</v>
      </c>
      <c r="AW357" s="14" t="s">
        <v>32</v>
      </c>
      <c r="AX357" s="14" t="s">
        <v>76</v>
      </c>
      <c r="AY357" s="193" t="s">
        <v>132</v>
      </c>
    </row>
    <row r="358" spans="2:51" s="13" customFormat="1" ht="12">
      <c r="B358" s="184"/>
      <c r="D358" s="180" t="s">
        <v>142</v>
      </c>
      <c r="E358" s="185" t="s">
        <v>1</v>
      </c>
      <c r="F358" s="186" t="s">
        <v>738</v>
      </c>
      <c r="H358" s="187">
        <v>15.384</v>
      </c>
      <c r="I358" s="188"/>
      <c r="L358" s="184"/>
      <c r="M358" s="189"/>
      <c r="N358" s="190"/>
      <c r="O358" s="190"/>
      <c r="P358" s="190"/>
      <c r="Q358" s="190"/>
      <c r="R358" s="190"/>
      <c r="S358" s="190"/>
      <c r="T358" s="191"/>
      <c r="AT358" s="185" t="s">
        <v>142</v>
      </c>
      <c r="AU358" s="185" t="s">
        <v>85</v>
      </c>
      <c r="AV358" s="13" t="s">
        <v>85</v>
      </c>
      <c r="AW358" s="13" t="s">
        <v>32</v>
      </c>
      <c r="AX358" s="13" t="s">
        <v>76</v>
      </c>
      <c r="AY358" s="185" t="s">
        <v>132</v>
      </c>
    </row>
    <row r="359" spans="2:51" s="15" customFormat="1" ht="12">
      <c r="B359" s="199"/>
      <c r="D359" s="180" t="s">
        <v>142</v>
      </c>
      <c r="E359" s="200" t="s">
        <v>1</v>
      </c>
      <c r="F359" s="201" t="s">
        <v>152</v>
      </c>
      <c r="H359" s="202">
        <v>103.728</v>
      </c>
      <c r="I359" s="203"/>
      <c r="L359" s="199"/>
      <c r="M359" s="204"/>
      <c r="N359" s="205"/>
      <c r="O359" s="205"/>
      <c r="P359" s="205"/>
      <c r="Q359" s="205"/>
      <c r="R359" s="205"/>
      <c r="S359" s="205"/>
      <c r="T359" s="206"/>
      <c r="AT359" s="200" t="s">
        <v>142</v>
      </c>
      <c r="AU359" s="200" t="s">
        <v>85</v>
      </c>
      <c r="AV359" s="15" t="s">
        <v>138</v>
      </c>
      <c r="AW359" s="15" t="s">
        <v>32</v>
      </c>
      <c r="AX359" s="15" t="s">
        <v>83</v>
      </c>
      <c r="AY359" s="200" t="s">
        <v>132</v>
      </c>
    </row>
    <row r="360" spans="2:63" s="12" customFormat="1" ht="22.9" customHeight="1">
      <c r="B360" s="153"/>
      <c r="D360" s="154" t="s">
        <v>75</v>
      </c>
      <c r="E360" s="164" t="s">
        <v>174</v>
      </c>
      <c r="F360" s="164" t="s">
        <v>429</v>
      </c>
      <c r="I360" s="156"/>
      <c r="J360" s="165">
        <f>BK360</f>
        <v>0</v>
      </c>
      <c r="L360" s="153"/>
      <c r="M360" s="158"/>
      <c r="N360" s="159"/>
      <c r="O360" s="159"/>
      <c r="P360" s="160">
        <f>SUM(P361:P368)</f>
        <v>0</v>
      </c>
      <c r="Q360" s="159"/>
      <c r="R360" s="160">
        <f>SUM(R361:R368)</f>
        <v>25.161266800000003</v>
      </c>
      <c r="S360" s="159"/>
      <c r="T360" s="161">
        <f>SUM(T361:T368)</f>
        <v>0</v>
      </c>
      <c r="AR360" s="154" t="s">
        <v>83</v>
      </c>
      <c r="AT360" s="162" t="s">
        <v>75</v>
      </c>
      <c r="AU360" s="162" t="s">
        <v>83</v>
      </c>
      <c r="AY360" s="154" t="s">
        <v>132</v>
      </c>
      <c r="BK360" s="163">
        <f>SUM(BK361:BK368)</f>
        <v>0</v>
      </c>
    </row>
    <row r="361" spans="1:65" s="2" customFormat="1" ht="24" customHeight="1">
      <c r="A361" s="33"/>
      <c r="B361" s="166"/>
      <c r="C361" s="167" t="s">
        <v>410</v>
      </c>
      <c r="D361" s="167" t="s">
        <v>134</v>
      </c>
      <c r="E361" s="168" t="s">
        <v>431</v>
      </c>
      <c r="F361" s="169" t="s">
        <v>432</v>
      </c>
      <c r="G361" s="170" t="s">
        <v>137</v>
      </c>
      <c r="H361" s="171">
        <v>406.22</v>
      </c>
      <c r="I361" s="172"/>
      <c r="J361" s="173">
        <f>ROUND(I361*H361,2)</f>
        <v>0</v>
      </c>
      <c r="K361" s="169" t="s">
        <v>869</v>
      </c>
      <c r="L361" s="34"/>
      <c r="M361" s="174" t="s">
        <v>1</v>
      </c>
      <c r="N361" s="175" t="s">
        <v>41</v>
      </c>
      <c r="O361" s="59"/>
      <c r="P361" s="176">
        <f>O361*H361</f>
        <v>0</v>
      </c>
      <c r="Q361" s="176">
        <v>0.06194</v>
      </c>
      <c r="R361" s="176">
        <f>Q361*H361</f>
        <v>25.161266800000003</v>
      </c>
      <c r="S361" s="176">
        <v>0</v>
      </c>
      <c r="T361" s="177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78" t="s">
        <v>138</v>
      </c>
      <c r="AT361" s="178" t="s">
        <v>134</v>
      </c>
      <c r="AU361" s="178" t="s">
        <v>85</v>
      </c>
      <c r="AY361" s="18" t="s">
        <v>132</v>
      </c>
      <c r="BE361" s="179">
        <f>IF(N361="základní",J361,0)</f>
        <v>0</v>
      </c>
      <c r="BF361" s="179">
        <f>IF(N361="snížená",J361,0)</f>
        <v>0</v>
      </c>
      <c r="BG361" s="179">
        <f>IF(N361="zákl. přenesená",J361,0)</f>
        <v>0</v>
      </c>
      <c r="BH361" s="179">
        <f>IF(N361="sníž. přenesená",J361,0)</f>
        <v>0</v>
      </c>
      <c r="BI361" s="179">
        <f>IF(N361="nulová",J361,0)</f>
        <v>0</v>
      </c>
      <c r="BJ361" s="18" t="s">
        <v>83</v>
      </c>
      <c r="BK361" s="179">
        <f>ROUND(I361*H361,2)</f>
        <v>0</v>
      </c>
      <c r="BL361" s="18" t="s">
        <v>138</v>
      </c>
      <c r="BM361" s="178" t="s">
        <v>739</v>
      </c>
    </row>
    <row r="362" spans="1:47" s="2" customFormat="1" ht="19.5">
      <c r="A362" s="33"/>
      <c r="B362" s="34"/>
      <c r="C362" s="33"/>
      <c r="D362" s="180" t="s">
        <v>140</v>
      </c>
      <c r="E362" s="33"/>
      <c r="F362" s="181" t="s">
        <v>633</v>
      </c>
      <c r="G362" s="33"/>
      <c r="H362" s="33"/>
      <c r="I362" s="102"/>
      <c r="J362" s="33"/>
      <c r="K362" s="33"/>
      <c r="L362" s="34"/>
      <c r="M362" s="182"/>
      <c r="N362" s="183"/>
      <c r="O362" s="59"/>
      <c r="P362" s="59"/>
      <c r="Q362" s="59"/>
      <c r="R362" s="59"/>
      <c r="S362" s="59"/>
      <c r="T362" s="60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T362" s="18" t="s">
        <v>140</v>
      </c>
      <c r="AU362" s="18" t="s">
        <v>85</v>
      </c>
    </row>
    <row r="363" spans="2:51" s="14" customFormat="1" ht="12">
      <c r="B363" s="192"/>
      <c r="D363" s="180" t="s">
        <v>142</v>
      </c>
      <c r="E363" s="193" t="s">
        <v>1</v>
      </c>
      <c r="F363" s="194" t="s">
        <v>434</v>
      </c>
      <c r="H363" s="193" t="s">
        <v>1</v>
      </c>
      <c r="I363" s="195"/>
      <c r="L363" s="192"/>
      <c r="M363" s="196"/>
      <c r="N363" s="197"/>
      <c r="O363" s="197"/>
      <c r="P363" s="197"/>
      <c r="Q363" s="197"/>
      <c r="R363" s="197"/>
      <c r="S363" s="197"/>
      <c r="T363" s="198"/>
      <c r="AT363" s="193" t="s">
        <v>142</v>
      </c>
      <c r="AU363" s="193" t="s">
        <v>85</v>
      </c>
      <c r="AV363" s="14" t="s">
        <v>83</v>
      </c>
      <c r="AW363" s="14" t="s">
        <v>32</v>
      </c>
      <c r="AX363" s="14" t="s">
        <v>76</v>
      </c>
      <c r="AY363" s="193" t="s">
        <v>132</v>
      </c>
    </row>
    <row r="364" spans="2:51" s="13" customFormat="1" ht="12">
      <c r="B364" s="184"/>
      <c r="D364" s="180" t="s">
        <v>142</v>
      </c>
      <c r="E364" s="185" t="s">
        <v>1</v>
      </c>
      <c r="F364" s="186" t="s">
        <v>740</v>
      </c>
      <c r="H364" s="187">
        <v>406.22</v>
      </c>
      <c r="I364" s="188"/>
      <c r="L364" s="184"/>
      <c r="M364" s="189"/>
      <c r="N364" s="190"/>
      <c r="O364" s="190"/>
      <c r="P364" s="190"/>
      <c r="Q364" s="190"/>
      <c r="R364" s="190"/>
      <c r="S364" s="190"/>
      <c r="T364" s="191"/>
      <c r="AT364" s="185" t="s">
        <v>142</v>
      </c>
      <c r="AU364" s="185" t="s">
        <v>85</v>
      </c>
      <c r="AV364" s="13" t="s">
        <v>85</v>
      </c>
      <c r="AW364" s="13" t="s">
        <v>32</v>
      </c>
      <c r="AX364" s="13" t="s">
        <v>83</v>
      </c>
      <c r="AY364" s="185" t="s">
        <v>132</v>
      </c>
    </row>
    <row r="365" spans="1:65" s="2" customFormat="1" ht="24" customHeight="1">
      <c r="A365" s="33"/>
      <c r="B365" s="166"/>
      <c r="C365" s="167" t="s">
        <v>419</v>
      </c>
      <c r="D365" s="167" t="s">
        <v>134</v>
      </c>
      <c r="E365" s="168" t="s">
        <v>437</v>
      </c>
      <c r="F365" s="169" t="s">
        <v>438</v>
      </c>
      <c r="G365" s="170" t="s">
        <v>137</v>
      </c>
      <c r="H365" s="171">
        <v>406.22</v>
      </c>
      <c r="I365" s="172"/>
      <c r="J365" s="173">
        <f>ROUND(I365*H365,2)</f>
        <v>0</v>
      </c>
      <c r="K365" s="169" t="s">
        <v>869</v>
      </c>
      <c r="L365" s="34"/>
      <c r="M365" s="174" t="s">
        <v>1</v>
      </c>
      <c r="N365" s="175" t="s">
        <v>41</v>
      </c>
      <c r="O365" s="59"/>
      <c r="P365" s="176">
        <f>O365*H365</f>
        <v>0</v>
      </c>
      <c r="Q365" s="176">
        <v>0</v>
      </c>
      <c r="R365" s="176">
        <f>Q365*H365</f>
        <v>0</v>
      </c>
      <c r="S365" s="176">
        <v>0</v>
      </c>
      <c r="T365" s="177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78" t="s">
        <v>138</v>
      </c>
      <c r="AT365" s="178" t="s">
        <v>134</v>
      </c>
      <c r="AU365" s="178" t="s">
        <v>85</v>
      </c>
      <c r="AY365" s="18" t="s">
        <v>132</v>
      </c>
      <c r="BE365" s="179">
        <f>IF(N365="základní",J365,0)</f>
        <v>0</v>
      </c>
      <c r="BF365" s="179">
        <f>IF(N365="snížená",J365,0)</f>
        <v>0</v>
      </c>
      <c r="BG365" s="179">
        <f>IF(N365="zákl. přenesená",J365,0)</f>
        <v>0</v>
      </c>
      <c r="BH365" s="179">
        <f>IF(N365="sníž. přenesená",J365,0)</f>
        <v>0</v>
      </c>
      <c r="BI365" s="179">
        <f>IF(N365="nulová",J365,0)</f>
        <v>0</v>
      </c>
      <c r="BJ365" s="18" t="s">
        <v>83</v>
      </c>
      <c r="BK365" s="179">
        <f>ROUND(I365*H365,2)</f>
        <v>0</v>
      </c>
      <c r="BL365" s="18" t="s">
        <v>138</v>
      </c>
      <c r="BM365" s="178" t="s">
        <v>741</v>
      </c>
    </row>
    <row r="366" spans="1:47" s="2" customFormat="1" ht="19.5">
      <c r="A366" s="33"/>
      <c r="B366" s="34"/>
      <c r="C366" s="33"/>
      <c r="D366" s="180" t="s">
        <v>140</v>
      </c>
      <c r="E366" s="33"/>
      <c r="F366" s="181" t="s">
        <v>633</v>
      </c>
      <c r="G366" s="33"/>
      <c r="H366" s="33"/>
      <c r="I366" s="102"/>
      <c r="J366" s="33"/>
      <c r="K366" s="33"/>
      <c r="L366" s="34"/>
      <c r="M366" s="182"/>
      <c r="N366" s="183"/>
      <c r="O366" s="59"/>
      <c r="P366" s="59"/>
      <c r="Q366" s="59"/>
      <c r="R366" s="59"/>
      <c r="S366" s="59"/>
      <c r="T366" s="60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140</v>
      </c>
      <c r="AU366" s="18" t="s">
        <v>85</v>
      </c>
    </row>
    <row r="367" spans="2:51" s="14" customFormat="1" ht="12">
      <c r="B367" s="192"/>
      <c r="D367" s="180" t="s">
        <v>142</v>
      </c>
      <c r="E367" s="193" t="s">
        <v>1</v>
      </c>
      <c r="F367" s="194" t="s">
        <v>434</v>
      </c>
      <c r="H367" s="193" t="s">
        <v>1</v>
      </c>
      <c r="I367" s="195"/>
      <c r="L367" s="192"/>
      <c r="M367" s="196"/>
      <c r="N367" s="197"/>
      <c r="O367" s="197"/>
      <c r="P367" s="197"/>
      <c r="Q367" s="197"/>
      <c r="R367" s="197"/>
      <c r="S367" s="197"/>
      <c r="T367" s="198"/>
      <c r="AT367" s="193" t="s">
        <v>142</v>
      </c>
      <c r="AU367" s="193" t="s">
        <v>85</v>
      </c>
      <c r="AV367" s="14" t="s">
        <v>83</v>
      </c>
      <c r="AW367" s="14" t="s">
        <v>32</v>
      </c>
      <c r="AX367" s="14" t="s">
        <v>76</v>
      </c>
      <c r="AY367" s="193" t="s">
        <v>132</v>
      </c>
    </row>
    <row r="368" spans="2:51" s="13" customFormat="1" ht="12">
      <c r="B368" s="184"/>
      <c r="D368" s="180" t="s">
        <v>142</v>
      </c>
      <c r="E368" s="185" t="s">
        <v>1</v>
      </c>
      <c r="F368" s="186" t="s">
        <v>740</v>
      </c>
      <c r="H368" s="187">
        <v>406.22</v>
      </c>
      <c r="I368" s="188"/>
      <c r="L368" s="184"/>
      <c r="M368" s="189"/>
      <c r="N368" s="190"/>
      <c r="O368" s="190"/>
      <c r="P368" s="190"/>
      <c r="Q368" s="190"/>
      <c r="R368" s="190"/>
      <c r="S368" s="190"/>
      <c r="T368" s="191"/>
      <c r="AT368" s="185" t="s">
        <v>142</v>
      </c>
      <c r="AU368" s="185" t="s">
        <v>85</v>
      </c>
      <c r="AV368" s="13" t="s">
        <v>85</v>
      </c>
      <c r="AW368" s="13" t="s">
        <v>32</v>
      </c>
      <c r="AX368" s="13" t="s">
        <v>83</v>
      </c>
      <c r="AY368" s="185" t="s">
        <v>132</v>
      </c>
    </row>
    <row r="369" spans="2:63" s="12" customFormat="1" ht="22.9" customHeight="1">
      <c r="B369" s="153"/>
      <c r="D369" s="154" t="s">
        <v>75</v>
      </c>
      <c r="E369" s="164" t="s">
        <v>184</v>
      </c>
      <c r="F369" s="164" t="s">
        <v>440</v>
      </c>
      <c r="I369" s="156"/>
      <c r="J369" s="165">
        <f>BK369</f>
        <v>0</v>
      </c>
      <c r="L369" s="153"/>
      <c r="M369" s="158"/>
      <c r="N369" s="159"/>
      <c r="O369" s="159"/>
      <c r="P369" s="160">
        <f>SUM(P370:P374)</f>
        <v>0</v>
      </c>
      <c r="Q369" s="159"/>
      <c r="R369" s="160">
        <f>SUM(R370:R374)</f>
        <v>0.07168000000000001</v>
      </c>
      <c r="S369" s="159"/>
      <c r="T369" s="161">
        <f>SUM(T370:T374)</f>
        <v>0</v>
      </c>
      <c r="AR369" s="154" t="s">
        <v>83</v>
      </c>
      <c r="AT369" s="162" t="s">
        <v>75</v>
      </c>
      <c r="AU369" s="162" t="s">
        <v>83</v>
      </c>
      <c r="AY369" s="154" t="s">
        <v>132</v>
      </c>
      <c r="BK369" s="163">
        <f>SUM(BK370:BK374)</f>
        <v>0</v>
      </c>
    </row>
    <row r="370" spans="1:65" s="2" customFormat="1" ht="36" customHeight="1">
      <c r="A370" s="33"/>
      <c r="B370" s="166"/>
      <c r="C370" s="167" t="s">
        <v>424</v>
      </c>
      <c r="D370" s="167" t="s">
        <v>134</v>
      </c>
      <c r="E370" s="168" t="s">
        <v>742</v>
      </c>
      <c r="F370" s="169" t="s">
        <v>743</v>
      </c>
      <c r="G370" s="170" t="s">
        <v>161</v>
      </c>
      <c r="H370" s="171">
        <v>56</v>
      </c>
      <c r="I370" s="172"/>
      <c r="J370" s="173">
        <f>ROUND(I370*H370,2)</f>
        <v>0</v>
      </c>
      <c r="K370" s="169" t="s">
        <v>869</v>
      </c>
      <c r="L370" s="34"/>
      <c r="M370" s="174" t="s">
        <v>1</v>
      </c>
      <c r="N370" s="175" t="s">
        <v>41</v>
      </c>
      <c r="O370" s="59"/>
      <c r="P370" s="176">
        <f>O370*H370</f>
        <v>0</v>
      </c>
      <c r="Q370" s="176">
        <v>0.00128</v>
      </c>
      <c r="R370" s="176">
        <f>Q370*H370</f>
        <v>0.07168000000000001</v>
      </c>
      <c r="S370" s="176">
        <v>0</v>
      </c>
      <c r="T370" s="177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78" t="s">
        <v>138</v>
      </c>
      <c r="AT370" s="178" t="s">
        <v>134</v>
      </c>
      <c r="AU370" s="178" t="s">
        <v>85</v>
      </c>
      <c r="AY370" s="18" t="s">
        <v>132</v>
      </c>
      <c r="BE370" s="179">
        <f>IF(N370="základní",J370,0)</f>
        <v>0</v>
      </c>
      <c r="BF370" s="179">
        <f>IF(N370="snížená",J370,0)</f>
        <v>0</v>
      </c>
      <c r="BG370" s="179">
        <f>IF(N370="zákl. přenesená",J370,0)</f>
        <v>0</v>
      </c>
      <c r="BH370" s="179">
        <f>IF(N370="sníž. přenesená",J370,0)</f>
        <v>0</v>
      </c>
      <c r="BI370" s="179">
        <f>IF(N370="nulová",J370,0)</f>
        <v>0</v>
      </c>
      <c r="BJ370" s="18" t="s">
        <v>83</v>
      </c>
      <c r="BK370" s="179">
        <f>ROUND(I370*H370,2)</f>
        <v>0</v>
      </c>
      <c r="BL370" s="18" t="s">
        <v>138</v>
      </c>
      <c r="BM370" s="178" t="s">
        <v>744</v>
      </c>
    </row>
    <row r="371" spans="1:47" s="2" customFormat="1" ht="19.5">
      <c r="A371" s="33"/>
      <c r="B371" s="34"/>
      <c r="C371" s="33"/>
      <c r="D371" s="180" t="s">
        <v>140</v>
      </c>
      <c r="E371" s="33"/>
      <c r="F371" s="181" t="s">
        <v>633</v>
      </c>
      <c r="G371" s="33"/>
      <c r="H371" s="33"/>
      <c r="I371" s="102"/>
      <c r="J371" s="33"/>
      <c r="K371" s="33"/>
      <c r="L371" s="34"/>
      <c r="M371" s="182"/>
      <c r="N371" s="183"/>
      <c r="O371" s="59"/>
      <c r="P371" s="59"/>
      <c r="Q371" s="59"/>
      <c r="R371" s="59"/>
      <c r="S371" s="59"/>
      <c r="T371" s="60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140</v>
      </c>
      <c r="AU371" s="18" t="s">
        <v>85</v>
      </c>
    </row>
    <row r="372" spans="2:51" s="14" customFormat="1" ht="12">
      <c r="B372" s="192"/>
      <c r="D372" s="180" t="s">
        <v>142</v>
      </c>
      <c r="E372" s="193" t="s">
        <v>1</v>
      </c>
      <c r="F372" s="194" t="s">
        <v>745</v>
      </c>
      <c r="H372" s="193" t="s">
        <v>1</v>
      </c>
      <c r="I372" s="195"/>
      <c r="L372" s="192"/>
      <c r="M372" s="196"/>
      <c r="N372" s="197"/>
      <c r="O372" s="197"/>
      <c r="P372" s="197"/>
      <c r="Q372" s="197"/>
      <c r="R372" s="197"/>
      <c r="S372" s="197"/>
      <c r="T372" s="198"/>
      <c r="AT372" s="193" t="s">
        <v>142</v>
      </c>
      <c r="AU372" s="193" t="s">
        <v>85</v>
      </c>
      <c r="AV372" s="14" t="s">
        <v>83</v>
      </c>
      <c r="AW372" s="14" t="s">
        <v>32</v>
      </c>
      <c r="AX372" s="14" t="s">
        <v>76</v>
      </c>
      <c r="AY372" s="193" t="s">
        <v>132</v>
      </c>
    </row>
    <row r="373" spans="2:51" s="14" customFormat="1" ht="22.5">
      <c r="B373" s="192"/>
      <c r="D373" s="180" t="s">
        <v>142</v>
      </c>
      <c r="E373" s="193" t="s">
        <v>1</v>
      </c>
      <c r="F373" s="194" t="s">
        <v>746</v>
      </c>
      <c r="H373" s="193" t="s">
        <v>1</v>
      </c>
      <c r="I373" s="195"/>
      <c r="L373" s="192"/>
      <c r="M373" s="196"/>
      <c r="N373" s="197"/>
      <c r="O373" s="197"/>
      <c r="P373" s="197"/>
      <c r="Q373" s="197"/>
      <c r="R373" s="197"/>
      <c r="S373" s="197"/>
      <c r="T373" s="198"/>
      <c r="AT373" s="193" t="s">
        <v>142</v>
      </c>
      <c r="AU373" s="193" t="s">
        <v>85</v>
      </c>
      <c r="AV373" s="14" t="s">
        <v>83</v>
      </c>
      <c r="AW373" s="14" t="s">
        <v>32</v>
      </c>
      <c r="AX373" s="14" t="s">
        <v>76</v>
      </c>
      <c r="AY373" s="193" t="s">
        <v>132</v>
      </c>
    </row>
    <row r="374" spans="2:51" s="13" customFormat="1" ht="12">
      <c r="B374" s="184"/>
      <c r="D374" s="180" t="s">
        <v>142</v>
      </c>
      <c r="E374" s="185" t="s">
        <v>1</v>
      </c>
      <c r="F374" s="186" t="s">
        <v>484</v>
      </c>
      <c r="H374" s="187">
        <v>56</v>
      </c>
      <c r="I374" s="188"/>
      <c r="L374" s="184"/>
      <c r="M374" s="189"/>
      <c r="N374" s="190"/>
      <c r="O374" s="190"/>
      <c r="P374" s="190"/>
      <c r="Q374" s="190"/>
      <c r="R374" s="190"/>
      <c r="S374" s="190"/>
      <c r="T374" s="191"/>
      <c r="AT374" s="185" t="s">
        <v>142</v>
      </c>
      <c r="AU374" s="185" t="s">
        <v>85</v>
      </c>
      <c r="AV374" s="13" t="s">
        <v>85</v>
      </c>
      <c r="AW374" s="13" t="s">
        <v>32</v>
      </c>
      <c r="AX374" s="13" t="s">
        <v>83</v>
      </c>
      <c r="AY374" s="185" t="s">
        <v>132</v>
      </c>
    </row>
    <row r="375" spans="2:63" s="12" customFormat="1" ht="22.9" customHeight="1">
      <c r="B375" s="153"/>
      <c r="D375" s="154" t="s">
        <v>75</v>
      </c>
      <c r="E375" s="164" t="s">
        <v>188</v>
      </c>
      <c r="F375" s="164" t="s">
        <v>447</v>
      </c>
      <c r="I375" s="156"/>
      <c r="J375" s="165">
        <f>BK375</f>
        <v>0</v>
      </c>
      <c r="L375" s="153"/>
      <c r="M375" s="158"/>
      <c r="N375" s="159"/>
      <c r="O375" s="159"/>
      <c r="P375" s="160">
        <f>SUM(P376:P504)</f>
        <v>0</v>
      </c>
      <c r="Q375" s="159"/>
      <c r="R375" s="160">
        <f>SUM(R376:R504)</f>
        <v>5.5040099399999995</v>
      </c>
      <c r="S375" s="159"/>
      <c r="T375" s="161">
        <f>SUM(T376:T504)</f>
        <v>812.536844</v>
      </c>
      <c r="AR375" s="154" t="s">
        <v>83</v>
      </c>
      <c r="AT375" s="162" t="s">
        <v>75</v>
      </c>
      <c r="AU375" s="162" t="s">
        <v>83</v>
      </c>
      <c r="AY375" s="154" t="s">
        <v>132</v>
      </c>
      <c r="BK375" s="163">
        <f>SUM(BK376:BK504)</f>
        <v>0</v>
      </c>
    </row>
    <row r="376" spans="1:65" s="2" customFormat="1" ht="16.5" customHeight="1">
      <c r="A376" s="33"/>
      <c r="B376" s="166"/>
      <c r="C376" s="167" t="s">
        <v>430</v>
      </c>
      <c r="D376" s="167" t="s">
        <v>134</v>
      </c>
      <c r="E376" s="168" t="s">
        <v>449</v>
      </c>
      <c r="F376" s="169" t="s">
        <v>450</v>
      </c>
      <c r="G376" s="170" t="s">
        <v>161</v>
      </c>
      <c r="H376" s="171">
        <v>37.5</v>
      </c>
      <c r="I376" s="172"/>
      <c r="J376" s="173">
        <f>ROUND(I376*H376,2)</f>
        <v>0</v>
      </c>
      <c r="K376" s="169" t="s">
        <v>869</v>
      </c>
      <c r="L376" s="34"/>
      <c r="M376" s="174" t="s">
        <v>1</v>
      </c>
      <c r="N376" s="175" t="s">
        <v>41</v>
      </c>
      <c r="O376" s="59"/>
      <c r="P376" s="176">
        <f>O376*H376</f>
        <v>0</v>
      </c>
      <c r="Q376" s="176">
        <v>0.00011</v>
      </c>
      <c r="R376" s="176">
        <f>Q376*H376</f>
        <v>0.004125</v>
      </c>
      <c r="S376" s="176">
        <v>0</v>
      </c>
      <c r="T376" s="177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78" t="s">
        <v>138</v>
      </c>
      <c r="AT376" s="178" t="s">
        <v>134</v>
      </c>
      <c r="AU376" s="178" t="s">
        <v>85</v>
      </c>
      <c r="AY376" s="18" t="s">
        <v>132</v>
      </c>
      <c r="BE376" s="179">
        <f>IF(N376="základní",J376,0)</f>
        <v>0</v>
      </c>
      <c r="BF376" s="179">
        <f>IF(N376="snížená",J376,0)</f>
        <v>0</v>
      </c>
      <c r="BG376" s="179">
        <f>IF(N376="zákl. přenesená",J376,0)</f>
        <v>0</v>
      </c>
      <c r="BH376" s="179">
        <f>IF(N376="sníž. přenesená",J376,0)</f>
        <v>0</v>
      </c>
      <c r="BI376" s="179">
        <f>IF(N376="nulová",J376,0)</f>
        <v>0</v>
      </c>
      <c r="BJ376" s="18" t="s">
        <v>83</v>
      </c>
      <c r="BK376" s="179">
        <f>ROUND(I376*H376,2)</f>
        <v>0</v>
      </c>
      <c r="BL376" s="18" t="s">
        <v>138</v>
      </c>
      <c r="BM376" s="178" t="s">
        <v>747</v>
      </c>
    </row>
    <row r="377" spans="1:47" s="2" customFormat="1" ht="29.25">
      <c r="A377" s="33"/>
      <c r="B377" s="34"/>
      <c r="C377" s="33"/>
      <c r="D377" s="180" t="s">
        <v>140</v>
      </c>
      <c r="E377" s="33"/>
      <c r="F377" s="181" t="s">
        <v>748</v>
      </c>
      <c r="G377" s="33"/>
      <c r="H377" s="33"/>
      <c r="I377" s="102"/>
      <c r="J377" s="33"/>
      <c r="K377" s="33"/>
      <c r="L377" s="34"/>
      <c r="M377" s="182"/>
      <c r="N377" s="183"/>
      <c r="O377" s="59"/>
      <c r="P377" s="59"/>
      <c r="Q377" s="59"/>
      <c r="R377" s="59"/>
      <c r="S377" s="59"/>
      <c r="T377" s="60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T377" s="18" t="s">
        <v>140</v>
      </c>
      <c r="AU377" s="18" t="s">
        <v>85</v>
      </c>
    </row>
    <row r="378" spans="2:51" s="14" customFormat="1" ht="12">
      <c r="B378" s="192"/>
      <c r="D378" s="180" t="s">
        <v>142</v>
      </c>
      <c r="E378" s="193" t="s">
        <v>1</v>
      </c>
      <c r="F378" s="194" t="s">
        <v>453</v>
      </c>
      <c r="H378" s="193" t="s">
        <v>1</v>
      </c>
      <c r="I378" s="195"/>
      <c r="L378" s="192"/>
      <c r="M378" s="196"/>
      <c r="N378" s="197"/>
      <c r="O378" s="197"/>
      <c r="P378" s="197"/>
      <c r="Q378" s="197"/>
      <c r="R378" s="197"/>
      <c r="S378" s="197"/>
      <c r="T378" s="198"/>
      <c r="AT378" s="193" t="s">
        <v>142</v>
      </c>
      <c r="AU378" s="193" t="s">
        <v>85</v>
      </c>
      <c r="AV378" s="14" t="s">
        <v>83</v>
      </c>
      <c r="AW378" s="14" t="s">
        <v>32</v>
      </c>
      <c r="AX378" s="14" t="s">
        <v>76</v>
      </c>
      <c r="AY378" s="193" t="s">
        <v>132</v>
      </c>
    </row>
    <row r="379" spans="2:51" s="13" customFormat="1" ht="12">
      <c r="B379" s="184"/>
      <c r="D379" s="180" t="s">
        <v>142</v>
      </c>
      <c r="E379" s="185" t="s">
        <v>1</v>
      </c>
      <c r="F379" s="186" t="s">
        <v>749</v>
      </c>
      <c r="H379" s="187">
        <v>23.5</v>
      </c>
      <c r="I379" s="188"/>
      <c r="L379" s="184"/>
      <c r="M379" s="189"/>
      <c r="N379" s="190"/>
      <c r="O379" s="190"/>
      <c r="P379" s="190"/>
      <c r="Q379" s="190"/>
      <c r="R379" s="190"/>
      <c r="S379" s="190"/>
      <c r="T379" s="191"/>
      <c r="AT379" s="185" t="s">
        <v>142</v>
      </c>
      <c r="AU379" s="185" t="s">
        <v>85</v>
      </c>
      <c r="AV379" s="13" t="s">
        <v>85</v>
      </c>
      <c r="AW379" s="13" t="s">
        <v>32</v>
      </c>
      <c r="AX379" s="13" t="s">
        <v>76</v>
      </c>
      <c r="AY379" s="185" t="s">
        <v>132</v>
      </c>
    </row>
    <row r="380" spans="2:51" s="14" customFormat="1" ht="12">
      <c r="B380" s="192"/>
      <c r="D380" s="180" t="s">
        <v>142</v>
      </c>
      <c r="E380" s="193" t="s">
        <v>1</v>
      </c>
      <c r="F380" s="194" t="s">
        <v>455</v>
      </c>
      <c r="H380" s="193" t="s">
        <v>1</v>
      </c>
      <c r="I380" s="195"/>
      <c r="L380" s="192"/>
      <c r="M380" s="196"/>
      <c r="N380" s="197"/>
      <c r="O380" s="197"/>
      <c r="P380" s="197"/>
      <c r="Q380" s="197"/>
      <c r="R380" s="197"/>
      <c r="S380" s="197"/>
      <c r="T380" s="198"/>
      <c r="AT380" s="193" t="s">
        <v>142</v>
      </c>
      <c r="AU380" s="193" t="s">
        <v>85</v>
      </c>
      <c r="AV380" s="14" t="s">
        <v>83</v>
      </c>
      <c r="AW380" s="14" t="s">
        <v>32</v>
      </c>
      <c r="AX380" s="14" t="s">
        <v>76</v>
      </c>
      <c r="AY380" s="193" t="s">
        <v>132</v>
      </c>
    </row>
    <row r="381" spans="2:51" s="13" customFormat="1" ht="12">
      <c r="B381" s="184"/>
      <c r="D381" s="180" t="s">
        <v>142</v>
      </c>
      <c r="E381" s="185" t="s">
        <v>1</v>
      </c>
      <c r="F381" s="186" t="s">
        <v>750</v>
      </c>
      <c r="H381" s="187">
        <v>8</v>
      </c>
      <c r="I381" s="188"/>
      <c r="L381" s="184"/>
      <c r="M381" s="189"/>
      <c r="N381" s="190"/>
      <c r="O381" s="190"/>
      <c r="P381" s="190"/>
      <c r="Q381" s="190"/>
      <c r="R381" s="190"/>
      <c r="S381" s="190"/>
      <c r="T381" s="191"/>
      <c r="AT381" s="185" t="s">
        <v>142</v>
      </c>
      <c r="AU381" s="185" t="s">
        <v>85</v>
      </c>
      <c r="AV381" s="13" t="s">
        <v>85</v>
      </c>
      <c r="AW381" s="13" t="s">
        <v>32</v>
      </c>
      <c r="AX381" s="13" t="s">
        <v>76</v>
      </c>
      <c r="AY381" s="185" t="s">
        <v>132</v>
      </c>
    </row>
    <row r="382" spans="2:51" s="14" customFormat="1" ht="12">
      <c r="B382" s="192"/>
      <c r="D382" s="180" t="s">
        <v>142</v>
      </c>
      <c r="E382" s="193" t="s">
        <v>1</v>
      </c>
      <c r="F382" s="194" t="s">
        <v>751</v>
      </c>
      <c r="H382" s="193" t="s">
        <v>1</v>
      </c>
      <c r="I382" s="195"/>
      <c r="L382" s="192"/>
      <c r="M382" s="196"/>
      <c r="N382" s="197"/>
      <c r="O382" s="197"/>
      <c r="P382" s="197"/>
      <c r="Q382" s="197"/>
      <c r="R382" s="197"/>
      <c r="S382" s="197"/>
      <c r="T382" s="198"/>
      <c r="AT382" s="193" t="s">
        <v>142</v>
      </c>
      <c r="AU382" s="193" t="s">
        <v>85</v>
      </c>
      <c r="AV382" s="14" t="s">
        <v>83</v>
      </c>
      <c r="AW382" s="14" t="s">
        <v>32</v>
      </c>
      <c r="AX382" s="14" t="s">
        <v>76</v>
      </c>
      <c r="AY382" s="193" t="s">
        <v>132</v>
      </c>
    </row>
    <row r="383" spans="2:51" s="13" customFormat="1" ht="12">
      <c r="B383" s="184"/>
      <c r="D383" s="180" t="s">
        <v>142</v>
      </c>
      <c r="E383" s="185" t="s">
        <v>1</v>
      </c>
      <c r="F383" s="186" t="s">
        <v>752</v>
      </c>
      <c r="H383" s="187">
        <v>6</v>
      </c>
      <c r="I383" s="188"/>
      <c r="L383" s="184"/>
      <c r="M383" s="189"/>
      <c r="N383" s="190"/>
      <c r="O383" s="190"/>
      <c r="P383" s="190"/>
      <c r="Q383" s="190"/>
      <c r="R383" s="190"/>
      <c r="S383" s="190"/>
      <c r="T383" s="191"/>
      <c r="AT383" s="185" t="s">
        <v>142</v>
      </c>
      <c r="AU383" s="185" t="s">
        <v>85</v>
      </c>
      <c r="AV383" s="13" t="s">
        <v>85</v>
      </c>
      <c r="AW383" s="13" t="s">
        <v>32</v>
      </c>
      <c r="AX383" s="13" t="s">
        <v>76</v>
      </c>
      <c r="AY383" s="185" t="s">
        <v>132</v>
      </c>
    </row>
    <row r="384" spans="2:51" s="15" customFormat="1" ht="12">
      <c r="B384" s="199"/>
      <c r="D384" s="180" t="s">
        <v>142</v>
      </c>
      <c r="E384" s="200" t="s">
        <v>1</v>
      </c>
      <c r="F384" s="201" t="s">
        <v>152</v>
      </c>
      <c r="H384" s="202">
        <v>37.5</v>
      </c>
      <c r="I384" s="203"/>
      <c r="L384" s="199"/>
      <c r="M384" s="204"/>
      <c r="N384" s="205"/>
      <c r="O384" s="205"/>
      <c r="P384" s="205"/>
      <c r="Q384" s="205"/>
      <c r="R384" s="205"/>
      <c r="S384" s="205"/>
      <c r="T384" s="206"/>
      <c r="AT384" s="200" t="s">
        <v>142</v>
      </c>
      <c r="AU384" s="200" t="s">
        <v>85</v>
      </c>
      <c r="AV384" s="15" t="s">
        <v>138</v>
      </c>
      <c r="AW384" s="15" t="s">
        <v>32</v>
      </c>
      <c r="AX384" s="15" t="s">
        <v>83</v>
      </c>
      <c r="AY384" s="200" t="s">
        <v>132</v>
      </c>
    </row>
    <row r="385" spans="1:65" s="2" customFormat="1" ht="16.5" customHeight="1">
      <c r="A385" s="33"/>
      <c r="B385" s="166"/>
      <c r="C385" s="167" t="s">
        <v>436</v>
      </c>
      <c r="D385" s="167" t="s">
        <v>134</v>
      </c>
      <c r="E385" s="168" t="s">
        <v>459</v>
      </c>
      <c r="F385" s="169" t="s">
        <v>460</v>
      </c>
      <c r="G385" s="170" t="s">
        <v>161</v>
      </c>
      <c r="H385" s="171">
        <v>20</v>
      </c>
      <c r="I385" s="172"/>
      <c r="J385" s="173">
        <f>ROUND(I385*H385,2)</f>
        <v>0</v>
      </c>
      <c r="K385" s="169" t="s">
        <v>869</v>
      </c>
      <c r="L385" s="34"/>
      <c r="M385" s="174" t="s">
        <v>1</v>
      </c>
      <c r="N385" s="175" t="s">
        <v>41</v>
      </c>
      <c r="O385" s="59"/>
      <c r="P385" s="176">
        <f>O385*H385</f>
        <v>0</v>
      </c>
      <c r="Q385" s="176">
        <v>0.00011</v>
      </c>
      <c r="R385" s="176">
        <f>Q385*H385</f>
        <v>0.0022</v>
      </c>
      <c r="S385" s="176">
        <v>0</v>
      </c>
      <c r="T385" s="177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78" t="s">
        <v>138</v>
      </c>
      <c r="AT385" s="178" t="s">
        <v>134</v>
      </c>
      <c r="AU385" s="178" t="s">
        <v>85</v>
      </c>
      <c r="AY385" s="18" t="s">
        <v>132</v>
      </c>
      <c r="BE385" s="179">
        <f>IF(N385="základní",J385,0)</f>
        <v>0</v>
      </c>
      <c r="BF385" s="179">
        <f>IF(N385="snížená",J385,0)</f>
        <v>0</v>
      </c>
      <c r="BG385" s="179">
        <f>IF(N385="zákl. přenesená",J385,0)</f>
        <v>0</v>
      </c>
      <c r="BH385" s="179">
        <f>IF(N385="sníž. přenesená",J385,0)</f>
        <v>0</v>
      </c>
      <c r="BI385" s="179">
        <f>IF(N385="nulová",J385,0)</f>
        <v>0</v>
      </c>
      <c r="BJ385" s="18" t="s">
        <v>83</v>
      </c>
      <c r="BK385" s="179">
        <f>ROUND(I385*H385,2)</f>
        <v>0</v>
      </c>
      <c r="BL385" s="18" t="s">
        <v>138</v>
      </c>
      <c r="BM385" s="178" t="s">
        <v>753</v>
      </c>
    </row>
    <row r="386" spans="1:47" s="2" customFormat="1" ht="29.25">
      <c r="A386" s="33"/>
      <c r="B386" s="34"/>
      <c r="C386" s="33"/>
      <c r="D386" s="180" t="s">
        <v>140</v>
      </c>
      <c r="E386" s="33"/>
      <c r="F386" s="181" t="s">
        <v>754</v>
      </c>
      <c r="G386" s="33"/>
      <c r="H386" s="33"/>
      <c r="I386" s="102"/>
      <c r="J386" s="33"/>
      <c r="K386" s="33"/>
      <c r="L386" s="34"/>
      <c r="M386" s="182"/>
      <c r="N386" s="183"/>
      <c r="O386" s="59"/>
      <c r="P386" s="59"/>
      <c r="Q386" s="59"/>
      <c r="R386" s="59"/>
      <c r="S386" s="59"/>
      <c r="T386" s="60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8" t="s">
        <v>140</v>
      </c>
      <c r="AU386" s="18" t="s">
        <v>85</v>
      </c>
    </row>
    <row r="387" spans="2:51" s="14" customFormat="1" ht="12">
      <c r="B387" s="192"/>
      <c r="D387" s="180" t="s">
        <v>142</v>
      </c>
      <c r="E387" s="193" t="s">
        <v>1</v>
      </c>
      <c r="F387" s="194" t="s">
        <v>332</v>
      </c>
      <c r="H387" s="193" t="s">
        <v>1</v>
      </c>
      <c r="I387" s="195"/>
      <c r="L387" s="192"/>
      <c r="M387" s="196"/>
      <c r="N387" s="197"/>
      <c r="O387" s="197"/>
      <c r="P387" s="197"/>
      <c r="Q387" s="197"/>
      <c r="R387" s="197"/>
      <c r="S387" s="197"/>
      <c r="T387" s="198"/>
      <c r="AT387" s="193" t="s">
        <v>142</v>
      </c>
      <c r="AU387" s="193" t="s">
        <v>85</v>
      </c>
      <c r="AV387" s="14" t="s">
        <v>83</v>
      </c>
      <c r="AW387" s="14" t="s">
        <v>32</v>
      </c>
      <c r="AX387" s="14" t="s">
        <v>76</v>
      </c>
      <c r="AY387" s="193" t="s">
        <v>132</v>
      </c>
    </row>
    <row r="388" spans="2:51" s="13" customFormat="1" ht="12">
      <c r="B388" s="184"/>
      <c r="D388" s="180" t="s">
        <v>142</v>
      </c>
      <c r="E388" s="185" t="s">
        <v>1</v>
      </c>
      <c r="F388" s="186" t="s">
        <v>755</v>
      </c>
      <c r="H388" s="187">
        <v>20</v>
      </c>
      <c r="I388" s="188"/>
      <c r="L388" s="184"/>
      <c r="M388" s="189"/>
      <c r="N388" s="190"/>
      <c r="O388" s="190"/>
      <c r="P388" s="190"/>
      <c r="Q388" s="190"/>
      <c r="R388" s="190"/>
      <c r="S388" s="190"/>
      <c r="T388" s="191"/>
      <c r="AT388" s="185" t="s">
        <v>142</v>
      </c>
      <c r="AU388" s="185" t="s">
        <v>85</v>
      </c>
      <c r="AV388" s="13" t="s">
        <v>85</v>
      </c>
      <c r="AW388" s="13" t="s">
        <v>32</v>
      </c>
      <c r="AX388" s="13" t="s">
        <v>83</v>
      </c>
      <c r="AY388" s="185" t="s">
        <v>132</v>
      </c>
    </row>
    <row r="389" spans="1:65" s="2" customFormat="1" ht="24" customHeight="1">
      <c r="A389" s="33"/>
      <c r="B389" s="166"/>
      <c r="C389" s="167" t="s">
        <v>441</v>
      </c>
      <c r="D389" s="167" t="s">
        <v>134</v>
      </c>
      <c r="E389" s="168" t="s">
        <v>465</v>
      </c>
      <c r="F389" s="169" t="s">
        <v>466</v>
      </c>
      <c r="G389" s="170" t="s">
        <v>161</v>
      </c>
      <c r="H389" s="171">
        <v>20</v>
      </c>
      <c r="I389" s="172"/>
      <c r="J389" s="173">
        <f>ROUND(I389*H389,2)</f>
        <v>0</v>
      </c>
      <c r="K389" s="169" t="s">
        <v>869</v>
      </c>
      <c r="L389" s="34"/>
      <c r="M389" s="174" t="s">
        <v>1</v>
      </c>
      <c r="N389" s="175" t="s">
        <v>41</v>
      </c>
      <c r="O389" s="59"/>
      <c r="P389" s="176">
        <f>O389*H389</f>
        <v>0</v>
      </c>
      <c r="Q389" s="176">
        <v>0.00986</v>
      </c>
      <c r="R389" s="176">
        <f>Q389*H389</f>
        <v>0.19720000000000001</v>
      </c>
      <c r="S389" s="176">
        <v>0</v>
      </c>
      <c r="T389" s="177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78" t="s">
        <v>138</v>
      </c>
      <c r="AT389" s="178" t="s">
        <v>134</v>
      </c>
      <c r="AU389" s="178" t="s">
        <v>85</v>
      </c>
      <c r="AY389" s="18" t="s">
        <v>132</v>
      </c>
      <c r="BE389" s="179">
        <f>IF(N389="základní",J389,0)</f>
        <v>0</v>
      </c>
      <c r="BF389" s="179">
        <f>IF(N389="snížená",J389,0)</f>
        <v>0</v>
      </c>
      <c r="BG389" s="179">
        <f>IF(N389="zákl. přenesená",J389,0)</f>
        <v>0</v>
      </c>
      <c r="BH389" s="179">
        <f>IF(N389="sníž. přenesená",J389,0)</f>
        <v>0</v>
      </c>
      <c r="BI389" s="179">
        <f>IF(N389="nulová",J389,0)</f>
        <v>0</v>
      </c>
      <c r="BJ389" s="18" t="s">
        <v>83</v>
      </c>
      <c r="BK389" s="179">
        <f>ROUND(I389*H389,2)</f>
        <v>0</v>
      </c>
      <c r="BL389" s="18" t="s">
        <v>138</v>
      </c>
      <c r="BM389" s="178" t="s">
        <v>756</v>
      </c>
    </row>
    <row r="390" spans="1:47" s="2" customFormat="1" ht="39">
      <c r="A390" s="33"/>
      <c r="B390" s="34"/>
      <c r="C390" s="33"/>
      <c r="D390" s="180" t="s">
        <v>140</v>
      </c>
      <c r="E390" s="33"/>
      <c r="F390" s="181" t="s">
        <v>468</v>
      </c>
      <c r="G390" s="33"/>
      <c r="H390" s="33"/>
      <c r="I390" s="102"/>
      <c r="J390" s="33"/>
      <c r="K390" s="33"/>
      <c r="L390" s="34"/>
      <c r="M390" s="182"/>
      <c r="N390" s="183"/>
      <c r="O390" s="59"/>
      <c r="P390" s="59"/>
      <c r="Q390" s="59"/>
      <c r="R390" s="59"/>
      <c r="S390" s="59"/>
      <c r="T390" s="60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T390" s="18" t="s">
        <v>140</v>
      </c>
      <c r="AU390" s="18" t="s">
        <v>85</v>
      </c>
    </row>
    <row r="391" spans="1:65" s="2" customFormat="1" ht="24" customHeight="1">
      <c r="A391" s="33"/>
      <c r="B391" s="166"/>
      <c r="C391" s="167" t="s">
        <v>448</v>
      </c>
      <c r="D391" s="167" t="s">
        <v>134</v>
      </c>
      <c r="E391" s="168" t="s">
        <v>470</v>
      </c>
      <c r="F391" s="169" t="s">
        <v>471</v>
      </c>
      <c r="G391" s="170" t="s">
        <v>161</v>
      </c>
      <c r="H391" s="171">
        <v>20</v>
      </c>
      <c r="I391" s="172"/>
      <c r="J391" s="173">
        <f>ROUND(I391*H391,2)</f>
        <v>0</v>
      </c>
      <c r="K391" s="169" t="s">
        <v>869</v>
      </c>
      <c r="L391" s="34"/>
      <c r="M391" s="174" t="s">
        <v>1</v>
      </c>
      <c r="N391" s="175" t="s">
        <v>41</v>
      </c>
      <c r="O391" s="59"/>
      <c r="P391" s="176">
        <f>O391*H391</f>
        <v>0</v>
      </c>
      <c r="Q391" s="176">
        <v>0.00018</v>
      </c>
      <c r="R391" s="176">
        <f>Q391*H391</f>
        <v>0.0036000000000000003</v>
      </c>
      <c r="S391" s="176">
        <v>0</v>
      </c>
      <c r="T391" s="177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78" t="s">
        <v>138</v>
      </c>
      <c r="AT391" s="178" t="s">
        <v>134</v>
      </c>
      <c r="AU391" s="178" t="s">
        <v>85</v>
      </c>
      <c r="AY391" s="18" t="s">
        <v>132</v>
      </c>
      <c r="BE391" s="179">
        <f>IF(N391="základní",J391,0)</f>
        <v>0</v>
      </c>
      <c r="BF391" s="179">
        <f>IF(N391="snížená",J391,0)</f>
        <v>0</v>
      </c>
      <c r="BG391" s="179">
        <f>IF(N391="zákl. přenesená",J391,0)</f>
        <v>0</v>
      </c>
      <c r="BH391" s="179">
        <f>IF(N391="sníž. přenesená",J391,0)</f>
        <v>0</v>
      </c>
      <c r="BI391" s="179">
        <f>IF(N391="nulová",J391,0)</f>
        <v>0</v>
      </c>
      <c r="BJ391" s="18" t="s">
        <v>83</v>
      </c>
      <c r="BK391" s="179">
        <f>ROUND(I391*H391,2)</f>
        <v>0</v>
      </c>
      <c r="BL391" s="18" t="s">
        <v>138</v>
      </c>
      <c r="BM391" s="178" t="s">
        <v>757</v>
      </c>
    </row>
    <row r="392" spans="1:47" s="2" customFormat="1" ht="19.5">
      <c r="A392" s="33"/>
      <c r="B392" s="34"/>
      <c r="C392" s="33"/>
      <c r="D392" s="180" t="s">
        <v>140</v>
      </c>
      <c r="E392" s="33"/>
      <c r="F392" s="181" t="s">
        <v>633</v>
      </c>
      <c r="G392" s="33"/>
      <c r="H392" s="33"/>
      <c r="I392" s="102"/>
      <c r="J392" s="33"/>
      <c r="K392" s="33"/>
      <c r="L392" s="34"/>
      <c r="M392" s="182"/>
      <c r="N392" s="183"/>
      <c r="O392" s="59"/>
      <c r="P392" s="59"/>
      <c r="Q392" s="59"/>
      <c r="R392" s="59"/>
      <c r="S392" s="59"/>
      <c r="T392" s="60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8" t="s">
        <v>140</v>
      </c>
      <c r="AU392" s="18" t="s">
        <v>85</v>
      </c>
    </row>
    <row r="393" spans="2:51" s="14" customFormat="1" ht="12">
      <c r="B393" s="192"/>
      <c r="D393" s="180" t="s">
        <v>142</v>
      </c>
      <c r="E393" s="193" t="s">
        <v>1</v>
      </c>
      <c r="F393" s="194" t="s">
        <v>434</v>
      </c>
      <c r="H393" s="193" t="s">
        <v>1</v>
      </c>
      <c r="I393" s="195"/>
      <c r="L393" s="192"/>
      <c r="M393" s="196"/>
      <c r="N393" s="197"/>
      <c r="O393" s="197"/>
      <c r="P393" s="197"/>
      <c r="Q393" s="197"/>
      <c r="R393" s="197"/>
      <c r="S393" s="197"/>
      <c r="T393" s="198"/>
      <c r="AT393" s="193" t="s">
        <v>142</v>
      </c>
      <c r="AU393" s="193" t="s">
        <v>85</v>
      </c>
      <c r="AV393" s="14" t="s">
        <v>83</v>
      </c>
      <c r="AW393" s="14" t="s">
        <v>32</v>
      </c>
      <c r="AX393" s="14" t="s">
        <v>76</v>
      </c>
      <c r="AY393" s="193" t="s">
        <v>132</v>
      </c>
    </row>
    <row r="394" spans="2:51" s="13" customFormat="1" ht="12">
      <c r="B394" s="184"/>
      <c r="D394" s="180" t="s">
        <v>142</v>
      </c>
      <c r="E394" s="185" t="s">
        <v>1</v>
      </c>
      <c r="F394" s="186" t="s">
        <v>473</v>
      </c>
      <c r="H394" s="187">
        <v>20</v>
      </c>
      <c r="I394" s="188"/>
      <c r="L394" s="184"/>
      <c r="M394" s="189"/>
      <c r="N394" s="190"/>
      <c r="O394" s="190"/>
      <c r="P394" s="190"/>
      <c r="Q394" s="190"/>
      <c r="R394" s="190"/>
      <c r="S394" s="190"/>
      <c r="T394" s="191"/>
      <c r="AT394" s="185" t="s">
        <v>142</v>
      </c>
      <c r="AU394" s="185" t="s">
        <v>85</v>
      </c>
      <c r="AV394" s="13" t="s">
        <v>85</v>
      </c>
      <c r="AW394" s="13" t="s">
        <v>32</v>
      </c>
      <c r="AX394" s="13" t="s">
        <v>83</v>
      </c>
      <c r="AY394" s="185" t="s">
        <v>132</v>
      </c>
    </row>
    <row r="395" spans="1:65" s="2" customFormat="1" ht="36" customHeight="1">
      <c r="A395" s="33"/>
      <c r="B395" s="166"/>
      <c r="C395" s="167" t="s">
        <v>458</v>
      </c>
      <c r="D395" s="167" t="s">
        <v>134</v>
      </c>
      <c r="E395" s="168" t="s">
        <v>475</v>
      </c>
      <c r="F395" s="169" t="s">
        <v>476</v>
      </c>
      <c r="G395" s="170" t="s">
        <v>137</v>
      </c>
      <c r="H395" s="171">
        <v>42.5</v>
      </c>
      <c r="I395" s="172"/>
      <c r="J395" s="173">
        <f>ROUND(I395*H395,2)</f>
        <v>0</v>
      </c>
      <c r="K395" s="169" t="s">
        <v>869</v>
      </c>
      <c r="L395" s="34"/>
      <c r="M395" s="174" t="s">
        <v>1</v>
      </c>
      <c r="N395" s="175" t="s">
        <v>41</v>
      </c>
      <c r="O395" s="59"/>
      <c r="P395" s="176">
        <f>O395*H395</f>
        <v>0</v>
      </c>
      <c r="Q395" s="176">
        <v>0.00021</v>
      </c>
      <c r="R395" s="176">
        <f>Q395*H395</f>
        <v>0.008925</v>
      </c>
      <c r="S395" s="176">
        <v>0</v>
      </c>
      <c r="T395" s="177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78" t="s">
        <v>138</v>
      </c>
      <c r="AT395" s="178" t="s">
        <v>134</v>
      </c>
      <c r="AU395" s="178" t="s">
        <v>85</v>
      </c>
      <c r="AY395" s="18" t="s">
        <v>132</v>
      </c>
      <c r="BE395" s="179">
        <f>IF(N395="základní",J395,0)</f>
        <v>0</v>
      </c>
      <c r="BF395" s="179">
        <f>IF(N395="snížená",J395,0)</f>
        <v>0</v>
      </c>
      <c r="BG395" s="179">
        <f>IF(N395="zákl. přenesená",J395,0)</f>
        <v>0</v>
      </c>
      <c r="BH395" s="179">
        <f>IF(N395="sníž. přenesená",J395,0)</f>
        <v>0</v>
      </c>
      <c r="BI395" s="179">
        <f>IF(N395="nulová",J395,0)</f>
        <v>0</v>
      </c>
      <c r="BJ395" s="18" t="s">
        <v>83</v>
      </c>
      <c r="BK395" s="179">
        <f>ROUND(I395*H395,2)</f>
        <v>0</v>
      </c>
      <c r="BL395" s="18" t="s">
        <v>138</v>
      </c>
      <c r="BM395" s="178" t="s">
        <v>758</v>
      </c>
    </row>
    <row r="396" spans="1:47" s="2" customFormat="1" ht="19.5">
      <c r="A396" s="33"/>
      <c r="B396" s="34"/>
      <c r="C396" s="33"/>
      <c r="D396" s="180" t="s">
        <v>140</v>
      </c>
      <c r="E396" s="33"/>
      <c r="F396" s="181" t="s">
        <v>633</v>
      </c>
      <c r="G396" s="33"/>
      <c r="H396" s="33"/>
      <c r="I396" s="102"/>
      <c r="J396" s="33"/>
      <c r="K396" s="33"/>
      <c r="L396" s="34"/>
      <c r="M396" s="182"/>
      <c r="N396" s="183"/>
      <c r="O396" s="59"/>
      <c r="P396" s="59"/>
      <c r="Q396" s="59"/>
      <c r="R396" s="59"/>
      <c r="S396" s="59"/>
      <c r="T396" s="60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T396" s="18" t="s">
        <v>140</v>
      </c>
      <c r="AU396" s="18" t="s">
        <v>85</v>
      </c>
    </row>
    <row r="397" spans="2:51" s="14" customFormat="1" ht="12">
      <c r="B397" s="192"/>
      <c r="D397" s="180" t="s">
        <v>142</v>
      </c>
      <c r="E397" s="193" t="s">
        <v>1</v>
      </c>
      <c r="F397" s="194" t="s">
        <v>478</v>
      </c>
      <c r="H397" s="193" t="s">
        <v>1</v>
      </c>
      <c r="I397" s="195"/>
      <c r="L397" s="192"/>
      <c r="M397" s="196"/>
      <c r="N397" s="197"/>
      <c r="O397" s="197"/>
      <c r="P397" s="197"/>
      <c r="Q397" s="197"/>
      <c r="R397" s="197"/>
      <c r="S397" s="197"/>
      <c r="T397" s="198"/>
      <c r="AT397" s="193" t="s">
        <v>142</v>
      </c>
      <c r="AU397" s="193" t="s">
        <v>85</v>
      </c>
      <c r="AV397" s="14" t="s">
        <v>83</v>
      </c>
      <c r="AW397" s="14" t="s">
        <v>32</v>
      </c>
      <c r="AX397" s="14" t="s">
        <v>76</v>
      </c>
      <c r="AY397" s="193" t="s">
        <v>132</v>
      </c>
    </row>
    <row r="398" spans="2:51" s="13" customFormat="1" ht="12">
      <c r="B398" s="184"/>
      <c r="D398" s="180" t="s">
        <v>142</v>
      </c>
      <c r="E398" s="185" t="s">
        <v>1</v>
      </c>
      <c r="F398" s="186" t="s">
        <v>759</v>
      </c>
      <c r="H398" s="187">
        <v>42.5</v>
      </c>
      <c r="I398" s="188"/>
      <c r="L398" s="184"/>
      <c r="M398" s="189"/>
      <c r="N398" s="190"/>
      <c r="O398" s="190"/>
      <c r="P398" s="190"/>
      <c r="Q398" s="190"/>
      <c r="R398" s="190"/>
      <c r="S398" s="190"/>
      <c r="T398" s="191"/>
      <c r="AT398" s="185" t="s">
        <v>142</v>
      </c>
      <c r="AU398" s="185" t="s">
        <v>85</v>
      </c>
      <c r="AV398" s="13" t="s">
        <v>85</v>
      </c>
      <c r="AW398" s="13" t="s">
        <v>32</v>
      </c>
      <c r="AX398" s="13" t="s">
        <v>83</v>
      </c>
      <c r="AY398" s="185" t="s">
        <v>132</v>
      </c>
    </row>
    <row r="399" spans="1:65" s="2" customFormat="1" ht="24" customHeight="1">
      <c r="A399" s="33"/>
      <c r="B399" s="166"/>
      <c r="C399" s="167" t="s">
        <v>464</v>
      </c>
      <c r="D399" s="167" t="s">
        <v>134</v>
      </c>
      <c r="E399" s="168" t="s">
        <v>480</v>
      </c>
      <c r="F399" s="169" t="s">
        <v>481</v>
      </c>
      <c r="G399" s="170" t="s">
        <v>137</v>
      </c>
      <c r="H399" s="171">
        <v>2</v>
      </c>
      <c r="I399" s="172"/>
      <c r="J399" s="173">
        <f>ROUND(I399*H399,2)</f>
        <v>0</v>
      </c>
      <c r="K399" s="169" t="s">
        <v>869</v>
      </c>
      <c r="L399" s="34"/>
      <c r="M399" s="174" t="s">
        <v>1</v>
      </c>
      <c r="N399" s="175" t="s">
        <v>41</v>
      </c>
      <c r="O399" s="59"/>
      <c r="P399" s="176">
        <f>O399*H399</f>
        <v>0</v>
      </c>
      <c r="Q399" s="176">
        <v>0.00095</v>
      </c>
      <c r="R399" s="176">
        <f>Q399*H399</f>
        <v>0.0019</v>
      </c>
      <c r="S399" s="176">
        <v>0</v>
      </c>
      <c r="T399" s="177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78" t="s">
        <v>138</v>
      </c>
      <c r="AT399" s="178" t="s">
        <v>134</v>
      </c>
      <c r="AU399" s="178" t="s">
        <v>85</v>
      </c>
      <c r="AY399" s="18" t="s">
        <v>132</v>
      </c>
      <c r="BE399" s="179">
        <f>IF(N399="základní",J399,0)</f>
        <v>0</v>
      </c>
      <c r="BF399" s="179">
        <f>IF(N399="snížená",J399,0)</f>
        <v>0</v>
      </c>
      <c r="BG399" s="179">
        <f>IF(N399="zákl. přenesená",J399,0)</f>
        <v>0</v>
      </c>
      <c r="BH399" s="179">
        <f>IF(N399="sníž. přenesená",J399,0)</f>
        <v>0</v>
      </c>
      <c r="BI399" s="179">
        <f>IF(N399="nulová",J399,0)</f>
        <v>0</v>
      </c>
      <c r="BJ399" s="18" t="s">
        <v>83</v>
      </c>
      <c r="BK399" s="179">
        <f>ROUND(I399*H399,2)</f>
        <v>0</v>
      </c>
      <c r="BL399" s="18" t="s">
        <v>138</v>
      </c>
      <c r="BM399" s="178" t="s">
        <v>760</v>
      </c>
    </row>
    <row r="400" spans="1:47" s="2" customFormat="1" ht="19.5">
      <c r="A400" s="33"/>
      <c r="B400" s="34"/>
      <c r="C400" s="33"/>
      <c r="D400" s="180" t="s">
        <v>140</v>
      </c>
      <c r="E400" s="33"/>
      <c r="F400" s="181" t="s">
        <v>633</v>
      </c>
      <c r="G400" s="33"/>
      <c r="H400" s="33"/>
      <c r="I400" s="102"/>
      <c r="J400" s="33"/>
      <c r="K400" s="33"/>
      <c r="L400" s="34"/>
      <c r="M400" s="182"/>
      <c r="N400" s="183"/>
      <c r="O400" s="59"/>
      <c r="P400" s="59"/>
      <c r="Q400" s="59"/>
      <c r="R400" s="59"/>
      <c r="S400" s="59"/>
      <c r="T400" s="60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T400" s="18" t="s">
        <v>140</v>
      </c>
      <c r="AU400" s="18" t="s">
        <v>85</v>
      </c>
    </row>
    <row r="401" spans="2:51" s="14" customFormat="1" ht="12">
      <c r="B401" s="192"/>
      <c r="D401" s="180" t="s">
        <v>142</v>
      </c>
      <c r="E401" s="193" t="s">
        <v>1</v>
      </c>
      <c r="F401" s="194" t="s">
        <v>434</v>
      </c>
      <c r="H401" s="193" t="s">
        <v>1</v>
      </c>
      <c r="I401" s="195"/>
      <c r="L401" s="192"/>
      <c r="M401" s="196"/>
      <c r="N401" s="197"/>
      <c r="O401" s="197"/>
      <c r="P401" s="197"/>
      <c r="Q401" s="197"/>
      <c r="R401" s="197"/>
      <c r="S401" s="197"/>
      <c r="T401" s="198"/>
      <c r="AT401" s="193" t="s">
        <v>142</v>
      </c>
      <c r="AU401" s="193" t="s">
        <v>85</v>
      </c>
      <c r="AV401" s="14" t="s">
        <v>83</v>
      </c>
      <c r="AW401" s="14" t="s">
        <v>32</v>
      </c>
      <c r="AX401" s="14" t="s">
        <v>76</v>
      </c>
      <c r="AY401" s="193" t="s">
        <v>132</v>
      </c>
    </row>
    <row r="402" spans="2:51" s="13" customFormat="1" ht="12">
      <c r="B402" s="184"/>
      <c r="D402" s="180" t="s">
        <v>142</v>
      </c>
      <c r="E402" s="185" t="s">
        <v>1</v>
      </c>
      <c r="F402" s="186" t="s">
        <v>483</v>
      </c>
      <c r="H402" s="187">
        <v>2</v>
      </c>
      <c r="I402" s="188"/>
      <c r="L402" s="184"/>
      <c r="M402" s="189"/>
      <c r="N402" s="190"/>
      <c r="O402" s="190"/>
      <c r="P402" s="190"/>
      <c r="Q402" s="190"/>
      <c r="R402" s="190"/>
      <c r="S402" s="190"/>
      <c r="T402" s="191"/>
      <c r="AT402" s="185" t="s">
        <v>142</v>
      </c>
      <c r="AU402" s="185" t="s">
        <v>85</v>
      </c>
      <c r="AV402" s="13" t="s">
        <v>85</v>
      </c>
      <c r="AW402" s="13" t="s">
        <v>32</v>
      </c>
      <c r="AX402" s="13" t="s">
        <v>83</v>
      </c>
      <c r="AY402" s="185" t="s">
        <v>132</v>
      </c>
    </row>
    <row r="403" spans="1:65" s="2" customFormat="1" ht="24" customHeight="1">
      <c r="A403" s="33"/>
      <c r="B403" s="166"/>
      <c r="C403" s="167" t="s">
        <v>469</v>
      </c>
      <c r="D403" s="167" t="s">
        <v>134</v>
      </c>
      <c r="E403" s="168" t="s">
        <v>485</v>
      </c>
      <c r="F403" s="169" t="s">
        <v>486</v>
      </c>
      <c r="G403" s="170" t="s">
        <v>161</v>
      </c>
      <c r="H403" s="171">
        <v>19.74</v>
      </c>
      <c r="I403" s="172"/>
      <c r="J403" s="173">
        <f>ROUND(I403*H403,2)</f>
        <v>0</v>
      </c>
      <c r="K403" s="169" t="s">
        <v>869</v>
      </c>
      <c r="L403" s="34"/>
      <c r="M403" s="174" t="s">
        <v>1</v>
      </c>
      <c r="N403" s="175" t="s">
        <v>41</v>
      </c>
      <c r="O403" s="59"/>
      <c r="P403" s="176">
        <f>O403*H403</f>
        <v>0</v>
      </c>
      <c r="Q403" s="176">
        <v>0.00126</v>
      </c>
      <c r="R403" s="176">
        <f>Q403*H403</f>
        <v>0.0248724</v>
      </c>
      <c r="S403" s="176">
        <v>0</v>
      </c>
      <c r="T403" s="177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78" t="s">
        <v>138</v>
      </c>
      <c r="AT403" s="178" t="s">
        <v>134</v>
      </c>
      <c r="AU403" s="178" t="s">
        <v>85</v>
      </c>
      <c r="AY403" s="18" t="s">
        <v>132</v>
      </c>
      <c r="BE403" s="179">
        <f>IF(N403="základní",J403,0)</f>
        <v>0</v>
      </c>
      <c r="BF403" s="179">
        <f>IF(N403="snížená",J403,0)</f>
        <v>0</v>
      </c>
      <c r="BG403" s="179">
        <f>IF(N403="zákl. přenesená",J403,0)</f>
        <v>0</v>
      </c>
      <c r="BH403" s="179">
        <f>IF(N403="sníž. přenesená",J403,0)</f>
        <v>0</v>
      </c>
      <c r="BI403" s="179">
        <f>IF(N403="nulová",J403,0)</f>
        <v>0</v>
      </c>
      <c r="BJ403" s="18" t="s">
        <v>83</v>
      </c>
      <c r="BK403" s="179">
        <f>ROUND(I403*H403,2)</f>
        <v>0</v>
      </c>
      <c r="BL403" s="18" t="s">
        <v>138</v>
      </c>
      <c r="BM403" s="178" t="s">
        <v>761</v>
      </c>
    </row>
    <row r="404" spans="1:47" s="2" customFormat="1" ht="39">
      <c r="A404" s="33"/>
      <c r="B404" s="34"/>
      <c r="C404" s="33"/>
      <c r="D404" s="180" t="s">
        <v>140</v>
      </c>
      <c r="E404" s="33"/>
      <c r="F404" s="181" t="s">
        <v>488</v>
      </c>
      <c r="G404" s="33"/>
      <c r="H404" s="33"/>
      <c r="I404" s="102"/>
      <c r="J404" s="33"/>
      <c r="K404" s="33"/>
      <c r="L404" s="34"/>
      <c r="M404" s="182"/>
      <c r="N404" s="183"/>
      <c r="O404" s="59"/>
      <c r="P404" s="59"/>
      <c r="Q404" s="59"/>
      <c r="R404" s="59"/>
      <c r="S404" s="59"/>
      <c r="T404" s="60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140</v>
      </c>
      <c r="AU404" s="18" t="s">
        <v>85</v>
      </c>
    </row>
    <row r="405" spans="2:51" s="14" customFormat="1" ht="12">
      <c r="B405" s="192"/>
      <c r="D405" s="180" t="s">
        <v>142</v>
      </c>
      <c r="E405" s="193" t="s">
        <v>1</v>
      </c>
      <c r="F405" s="194" t="s">
        <v>489</v>
      </c>
      <c r="H405" s="193" t="s">
        <v>1</v>
      </c>
      <c r="I405" s="195"/>
      <c r="L405" s="192"/>
      <c r="M405" s="196"/>
      <c r="N405" s="197"/>
      <c r="O405" s="197"/>
      <c r="P405" s="197"/>
      <c r="Q405" s="197"/>
      <c r="R405" s="197"/>
      <c r="S405" s="197"/>
      <c r="T405" s="198"/>
      <c r="AT405" s="193" t="s">
        <v>142</v>
      </c>
      <c r="AU405" s="193" t="s">
        <v>85</v>
      </c>
      <c r="AV405" s="14" t="s">
        <v>83</v>
      </c>
      <c r="AW405" s="14" t="s">
        <v>32</v>
      </c>
      <c r="AX405" s="14" t="s">
        <v>76</v>
      </c>
      <c r="AY405" s="193" t="s">
        <v>132</v>
      </c>
    </row>
    <row r="406" spans="2:51" s="13" customFormat="1" ht="12">
      <c r="B406" s="184"/>
      <c r="D406" s="180" t="s">
        <v>142</v>
      </c>
      <c r="E406" s="185" t="s">
        <v>1</v>
      </c>
      <c r="F406" s="186" t="s">
        <v>762</v>
      </c>
      <c r="H406" s="187">
        <v>19.74</v>
      </c>
      <c r="I406" s="188"/>
      <c r="L406" s="184"/>
      <c r="M406" s="189"/>
      <c r="N406" s="190"/>
      <c r="O406" s="190"/>
      <c r="P406" s="190"/>
      <c r="Q406" s="190"/>
      <c r="R406" s="190"/>
      <c r="S406" s="190"/>
      <c r="T406" s="191"/>
      <c r="AT406" s="185" t="s">
        <v>142</v>
      </c>
      <c r="AU406" s="185" t="s">
        <v>85</v>
      </c>
      <c r="AV406" s="13" t="s">
        <v>85</v>
      </c>
      <c r="AW406" s="13" t="s">
        <v>32</v>
      </c>
      <c r="AX406" s="13" t="s">
        <v>83</v>
      </c>
      <c r="AY406" s="185" t="s">
        <v>132</v>
      </c>
    </row>
    <row r="407" spans="1:65" s="2" customFormat="1" ht="24" customHeight="1">
      <c r="A407" s="33"/>
      <c r="B407" s="166"/>
      <c r="C407" s="167" t="s">
        <v>474</v>
      </c>
      <c r="D407" s="167" t="s">
        <v>134</v>
      </c>
      <c r="E407" s="168" t="s">
        <v>492</v>
      </c>
      <c r="F407" s="169" t="s">
        <v>493</v>
      </c>
      <c r="G407" s="170" t="s">
        <v>161</v>
      </c>
      <c r="H407" s="171">
        <v>19.74</v>
      </c>
      <c r="I407" s="172"/>
      <c r="J407" s="173">
        <f>ROUND(I407*H407,2)</f>
        <v>0</v>
      </c>
      <c r="K407" s="169" t="s">
        <v>869</v>
      </c>
      <c r="L407" s="34"/>
      <c r="M407" s="174" t="s">
        <v>1</v>
      </c>
      <c r="N407" s="175" t="s">
        <v>41</v>
      </c>
      <c r="O407" s="59"/>
      <c r="P407" s="176">
        <f>O407*H407</f>
        <v>0</v>
      </c>
      <c r="Q407" s="176">
        <v>0.00137</v>
      </c>
      <c r="R407" s="176">
        <f>Q407*H407</f>
        <v>0.027043799999999996</v>
      </c>
      <c r="S407" s="176">
        <v>0</v>
      </c>
      <c r="T407" s="177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78" t="s">
        <v>138</v>
      </c>
      <c r="AT407" s="178" t="s">
        <v>134</v>
      </c>
      <c r="AU407" s="178" t="s">
        <v>85</v>
      </c>
      <c r="AY407" s="18" t="s">
        <v>132</v>
      </c>
      <c r="BE407" s="179">
        <f>IF(N407="základní",J407,0)</f>
        <v>0</v>
      </c>
      <c r="BF407" s="179">
        <f>IF(N407="snížená",J407,0)</f>
        <v>0</v>
      </c>
      <c r="BG407" s="179">
        <f>IF(N407="zákl. přenesená",J407,0)</f>
        <v>0</v>
      </c>
      <c r="BH407" s="179">
        <f>IF(N407="sníž. přenesená",J407,0)</f>
        <v>0</v>
      </c>
      <c r="BI407" s="179">
        <f>IF(N407="nulová",J407,0)</f>
        <v>0</v>
      </c>
      <c r="BJ407" s="18" t="s">
        <v>83</v>
      </c>
      <c r="BK407" s="179">
        <f>ROUND(I407*H407,2)</f>
        <v>0</v>
      </c>
      <c r="BL407" s="18" t="s">
        <v>138</v>
      </c>
      <c r="BM407" s="178" t="s">
        <v>763</v>
      </c>
    </row>
    <row r="408" spans="1:47" s="2" customFormat="1" ht="29.25">
      <c r="A408" s="33"/>
      <c r="B408" s="34"/>
      <c r="C408" s="33"/>
      <c r="D408" s="180" t="s">
        <v>140</v>
      </c>
      <c r="E408" s="33"/>
      <c r="F408" s="181" t="s">
        <v>764</v>
      </c>
      <c r="G408" s="33"/>
      <c r="H408" s="33"/>
      <c r="I408" s="102"/>
      <c r="J408" s="33"/>
      <c r="K408" s="33"/>
      <c r="L408" s="34"/>
      <c r="M408" s="182"/>
      <c r="N408" s="183"/>
      <c r="O408" s="59"/>
      <c r="P408" s="59"/>
      <c r="Q408" s="59"/>
      <c r="R408" s="59"/>
      <c r="S408" s="59"/>
      <c r="T408" s="60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T408" s="18" t="s">
        <v>140</v>
      </c>
      <c r="AU408" s="18" t="s">
        <v>85</v>
      </c>
    </row>
    <row r="409" spans="2:51" s="14" customFormat="1" ht="12">
      <c r="B409" s="192"/>
      <c r="D409" s="180" t="s">
        <v>142</v>
      </c>
      <c r="E409" s="193" t="s">
        <v>1</v>
      </c>
      <c r="F409" s="194" t="s">
        <v>489</v>
      </c>
      <c r="H409" s="193" t="s">
        <v>1</v>
      </c>
      <c r="I409" s="195"/>
      <c r="L409" s="192"/>
      <c r="M409" s="196"/>
      <c r="N409" s="197"/>
      <c r="O409" s="197"/>
      <c r="P409" s="197"/>
      <c r="Q409" s="197"/>
      <c r="R409" s="197"/>
      <c r="S409" s="197"/>
      <c r="T409" s="198"/>
      <c r="AT409" s="193" t="s">
        <v>142</v>
      </c>
      <c r="AU409" s="193" t="s">
        <v>85</v>
      </c>
      <c r="AV409" s="14" t="s">
        <v>83</v>
      </c>
      <c r="AW409" s="14" t="s">
        <v>32</v>
      </c>
      <c r="AX409" s="14" t="s">
        <v>76</v>
      </c>
      <c r="AY409" s="193" t="s">
        <v>132</v>
      </c>
    </row>
    <row r="410" spans="2:51" s="13" customFormat="1" ht="12">
      <c r="B410" s="184"/>
      <c r="D410" s="180" t="s">
        <v>142</v>
      </c>
      <c r="E410" s="185" t="s">
        <v>1</v>
      </c>
      <c r="F410" s="186" t="s">
        <v>762</v>
      </c>
      <c r="H410" s="187">
        <v>19.74</v>
      </c>
      <c r="I410" s="188"/>
      <c r="L410" s="184"/>
      <c r="M410" s="189"/>
      <c r="N410" s="190"/>
      <c r="O410" s="190"/>
      <c r="P410" s="190"/>
      <c r="Q410" s="190"/>
      <c r="R410" s="190"/>
      <c r="S410" s="190"/>
      <c r="T410" s="191"/>
      <c r="AT410" s="185" t="s">
        <v>142</v>
      </c>
      <c r="AU410" s="185" t="s">
        <v>85</v>
      </c>
      <c r="AV410" s="13" t="s">
        <v>85</v>
      </c>
      <c r="AW410" s="13" t="s">
        <v>32</v>
      </c>
      <c r="AX410" s="13" t="s">
        <v>83</v>
      </c>
      <c r="AY410" s="185" t="s">
        <v>132</v>
      </c>
    </row>
    <row r="411" spans="1:65" s="2" customFormat="1" ht="24" customHeight="1">
      <c r="A411" s="33"/>
      <c r="B411" s="166"/>
      <c r="C411" s="167" t="s">
        <v>479</v>
      </c>
      <c r="D411" s="167" t="s">
        <v>134</v>
      </c>
      <c r="E411" s="168" t="s">
        <v>497</v>
      </c>
      <c r="F411" s="169" t="s">
        <v>498</v>
      </c>
      <c r="G411" s="170" t="s">
        <v>146</v>
      </c>
      <c r="H411" s="171">
        <v>155.676</v>
      </c>
      <c r="I411" s="172"/>
      <c r="J411" s="173">
        <f>ROUND(I411*H411,2)</f>
        <v>0</v>
      </c>
      <c r="K411" s="169" t="s">
        <v>869</v>
      </c>
      <c r="L411" s="34"/>
      <c r="M411" s="174" t="s">
        <v>1</v>
      </c>
      <c r="N411" s="175" t="s">
        <v>41</v>
      </c>
      <c r="O411" s="59"/>
      <c r="P411" s="176">
        <f>O411*H411</f>
        <v>0</v>
      </c>
      <c r="Q411" s="176">
        <v>0</v>
      </c>
      <c r="R411" s="176">
        <f>Q411*H411</f>
        <v>0</v>
      </c>
      <c r="S411" s="176">
        <v>2.65</v>
      </c>
      <c r="T411" s="177">
        <f>S411*H411</f>
        <v>412.54139999999995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78" t="s">
        <v>138</v>
      </c>
      <c r="AT411" s="178" t="s">
        <v>134</v>
      </c>
      <c r="AU411" s="178" t="s">
        <v>85</v>
      </c>
      <c r="AY411" s="18" t="s">
        <v>132</v>
      </c>
      <c r="BE411" s="179">
        <f>IF(N411="základní",J411,0)</f>
        <v>0</v>
      </c>
      <c r="BF411" s="179">
        <f>IF(N411="snížená",J411,0)</f>
        <v>0</v>
      </c>
      <c r="BG411" s="179">
        <f>IF(N411="zákl. přenesená",J411,0)</f>
        <v>0</v>
      </c>
      <c r="BH411" s="179">
        <f>IF(N411="sníž. přenesená",J411,0)</f>
        <v>0</v>
      </c>
      <c r="BI411" s="179">
        <f>IF(N411="nulová",J411,0)</f>
        <v>0</v>
      </c>
      <c r="BJ411" s="18" t="s">
        <v>83</v>
      </c>
      <c r="BK411" s="179">
        <f>ROUND(I411*H411,2)</f>
        <v>0</v>
      </c>
      <c r="BL411" s="18" t="s">
        <v>138</v>
      </c>
      <c r="BM411" s="178" t="s">
        <v>765</v>
      </c>
    </row>
    <row r="412" spans="1:47" s="2" customFormat="1" ht="19.5">
      <c r="A412" s="33"/>
      <c r="B412" s="34"/>
      <c r="C412" s="33"/>
      <c r="D412" s="180" t="s">
        <v>140</v>
      </c>
      <c r="E412" s="33"/>
      <c r="F412" s="181" t="s">
        <v>633</v>
      </c>
      <c r="G412" s="33"/>
      <c r="H412" s="33"/>
      <c r="I412" s="102"/>
      <c r="J412" s="33"/>
      <c r="K412" s="33"/>
      <c r="L412" s="34"/>
      <c r="M412" s="182"/>
      <c r="N412" s="183"/>
      <c r="O412" s="59"/>
      <c r="P412" s="59"/>
      <c r="Q412" s="59"/>
      <c r="R412" s="59"/>
      <c r="S412" s="59"/>
      <c r="T412" s="60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T412" s="18" t="s">
        <v>140</v>
      </c>
      <c r="AU412" s="18" t="s">
        <v>85</v>
      </c>
    </row>
    <row r="413" spans="2:51" s="14" customFormat="1" ht="12">
      <c r="B413" s="192"/>
      <c r="D413" s="180" t="s">
        <v>142</v>
      </c>
      <c r="E413" s="193" t="s">
        <v>1</v>
      </c>
      <c r="F413" s="194" t="s">
        <v>287</v>
      </c>
      <c r="H413" s="193" t="s">
        <v>1</v>
      </c>
      <c r="I413" s="195"/>
      <c r="L413" s="192"/>
      <c r="M413" s="196"/>
      <c r="N413" s="197"/>
      <c r="O413" s="197"/>
      <c r="P413" s="197"/>
      <c r="Q413" s="197"/>
      <c r="R413" s="197"/>
      <c r="S413" s="197"/>
      <c r="T413" s="198"/>
      <c r="AT413" s="193" t="s">
        <v>142</v>
      </c>
      <c r="AU413" s="193" t="s">
        <v>85</v>
      </c>
      <c r="AV413" s="14" t="s">
        <v>83</v>
      </c>
      <c r="AW413" s="14" t="s">
        <v>32</v>
      </c>
      <c r="AX413" s="14" t="s">
        <v>76</v>
      </c>
      <c r="AY413" s="193" t="s">
        <v>132</v>
      </c>
    </row>
    <row r="414" spans="2:51" s="13" customFormat="1" ht="12">
      <c r="B414" s="184"/>
      <c r="D414" s="180" t="s">
        <v>142</v>
      </c>
      <c r="E414" s="185" t="s">
        <v>1</v>
      </c>
      <c r="F414" s="186" t="s">
        <v>766</v>
      </c>
      <c r="H414" s="187">
        <v>24.54</v>
      </c>
      <c r="I414" s="188"/>
      <c r="L414" s="184"/>
      <c r="M414" s="189"/>
      <c r="N414" s="190"/>
      <c r="O414" s="190"/>
      <c r="P414" s="190"/>
      <c r="Q414" s="190"/>
      <c r="R414" s="190"/>
      <c r="S414" s="190"/>
      <c r="T414" s="191"/>
      <c r="AT414" s="185" t="s">
        <v>142</v>
      </c>
      <c r="AU414" s="185" t="s">
        <v>85</v>
      </c>
      <c r="AV414" s="13" t="s">
        <v>85</v>
      </c>
      <c r="AW414" s="13" t="s">
        <v>32</v>
      </c>
      <c r="AX414" s="13" t="s">
        <v>76</v>
      </c>
      <c r="AY414" s="185" t="s">
        <v>132</v>
      </c>
    </row>
    <row r="415" spans="2:51" s="14" customFormat="1" ht="12">
      <c r="B415" s="192"/>
      <c r="D415" s="180" t="s">
        <v>142</v>
      </c>
      <c r="E415" s="193" t="s">
        <v>1</v>
      </c>
      <c r="F415" s="194" t="s">
        <v>289</v>
      </c>
      <c r="H415" s="193" t="s">
        <v>1</v>
      </c>
      <c r="I415" s="195"/>
      <c r="L415" s="192"/>
      <c r="M415" s="196"/>
      <c r="N415" s="197"/>
      <c r="O415" s="197"/>
      <c r="P415" s="197"/>
      <c r="Q415" s="197"/>
      <c r="R415" s="197"/>
      <c r="S415" s="197"/>
      <c r="T415" s="198"/>
      <c r="AT415" s="193" t="s">
        <v>142</v>
      </c>
      <c r="AU415" s="193" t="s">
        <v>85</v>
      </c>
      <c r="AV415" s="14" t="s">
        <v>83</v>
      </c>
      <c r="AW415" s="14" t="s">
        <v>32</v>
      </c>
      <c r="AX415" s="14" t="s">
        <v>76</v>
      </c>
      <c r="AY415" s="193" t="s">
        <v>132</v>
      </c>
    </row>
    <row r="416" spans="2:51" s="13" customFormat="1" ht="12">
      <c r="B416" s="184"/>
      <c r="D416" s="180" t="s">
        <v>142</v>
      </c>
      <c r="E416" s="185" t="s">
        <v>1</v>
      </c>
      <c r="F416" s="186" t="s">
        <v>767</v>
      </c>
      <c r="H416" s="187">
        <v>41.78</v>
      </c>
      <c r="I416" s="188"/>
      <c r="L416" s="184"/>
      <c r="M416" s="189"/>
      <c r="N416" s="190"/>
      <c r="O416" s="190"/>
      <c r="P416" s="190"/>
      <c r="Q416" s="190"/>
      <c r="R416" s="190"/>
      <c r="S416" s="190"/>
      <c r="T416" s="191"/>
      <c r="AT416" s="185" t="s">
        <v>142</v>
      </c>
      <c r="AU416" s="185" t="s">
        <v>85</v>
      </c>
      <c r="AV416" s="13" t="s">
        <v>85</v>
      </c>
      <c r="AW416" s="13" t="s">
        <v>32</v>
      </c>
      <c r="AX416" s="13" t="s">
        <v>76</v>
      </c>
      <c r="AY416" s="185" t="s">
        <v>132</v>
      </c>
    </row>
    <row r="417" spans="2:51" s="13" customFormat="1" ht="12">
      <c r="B417" s="184"/>
      <c r="D417" s="180" t="s">
        <v>142</v>
      </c>
      <c r="E417" s="185" t="s">
        <v>1</v>
      </c>
      <c r="F417" s="186" t="s">
        <v>768</v>
      </c>
      <c r="H417" s="187">
        <v>63.41</v>
      </c>
      <c r="I417" s="188"/>
      <c r="L417" s="184"/>
      <c r="M417" s="189"/>
      <c r="N417" s="190"/>
      <c r="O417" s="190"/>
      <c r="P417" s="190"/>
      <c r="Q417" s="190"/>
      <c r="R417" s="190"/>
      <c r="S417" s="190"/>
      <c r="T417" s="191"/>
      <c r="AT417" s="185" t="s">
        <v>142</v>
      </c>
      <c r="AU417" s="185" t="s">
        <v>85</v>
      </c>
      <c r="AV417" s="13" t="s">
        <v>85</v>
      </c>
      <c r="AW417" s="13" t="s">
        <v>32</v>
      </c>
      <c r="AX417" s="13" t="s">
        <v>76</v>
      </c>
      <c r="AY417" s="185" t="s">
        <v>132</v>
      </c>
    </row>
    <row r="418" spans="2:51" s="16" customFormat="1" ht="12">
      <c r="B418" s="217"/>
      <c r="D418" s="180" t="s">
        <v>142</v>
      </c>
      <c r="E418" s="218" t="s">
        <v>1</v>
      </c>
      <c r="F418" s="219" t="s">
        <v>336</v>
      </c>
      <c r="H418" s="220">
        <v>129.73</v>
      </c>
      <c r="I418" s="221"/>
      <c r="L418" s="217"/>
      <c r="M418" s="222"/>
      <c r="N418" s="223"/>
      <c r="O418" s="223"/>
      <c r="P418" s="223"/>
      <c r="Q418" s="223"/>
      <c r="R418" s="223"/>
      <c r="S418" s="223"/>
      <c r="T418" s="224"/>
      <c r="AT418" s="218" t="s">
        <v>142</v>
      </c>
      <c r="AU418" s="218" t="s">
        <v>85</v>
      </c>
      <c r="AV418" s="16" t="s">
        <v>153</v>
      </c>
      <c r="AW418" s="16" t="s">
        <v>32</v>
      </c>
      <c r="AX418" s="16" t="s">
        <v>76</v>
      </c>
      <c r="AY418" s="218" t="s">
        <v>132</v>
      </c>
    </row>
    <row r="419" spans="2:51" s="14" customFormat="1" ht="12">
      <c r="B419" s="192"/>
      <c r="D419" s="180" t="s">
        <v>142</v>
      </c>
      <c r="E419" s="193" t="s">
        <v>1</v>
      </c>
      <c r="F419" s="194" t="s">
        <v>337</v>
      </c>
      <c r="H419" s="193" t="s">
        <v>1</v>
      </c>
      <c r="I419" s="195"/>
      <c r="L419" s="192"/>
      <c r="M419" s="196"/>
      <c r="N419" s="197"/>
      <c r="O419" s="197"/>
      <c r="P419" s="197"/>
      <c r="Q419" s="197"/>
      <c r="R419" s="197"/>
      <c r="S419" s="197"/>
      <c r="T419" s="198"/>
      <c r="AT419" s="193" t="s">
        <v>142</v>
      </c>
      <c r="AU419" s="193" t="s">
        <v>85</v>
      </c>
      <c r="AV419" s="14" t="s">
        <v>83</v>
      </c>
      <c r="AW419" s="14" t="s">
        <v>32</v>
      </c>
      <c r="AX419" s="14" t="s">
        <v>76</v>
      </c>
      <c r="AY419" s="193" t="s">
        <v>132</v>
      </c>
    </row>
    <row r="420" spans="2:51" s="13" customFormat="1" ht="12">
      <c r="B420" s="184"/>
      <c r="D420" s="180" t="s">
        <v>142</v>
      </c>
      <c r="E420" s="185" t="s">
        <v>1</v>
      </c>
      <c r="F420" s="186" t="s">
        <v>769</v>
      </c>
      <c r="H420" s="187">
        <v>25.946</v>
      </c>
      <c r="I420" s="188"/>
      <c r="L420" s="184"/>
      <c r="M420" s="189"/>
      <c r="N420" s="190"/>
      <c r="O420" s="190"/>
      <c r="P420" s="190"/>
      <c r="Q420" s="190"/>
      <c r="R420" s="190"/>
      <c r="S420" s="190"/>
      <c r="T420" s="191"/>
      <c r="AT420" s="185" t="s">
        <v>142</v>
      </c>
      <c r="AU420" s="185" t="s">
        <v>85</v>
      </c>
      <c r="AV420" s="13" t="s">
        <v>85</v>
      </c>
      <c r="AW420" s="13" t="s">
        <v>32</v>
      </c>
      <c r="AX420" s="13" t="s">
        <v>76</v>
      </c>
      <c r="AY420" s="185" t="s">
        <v>132</v>
      </c>
    </row>
    <row r="421" spans="2:51" s="15" customFormat="1" ht="12">
      <c r="B421" s="199"/>
      <c r="D421" s="180" t="s">
        <v>142</v>
      </c>
      <c r="E421" s="200" t="s">
        <v>1</v>
      </c>
      <c r="F421" s="201" t="s">
        <v>152</v>
      </c>
      <c r="H421" s="202">
        <v>155.676</v>
      </c>
      <c r="I421" s="203"/>
      <c r="L421" s="199"/>
      <c r="M421" s="204"/>
      <c r="N421" s="205"/>
      <c r="O421" s="205"/>
      <c r="P421" s="205"/>
      <c r="Q421" s="205"/>
      <c r="R421" s="205"/>
      <c r="S421" s="205"/>
      <c r="T421" s="206"/>
      <c r="AT421" s="200" t="s">
        <v>142</v>
      </c>
      <c r="AU421" s="200" t="s">
        <v>85</v>
      </c>
      <c r="AV421" s="15" t="s">
        <v>138</v>
      </c>
      <c r="AW421" s="15" t="s">
        <v>32</v>
      </c>
      <c r="AX421" s="15" t="s">
        <v>83</v>
      </c>
      <c r="AY421" s="200" t="s">
        <v>132</v>
      </c>
    </row>
    <row r="422" spans="1:65" s="2" customFormat="1" ht="24" customHeight="1">
      <c r="A422" s="33"/>
      <c r="B422" s="166"/>
      <c r="C422" s="167" t="s">
        <v>484</v>
      </c>
      <c r="D422" s="167" t="s">
        <v>134</v>
      </c>
      <c r="E422" s="168" t="s">
        <v>504</v>
      </c>
      <c r="F422" s="169" t="s">
        <v>505</v>
      </c>
      <c r="G422" s="170" t="s">
        <v>146</v>
      </c>
      <c r="H422" s="171">
        <v>114.252</v>
      </c>
      <c r="I422" s="172"/>
      <c r="J422" s="173">
        <f>ROUND(I422*H422,2)</f>
        <v>0</v>
      </c>
      <c r="K422" s="169" t="s">
        <v>869</v>
      </c>
      <c r="L422" s="34"/>
      <c r="M422" s="174" t="s">
        <v>1</v>
      </c>
      <c r="N422" s="175" t="s">
        <v>41</v>
      </c>
      <c r="O422" s="59"/>
      <c r="P422" s="176">
        <f>O422*H422</f>
        <v>0</v>
      </c>
      <c r="Q422" s="176">
        <v>0</v>
      </c>
      <c r="R422" s="176">
        <f>Q422*H422</f>
        <v>0</v>
      </c>
      <c r="S422" s="176">
        <v>2.65</v>
      </c>
      <c r="T422" s="177">
        <f>S422*H422</f>
        <v>302.76779999999997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78" t="s">
        <v>138</v>
      </c>
      <c r="AT422" s="178" t="s">
        <v>134</v>
      </c>
      <c r="AU422" s="178" t="s">
        <v>85</v>
      </c>
      <c r="AY422" s="18" t="s">
        <v>132</v>
      </c>
      <c r="BE422" s="179">
        <f>IF(N422="základní",J422,0)</f>
        <v>0</v>
      </c>
      <c r="BF422" s="179">
        <f>IF(N422="snížená",J422,0)</f>
        <v>0</v>
      </c>
      <c r="BG422" s="179">
        <f>IF(N422="zákl. přenesená",J422,0)</f>
        <v>0</v>
      </c>
      <c r="BH422" s="179">
        <f>IF(N422="sníž. přenesená",J422,0)</f>
        <v>0</v>
      </c>
      <c r="BI422" s="179">
        <f>IF(N422="nulová",J422,0)</f>
        <v>0</v>
      </c>
      <c r="BJ422" s="18" t="s">
        <v>83</v>
      </c>
      <c r="BK422" s="179">
        <f>ROUND(I422*H422,2)</f>
        <v>0</v>
      </c>
      <c r="BL422" s="18" t="s">
        <v>138</v>
      </c>
      <c r="BM422" s="178" t="s">
        <v>770</v>
      </c>
    </row>
    <row r="423" spans="1:47" s="2" customFormat="1" ht="19.5">
      <c r="A423" s="33"/>
      <c r="B423" s="34"/>
      <c r="C423" s="33"/>
      <c r="D423" s="180" t="s">
        <v>140</v>
      </c>
      <c r="E423" s="33"/>
      <c r="F423" s="181" t="s">
        <v>633</v>
      </c>
      <c r="G423" s="33"/>
      <c r="H423" s="33"/>
      <c r="I423" s="102"/>
      <c r="J423" s="33"/>
      <c r="K423" s="33"/>
      <c r="L423" s="34"/>
      <c r="M423" s="182"/>
      <c r="N423" s="183"/>
      <c r="O423" s="59"/>
      <c r="P423" s="59"/>
      <c r="Q423" s="59"/>
      <c r="R423" s="59"/>
      <c r="S423" s="59"/>
      <c r="T423" s="60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T423" s="18" t="s">
        <v>140</v>
      </c>
      <c r="AU423" s="18" t="s">
        <v>85</v>
      </c>
    </row>
    <row r="424" spans="2:51" s="14" customFormat="1" ht="12">
      <c r="B424" s="192"/>
      <c r="D424" s="180" t="s">
        <v>142</v>
      </c>
      <c r="E424" s="193" t="s">
        <v>1</v>
      </c>
      <c r="F424" s="194" t="s">
        <v>507</v>
      </c>
      <c r="H424" s="193" t="s">
        <v>1</v>
      </c>
      <c r="I424" s="195"/>
      <c r="L424" s="192"/>
      <c r="M424" s="196"/>
      <c r="N424" s="197"/>
      <c r="O424" s="197"/>
      <c r="P424" s="197"/>
      <c r="Q424" s="197"/>
      <c r="R424" s="197"/>
      <c r="S424" s="197"/>
      <c r="T424" s="198"/>
      <c r="AT424" s="193" t="s">
        <v>142</v>
      </c>
      <c r="AU424" s="193" t="s">
        <v>85</v>
      </c>
      <c r="AV424" s="14" t="s">
        <v>83</v>
      </c>
      <c r="AW424" s="14" t="s">
        <v>32</v>
      </c>
      <c r="AX424" s="14" t="s">
        <v>76</v>
      </c>
      <c r="AY424" s="193" t="s">
        <v>132</v>
      </c>
    </row>
    <row r="425" spans="2:51" s="14" customFormat="1" ht="12">
      <c r="B425" s="192"/>
      <c r="D425" s="180" t="s">
        <v>142</v>
      </c>
      <c r="E425" s="193" t="s">
        <v>1</v>
      </c>
      <c r="F425" s="194" t="s">
        <v>508</v>
      </c>
      <c r="H425" s="193" t="s">
        <v>1</v>
      </c>
      <c r="I425" s="195"/>
      <c r="L425" s="192"/>
      <c r="M425" s="196"/>
      <c r="N425" s="197"/>
      <c r="O425" s="197"/>
      <c r="P425" s="197"/>
      <c r="Q425" s="197"/>
      <c r="R425" s="197"/>
      <c r="S425" s="197"/>
      <c r="T425" s="198"/>
      <c r="AT425" s="193" t="s">
        <v>142</v>
      </c>
      <c r="AU425" s="193" t="s">
        <v>85</v>
      </c>
      <c r="AV425" s="14" t="s">
        <v>83</v>
      </c>
      <c r="AW425" s="14" t="s">
        <v>32</v>
      </c>
      <c r="AX425" s="14" t="s">
        <v>76</v>
      </c>
      <c r="AY425" s="193" t="s">
        <v>132</v>
      </c>
    </row>
    <row r="426" spans="2:51" s="13" customFormat="1" ht="12">
      <c r="B426" s="184"/>
      <c r="D426" s="180" t="s">
        <v>142</v>
      </c>
      <c r="E426" s="185" t="s">
        <v>1</v>
      </c>
      <c r="F426" s="186" t="s">
        <v>695</v>
      </c>
      <c r="H426" s="187">
        <v>28.73</v>
      </c>
      <c r="I426" s="188"/>
      <c r="L426" s="184"/>
      <c r="M426" s="189"/>
      <c r="N426" s="190"/>
      <c r="O426" s="190"/>
      <c r="P426" s="190"/>
      <c r="Q426" s="190"/>
      <c r="R426" s="190"/>
      <c r="S426" s="190"/>
      <c r="T426" s="191"/>
      <c r="AT426" s="185" t="s">
        <v>142</v>
      </c>
      <c r="AU426" s="185" t="s">
        <v>85</v>
      </c>
      <c r="AV426" s="13" t="s">
        <v>85</v>
      </c>
      <c r="AW426" s="13" t="s">
        <v>32</v>
      </c>
      <c r="AX426" s="13" t="s">
        <v>76</v>
      </c>
      <c r="AY426" s="185" t="s">
        <v>132</v>
      </c>
    </row>
    <row r="427" spans="2:51" s="14" customFormat="1" ht="12">
      <c r="B427" s="192"/>
      <c r="D427" s="180" t="s">
        <v>142</v>
      </c>
      <c r="E427" s="193" t="s">
        <v>1</v>
      </c>
      <c r="F427" s="194" t="s">
        <v>509</v>
      </c>
      <c r="H427" s="193" t="s">
        <v>1</v>
      </c>
      <c r="I427" s="195"/>
      <c r="L427" s="192"/>
      <c r="M427" s="196"/>
      <c r="N427" s="197"/>
      <c r="O427" s="197"/>
      <c r="P427" s="197"/>
      <c r="Q427" s="197"/>
      <c r="R427" s="197"/>
      <c r="S427" s="197"/>
      <c r="T427" s="198"/>
      <c r="AT427" s="193" t="s">
        <v>142</v>
      </c>
      <c r="AU427" s="193" t="s">
        <v>85</v>
      </c>
      <c r="AV427" s="14" t="s">
        <v>83</v>
      </c>
      <c r="AW427" s="14" t="s">
        <v>32</v>
      </c>
      <c r="AX427" s="14" t="s">
        <v>76</v>
      </c>
      <c r="AY427" s="193" t="s">
        <v>132</v>
      </c>
    </row>
    <row r="428" spans="2:51" s="13" customFormat="1" ht="12">
      <c r="B428" s="184"/>
      <c r="D428" s="180" t="s">
        <v>142</v>
      </c>
      <c r="E428" s="185" t="s">
        <v>1</v>
      </c>
      <c r="F428" s="186" t="s">
        <v>771</v>
      </c>
      <c r="H428" s="187">
        <v>60.93</v>
      </c>
      <c r="I428" s="188"/>
      <c r="L428" s="184"/>
      <c r="M428" s="189"/>
      <c r="N428" s="190"/>
      <c r="O428" s="190"/>
      <c r="P428" s="190"/>
      <c r="Q428" s="190"/>
      <c r="R428" s="190"/>
      <c r="S428" s="190"/>
      <c r="T428" s="191"/>
      <c r="AT428" s="185" t="s">
        <v>142</v>
      </c>
      <c r="AU428" s="185" t="s">
        <v>85</v>
      </c>
      <c r="AV428" s="13" t="s">
        <v>85</v>
      </c>
      <c r="AW428" s="13" t="s">
        <v>32</v>
      </c>
      <c r="AX428" s="13" t="s">
        <v>76</v>
      </c>
      <c r="AY428" s="185" t="s">
        <v>132</v>
      </c>
    </row>
    <row r="429" spans="2:51" s="14" customFormat="1" ht="12">
      <c r="B429" s="192"/>
      <c r="D429" s="180" t="s">
        <v>142</v>
      </c>
      <c r="E429" s="193" t="s">
        <v>1</v>
      </c>
      <c r="F429" s="194" t="s">
        <v>334</v>
      </c>
      <c r="H429" s="193" t="s">
        <v>1</v>
      </c>
      <c r="I429" s="195"/>
      <c r="L429" s="192"/>
      <c r="M429" s="196"/>
      <c r="N429" s="197"/>
      <c r="O429" s="197"/>
      <c r="P429" s="197"/>
      <c r="Q429" s="197"/>
      <c r="R429" s="197"/>
      <c r="S429" s="197"/>
      <c r="T429" s="198"/>
      <c r="AT429" s="193" t="s">
        <v>142</v>
      </c>
      <c r="AU429" s="193" t="s">
        <v>85</v>
      </c>
      <c r="AV429" s="14" t="s">
        <v>83</v>
      </c>
      <c r="AW429" s="14" t="s">
        <v>32</v>
      </c>
      <c r="AX429" s="14" t="s">
        <v>76</v>
      </c>
      <c r="AY429" s="193" t="s">
        <v>132</v>
      </c>
    </row>
    <row r="430" spans="2:51" s="13" customFormat="1" ht="12">
      <c r="B430" s="184"/>
      <c r="D430" s="180" t="s">
        <v>142</v>
      </c>
      <c r="E430" s="185" t="s">
        <v>1</v>
      </c>
      <c r="F430" s="186" t="s">
        <v>696</v>
      </c>
      <c r="H430" s="187">
        <v>5.55</v>
      </c>
      <c r="I430" s="188"/>
      <c r="L430" s="184"/>
      <c r="M430" s="189"/>
      <c r="N430" s="190"/>
      <c r="O430" s="190"/>
      <c r="P430" s="190"/>
      <c r="Q430" s="190"/>
      <c r="R430" s="190"/>
      <c r="S430" s="190"/>
      <c r="T430" s="191"/>
      <c r="AT430" s="185" t="s">
        <v>142</v>
      </c>
      <c r="AU430" s="185" t="s">
        <v>85</v>
      </c>
      <c r="AV430" s="13" t="s">
        <v>85</v>
      </c>
      <c r="AW430" s="13" t="s">
        <v>32</v>
      </c>
      <c r="AX430" s="13" t="s">
        <v>76</v>
      </c>
      <c r="AY430" s="185" t="s">
        <v>132</v>
      </c>
    </row>
    <row r="431" spans="2:51" s="16" customFormat="1" ht="12">
      <c r="B431" s="217"/>
      <c r="D431" s="180" t="s">
        <v>142</v>
      </c>
      <c r="E431" s="218" t="s">
        <v>1</v>
      </c>
      <c r="F431" s="219" t="s">
        <v>336</v>
      </c>
      <c r="H431" s="220">
        <v>95.21</v>
      </c>
      <c r="I431" s="221"/>
      <c r="L431" s="217"/>
      <c r="M431" s="222"/>
      <c r="N431" s="223"/>
      <c r="O431" s="223"/>
      <c r="P431" s="223"/>
      <c r="Q431" s="223"/>
      <c r="R431" s="223"/>
      <c r="S431" s="223"/>
      <c r="T431" s="224"/>
      <c r="AT431" s="218" t="s">
        <v>142</v>
      </c>
      <c r="AU431" s="218" t="s">
        <v>85</v>
      </c>
      <c r="AV431" s="16" t="s">
        <v>153</v>
      </c>
      <c r="AW431" s="16" t="s">
        <v>32</v>
      </c>
      <c r="AX431" s="16" t="s">
        <v>76</v>
      </c>
      <c r="AY431" s="218" t="s">
        <v>132</v>
      </c>
    </row>
    <row r="432" spans="2:51" s="14" customFormat="1" ht="12">
      <c r="B432" s="192"/>
      <c r="D432" s="180" t="s">
        <v>142</v>
      </c>
      <c r="E432" s="193" t="s">
        <v>1</v>
      </c>
      <c r="F432" s="194" t="s">
        <v>337</v>
      </c>
      <c r="H432" s="193" t="s">
        <v>1</v>
      </c>
      <c r="I432" s="195"/>
      <c r="L432" s="192"/>
      <c r="M432" s="196"/>
      <c r="N432" s="197"/>
      <c r="O432" s="197"/>
      <c r="P432" s="197"/>
      <c r="Q432" s="197"/>
      <c r="R432" s="197"/>
      <c r="S432" s="197"/>
      <c r="T432" s="198"/>
      <c r="AT432" s="193" t="s">
        <v>142</v>
      </c>
      <c r="AU432" s="193" t="s">
        <v>85</v>
      </c>
      <c r="AV432" s="14" t="s">
        <v>83</v>
      </c>
      <c r="AW432" s="14" t="s">
        <v>32</v>
      </c>
      <c r="AX432" s="14" t="s">
        <v>76</v>
      </c>
      <c r="AY432" s="193" t="s">
        <v>132</v>
      </c>
    </row>
    <row r="433" spans="2:51" s="13" customFormat="1" ht="12">
      <c r="B433" s="184"/>
      <c r="D433" s="180" t="s">
        <v>142</v>
      </c>
      <c r="E433" s="185" t="s">
        <v>1</v>
      </c>
      <c r="F433" s="186" t="s">
        <v>772</v>
      </c>
      <c r="H433" s="187">
        <v>19.042</v>
      </c>
      <c r="I433" s="188"/>
      <c r="L433" s="184"/>
      <c r="M433" s="189"/>
      <c r="N433" s="190"/>
      <c r="O433" s="190"/>
      <c r="P433" s="190"/>
      <c r="Q433" s="190"/>
      <c r="R433" s="190"/>
      <c r="S433" s="190"/>
      <c r="T433" s="191"/>
      <c r="AT433" s="185" t="s">
        <v>142</v>
      </c>
      <c r="AU433" s="185" t="s">
        <v>85</v>
      </c>
      <c r="AV433" s="13" t="s">
        <v>85</v>
      </c>
      <c r="AW433" s="13" t="s">
        <v>32</v>
      </c>
      <c r="AX433" s="13" t="s">
        <v>76</v>
      </c>
      <c r="AY433" s="185" t="s">
        <v>132</v>
      </c>
    </row>
    <row r="434" spans="2:51" s="15" customFormat="1" ht="12">
      <c r="B434" s="199"/>
      <c r="D434" s="180" t="s">
        <v>142</v>
      </c>
      <c r="E434" s="200" t="s">
        <v>1</v>
      </c>
      <c r="F434" s="201" t="s">
        <v>152</v>
      </c>
      <c r="H434" s="202">
        <v>114.252</v>
      </c>
      <c r="I434" s="203"/>
      <c r="L434" s="199"/>
      <c r="M434" s="204"/>
      <c r="N434" s="205"/>
      <c r="O434" s="205"/>
      <c r="P434" s="205"/>
      <c r="Q434" s="205"/>
      <c r="R434" s="205"/>
      <c r="S434" s="205"/>
      <c r="T434" s="206"/>
      <c r="AT434" s="200" t="s">
        <v>142</v>
      </c>
      <c r="AU434" s="200" t="s">
        <v>85</v>
      </c>
      <c r="AV434" s="15" t="s">
        <v>138</v>
      </c>
      <c r="AW434" s="15" t="s">
        <v>32</v>
      </c>
      <c r="AX434" s="15" t="s">
        <v>83</v>
      </c>
      <c r="AY434" s="200" t="s">
        <v>132</v>
      </c>
    </row>
    <row r="435" spans="1:65" s="2" customFormat="1" ht="24" customHeight="1">
      <c r="A435" s="33"/>
      <c r="B435" s="166"/>
      <c r="C435" s="167" t="s">
        <v>491</v>
      </c>
      <c r="D435" s="167" t="s">
        <v>134</v>
      </c>
      <c r="E435" s="168" t="s">
        <v>513</v>
      </c>
      <c r="F435" s="169" t="s">
        <v>514</v>
      </c>
      <c r="G435" s="170" t="s">
        <v>161</v>
      </c>
      <c r="H435" s="171">
        <v>324.8</v>
      </c>
      <c r="I435" s="172"/>
      <c r="J435" s="173">
        <f>ROUND(I435*H435,2)</f>
        <v>0</v>
      </c>
      <c r="K435" s="169" t="s">
        <v>869</v>
      </c>
      <c r="L435" s="34"/>
      <c r="M435" s="174" t="s">
        <v>1</v>
      </c>
      <c r="N435" s="175" t="s">
        <v>41</v>
      </c>
      <c r="O435" s="59"/>
      <c r="P435" s="176">
        <f>O435*H435</f>
        <v>0</v>
      </c>
      <c r="Q435" s="176">
        <v>2E-05</v>
      </c>
      <c r="R435" s="176">
        <f>Q435*H435</f>
        <v>0.006496000000000001</v>
      </c>
      <c r="S435" s="176">
        <v>0.001</v>
      </c>
      <c r="T435" s="177">
        <f>S435*H435</f>
        <v>0.32480000000000003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78" t="s">
        <v>138</v>
      </c>
      <c r="AT435" s="178" t="s">
        <v>134</v>
      </c>
      <c r="AU435" s="178" t="s">
        <v>85</v>
      </c>
      <c r="AY435" s="18" t="s">
        <v>132</v>
      </c>
      <c r="BE435" s="179">
        <f>IF(N435="základní",J435,0)</f>
        <v>0</v>
      </c>
      <c r="BF435" s="179">
        <f>IF(N435="snížená",J435,0)</f>
        <v>0</v>
      </c>
      <c r="BG435" s="179">
        <f>IF(N435="zákl. přenesená",J435,0)</f>
        <v>0</v>
      </c>
      <c r="BH435" s="179">
        <f>IF(N435="sníž. přenesená",J435,0)</f>
        <v>0</v>
      </c>
      <c r="BI435" s="179">
        <f>IF(N435="nulová",J435,0)</f>
        <v>0</v>
      </c>
      <c r="BJ435" s="18" t="s">
        <v>83</v>
      </c>
      <c r="BK435" s="179">
        <f>ROUND(I435*H435,2)</f>
        <v>0</v>
      </c>
      <c r="BL435" s="18" t="s">
        <v>138</v>
      </c>
      <c r="BM435" s="178" t="s">
        <v>773</v>
      </c>
    </row>
    <row r="436" spans="1:47" s="2" customFormat="1" ht="19.5">
      <c r="A436" s="33"/>
      <c r="B436" s="34"/>
      <c r="C436" s="33"/>
      <c r="D436" s="180" t="s">
        <v>140</v>
      </c>
      <c r="E436" s="33"/>
      <c r="F436" s="181" t="s">
        <v>633</v>
      </c>
      <c r="G436" s="33"/>
      <c r="H436" s="33"/>
      <c r="I436" s="102"/>
      <c r="J436" s="33"/>
      <c r="K436" s="33"/>
      <c r="L436" s="34"/>
      <c r="M436" s="182"/>
      <c r="N436" s="183"/>
      <c r="O436" s="59"/>
      <c r="P436" s="59"/>
      <c r="Q436" s="59"/>
      <c r="R436" s="59"/>
      <c r="S436" s="59"/>
      <c r="T436" s="60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8" t="s">
        <v>140</v>
      </c>
      <c r="AU436" s="18" t="s">
        <v>85</v>
      </c>
    </row>
    <row r="437" spans="2:51" s="14" customFormat="1" ht="12">
      <c r="B437" s="192"/>
      <c r="D437" s="180" t="s">
        <v>142</v>
      </c>
      <c r="E437" s="193" t="s">
        <v>1</v>
      </c>
      <c r="F437" s="194" t="s">
        <v>516</v>
      </c>
      <c r="H437" s="193" t="s">
        <v>1</v>
      </c>
      <c r="I437" s="195"/>
      <c r="L437" s="192"/>
      <c r="M437" s="196"/>
      <c r="N437" s="197"/>
      <c r="O437" s="197"/>
      <c r="P437" s="197"/>
      <c r="Q437" s="197"/>
      <c r="R437" s="197"/>
      <c r="S437" s="197"/>
      <c r="T437" s="198"/>
      <c r="AT437" s="193" t="s">
        <v>142</v>
      </c>
      <c r="AU437" s="193" t="s">
        <v>85</v>
      </c>
      <c r="AV437" s="14" t="s">
        <v>83</v>
      </c>
      <c r="AW437" s="14" t="s">
        <v>32</v>
      </c>
      <c r="AX437" s="14" t="s">
        <v>76</v>
      </c>
      <c r="AY437" s="193" t="s">
        <v>132</v>
      </c>
    </row>
    <row r="438" spans="2:51" s="13" customFormat="1" ht="12">
      <c r="B438" s="184"/>
      <c r="D438" s="180" t="s">
        <v>142</v>
      </c>
      <c r="E438" s="185" t="s">
        <v>1</v>
      </c>
      <c r="F438" s="186" t="s">
        <v>774</v>
      </c>
      <c r="H438" s="187">
        <v>324.8</v>
      </c>
      <c r="I438" s="188"/>
      <c r="L438" s="184"/>
      <c r="M438" s="189"/>
      <c r="N438" s="190"/>
      <c r="O438" s="190"/>
      <c r="P438" s="190"/>
      <c r="Q438" s="190"/>
      <c r="R438" s="190"/>
      <c r="S438" s="190"/>
      <c r="T438" s="191"/>
      <c r="AT438" s="185" t="s">
        <v>142</v>
      </c>
      <c r="AU438" s="185" t="s">
        <v>85</v>
      </c>
      <c r="AV438" s="13" t="s">
        <v>85</v>
      </c>
      <c r="AW438" s="13" t="s">
        <v>32</v>
      </c>
      <c r="AX438" s="13" t="s">
        <v>83</v>
      </c>
      <c r="AY438" s="185" t="s">
        <v>132</v>
      </c>
    </row>
    <row r="439" spans="1:65" s="2" customFormat="1" ht="24" customHeight="1">
      <c r="A439" s="33"/>
      <c r="B439" s="166"/>
      <c r="C439" s="167" t="s">
        <v>496</v>
      </c>
      <c r="D439" s="167" t="s">
        <v>134</v>
      </c>
      <c r="E439" s="168" t="s">
        <v>519</v>
      </c>
      <c r="F439" s="169" t="s">
        <v>520</v>
      </c>
      <c r="G439" s="170" t="s">
        <v>161</v>
      </c>
      <c r="H439" s="171">
        <v>121.4</v>
      </c>
      <c r="I439" s="172"/>
      <c r="J439" s="173">
        <f>ROUND(I439*H439,2)</f>
        <v>0</v>
      </c>
      <c r="K439" s="169" t="s">
        <v>869</v>
      </c>
      <c r="L439" s="34"/>
      <c r="M439" s="174" t="s">
        <v>1</v>
      </c>
      <c r="N439" s="175" t="s">
        <v>41</v>
      </c>
      <c r="O439" s="59"/>
      <c r="P439" s="176">
        <f>O439*H439</f>
        <v>0</v>
      </c>
      <c r="Q439" s="176">
        <v>4E-05</v>
      </c>
      <c r="R439" s="176">
        <f>Q439*H439</f>
        <v>0.004856000000000001</v>
      </c>
      <c r="S439" s="176">
        <v>0.001</v>
      </c>
      <c r="T439" s="177">
        <f>S439*H439</f>
        <v>0.12140000000000001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78" t="s">
        <v>138</v>
      </c>
      <c r="AT439" s="178" t="s">
        <v>134</v>
      </c>
      <c r="AU439" s="178" t="s">
        <v>85</v>
      </c>
      <c r="AY439" s="18" t="s">
        <v>132</v>
      </c>
      <c r="BE439" s="179">
        <f>IF(N439="základní",J439,0)</f>
        <v>0</v>
      </c>
      <c r="BF439" s="179">
        <f>IF(N439="snížená",J439,0)</f>
        <v>0</v>
      </c>
      <c r="BG439" s="179">
        <f>IF(N439="zákl. přenesená",J439,0)</f>
        <v>0</v>
      </c>
      <c r="BH439" s="179">
        <f>IF(N439="sníž. přenesená",J439,0)</f>
        <v>0</v>
      </c>
      <c r="BI439" s="179">
        <f>IF(N439="nulová",J439,0)</f>
        <v>0</v>
      </c>
      <c r="BJ439" s="18" t="s">
        <v>83</v>
      </c>
      <c r="BK439" s="179">
        <f>ROUND(I439*H439,2)</f>
        <v>0</v>
      </c>
      <c r="BL439" s="18" t="s">
        <v>138</v>
      </c>
      <c r="BM439" s="178" t="s">
        <v>775</v>
      </c>
    </row>
    <row r="440" spans="1:47" s="2" customFormat="1" ht="19.5">
      <c r="A440" s="33"/>
      <c r="B440" s="34"/>
      <c r="C440" s="33"/>
      <c r="D440" s="180" t="s">
        <v>140</v>
      </c>
      <c r="E440" s="33"/>
      <c r="F440" s="181" t="s">
        <v>633</v>
      </c>
      <c r="G440" s="33"/>
      <c r="H440" s="33"/>
      <c r="I440" s="102"/>
      <c r="J440" s="33"/>
      <c r="K440" s="33"/>
      <c r="L440" s="34"/>
      <c r="M440" s="182"/>
      <c r="N440" s="183"/>
      <c r="O440" s="59"/>
      <c r="P440" s="59"/>
      <c r="Q440" s="59"/>
      <c r="R440" s="59"/>
      <c r="S440" s="59"/>
      <c r="T440" s="60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8" t="s">
        <v>140</v>
      </c>
      <c r="AU440" s="18" t="s">
        <v>85</v>
      </c>
    </row>
    <row r="441" spans="2:51" s="14" customFormat="1" ht="12">
      <c r="B441" s="192"/>
      <c r="D441" s="180" t="s">
        <v>142</v>
      </c>
      <c r="E441" s="193" t="s">
        <v>1</v>
      </c>
      <c r="F441" s="194" t="s">
        <v>522</v>
      </c>
      <c r="H441" s="193" t="s">
        <v>1</v>
      </c>
      <c r="I441" s="195"/>
      <c r="L441" s="192"/>
      <c r="M441" s="196"/>
      <c r="N441" s="197"/>
      <c r="O441" s="197"/>
      <c r="P441" s="197"/>
      <c r="Q441" s="197"/>
      <c r="R441" s="197"/>
      <c r="S441" s="197"/>
      <c r="T441" s="198"/>
      <c r="AT441" s="193" t="s">
        <v>142</v>
      </c>
      <c r="AU441" s="193" t="s">
        <v>85</v>
      </c>
      <c r="AV441" s="14" t="s">
        <v>83</v>
      </c>
      <c r="AW441" s="14" t="s">
        <v>32</v>
      </c>
      <c r="AX441" s="14" t="s">
        <v>76</v>
      </c>
      <c r="AY441" s="193" t="s">
        <v>132</v>
      </c>
    </row>
    <row r="442" spans="2:51" s="13" customFormat="1" ht="12">
      <c r="B442" s="184"/>
      <c r="D442" s="180" t="s">
        <v>142</v>
      </c>
      <c r="E442" s="185" t="s">
        <v>1</v>
      </c>
      <c r="F442" s="186" t="s">
        <v>776</v>
      </c>
      <c r="H442" s="187">
        <v>91.8</v>
      </c>
      <c r="I442" s="188"/>
      <c r="L442" s="184"/>
      <c r="M442" s="189"/>
      <c r="N442" s="190"/>
      <c r="O442" s="190"/>
      <c r="P442" s="190"/>
      <c r="Q442" s="190"/>
      <c r="R442" s="190"/>
      <c r="S442" s="190"/>
      <c r="T442" s="191"/>
      <c r="AT442" s="185" t="s">
        <v>142</v>
      </c>
      <c r="AU442" s="185" t="s">
        <v>85</v>
      </c>
      <c r="AV442" s="13" t="s">
        <v>85</v>
      </c>
      <c r="AW442" s="13" t="s">
        <v>32</v>
      </c>
      <c r="AX442" s="13" t="s">
        <v>76</v>
      </c>
      <c r="AY442" s="185" t="s">
        <v>132</v>
      </c>
    </row>
    <row r="443" spans="2:51" s="14" customFormat="1" ht="12">
      <c r="B443" s="192"/>
      <c r="D443" s="180" t="s">
        <v>142</v>
      </c>
      <c r="E443" s="193" t="s">
        <v>1</v>
      </c>
      <c r="F443" s="194" t="s">
        <v>524</v>
      </c>
      <c r="H443" s="193" t="s">
        <v>1</v>
      </c>
      <c r="I443" s="195"/>
      <c r="L443" s="192"/>
      <c r="M443" s="196"/>
      <c r="N443" s="197"/>
      <c r="O443" s="197"/>
      <c r="P443" s="197"/>
      <c r="Q443" s="197"/>
      <c r="R443" s="197"/>
      <c r="S443" s="197"/>
      <c r="T443" s="198"/>
      <c r="AT443" s="193" t="s">
        <v>142</v>
      </c>
      <c r="AU443" s="193" t="s">
        <v>85</v>
      </c>
      <c r="AV443" s="14" t="s">
        <v>83</v>
      </c>
      <c r="AW443" s="14" t="s">
        <v>32</v>
      </c>
      <c r="AX443" s="14" t="s">
        <v>76</v>
      </c>
      <c r="AY443" s="193" t="s">
        <v>132</v>
      </c>
    </row>
    <row r="444" spans="2:51" s="13" customFormat="1" ht="12">
      <c r="B444" s="184"/>
      <c r="D444" s="180" t="s">
        <v>142</v>
      </c>
      <c r="E444" s="185" t="s">
        <v>1</v>
      </c>
      <c r="F444" s="186" t="s">
        <v>777</v>
      </c>
      <c r="H444" s="187">
        <v>29.6</v>
      </c>
      <c r="I444" s="188"/>
      <c r="L444" s="184"/>
      <c r="M444" s="189"/>
      <c r="N444" s="190"/>
      <c r="O444" s="190"/>
      <c r="P444" s="190"/>
      <c r="Q444" s="190"/>
      <c r="R444" s="190"/>
      <c r="S444" s="190"/>
      <c r="T444" s="191"/>
      <c r="AT444" s="185" t="s">
        <v>142</v>
      </c>
      <c r="AU444" s="185" t="s">
        <v>85</v>
      </c>
      <c r="AV444" s="13" t="s">
        <v>85</v>
      </c>
      <c r="AW444" s="13" t="s">
        <v>32</v>
      </c>
      <c r="AX444" s="13" t="s">
        <v>76</v>
      </c>
      <c r="AY444" s="185" t="s">
        <v>132</v>
      </c>
    </row>
    <row r="445" spans="2:51" s="15" customFormat="1" ht="12">
      <c r="B445" s="199"/>
      <c r="D445" s="180" t="s">
        <v>142</v>
      </c>
      <c r="E445" s="200" t="s">
        <v>1</v>
      </c>
      <c r="F445" s="201" t="s">
        <v>152</v>
      </c>
      <c r="H445" s="202">
        <v>121.4</v>
      </c>
      <c r="I445" s="203"/>
      <c r="L445" s="199"/>
      <c r="M445" s="204"/>
      <c r="N445" s="205"/>
      <c r="O445" s="205"/>
      <c r="P445" s="205"/>
      <c r="Q445" s="205"/>
      <c r="R445" s="205"/>
      <c r="S445" s="205"/>
      <c r="T445" s="206"/>
      <c r="AT445" s="200" t="s">
        <v>142</v>
      </c>
      <c r="AU445" s="200" t="s">
        <v>85</v>
      </c>
      <c r="AV445" s="15" t="s">
        <v>138</v>
      </c>
      <c r="AW445" s="15" t="s">
        <v>32</v>
      </c>
      <c r="AX445" s="15" t="s">
        <v>83</v>
      </c>
      <c r="AY445" s="200" t="s">
        <v>132</v>
      </c>
    </row>
    <row r="446" spans="1:65" s="2" customFormat="1" ht="24" customHeight="1">
      <c r="A446" s="33"/>
      <c r="B446" s="166"/>
      <c r="C446" s="167" t="s">
        <v>503</v>
      </c>
      <c r="D446" s="167" t="s">
        <v>134</v>
      </c>
      <c r="E446" s="168" t="s">
        <v>527</v>
      </c>
      <c r="F446" s="169" t="s">
        <v>528</v>
      </c>
      <c r="G446" s="170" t="s">
        <v>529</v>
      </c>
      <c r="H446" s="171">
        <v>1624</v>
      </c>
      <c r="I446" s="172"/>
      <c r="J446" s="173">
        <f>ROUND(I446*H446,2)</f>
        <v>0</v>
      </c>
      <c r="K446" s="169" t="s">
        <v>869</v>
      </c>
      <c r="L446" s="34"/>
      <c r="M446" s="174" t="s">
        <v>1</v>
      </c>
      <c r="N446" s="175" t="s">
        <v>41</v>
      </c>
      <c r="O446" s="59"/>
      <c r="P446" s="176">
        <f>O446*H446</f>
        <v>0</v>
      </c>
      <c r="Q446" s="176">
        <v>0.00029</v>
      </c>
      <c r="R446" s="176">
        <f>Q446*H446</f>
        <v>0.47096</v>
      </c>
      <c r="S446" s="176">
        <v>0</v>
      </c>
      <c r="T446" s="177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78" t="s">
        <v>138</v>
      </c>
      <c r="AT446" s="178" t="s">
        <v>134</v>
      </c>
      <c r="AU446" s="178" t="s">
        <v>85</v>
      </c>
      <c r="AY446" s="18" t="s">
        <v>132</v>
      </c>
      <c r="BE446" s="179">
        <f>IF(N446="základní",J446,0)</f>
        <v>0</v>
      </c>
      <c r="BF446" s="179">
        <f>IF(N446="snížená",J446,0)</f>
        <v>0</v>
      </c>
      <c r="BG446" s="179">
        <f>IF(N446="zákl. přenesená",J446,0)</f>
        <v>0</v>
      </c>
      <c r="BH446" s="179">
        <f>IF(N446="sníž. přenesená",J446,0)</f>
        <v>0</v>
      </c>
      <c r="BI446" s="179">
        <f>IF(N446="nulová",J446,0)</f>
        <v>0</v>
      </c>
      <c r="BJ446" s="18" t="s">
        <v>83</v>
      </c>
      <c r="BK446" s="179">
        <f>ROUND(I446*H446,2)</f>
        <v>0</v>
      </c>
      <c r="BL446" s="18" t="s">
        <v>138</v>
      </c>
      <c r="BM446" s="178" t="s">
        <v>778</v>
      </c>
    </row>
    <row r="447" spans="2:51" s="14" customFormat="1" ht="12">
      <c r="B447" s="192"/>
      <c r="D447" s="180" t="s">
        <v>142</v>
      </c>
      <c r="E447" s="193" t="s">
        <v>1</v>
      </c>
      <c r="F447" s="194" t="s">
        <v>532</v>
      </c>
      <c r="H447" s="193" t="s">
        <v>1</v>
      </c>
      <c r="I447" s="195"/>
      <c r="L447" s="192"/>
      <c r="M447" s="196"/>
      <c r="N447" s="197"/>
      <c r="O447" s="197"/>
      <c r="P447" s="197"/>
      <c r="Q447" s="197"/>
      <c r="R447" s="197"/>
      <c r="S447" s="197"/>
      <c r="T447" s="198"/>
      <c r="AT447" s="193" t="s">
        <v>142</v>
      </c>
      <c r="AU447" s="193" t="s">
        <v>85</v>
      </c>
      <c r="AV447" s="14" t="s">
        <v>83</v>
      </c>
      <c r="AW447" s="14" t="s">
        <v>32</v>
      </c>
      <c r="AX447" s="14" t="s">
        <v>76</v>
      </c>
      <c r="AY447" s="193" t="s">
        <v>132</v>
      </c>
    </row>
    <row r="448" spans="2:51" s="13" customFormat="1" ht="12">
      <c r="B448" s="184"/>
      <c r="D448" s="180" t="s">
        <v>142</v>
      </c>
      <c r="E448" s="185" t="s">
        <v>1</v>
      </c>
      <c r="F448" s="186" t="s">
        <v>779</v>
      </c>
      <c r="H448" s="187">
        <v>1624</v>
      </c>
      <c r="I448" s="188"/>
      <c r="L448" s="184"/>
      <c r="M448" s="189"/>
      <c r="N448" s="190"/>
      <c r="O448" s="190"/>
      <c r="P448" s="190"/>
      <c r="Q448" s="190"/>
      <c r="R448" s="190"/>
      <c r="S448" s="190"/>
      <c r="T448" s="191"/>
      <c r="AT448" s="185" t="s">
        <v>142</v>
      </c>
      <c r="AU448" s="185" t="s">
        <v>85</v>
      </c>
      <c r="AV448" s="13" t="s">
        <v>85</v>
      </c>
      <c r="AW448" s="13" t="s">
        <v>32</v>
      </c>
      <c r="AX448" s="13" t="s">
        <v>83</v>
      </c>
      <c r="AY448" s="185" t="s">
        <v>132</v>
      </c>
    </row>
    <row r="449" spans="1:65" s="2" customFormat="1" ht="24" customHeight="1">
      <c r="A449" s="33"/>
      <c r="B449" s="166"/>
      <c r="C449" s="167" t="s">
        <v>512</v>
      </c>
      <c r="D449" s="167" t="s">
        <v>134</v>
      </c>
      <c r="E449" s="168" t="s">
        <v>535</v>
      </c>
      <c r="F449" s="169" t="s">
        <v>536</v>
      </c>
      <c r="G449" s="170" t="s">
        <v>529</v>
      </c>
      <c r="H449" s="171">
        <v>607</v>
      </c>
      <c r="I449" s="172"/>
      <c r="J449" s="173">
        <f>ROUND(I449*H449,2)</f>
        <v>0</v>
      </c>
      <c r="K449" s="169" t="s">
        <v>869</v>
      </c>
      <c r="L449" s="34"/>
      <c r="M449" s="174" t="s">
        <v>1</v>
      </c>
      <c r="N449" s="175" t="s">
        <v>41</v>
      </c>
      <c r="O449" s="59"/>
      <c r="P449" s="176">
        <f>O449*H449</f>
        <v>0</v>
      </c>
      <c r="Q449" s="176">
        <v>0.00029</v>
      </c>
      <c r="R449" s="176">
        <f>Q449*H449</f>
        <v>0.17603</v>
      </c>
      <c r="S449" s="176">
        <v>0</v>
      </c>
      <c r="T449" s="177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78" t="s">
        <v>138</v>
      </c>
      <c r="AT449" s="178" t="s">
        <v>134</v>
      </c>
      <c r="AU449" s="178" t="s">
        <v>85</v>
      </c>
      <c r="AY449" s="18" t="s">
        <v>132</v>
      </c>
      <c r="BE449" s="179">
        <f>IF(N449="základní",J449,0)</f>
        <v>0</v>
      </c>
      <c r="BF449" s="179">
        <f>IF(N449="snížená",J449,0)</f>
        <v>0</v>
      </c>
      <c r="BG449" s="179">
        <f>IF(N449="zákl. přenesená",J449,0)</f>
        <v>0</v>
      </c>
      <c r="BH449" s="179">
        <f>IF(N449="sníž. přenesená",J449,0)</f>
        <v>0</v>
      </c>
      <c r="BI449" s="179">
        <f>IF(N449="nulová",J449,0)</f>
        <v>0</v>
      </c>
      <c r="BJ449" s="18" t="s">
        <v>83</v>
      </c>
      <c r="BK449" s="179">
        <f>ROUND(I449*H449,2)</f>
        <v>0</v>
      </c>
      <c r="BL449" s="18" t="s">
        <v>138</v>
      </c>
      <c r="BM449" s="178" t="s">
        <v>780</v>
      </c>
    </row>
    <row r="450" spans="2:51" s="14" customFormat="1" ht="12">
      <c r="B450" s="192"/>
      <c r="D450" s="180" t="s">
        <v>142</v>
      </c>
      <c r="E450" s="193" t="s">
        <v>1</v>
      </c>
      <c r="F450" s="194" t="s">
        <v>489</v>
      </c>
      <c r="H450" s="193" t="s">
        <v>1</v>
      </c>
      <c r="I450" s="195"/>
      <c r="L450" s="192"/>
      <c r="M450" s="196"/>
      <c r="N450" s="197"/>
      <c r="O450" s="197"/>
      <c r="P450" s="197"/>
      <c r="Q450" s="197"/>
      <c r="R450" s="197"/>
      <c r="S450" s="197"/>
      <c r="T450" s="198"/>
      <c r="AT450" s="193" t="s">
        <v>142</v>
      </c>
      <c r="AU450" s="193" t="s">
        <v>85</v>
      </c>
      <c r="AV450" s="14" t="s">
        <v>83</v>
      </c>
      <c r="AW450" s="14" t="s">
        <v>32</v>
      </c>
      <c r="AX450" s="14" t="s">
        <v>76</v>
      </c>
      <c r="AY450" s="193" t="s">
        <v>132</v>
      </c>
    </row>
    <row r="451" spans="2:51" s="13" customFormat="1" ht="12">
      <c r="B451" s="184"/>
      <c r="D451" s="180" t="s">
        <v>142</v>
      </c>
      <c r="E451" s="185" t="s">
        <v>1</v>
      </c>
      <c r="F451" s="186" t="s">
        <v>781</v>
      </c>
      <c r="H451" s="187">
        <v>459</v>
      </c>
      <c r="I451" s="188"/>
      <c r="L451" s="184"/>
      <c r="M451" s="189"/>
      <c r="N451" s="190"/>
      <c r="O451" s="190"/>
      <c r="P451" s="190"/>
      <c r="Q451" s="190"/>
      <c r="R451" s="190"/>
      <c r="S451" s="190"/>
      <c r="T451" s="191"/>
      <c r="AT451" s="185" t="s">
        <v>142</v>
      </c>
      <c r="AU451" s="185" t="s">
        <v>85</v>
      </c>
      <c r="AV451" s="13" t="s">
        <v>85</v>
      </c>
      <c r="AW451" s="13" t="s">
        <v>32</v>
      </c>
      <c r="AX451" s="13" t="s">
        <v>76</v>
      </c>
      <c r="AY451" s="185" t="s">
        <v>132</v>
      </c>
    </row>
    <row r="452" spans="2:51" s="14" customFormat="1" ht="12">
      <c r="B452" s="192"/>
      <c r="D452" s="180" t="s">
        <v>142</v>
      </c>
      <c r="E452" s="193" t="s">
        <v>1</v>
      </c>
      <c r="F452" s="194" t="s">
        <v>334</v>
      </c>
      <c r="H452" s="193" t="s">
        <v>1</v>
      </c>
      <c r="I452" s="195"/>
      <c r="L452" s="192"/>
      <c r="M452" s="196"/>
      <c r="N452" s="197"/>
      <c r="O452" s="197"/>
      <c r="P452" s="197"/>
      <c r="Q452" s="197"/>
      <c r="R452" s="197"/>
      <c r="S452" s="197"/>
      <c r="T452" s="198"/>
      <c r="AT452" s="193" t="s">
        <v>142</v>
      </c>
      <c r="AU452" s="193" t="s">
        <v>85</v>
      </c>
      <c r="AV452" s="14" t="s">
        <v>83</v>
      </c>
      <c r="AW452" s="14" t="s">
        <v>32</v>
      </c>
      <c r="AX452" s="14" t="s">
        <v>76</v>
      </c>
      <c r="AY452" s="193" t="s">
        <v>132</v>
      </c>
    </row>
    <row r="453" spans="2:51" s="13" customFormat="1" ht="12">
      <c r="B453" s="184"/>
      <c r="D453" s="180" t="s">
        <v>142</v>
      </c>
      <c r="E453" s="185" t="s">
        <v>1</v>
      </c>
      <c r="F453" s="186" t="s">
        <v>782</v>
      </c>
      <c r="H453" s="187">
        <v>148</v>
      </c>
      <c r="I453" s="188"/>
      <c r="L453" s="184"/>
      <c r="M453" s="189"/>
      <c r="N453" s="190"/>
      <c r="O453" s="190"/>
      <c r="P453" s="190"/>
      <c r="Q453" s="190"/>
      <c r="R453" s="190"/>
      <c r="S453" s="190"/>
      <c r="T453" s="191"/>
      <c r="AT453" s="185" t="s">
        <v>142</v>
      </c>
      <c r="AU453" s="185" t="s">
        <v>85</v>
      </c>
      <c r="AV453" s="13" t="s">
        <v>85</v>
      </c>
      <c r="AW453" s="13" t="s">
        <v>32</v>
      </c>
      <c r="AX453" s="13" t="s">
        <v>76</v>
      </c>
      <c r="AY453" s="185" t="s">
        <v>132</v>
      </c>
    </row>
    <row r="454" spans="2:51" s="15" customFormat="1" ht="12">
      <c r="B454" s="199"/>
      <c r="D454" s="180" t="s">
        <v>142</v>
      </c>
      <c r="E454" s="200" t="s">
        <v>1</v>
      </c>
      <c r="F454" s="201" t="s">
        <v>152</v>
      </c>
      <c r="H454" s="202">
        <v>607</v>
      </c>
      <c r="I454" s="203"/>
      <c r="L454" s="199"/>
      <c r="M454" s="204"/>
      <c r="N454" s="205"/>
      <c r="O454" s="205"/>
      <c r="P454" s="205"/>
      <c r="Q454" s="205"/>
      <c r="R454" s="205"/>
      <c r="S454" s="205"/>
      <c r="T454" s="206"/>
      <c r="AT454" s="200" t="s">
        <v>142</v>
      </c>
      <c r="AU454" s="200" t="s">
        <v>85</v>
      </c>
      <c r="AV454" s="15" t="s">
        <v>138</v>
      </c>
      <c r="AW454" s="15" t="s">
        <v>32</v>
      </c>
      <c r="AX454" s="15" t="s">
        <v>83</v>
      </c>
      <c r="AY454" s="200" t="s">
        <v>132</v>
      </c>
    </row>
    <row r="455" spans="1:65" s="2" customFormat="1" ht="24" customHeight="1">
      <c r="A455" s="33"/>
      <c r="B455" s="166"/>
      <c r="C455" s="167" t="s">
        <v>518</v>
      </c>
      <c r="D455" s="167" t="s">
        <v>134</v>
      </c>
      <c r="E455" s="168" t="s">
        <v>541</v>
      </c>
      <c r="F455" s="169" t="s">
        <v>542</v>
      </c>
      <c r="G455" s="170" t="s">
        <v>137</v>
      </c>
      <c r="H455" s="171">
        <v>406.22</v>
      </c>
      <c r="I455" s="172"/>
      <c r="J455" s="173">
        <f>ROUND(I455*H455,2)</f>
        <v>0</v>
      </c>
      <c r="K455" s="169" t="s">
        <v>869</v>
      </c>
      <c r="L455" s="34"/>
      <c r="M455" s="174" t="s">
        <v>1</v>
      </c>
      <c r="N455" s="175" t="s">
        <v>41</v>
      </c>
      <c r="O455" s="59"/>
      <c r="P455" s="176">
        <f>O455*H455</f>
        <v>0</v>
      </c>
      <c r="Q455" s="176">
        <v>0</v>
      </c>
      <c r="R455" s="176">
        <f>Q455*H455</f>
        <v>0</v>
      </c>
      <c r="S455" s="176">
        <v>0.065</v>
      </c>
      <c r="T455" s="177">
        <f>S455*H455</f>
        <v>26.404300000000003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78" t="s">
        <v>138</v>
      </c>
      <c r="AT455" s="178" t="s">
        <v>134</v>
      </c>
      <c r="AU455" s="178" t="s">
        <v>85</v>
      </c>
      <c r="AY455" s="18" t="s">
        <v>132</v>
      </c>
      <c r="BE455" s="179">
        <f>IF(N455="základní",J455,0)</f>
        <v>0</v>
      </c>
      <c r="BF455" s="179">
        <f>IF(N455="snížená",J455,0)</f>
        <v>0</v>
      </c>
      <c r="BG455" s="179">
        <f>IF(N455="zákl. přenesená",J455,0)</f>
        <v>0</v>
      </c>
      <c r="BH455" s="179">
        <f>IF(N455="sníž. přenesená",J455,0)</f>
        <v>0</v>
      </c>
      <c r="BI455" s="179">
        <f>IF(N455="nulová",J455,0)</f>
        <v>0</v>
      </c>
      <c r="BJ455" s="18" t="s">
        <v>83</v>
      </c>
      <c r="BK455" s="179">
        <f>ROUND(I455*H455,2)</f>
        <v>0</v>
      </c>
      <c r="BL455" s="18" t="s">
        <v>138</v>
      </c>
      <c r="BM455" s="178" t="s">
        <v>783</v>
      </c>
    </row>
    <row r="456" spans="1:47" s="2" customFormat="1" ht="19.5">
      <c r="A456" s="33"/>
      <c r="B456" s="34"/>
      <c r="C456" s="33"/>
      <c r="D456" s="180" t="s">
        <v>140</v>
      </c>
      <c r="E456" s="33"/>
      <c r="F456" s="181" t="s">
        <v>633</v>
      </c>
      <c r="G456" s="33"/>
      <c r="H456" s="33"/>
      <c r="I456" s="102"/>
      <c r="J456" s="33"/>
      <c r="K456" s="33"/>
      <c r="L456" s="34"/>
      <c r="M456" s="182"/>
      <c r="N456" s="183"/>
      <c r="O456" s="59"/>
      <c r="P456" s="59"/>
      <c r="Q456" s="59"/>
      <c r="R456" s="59"/>
      <c r="S456" s="59"/>
      <c r="T456" s="60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T456" s="18" t="s">
        <v>140</v>
      </c>
      <c r="AU456" s="18" t="s">
        <v>85</v>
      </c>
    </row>
    <row r="457" spans="2:51" s="14" customFormat="1" ht="12">
      <c r="B457" s="192"/>
      <c r="D457" s="180" t="s">
        <v>142</v>
      </c>
      <c r="E457" s="193" t="s">
        <v>1</v>
      </c>
      <c r="F457" s="194" t="s">
        <v>434</v>
      </c>
      <c r="H457" s="193" t="s">
        <v>1</v>
      </c>
      <c r="I457" s="195"/>
      <c r="L457" s="192"/>
      <c r="M457" s="196"/>
      <c r="N457" s="197"/>
      <c r="O457" s="197"/>
      <c r="P457" s="197"/>
      <c r="Q457" s="197"/>
      <c r="R457" s="197"/>
      <c r="S457" s="197"/>
      <c r="T457" s="198"/>
      <c r="AT457" s="193" t="s">
        <v>142</v>
      </c>
      <c r="AU457" s="193" t="s">
        <v>85</v>
      </c>
      <c r="AV457" s="14" t="s">
        <v>83</v>
      </c>
      <c r="AW457" s="14" t="s">
        <v>32</v>
      </c>
      <c r="AX457" s="14" t="s">
        <v>76</v>
      </c>
      <c r="AY457" s="193" t="s">
        <v>132</v>
      </c>
    </row>
    <row r="458" spans="2:51" s="13" customFormat="1" ht="12">
      <c r="B458" s="184"/>
      <c r="D458" s="180" t="s">
        <v>142</v>
      </c>
      <c r="E458" s="185" t="s">
        <v>1</v>
      </c>
      <c r="F458" s="186" t="s">
        <v>740</v>
      </c>
      <c r="H458" s="187">
        <v>406.22</v>
      </c>
      <c r="I458" s="188"/>
      <c r="L458" s="184"/>
      <c r="M458" s="189"/>
      <c r="N458" s="190"/>
      <c r="O458" s="190"/>
      <c r="P458" s="190"/>
      <c r="Q458" s="190"/>
      <c r="R458" s="190"/>
      <c r="S458" s="190"/>
      <c r="T458" s="191"/>
      <c r="AT458" s="185" t="s">
        <v>142</v>
      </c>
      <c r="AU458" s="185" t="s">
        <v>85</v>
      </c>
      <c r="AV458" s="13" t="s">
        <v>85</v>
      </c>
      <c r="AW458" s="13" t="s">
        <v>32</v>
      </c>
      <c r="AX458" s="13" t="s">
        <v>83</v>
      </c>
      <c r="AY458" s="185" t="s">
        <v>132</v>
      </c>
    </row>
    <row r="459" spans="1:65" s="2" customFormat="1" ht="24" customHeight="1">
      <c r="A459" s="33"/>
      <c r="B459" s="166"/>
      <c r="C459" s="167" t="s">
        <v>526</v>
      </c>
      <c r="D459" s="167" t="s">
        <v>134</v>
      </c>
      <c r="E459" s="168" t="s">
        <v>545</v>
      </c>
      <c r="F459" s="169" t="s">
        <v>546</v>
      </c>
      <c r="G459" s="170" t="s">
        <v>137</v>
      </c>
      <c r="H459" s="171">
        <v>558.14</v>
      </c>
      <c r="I459" s="172"/>
      <c r="J459" s="173">
        <f>ROUND(I459*H459,2)</f>
        <v>0</v>
      </c>
      <c r="K459" s="169" t="s">
        <v>869</v>
      </c>
      <c r="L459" s="34"/>
      <c r="M459" s="174" t="s">
        <v>1</v>
      </c>
      <c r="N459" s="175" t="s">
        <v>41</v>
      </c>
      <c r="O459" s="59"/>
      <c r="P459" s="176">
        <f>O459*H459</f>
        <v>0</v>
      </c>
      <c r="Q459" s="176">
        <v>0</v>
      </c>
      <c r="R459" s="176">
        <f>Q459*H459</f>
        <v>0</v>
      </c>
      <c r="S459" s="176">
        <v>0.075</v>
      </c>
      <c r="T459" s="177">
        <f>S459*H459</f>
        <v>41.860499999999995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78" t="s">
        <v>138</v>
      </c>
      <c r="AT459" s="178" t="s">
        <v>134</v>
      </c>
      <c r="AU459" s="178" t="s">
        <v>85</v>
      </c>
      <c r="AY459" s="18" t="s">
        <v>132</v>
      </c>
      <c r="BE459" s="179">
        <f>IF(N459="základní",J459,0)</f>
        <v>0</v>
      </c>
      <c r="BF459" s="179">
        <f>IF(N459="snížená",J459,0)</f>
        <v>0</v>
      </c>
      <c r="BG459" s="179">
        <f>IF(N459="zákl. přenesená",J459,0)</f>
        <v>0</v>
      </c>
      <c r="BH459" s="179">
        <f>IF(N459="sníž. přenesená",J459,0)</f>
        <v>0</v>
      </c>
      <c r="BI459" s="179">
        <f>IF(N459="nulová",J459,0)</f>
        <v>0</v>
      </c>
      <c r="BJ459" s="18" t="s">
        <v>83</v>
      </c>
      <c r="BK459" s="179">
        <f>ROUND(I459*H459,2)</f>
        <v>0</v>
      </c>
      <c r="BL459" s="18" t="s">
        <v>138</v>
      </c>
      <c r="BM459" s="178" t="s">
        <v>784</v>
      </c>
    </row>
    <row r="460" spans="1:47" s="2" customFormat="1" ht="19.5">
      <c r="A460" s="33"/>
      <c r="B460" s="34"/>
      <c r="C460" s="33"/>
      <c r="D460" s="180" t="s">
        <v>140</v>
      </c>
      <c r="E460" s="33"/>
      <c r="F460" s="181" t="s">
        <v>633</v>
      </c>
      <c r="G460" s="33"/>
      <c r="H460" s="33"/>
      <c r="I460" s="102"/>
      <c r="J460" s="33"/>
      <c r="K460" s="33"/>
      <c r="L460" s="34"/>
      <c r="M460" s="182"/>
      <c r="N460" s="183"/>
      <c r="O460" s="59"/>
      <c r="P460" s="59"/>
      <c r="Q460" s="59"/>
      <c r="R460" s="59"/>
      <c r="S460" s="59"/>
      <c r="T460" s="60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140</v>
      </c>
      <c r="AU460" s="18" t="s">
        <v>85</v>
      </c>
    </row>
    <row r="461" spans="2:51" s="14" customFormat="1" ht="12">
      <c r="B461" s="192"/>
      <c r="D461" s="180" t="s">
        <v>142</v>
      </c>
      <c r="E461" s="193" t="s">
        <v>1</v>
      </c>
      <c r="F461" s="194" t="s">
        <v>332</v>
      </c>
      <c r="H461" s="193" t="s">
        <v>1</v>
      </c>
      <c r="I461" s="195"/>
      <c r="L461" s="192"/>
      <c r="M461" s="196"/>
      <c r="N461" s="197"/>
      <c r="O461" s="197"/>
      <c r="P461" s="197"/>
      <c r="Q461" s="197"/>
      <c r="R461" s="197"/>
      <c r="S461" s="197"/>
      <c r="T461" s="198"/>
      <c r="AT461" s="193" t="s">
        <v>142</v>
      </c>
      <c r="AU461" s="193" t="s">
        <v>85</v>
      </c>
      <c r="AV461" s="14" t="s">
        <v>83</v>
      </c>
      <c r="AW461" s="14" t="s">
        <v>32</v>
      </c>
      <c r="AX461" s="14" t="s">
        <v>76</v>
      </c>
      <c r="AY461" s="193" t="s">
        <v>132</v>
      </c>
    </row>
    <row r="462" spans="2:51" s="13" customFormat="1" ht="12">
      <c r="B462" s="184"/>
      <c r="D462" s="180" t="s">
        <v>142</v>
      </c>
      <c r="E462" s="185" t="s">
        <v>1</v>
      </c>
      <c r="F462" s="186" t="s">
        <v>785</v>
      </c>
      <c r="H462" s="187">
        <v>114.92</v>
      </c>
      <c r="I462" s="188"/>
      <c r="L462" s="184"/>
      <c r="M462" s="189"/>
      <c r="N462" s="190"/>
      <c r="O462" s="190"/>
      <c r="P462" s="190"/>
      <c r="Q462" s="190"/>
      <c r="R462" s="190"/>
      <c r="S462" s="190"/>
      <c r="T462" s="191"/>
      <c r="AT462" s="185" t="s">
        <v>142</v>
      </c>
      <c r="AU462" s="185" t="s">
        <v>85</v>
      </c>
      <c r="AV462" s="13" t="s">
        <v>85</v>
      </c>
      <c r="AW462" s="13" t="s">
        <v>32</v>
      </c>
      <c r="AX462" s="13" t="s">
        <v>76</v>
      </c>
      <c r="AY462" s="185" t="s">
        <v>132</v>
      </c>
    </row>
    <row r="463" spans="2:51" s="14" customFormat="1" ht="12">
      <c r="B463" s="192"/>
      <c r="D463" s="180" t="s">
        <v>142</v>
      </c>
      <c r="E463" s="193" t="s">
        <v>1</v>
      </c>
      <c r="F463" s="194" t="s">
        <v>478</v>
      </c>
      <c r="H463" s="193" t="s">
        <v>1</v>
      </c>
      <c r="I463" s="195"/>
      <c r="L463" s="192"/>
      <c r="M463" s="196"/>
      <c r="N463" s="197"/>
      <c r="O463" s="197"/>
      <c r="P463" s="197"/>
      <c r="Q463" s="197"/>
      <c r="R463" s="197"/>
      <c r="S463" s="197"/>
      <c r="T463" s="198"/>
      <c r="AT463" s="193" t="s">
        <v>142</v>
      </c>
      <c r="AU463" s="193" t="s">
        <v>85</v>
      </c>
      <c r="AV463" s="14" t="s">
        <v>83</v>
      </c>
      <c r="AW463" s="14" t="s">
        <v>32</v>
      </c>
      <c r="AX463" s="14" t="s">
        <v>76</v>
      </c>
      <c r="AY463" s="193" t="s">
        <v>132</v>
      </c>
    </row>
    <row r="464" spans="2:51" s="13" customFormat="1" ht="12">
      <c r="B464" s="184"/>
      <c r="D464" s="180" t="s">
        <v>142</v>
      </c>
      <c r="E464" s="185" t="s">
        <v>1</v>
      </c>
      <c r="F464" s="186" t="s">
        <v>740</v>
      </c>
      <c r="H464" s="187">
        <v>406.22</v>
      </c>
      <c r="I464" s="188"/>
      <c r="L464" s="184"/>
      <c r="M464" s="189"/>
      <c r="N464" s="190"/>
      <c r="O464" s="190"/>
      <c r="P464" s="190"/>
      <c r="Q464" s="190"/>
      <c r="R464" s="190"/>
      <c r="S464" s="190"/>
      <c r="T464" s="191"/>
      <c r="AT464" s="185" t="s">
        <v>142</v>
      </c>
      <c r="AU464" s="185" t="s">
        <v>85</v>
      </c>
      <c r="AV464" s="13" t="s">
        <v>85</v>
      </c>
      <c r="AW464" s="13" t="s">
        <v>32</v>
      </c>
      <c r="AX464" s="13" t="s">
        <v>76</v>
      </c>
      <c r="AY464" s="185" t="s">
        <v>132</v>
      </c>
    </row>
    <row r="465" spans="2:51" s="14" customFormat="1" ht="12">
      <c r="B465" s="192"/>
      <c r="D465" s="180" t="s">
        <v>142</v>
      </c>
      <c r="E465" s="193" t="s">
        <v>1</v>
      </c>
      <c r="F465" s="194" t="s">
        <v>334</v>
      </c>
      <c r="H465" s="193" t="s">
        <v>1</v>
      </c>
      <c r="I465" s="195"/>
      <c r="L465" s="192"/>
      <c r="M465" s="196"/>
      <c r="N465" s="197"/>
      <c r="O465" s="197"/>
      <c r="P465" s="197"/>
      <c r="Q465" s="197"/>
      <c r="R465" s="197"/>
      <c r="S465" s="197"/>
      <c r="T465" s="198"/>
      <c r="AT465" s="193" t="s">
        <v>142</v>
      </c>
      <c r="AU465" s="193" t="s">
        <v>85</v>
      </c>
      <c r="AV465" s="14" t="s">
        <v>83</v>
      </c>
      <c r="AW465" s="14" t="s">
        <v>32</v>
      </c>
      <c r="AX465" s="14" t="s">
        <v>76</v>
      </c>
      <c r="AY465" s="193" t="s">
        <v>132</v>
      </c>
    </row>
    <row r="466" spans="2:51" s="13" customFormat="1" ht="12">
      <c r="B466" s="184"/>
      <c r="D466" s="180" t="s">
        <v>142</v>
      </c>
      <c r="E466" s="185" t="s">
        <v>1</v>
      </c>
      <c r="F466" s="186" t="s">
        <v>359</v>
      </c>
      <c r="H466" s="187">
        <v>37</v>
      </c>
      <c r="I466" s="188"/>
      <c r="L466" s="184"/>
      <c r="M466" s="189"/>
      <c r="N466" s="190"/>
      <c r="O466" s="190"/>
      <c r="P466" s="190"/>
      <c r="Q466" s="190"/>
      <c r="R466" s="190"/>
      <c r="S466" s="190"/>
      <c r="T466" s="191"/>
      <c r="AT466" s="185" t="s">
        <v>142</v>
      </c>
      <c r="AU466" s="185" t="s">
        <v>85</v>
      </c>
      <c r="AV466" s="13" t="s">
        <v>85</v>
      </c>
      <c r="AW466" s="13" t="s">
        <v>32</v>
      </c>
      <c r="AX466" s="13" t="s">
        <v>76</v>
      </c>
      <c r="AY466" s="185" t="s">
        <v>132</v>
      </c>
    </row>
    <row r="467" spans="2:51" s="15" customFormat="1" ht="12">
      <c r="B467" s="199"/>
      <c r="D467" s="180" t="s">
        <v>142</v>
      </c>
      <c r="E467" s="200" t="s">
        <v>1</v>
      </c>
      <c r="F467" s="201" t="s">
        <v>152</v>
      </c>
      <c r="H467" s="202">
        <v>558.14</v>
      </c>
      <c r="I467" s="203"/>
      <c r="L467" s="199"/>
      <c r="M467" s="204"/>
      <c r="N467" s="205"/>
      <c r="O467" s="205"/>
      <c r="P467" s="205"/>
      <c r="Q467" s="205"/>
      <c r="R467" s="205"/>
      <c r="S467" s="205"/>
      <c r="T467" s="206"/>
      <c r="AT467" s="200" t="s">
        <v>142</v>
      </c>
      <c r="AU467" s="200" t="s">
        <v>85</v>
      </c>
      <c r="AV467" s="15" t="s">
        <v>138</v>
      </c>
      <c r="AW467" s="15" t="s">
        <v>32</v>
      </c>
      <c r="AX467" s="15" t="s">
        <v>83</v>
      </c>
      <c r="AY467" s="200" t="s">
        <v>132</v>
      </c>
    </row>
    <row r="468" spans="1:65" s="2" customFormat="1" ht="16.5" customHeight="1">
      <c r="A468" s="33"/>
      <c r="B468" s="166"/>
      <c r="C468" s="167" t="s">
        <v>534</v>
      </c>
      <c r="D468" s="167" t="s">
        <v>134</v>
      </c>
      <c r="E468" s="168" t="s">
        <v>550</v>
      </c>
      <c r="F468" s="169" t="s">
        <v>551</v>
      </c>
      <c r="G468" s="170" t="s">
        <v>137</v>
      </c>
      <c r="H468" s="171">
        <v>558.14</v>
      </c>
      <c r="I468" s="172"/>
      <c r="J468" s="173">
        <f>ROUND(I468*H468,2)</f>
        <v>0</v>
      </c>
      <c r="K468" s="169" t="s">
        <v>869</v>
      </c>
      <c r="L468" s="34"/>
      <c r="M468" s="174" t="s">
        <v>1</v>
      </c>
      <c r="N468" s="175" t="s">
        <v>41</v>
      </c>
      <c r="O468" s="59"/>
      <c r="P468" s="176">
        <f>O468*H468</f>
        <v>0</v>
      </c>
      <c r="Q468" s="176">
        <v>0.00158</v>
      </c>
      <c r="R468" s="176">
        <f>Q468*H468</f>
        <v>0.8818612</v>
      </c>
      <c r="S468" s="176">
        <v>0</v>
      </c>
      <c r="T468" s="177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78" t="s">
        <v>138</v>
      </c>
      <c r="AT468" s="178" t="s">
        <v>134</v>
      </c>
      <c r="AU468" s="178" t="s">
        <v>85</v>
      </c>
      <c r="AY468" s="18" t="s">
        <v>132</v>
      </c>
      <c r="BE468" s="179">
        <f>IF(N468="základní",J468,0)</f>
        <v>0</v>
      </c>
      <c r="BF468" s="179">
        <f>IF(N468="snížená",J468,0)</f>
        <v>0</v>
      </c>
      <c r="BG468" s="179">
        <f>IF(N468="zákl. přenesená",J468,0)</f>
        <v>0</v>
      </c>
      <c r="BH468" s="179">
        <f>IF(N468="sníž. přenesená",J468,0)</f>
        <v>0</v>
      </c>
      <c r="BI468" s="179">
        <f>IF(N468="nulová",J468,0)</f>
        <v>0</v>
      </c>
      <c r="BJ468" s="18" t="s">
        <v>83</v>
      </c>
      <c r="BK468" s="179">
        <f>ROUND(I468*H468,2)</f>
        <v>0</v>
      </c>
      <c r="BL468" s="18" t="s">
        <v>138</v>
      </c>
      <c r="BM468" s="178" t="s">
        <v>786</v>
      </c>
    </row>
    <row r="469" spans="2:51" s="14" customFormat="1" ht="12">
      <c r="B469" s="192"/>
      <c r="D469" s="180" t="s">
        <v>142</v>
      </c>
      <c r="E469" s="193" t="s">
        <v>1</v>
      </c>
      <c r="F469" s="194" t="s">
        <v>332</v>
      </c>
      <c r="H469" s="193" t="s">
        <v>1</v>
      </c>
      <c r="I469" s="195"/>
      <c r="L469" s="192"/>
      <c r="M469" s="196"/>
      <c r="N469" s="197"/>
      <c r="O469" s="197"/>
      <c r="P469" s="197"/>
      <c r="Q469" s="197"/>
      <c r="R469" s="197"/>
      <c r="S469" s="197"/>
      <c r="T469" s="198"/>
      <c r="AT469" s="193" t="s">
        <v>142</v>
      </c>
      <c r="AU469" s="193" t="s">
        <v>85</v>
      </c>
      <c r="AV469" s="14" t="s">
        <v>83</v>
      </c>
      <c r="AW469" s="14" t="s">
        <v>32</v>
      </c>
      <c r="AX469" s="14" t="s">
        <v>76</v>
      </c>
      <c r="AY469" s="193" t="s">
        <v>132</v>
      </c>
    </row>
    <row r="470" spans="2:51" s="13" customFormat="1" ht="12">
      <c r="B470" s="184"/>
      <c r="D470" s="180" t="s">
        <v>142</v>
      </c>
      <c r="E470" s="185" t="s">
        <v>1</v>
      </c>
      <c r="F470" s="186" t="s">
        <v>785</v>
      </c>
      <c r="H470" s="187">
        <v>114.92</v>
      </c>
      <c r="I470" s="188"/>
      <c r="L470" s="184"/>
      <c r="M470" s="189"/>
      <c r="N470" s="190"/>
      <c r="O470" s="190"/>
      <c r="P470" s="190"/>
      <c r="Q470" s="190"/>
      <c r="R470" s="190"/>
      <c r="S470" s="190"/>
      <c r="T470" s="191"/>
      <c r="AT470" s="185" t="s">
        <v>142</v>
      </c>
      <c r="AU470" s="185" t="s">
        <v>85</v>
      </c>
      <c r="AV470" s="13" t="s">
        <v>85</v>
      </c>
      <c r="AW470" s="13" t="s">
        <v>32</v>
      </c>
      <c r="AX470" s="13" t="s">
        <v>76</v>
      </c>
      <c r="AY470" s="185" t="s">
        <v>132</v>
      </c>
    </row>
    <row r="471" spans="2:51" s="14" customFormat="1" ht="12">
      <c r="B471" s="192"/>
      <c r="D471" s="180" t="s">
        <v>142</v>
      </c>
      <c r="E471" s="193" t="s">
        <v>1</v>
      </c>
      <c r="F471" s="194" t="s">
        <v>478</v>
      </c>
      <c r="H471" s="193" t="s">
        <v>1</v>
      </c>
      <c r="I471" s="195"/>
      <c r="L471" s="192"/>
      <c r="M471" s="196"/>
      <c r="N471" s="197"/>
      <c r="O471" s="197"/>
      <c r="P471" s="197"/>
      <c r="Q471" s="197"/>
      <c r="R471" s="197"/>
      <c r="S471" s="197"/>
      <c r="T471" s="198"/>
      <c r="AT471" s="193" t="s">
        <v>142</v>
      </c>
      <c r="AU471" s="193" t="s">
        <v>85</v>
      </c>
      <c r="AV471" s="14" t="s">
        <v>83</v>
      </c>
      <c r="AW471" s="14" t="s">
        <v>32</v>
      </c>
      <c r="AX471" s="14" t="s">
        <v>76</v>
      </c>
      <c r="AY471" s="193" t="s">
        <v>132</v>
      </c>
    </row>
    <row r="472" spans="2:51" s="13" customFormat="1" ht="12">
      <c r="B472" s="184"/>
      <c r="D472" s="180" t="s">
        <v>142</v>
      </c>
      <c r="E472" s="185" t="s">
        <v>1</v>
      </c>
      <c r="F472" s="186" t="s">
        <v>740</v>
      </c>
      <c r="H472" s="187">
        <v>406.22</v>
      </c>
      <c r="I472" s="188"/>
      <c r="L472" s="184"/>
      <c r="M472" s="189"/>
      <c r="N472" s="190"/>
      <c r="O472" s="190"/>
      <c r="P472" s="190"/>
      <c r="Q472" s="190"/>
      <c r="R472" s="190"/>
      <c r="S472" s="190"/>
      <c r="T472" s="191"/>
      <c r="AT472" s="185" t="s">
        <v>142</v>
      </c>
      <c r="AU472" s="185" t="s">
        <v>85</v>
      </c>
      <c r="AV472" s="13" t="s">
        <v>85</v>
      </c>
      <c r="AW472" s="13" t="s">
        <v>32</v>
      </c>
      <c r="AX472" s="13" t="s">
        <v>76</v>
      </c>
      <c r="AY472" s="185" t="s">
        <v>132</v>
      </c>
    </row>
    <row r="473" spans="2:51" s="14" customFormat="1" ht="12">
      <c r="B473" s="192"/>
      <c r="D473" s="180" t="s">
        <v>142</v>
      </c>
      <c r="E473" s="193" t="s">
        <v>1</v>
      </c>
      <c r="F473" s="194" t="s">
        <v>334</v>
      </c>
      <c r="H473" s="193" t="s">
        <v>1</v>
      </c>
      <c r="I473" s="195"/>
      <c r="L473" s="192"/>
      <c r="M473" s="196"/>
      <c r="N473" s="197"/>
      <c r="O473" s="197"/>
      <c r="P473" s="197"/>
      <c r="Q473" s="197"/>
      <c r="R473" s="197"/>
      <c r="S473" s="197"/>
      <c r="T473" s="198"/>
      <c r="AT473" s="193" t="s">
        <v>142</v>
      </c>
      <c r="AU473" s="193" t="s">
        <v>85</v>
      </c>
      <c r="AV473" s="14" t="s">
        <v>83</v>
      </c>
      <c r="AW473" s="14" t="s">
        <v>32</v>
      </c>
      <c r="AX473" s="14" t="s">
        <v>76</v>
      </c>
      <c r="AY473" s="193" t="s">
        <v>132</v>
      </c>
    </row>
    <row r="474" spans="2:51" s="13" customFormat="1" ht="12">
      <c r="B474" s="184"/>
      <c r="D474" s="180" t="s">
        <v>142</v>
      </c>
      <c r="E474" s="185" t="s">
        <v>1</v>
      </c>
      <c r="F474" s="186" t="s">
        <v>359</v>
      </c>
      <c r="H474" s="187">
        <v>37</v>
      </c>
      <c r="I474" s="188"/>
      <c r="L474" s="184"/>
      <c r="M474" s="189"/>
      <c r="N474" s="190"/>
      <c r="O474" s="190"/>
      <c r="P474" s="190"/>
      <c r="Q474" s="190"/>
      <c r="R474" s="190"/>
      <c r="S474" s="190"/>
      <c r="T474" s="191"/>
      <c r="AT474" s="185" t="s">
        <v>142</v>
      </c>
      <c r="AU474" s="185" t="s">
        <v>85</v>
      </c>
      <c r="AV474" s="13" t="s">
        <v>85</v>
      </c>
      <c r="AW474" s="13" t="s">
        <v>32</v>
      </c>
      <c r="AX474" s="13" t="s">
        <v>76</v>
      </c>
      <c r="AY474" s="185" t="s">
        <v>132</v>
      </c>
    </row>
    <row r="475" spans="2:51" s="15" customFormat="1" ht="12">
      <c r="B475" s="199"/>
      <c r="D475" s="180" t="s">
        <v>142</v>
      </c>
      <c r="E475" s="200" t="s">
        <v>1</v>
      </c>
      <c r="F475" s="201" t="s">
        <v>152</v>
      </c>
      <c r="H475" s="202">
        <v>558.14</v>
      </c>
      <c r="I475" s="203"/>
      <c r="L475" s="199"/>
      <c r="M475" s="204"/>
      <c r="N475" s="205"/>
      <c r="O475" s="205"/>
      <c r="P475" s="205"/>
      <c r="Q475" s="205"/>
      <c r="R475" s="205"/>
      <c r="S475" s="205"/>
      <c r="T475" s="206"/>
      <c r="AT475" s="200" t="s">
        <v>142</v>
      </c>
      <c r="AU475" s="200" t="s">
        <v>85</v>
      </c>
      <c r="AV475" s="15" t="s">
        <v>138</v>
      </c>
      <c r="AW475" s="15" t="s">
        <v>32</v>
      </c>
      <c r="AX475" s="15" t="s">
        <v>83</v>
      </c>
      <c r="AY475" s="200" t="s">
        <v>132</v>
      </c>
    </row>
    <row r="476" spans="1:65" s="2" customFormat="1" ht="24" customHeight="1">
      <c r="A476" s="33"/>
      <c r="B476" s="166"/>
      <c r="C476" s="167" t="s">
        <v>540</v>
      </c>
      <c r="D476" s="167" t="s">
        <v>134</v>
      </c>
      <c r="E476" s="168" t="s">
        <v>554</v>
      </c>
      <c r="F476" s="169" t="s">
        <v>555</v>
      </c>
      <c r="G476" s="170" t="s">
        <v>161</v>
      </c>
      <c r="H476" s="171">
        <v>37.5</v>
      </c>
      <c r="I476" s="172"/>
      <c r="J476" s="173">
        <f>ROUND(I476*H476,2)</f>
        <v>0</v>
      </c>
      <c r="K476" s="169" t="s">
        <v>869</v>
      </c>
      <c r="L476" s="34"/>
      <c r="M476" s="174" t="s">
        <v>1</v>
      </c>
      <c r="N476" s="175" t="s">
        <v>41</v>
      </c>
      <c r="O476" s="59"/>
      <c r="P476" s="176">
        <f>O476*H476</f>
        <v>0</v>
      </c>
      <c r="Q476" s="176">
        <v>0</v>
      </c>
      <c r="R476" s="176">
        <f>Q476*H476</f>
        <v>0</v>
      </c>
      <c r="S476" s="176">
        <v>0</v>
      </c>
      <c r="T476" s="177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78" t="s">
        <v>138</v>
      </c>
      <c r="AT476" s="178" t="s">
        <v>134</v>
      </c>
      <c r="AU476" s="178" t="s">
        <v>85</v>
      </c>
      <c r="AY476" s="18" t="s">
        <v>132</v>
      </c>
      <c r="BE476" s="179">
        <f>IF(N476="základní",J476,0)</f>
        <v>0</v>
      </c>
      <c r="BF476" s="179">
        <f>IF(N476="snížená",J476,0)</f>
        <v>0</v>
      </c>
      <c r="BG476" s="179">
        <f>IF(N476="zákl. přenesená",J476,0)</f>
        <v>0</v>
      </c>
      <c r="BH476" s="179">
        <f>IF(N476="sníž. přenesená",J476,0)</f>
        <v>0</v>
      </c>
      <c r="BI476" s="179">
        <f>IF(N476="nulová",J476,0)</f>
        <v>0</v>
      </c>
      <c r="BJ476" s="18" t="s">
        <v>83</v>
      </c>
      <c r="BK476" s="179">
        <f>ROUND(I476*H476,2)</f>
        <v>0</v>
      </c>
      <c r="BL476" s="18" t="s">
        <v>138</v>
      </c>
      <c r="BM476" s="178" t="s">
        <v>787</v>
      </c>
    </row>
    <row r="477" spans="1:47" s="2" customFormat="1" ht="39">
      <c r="A477" s="33"/>
      <c r="B477" s="34"/>
      <c r="C477" s="33"/>
      <c r="D477" s="180" t="s">
        <v>140</v>
      </c>
      <c r="E477" s="33"/>
      <c r="F477" s="181" t="s">
        <v>788</v>
      </c>
      <c r="G477" s="33"/>
      <c r="H477" s="33"/>
      <c r="I477" s="102"/>
      <c r="J477" s="33"/>
      <c r="K477" s="33"/>
      <c r="L477" s="34"/>
      <c r="M477" s="182"/>
      <c r="N477" s="183"/>
      <c r="O477" s="59"/>
      <c r="P477" s="59"/>
      <c r="Q477" s="59"/>
      <c r="R477" s="59"/>
      <c r="S477" s="59"/>
      <c r="T477" s="60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140</v>
      </c>
      <c r="AU477" s="18" t="s">
        <v>85</v>
      </c>
    </row>
    <row r="478" spans="2:51" s="13" customFormat="1" ht="12">
      <c r="B478" s="184"/>
      <c r="D478" s="180" t="s">
        <v>142</v>
      </c>
      <c r="E478" s="185" t="s">
        <v>1</v>
      </c>
      <c r="F478" s="186" t="s">
        <v>558</v>
      </c>
      <c r="H478" s="187">
        <v>37.5</v>
      </c>
      <c r="I478" s="188"/>
      <c r="L478" s="184"/>
      <c r="M478" s="189"/>
      <c r="N478" s="190"/>
      <c r="O478" s="190"/>
      <c r="P478" s="190"/>
      <c r="Q478" s="190"/>
      <c r="R478" s="190"/>
      <c r="S478" s="190"/>
      <c r="T478" s="191"/>
      <c r="AT478" s="185" t="s">
        <v>142</v>
      </c>
      <c r="AU478" s="185" t="s">
        <v>85</v>
      </c>
      <c r="AV478" s="13" t="s">
        <v>85</v>
      </c>
      <c r="AW478" s="13" t="s">
        <v>32</v>
      </c>
      <c r="AX478" s="13" t="s">
        <v>83</v>
      </c>
      <c r="AY478" s="185" t="s">
        <v>132</v>
      </c>
    </row>
    <row r="479" spans="1:65" s="2" customFormat="1" ht="24" customHeight="1">
      <c r="A479" s="33"/>
      <c r="B479" s="166"/>
      <c r="C479" s="207" t="s">
        <v>544</v>
      </c>
      <c r="D479" s="207" t="s">
        <v>243</v>
      </c>
      <c r="E479" s="208" t="s">
        <v>560</v>
      </c>
      <c r="F479" s="209" t="s">
        <v>561</v>
      </c>
      <c r="G479" s="210" t="s">
        <v>562</v>
      </c>
      <c r="H479" s="211">
        <v>75</v>
      </c>
      <c r="I479" s="212"/>
      <c r="J479" s="213">
        <f>ROUND(I479*H479,2)</f>
        <v>0</v>
      </c>
      <c r="K479" s="209" t="s">
        <v>869</v>
      </c>
      <c r="L479" s="214"/>
      <c r="M479" s="215" t="s">
        <v>1</v>
      </c>
      <c r="N479" s="216" t="s">
        <v>41</v>
      </c>
      <c r="O479" s="59"/>
      <c r="P479" s="176">
        <f>O479*H479</f>
        <v>0</v>
      </c>
      <c r="Q479" s="176">
        <v>0</v>
      </c>
      <c r="R479" s="176">
        <f>Q479*H479</f>
        <v>0</v>
      </c>
      <c r="S479" s="176">
        <v>0</v>
      </c>
      <c r="T479" s="177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78" t="s">
        <v>184</v>
      </c>
      <c r="AT479" s="178" t="s">
        <v>243</v>
      </c>
      <c r="AU479" s="178" t="s">
        <v>85</v>
      </c>
      <c r="AY479" s="18" t="s">
        <v>132</v>
      </c>
      <c r="BE479" s="179">
        <f>IF(N479="základní",J479,0)</f>
        <v>0</v>
      </c>
      <c r="BF479" s="179">
        <f>IF(N479="snížená",J479,0)</f>
        <v>0</v>
      </c>
      <c r="BG479" s="179">
        <f>IF(N479="zákl. přenesená",J479,0)</f>
        <v>0</v>
      </c>
      <c r="BH479" s="179">
        <f>IF(N479="sníž. přenesená",J479,0)</f>
        <v>0</v>
      </c>
      <c r="BI479" s="179">
        <f>IF(N479="nulová",J479,0)</f>
        <v>0</v>
      </c>
      <c r="BJ479" s="18" t="s">
        <v>83</v>
      </c>
      <c r="BK479" s="179">
        <f>ROUND(I479*H479,2)</f>
        <v>0</v>
      </c>
      <c r="BL479" s="18" t="s">
        <v>138</v>
      </c>
      <c r="BM479" s="178" t="s">
        <v>789</v>
      </c>
    </row>
    <row r="480" spans="1:47" s="2" customFormat="1" ht="19.5">
      <c r="A480" s="33"/>
      <c r="B480" s="34"/>
      <c r="C480" s="33"/>
      <c r="D480" s="180" t="s">
        <v>140</v>
      </c>
      <c r="E480" s="33"/>
      <c r="F480" s="181" t="s">
        <v>564</v>
      </c>
      <c r="G480" s="33"/>
      <c r="H480" s="33"/>
      <c r="I480" s="102"/>
      <c r="J480" s="33"/>
      <c r="K480" s="33"/>
      <c r="L480" s="34"/>
      <c r="M480" s="182"/>
      <c r="N480" s="183"/>
      <c r="O480" s="59"/>
      <c r="P480" s="59"/>
      <c r="Q480" s="59"/>
      <c r="R480" s="59"/>
      <c r="S480" s="59"/>
      <c r="T480" s="60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140</v>
      </c>
      <c r="AU480" s="18" t="s">
        <v>85</v>
      </c>
    </row>
    <row r="481" spans="2:51" s="13" customFormat="1" ht="12">
      <c r="B481" s="184"/>
      <c r="D481" s="180" t="s">
        <v>142</v>
      </c>
      <c r="E481" s="185" t="s">
        <v>1</v>
      </c>
      <c r="F481" s="186" t="s">
        <v>565</v>
      </c>
      <c r="H481" s="187">
        <v>75</v>
      </c>
      <c r="I481" s="188"/>
      <c r="L481" s="184"/>
      <c r="M481" s="189"/>
      <c r="N481" s="190"/>
      <c r="O481" s="190"/>
      <c r="P481" s="190"/>
      <c r="Q481" s="190"/>
      <c r="R481" s="190"/>
      <c r="S481" s="190"/>
      <c r="T481" s="191"/>
      <c r="AT481" s="185" t="s">
        <v>142</v>
      </c>
      <c r="AU481" s="185" t="s">
        <v>85</v>
      </c>
      <c r="AV481" s="13" t="s">
        <v>85</v>
      </c>
      <c r="AW481" s="13" t="s">
        <v>32</v>
      </c>
      <c r="AX481" s="13" t="s">
        <v>83</v>
      </c>
      <c r="AY481" s="185" t="s">
        <v>132</v>
      </c>
    </row>
    <row r="482" spans="1:65" s="2" customFormat="1" ht="24" customHeight="1">
      <c r="A482" s="33"/>
      <c r="B482" s="166"/>
      <c r="C482" s="167" t="s">
        <v>549</v>
      </c>
      <c r="D482" s="167" t="s">
        <v>134</v>
      </c>
      <c r="E482" s="168" t="s">
        <v>567</v>
      </c>
      <c r="F482" s="169" t="s">
        <v>568</v>
      </c>
      <c r="G482" s="170" t="s">
        <v>171</v>
      </c>
      <c r="H482" s="171">
        <v>18.75</v>
      </c>
      <c r="I482" s="172"/>
      <c r="J482" s="173">
        <f>ROUND(I482*H482,2)</f>
        <v>0</v>
      </c>
      <c r="K482" s="169" t="s">
        <v>869</v>
      </c>
      <c r="L482" s="34"/>
      <c r="M482" s="174" t="s">
        <v>1</v>
      </c>
      <c r="N482" s="175" t="s">
        <v>41</v>
      </c>
      <c r="O482" s="59"/>
      <c r="P482" s="176">
        <f>O482*H482</f>
        <v>0</v>
      </c>
      <c r="Q482" s="176">
        <v>0.00158</v>
      </c>
      <c r="R482" s="176">
        <f>Q482*H482</f>
        <v>0.029625000000000002</v>
      </c>
      <c r="S482" s="176">
        <v>0</v>
      </c>
      <c r="T482" s="177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78" t="s">
        <v>138</v>
      </c>
      <c r="AT482" s="178" t="s">
        <v>134</v>
      </c>
      <c r="AU482" s="178" t="s">
        <v>85</v>
      </c>
      <c r="AY482" s="18" t="s">
        <v>132</v>
      </c>
      <c r="BE482" s="179">
        <f>IF(N482="základní",J482,0)</f>
        <v>0</v>
      </c>
      <c r="BF482" s="179">
        <f>IF(N482="snížená",J482,0)</f>
        <v>0</v>
      </c>
      <c r="BG482" s="179">
        <f>IF(N482="zákl. přenesená",J482,0)</f>
        <v>0</v>
      </c>
      <c r="BH482" s="179">
        <f>IF(N482="sníž. přenesená",J482,0)</f>
        <v>0</v>
      </c>
      <c r="BI482" s="179">
        <f>IF(N482="nulová",J482,0)</f>
        <v>0</v>
      </c>
      <c r="BJ482" s="18" t="s">
        <v>83</v>
      </c>
      <c r="BK482" s="179">
        <f>ROUND(I482*H482,2)</f>
        <v>0</v>
      </c>
      <c r="BL482" s="18" t="s">
        <v>138</v>
      </c>
      <c r="BM482" s="178" t="s">
        <v>790</v>
      </c>
    </row>
    <row r="483" spans="1:47" s="2" customFormat="1" ht="29.25">
      <c r="A483" s="33"/>
      <c r="B483" s="34"/>
      <c r="C483" s="33"/>
      <c r="D483" s="180" t="s">
        <v>140</v>
      </c>
      <c r="E483" s="33"/>
      <c r="F483" s="181" t="s">
        <v>570</v>
      </c>
      <c r="G483" s="33"/>
      <c r="H483" s="33"/>
      <c r="I483" s="102"/>
      <c r="J483" s="33"/>
      <c r="K483" s="33"/>
      <c r="L483" s="34"/>
      <c r="M483" s="182"/>
      <c r="N483" s="183"/>
      <c r="O483" s="59"/>
      <c r="P483" s="59"/>
      <c r="Q483" s="59"/>
      <c r="R483" s="59"/>
      <c r="S483" s="59"/>
      <c r="T483" s="60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140</v>
      </c>
      <c r="AU483" s="18" t="s">
        <v>85</v>
      </c>
    </row>
    <row r="484" spans="2:51" s="13" customFormat="1" ht="12">
      <c r="B484" s="184"/>
      <c r="D484" s="180" t="s">
        <v>142</v>
      </c>
      <c r="E484" s="185" t="s">
        <v>1</v>
      </c>
      <c r="F484" s="186" t="s">
        <v>571</v>
      </c>
      <c r="H484" s="187">
        <v>18.75</v>
      </c>
      <c r="I484" s="188"/>
      <c r="L484" s="184"/>
      <c r="M484" s="189"/>
      <c r="N484" s="190"/>
      <c r="O484" s="190"/>
      <c r="P484" s="190"/>
      <c r="Q484" s="190"/>
      <c r="R484" s="190"/>
      <c r="S484" s="190"/>
      <c r="T484" s="191"/>
      <c r="AT484" s="185" t="s">
        <v>142</v>
      </c>
      <c r="AU484" s="185" t="s">
        <v>85</v>
      </c>
      <c r="AV484" s="13" t="s">
        <v>85</v>
      </c>
      <c r="AW484" s="13" t="s">
        <v>32</v>
      </c>
      <c r="AX484" s="13" t="s">
        <v>83</v>
      </c>
      <c r="AY484" s="185" t="s">
        <v>132</v>
      </c>
    </row>
    <row r="485" spans="1:65" s="2" customFormat="1" ht="16.5" customHeight="1">
      <c r="A485" s="33"/>
      <c r="B485" s="166"/>
      <c r="C485" s="167" t="s">
        <v>553</v>
      </c>
      <c r="D485" s="167" t="s">
        <v>134</v>
      </c>
      <c r="E485" s="168" t="s">
        <v>573</v>
      </c>
      <c r="F485" s="169" t="s">
        <v>574</v>
      </c>
      <c r="G485" s="170" t="s">
        <v>529</v>
      </c>
      <c r="H485" s="171">
        <v>75</v>
      </c>
      <c r="I485" s="172"/>
      <c r="J485" s="173">
        <f>ROUND(I485*H485,2)</f>
        <v>0</v>
      </c>
      <c r="K485" s="169" t="s">
        <v>869</v>
      </c>
      <c r="L485" s="34"/>
      <c r="M485" s="174" t="s">
        <v>1</v>
      </c>
      <c r="N485" s="175" t="s">
        <v>41</v>
      </c>
      <c r="O485" s="59"/>
      <c r="P485" s="176">
        <f>O485*H485</f>
        <v>0</v>
      </c>
      <c r="Q485" s="176">
        <v>0</v>
      </c>
      <c r="R485" s="176">
        <f>Q485*H485</f>
        <v>0</v>
      </c>
      <c r="S485" s="176">
        <v>0</v>
      </c>
      <c r="T485" s="177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78" t="s">
        <v>138</v>
      </c>
      <c r="AT485" s="178" t="s">
        <v>134</v>
      </c>
      <c r="AU485" s="178" t="s">
        <v>85</v>
      </c>
      <c r="AY485" s="18" t="s">
        <v>132</v>
      </c>
      <c r="BE485" s="179">
        <f>IF(N485="základní",J485,0)</f>
        <v>0</v>
      </c>
      <c r="BF485" s="179">
        <f>IF(N485="snížená",J485,0)</f>
        <v>0</v>
      </c>
      <c r="BG485" s="179">
        <f>IF(N485="zákl. přenesená",J485,0)</f>
        <v>0</v>
      </c>
      <c r="BH485" s="179">
        <f>IF(N485="sníž. přenesená",J485,0)</f>
        <v>0</v>
      </c>
      <c r="BI485" s="179">
        <f>IF(N485="nulová",J485,0)</f>
        <v>0</v>
      </c>
      <c r="BJ485" s="18" t="s">
        <v>83</v>
      </c>
      <c r="BK485" s="179">
        <f>ROUND(I485*H485,2)</f>
        <v>0</v>
      </c>
      <c r="BL485" s="18" t="s">
        <v>138</v>
      </c>
      <c r="BM485" s="178" t="s">
        <v>791</v>
      </c>
    </row>
    <row r="486" spans="1:47" s="2" customFormat="1" ht="29.25">
      <c r="A486" s="33"/>
      <c r="B486" s="34"/>
      <c r="C486" s="33"/>
      <c r="D486" s="180" t="s">
        <v>140</v>
      </c>
      <c r="E486" s="33"/>
      <c r="F486" s="181" t="s">
        <v>792</v>
      </c>
      <c r="G486" s="33"/>
      <c r="H486" s="33"/>
      <c r="I486" s="102"/>
      <c r="J486" s="33"/>
      <c r="K486" s="33"/>
      <c r="L486" s="34"/>
      <c r="M486" s="182"/>
      <c r="N486" s="183"/>
      <c r="O486" s="59"/>
      <c r="P486" s="59"/>
      <c r="Q486" s="59"/>
      <c r="R486" s="59"/>
      <c r="S486" s="59"/>
      <c r="T486" s="60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T486" s="18" t="s">
        <v>140</v>
      </c>
      <c r="AU486" s="18" t="s">
        <v>85</v>
      </c>
    </row>
    <row r="487" spans="2:51" s="13" customFormat="1" ht="12">
      <c r="B487" s="184"/>
      <c r="D487" s="180" t="s">
        <v>142</v>
      </c>
      <c r="E487" s="185" t="s">
        <v>1</v>
      </c>
      <c r="F487" s="186" t="s">
        <v>565</v>
      </c>
      <c r="H487" s="187">
        <v>75</v>
      </c>
      <c r="I487" s="188"/>
      <c r="L487" s="184"/>
      <c r="M487" s="189"/>
      <c r="N487" s="190"/>
      <c r="O487" s="190"/>
      <c r="P487" s="190"/>
      <c r="Q487" s="190"/>
      <c r="R487" s="190"/>
      <c r="S487" s="190"/>
      <c r="T487" s="191"/>
      <c r="AT487" s="185" t="s">
        <v>142</v>
      </c>
      <c r="AU487" s="185" t="s">
        <v>85</v>
      </c>
      <c r="AV487" s="13" t="s">
        <v>85</v>
      </c>
      <c r="AW487" s="13" t="s">
        <v>32</v>
      </c>
      <c r="AX487" s="13" t="s">
        <v>83</v>
      </c>
      <c r="AY487" s="185" t="s">
        <v>132</v>
      </c>
    </row>
    <row r="488" spans="1:65" s="2" customFormat="1" ht="24" customHeight="1">
      <c r="A488" s="33"/>
      <c r="B488" s="166"/>
      <c r="C488" s="167" t="s">
        <v>559</v>
      </c>
      <c r="D488" s="167" t="s">
        <v>134</v>
      </c>
      <c r="E488" s="168" t="s">
        <v>578</v>
      </c>
      <c r="F488" s="169" t="s">
        <v>579</v>
      </c>
      <c r="G488" s="170" t="s">
        <v>137</v>
      </c>
      <c r="H488" s="171">
        <v>487.464</v>
      </c>
      <c r="I488" s="172"/>
      <c r="J488" s="173">
        <f>ROUND(I488*H488,2)</f>
        <v>0</v>
      </c>
      <c r="K488" s="169" t="s">
        <v>869</v>
      </c>
      <c r="L488" s="34"/>
      <c r="M488" s="174" t="s">
        <v>1</v>
      </c>
      <c r="N488" s="175" t="s">
        <v>41</v>
      </c>
      <c r="O488" s="59"/>
      <c r="P488" s="176">
        <f>O488*H488</f>
        <v>0</v>
      </c>
      <c r="Q488" s="176">
        <v>0</v>
      </c>
      <c r="R488" s="176">
        <f>Q488*H488</f>
        <v>0</v>
      </c>
      <c r="S488" s="176">
        <v>0.0225</v>
      </c>
      <c r="T488" s="177">
        <f>S488*H488</f>
        <v>10.967939999999999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78" t="s">
        <v>138</v>
      </c>
      <c r="AT488" s="178" t="s">
        <v>134</v>
      </c>
      <c r="AU488" s="178" t="s">
        <v>85</v>
      </c>
      <c r="AY488" s="18" t="s">
        <v>132</v>
      </c>
      <c r="BE488" s="179">
        <f>IF(N488="základní",J488,0)</f>
        <v>0</v>
      </c>
      <c r="BF488" s="179">
        <f>IF(N488="snížená",J488,0)</f>
        <v>0</v>
      </c>
      <c r="BG488" s="179">
        <f>IF(N488="zákl. přenesená",J488,0)</f>
        <v>0</v>
      </c>
      <c r="BH488" s="179">
        <f>IF(N488="sníž. přenesená",J488,0)</f>
        <v>0</v>
      </c>
      <c r="BI488" s="179">
        <f>IF(N488="nulová",J488,0)</f>
        <v>0</v>
      </c>
      <c r="BJ488" s="18" t="s">
        <v>83</v>
      </c>
      <c r="BK488" s="179">
        <f>ROUND(I488*H488,2)</f>
        <v>0</v>
      </c>
      <c r="BL488" s="18" t="s">
        <v>138</v>
      </c>
      <c r="BM488" s="178" t="s">
        <v>793</v>
      </c>
    </row>
    <row r="489" spans="1:47" s="2" customFormat="1" ht="29.25">
      <c r="A489" s="33"/>
      <c r="B489" s="34"/>
      <c r="C489" s="33"/>
      <c r="D489" s="180" t="s">
        <v>140</v>
      </c>
      <c r="E489" s="33"/>
      <c r="F489" s="181" t="s">
        <v>794</v>
      </c>
      <c r="G489" s="33"/>
      <c r="H489" s="33"/>
      <c r="I489" s="102"/>
      <c r="J489" s="33"/>
      <c r="K489" s="33"/>
      <c r="L489" s="34"/>
      <c r="M489" s="182"/>
      <c r="N489" s="183"/>
      <c r="O489" s="59"/>
      <c r="P489" s="59"/>
      <c r="Q489" s="59"/>
      <c r="R489" s="59"/>
      <c r="S489" s="59"/>
      <c r="T489" s="60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140</v>
      </c>
      <c r="AU489" s="18" t="s">
        <v>85</v>
      </c>
    </row>
    <row r="490" spans="1:65" s="2" customFormat="1" ht="24" customHeight="1">
      <c r="A490" s="33"/>
      <c r="B490" s="166"/>
      <c r="C490" s="167" t="s">
        <v>566</v>
      </c>
      <c r="D490" s="167" t="s">
        <v>134</v>
      </c>
      <c r="E490" s="168" t="s">
        <v>584</v>
      </c>
      <c r="F490" s="169" t="s">
        <v>585</v>
      </c>
      <c r="G490" s="170" t="s">
        <v>137</v>
      </c>
      <c r="H490" s="171">
        <v>3899.712</v>
      </c>
      <c r="I490" s="172"/>
      <c r="J490" s="173">
        <f>ROUND(I490*H490,2)</f>
        <v>0</v>
      </c>
      <c r="K490" s="169" t="s">
        <v>869</v>
      </c>
      <c r="L490" s="34"/>
      <c r="M490" s="174" t="s">
        <v>1</v>
      </c>
      <c r="N490" s="175" t="s">
        <v>41</v>
      </c>
      <c r="O490" s="59"/>
      <c r="P490" s="176">
        <f>O490*H490</f>
        <v>0</v>
      </c>
      <c r="Q490" s="176">
        <v>0</v>
      </c>
      <c r="R490" s="176">
        <f>Q490*H490</f>
        <v>0</v>
      </c>
      <c r="S490" s="176">
        <v>0.0045</v>
      </c>
      <c r="T490" s="177">
        <f>S490*H490</f>
        <v>17.548703999999997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78" t="s">
        <v>138</v>
      </c>
      <c r="AT490" s="178" t="s">
        <v>134</v>
      </c>
      <c r="AU490" s="178" t="s">
        <v>85</v>
      </c>
      <c r="AY490" s="18" t="s">
        <v>132</v>
      </c>
      <c r="BE490" s="179">
        <f>IF(N490="základní",J490,0)</f>
        <v>0</v>
      </c>
      <c r="BF490" s="179">
        <f>IF(N490="snížená",J490,0)</f>
        <v>0</v>
      </c>
      <c r="BG490" s="179">
        <f>IF(N490="zákl. přenesená",J490,0)</f>
        <v>0</v>
      </c>
      <c r="BH490" s="179">
        <f>IF(N490="sníž. přenesená",J490,0)</f>
        <v>0</v>
      </c>
      <c r="BI490" s="179">
        <f>IF(N490="nulová",J490,0)</f>
        <v>0</v>
      </c>
      <c r="BJ490" s="18" t="s">
        <v>83</v>
      </c>
      <c r="BK490" s="179">
        <f>ROUND(I490*H490,2)</f>
        <v>0</v>
      </c>
      <c r="BL490" s="18" t="s">
        <v>138</v>
      </c>
      <c r="BM490" s="178" t="s">
        <v>795</v>
      </c>
    </row>
    <row r="491" spans="1:47" s="2" customFormat="1" ht="19.5">
      <c r="A491" s="33"/>
      <c r="B491" s="34"/>
      <c r="C491" s="33"/>
      <c r="D491" s="180" t="s">
        <v>140</v>
      </c>
      <c r="E491" s="33"/>
      <c r="F491" s="181" t="s">
        <v>633</v>
      </c>
      <c r="G491" s="33"/>
      <c r="H491" s="33"/>
      <c r="I491" s="102"/>
      <c r="J491" s="33"/>
      <c r="K491" s="33"/>
      <c r="L491" s="34"/>
      <c r="M491" s="182"/>
      <c r="N491" s="183"/>
      <c r="O491" s="59"/>
      <c r="P491" s="59"/>
      <c r="Q491" s="59"/>
      <c r="R491" s="59"/>
      <c r="S491" s="59"/>
      <c r="T491" s="60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T491" s="18" t="s">
        <v>140</v>
      </c>
      <c r="AU491" s="18" t="s">
        <v>85</v>
      </c>
    </row>
    <row r="492" spans="2:51" s="14" customFormat="1" ht="12">
      <c r="B492" s="192"/>
      <c r="D492" s="180" t="s">
        <v>142</v>
      </c>
      <c r="E492" s="193" t="s">
        <v>1</v>
      </c>
      <c r="F492" s="194" t="s">
        <v>587</v>
      </c>
      <c r="H492" s="193" t="s">
        <v>1</v>
      </c>
      <c r="I492" s="195"/>
      <c r="L492" s="192"/>
      <c r="M492" s="196"/>
      <c r="N492" s="197"/>
      <c r="O492" s="197"/>
      <c r="P492" s="197"/>
      <c r="Q492" s="197"/>
      <c r="R492" s="197"/>
      <c r="S492" s="197"/>
      <c r="T492" s="198"/>
      <c r="AT492" s="193" t="s">
        <v>142</v>
      </c>
      <c r="AU492" s="193" t="s">
        <v>85</v>
      </c>
      <c r="AV492" s="14" t="s">
        <v>83</v>
      </c>
      <c r="AW492" s="14" t="s">
        <v>32</v>
      </c>
      <c r="AX492" s="14" t="s">
        <v>76</v>
      </c>
      <c r="AY492" s="193" t="s">
        <v>132</v>
      </c>
    </row>
    <row r="493" spans="2:51" s="13" customFormat="1" ht="12">
      <c r="B493" s="184"/>
      <c r="D493" s="180" t="s">
        <v>142</v>
      </c>
      <c r="E493" s="185" t="s">
        <v>1</v>
      </c>
      <c r="F493" s="186" t="s">
        <v>796</v>
      </c>
      <c r="H493" s="187">
        <v>3899.712</v>
      </c>
      <c r="I493" s="188"/>
      <c r="L493" s="184"/>
      <c r="M493" s="189"/>
      <c r="N493" s="190"/>
      <c r="O493" s="190"/>
      <c r="P493" s="190"/>
      <c r="Q493" s="190"/>
      <c r="R493" s="190"/>
      <c r="S493" s="190"/>
      <c r="T493" s="191"/>
      <c r="AT493" s="185" t="s">
        <v>142</v>
      </c>
      <c r="AU493" s="185" t="s">
        <v>85</v>
      </c>
      <c r="AV493" s="13" t="s">
        <v>85</v>
      </c>
      <c r="AW493" s="13" t="s">
        <v>32</v>
      </c>
      <c r="AX493" s="13" t="s">
        <v>83</v>
      </c>
      <c r="AY493" s="185" t="s">
        <v>132</v>
      </c>
    </row>
    <row r="494" spans="1:65" s="2" customFormat="1" ht="16.5" customHeight="1">
      <c r="A494" s="33"/>
      <c r="B494" s="166"/>
      <c r="C494" s="167" t="s">
        <v>572</v>
      </c>
      <c r="D494" s="167" t="s">
        <v>134</v>
      </c>
      <c r="E494" s="168" t="s">
        <v>590</v>
      </c>
      <c r="F494" s="169" t="s">
        <v>591</v>
      </c>
      <c r="G494" s="170" t="s">
        <v>137</v>
      </c>
      <c r="H494" s="171">
        <v>487.464</v>
      </c>
      <c r="I494" s="172"/>
      <c r="J494" s="173">
        <f>ROUND(I494*H494,2)</f>
        <v>0</v>
      </c>
      <c r="K494" s="169" t="s">
        <v>869</v>
      </c>
      <c r="L494" s="34"/>
      <c r="M494" s="174" t="s">
        <v>1</v>
      </c>
      <c r="N494" s="175" t="s">
        <v>41</v>
      </c>
      <c r="O494" s="59"/>
      <c r="P494" s="176">
        <f>O494*H494</f>
        <v>0</v>
      </c>
      <c r="Q494" s="176">
        <v>0</v>
      </c>
      <c r="R494" s="176">
        <f>Q494*H494</f>
        <v>0</v>
      </c>
      <c r="S494" s="176">
        <v>0</v>
      </c>
      <c r="T494" s="177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78" t="s">
        <v>138</v>
      </c>
      <c r="AT494" s="178" t="s">
        <v>134</v>
      </c>
      <c r="AU494" s="178" t="s">
        <v>85</v>
      </c>
      <c r="AY494" s="18" t="s">
        <v>132</v>
      </c>
      <c r="BE494" s="179">
        <f>IF(N494="základní",J494,0)</f>
        <v>0</v>
      </c>
      <c r="BF494" s="179">
        <f>IF(N494="snížená",J494,0)</f>
        <v>0</v>
      </c>
      <c r="BG494" s="179">
        <f>IF(N494="zákl. přenesená",J494,0)</f>
        <v>0</v>
      </c>
      <c r="BH494" s="179">
        <f>IF(N494="sníž. přenesená",J494,0)</f>
        <v>0</v>
      </c>
      <c r="BI494" s="179">
        <f>IF(N494="nulová",J494,0)</f>
        <v>0</v>
      </c>
      <c r="BJ494" s="18" t="s">
        <v>83</v>
      </c>
      <c r="BK494" s="179">
        <f>ROUND(I494*H494,2)</f>
        <v>0</v>
      </c>
      <c r="BL494" s="18" t="s">
        <v>138</v>
      </c>
      <c r="BM494" s="178" t="s">
        <v>797</v>
      </c>
    </row>
    <row r="495" spans="1:47" s="2" customFormat="1" ht="19.5">
      <c r="A495" s="33"/>
      <c r="B495" s="34"/>
      <c r="C495" s="33"/>
      <c r="D495" s="180" t="s">
        <v>140</v>
      </c>
      <c r="E495" s="33"/>
      <c r="F495" s="181" t="s">
        <v>633</v>
      </c>
      <c r="G495" s="33"/>
      <c r="H495" s="33"/>
      <c r="I495" s="102"/>
      <c r="J495" s="33"/>
      <c r="K495" s="33"/>
      <c r="L495" s="34"/>
      <c r="M495" s="182"/>
      <c r="N495" s="183"/>
      <c r="O495" s="59"/>
      <c r="P495" s="59"/>
      <c r="Q495" s="59"/>
      <c r="R495" s="59"/>
      <c r="S495" s="59"/>
      <c r="T495" s="60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T495" s="18" t="s">
        <v>140</v>
      </c>
      <c r="AU495" s="18" t="s">
        <v>85</v>
      </c>
    </row>
    <row r="496" spans="2:51" s="14" customFormat="1" ht="12">
      <c r="B496" s="192"/>
      <c r="D496" s="180" t="s">
        <v>142</v>
      </c>
      <c r="E496" s="193" t="s">
        <v>1</v>
      </c>
      <c r="F496" s="194" t="s">
        <v>434</v>
      </c>
      <c r="H496" s="193" t="s">
        <v>1</v>
      </c>
      <c r="I496" s="195"/>
      <c r="L496" s="192"/>
      <c r="M496" s="196"/>
      <c r="N496" s="197"/>
      <c r="O496" s="197"/>
      <c r="P496" s="197"/>
      <c r="Q496" s="197"/>
      <c r="R496" s="197"/>
      <c r="S496" s="197"/>
      <c r="T496" s="198"/>
      <c r="AT496" s="193" t="s">
        <v>142</v>
      </c>
      <c r="AU496" s="193" t="s">
        <v>85</v>
      </c>
      <c r="AV496" s="14" t="s">
        <v>83</v>
      </c>
      <c r="AW496" s="14" t="s">
        <v>32</v>
      </c>
      <c r="AX496" s="14" t="s">
        <v>76</v>
      </c>
      <c r="AY496" s="193" t="s">
        <v>132</v>
      </c>
    </row>
    <row r="497" spans="2:51" s="13" customFormat="1" ht="12">
      <c r="B497" s="184"/>
      <c r="D497" s="180" t="s">
        <v>142</v>
      </c>
      <c r="E497" s="185" t="s">
        <v>1</v>
      </c>
      <c r="F497" s="186" t="s">
        <v>740</v>
      </c>
      <c r="H497" s="187">
        <v>406.22</v>
      </c>
      <c r="I497" s="188"/>
      <c r="L497" s="184"/>
      <c r="M497" s="189"/>
      <c r="N497" s="190"/>
      <c r="O497" s="190"/>
      <c r="P497" s="190"/>
      <c r="Q497" s="190"/>
      <c r="R497" s="190"/>
      <c r="S497" s="190"/>
      <c r="T497" s="191"/>
      <c r="AT497" s="185" t="s">
        <v>142</v>
      </c>
      <c r="AU497" s="185" t="s">
        <v>85</v>
      </c>
      <c r="AV497" s="13" t="s">
        <v>85</v>
      </c>
      <c r="AW497" s="13" t="s">
        <v>32</v>
      </c>
      <c r="AX497" s="13" t="s">
        <v>76</v>
      </c>
      <c r="AY497" s="185" t="s">
        <v>132</v>
      </c>
    </row>
    <row r="498" spans="2:51" s="14" customFormat="1" ht="12">
      <c r="B498" s="192"/>
      <c r="D498" s="180" t="s">
        <v>142</v>
      </c>
      <c r="E498" s="193" t="s">
        <v>1</v>
      </c>
      <c r="F498" s="194" t="s">
        <v>337</v>
      </c>
      <c r="H498" s="193" t="s">
        <v>1</v>
      </c>
      <c r="I498" s="195"/>
      <c r="L498" s="192"/>
      <c r="M498" s="196"/>
      <c r="N498" s="197"/>
      <c r="O498" s="197"/>
      <c r="P498" s="197"/>
      <c r="Q498" s="197"/>
      <c r="R498" s="197"/>
      <c r="S498" s="197"/>
      <c r="T498" s="198"/>
      <c r="AT498" s="193" t="s">
        <v>142</v>
      </c>
      <c r="AU498" s="193" t="s">
        <v>85</v>
      </c>
      <c r="AV498" s="14" t="s">
        <v>83</v>
      </c>
      <c r="AW498" s="14" t="s">
        <v>32</v>
      </c>
      <c r="AX498" s="14" t="s">
        <v>76</v>
      </c>
      <c r="AY498" s="193" t="s">
        <v>132</v>
      </c>
    </row>
    <row r="499" spans="2:51" s="13" customFormat="1" ht="12">
      <c r="B499" s="184"/>
      <c r="D499" s="180" t="s">
        <v>142</v>
      </c>
      <c r="E499" s="185" t="s">
        <v>1</v>
      </c>
      <c r="F499" s="186" t="s">
        <v>798</v>
      </c>
      <c r="H499" s="187">
        <v>81.244</v>
      </c>
      <c r="I499" s="188"/>
      <c r="L499" s="184"/>
      <c r="M499" s="189"/>
      <c r="N499" s="190"/>
      <c r="O499" s="190"/>
      <c r="P499" s="190"/>
      <c r="Q499" s="190"/>
      <c r="R499" s="190"/>
      <c r="S499" s="190"/>
      <c r="T499" s="191"/>
      <c r="AT499" s="185" t="s">
        <v>142</v>
      </c>
      <c r="AU499" s="185" t="s">
        <v>85</v>
      </c>
      <c r="AV499" s="13" t="s">
        <v>85</v>
      </c>
      <c r="AW499" s="13" t="s">
        <v>32</v>
      </c>
      <c r="AX499" s="13" t="s">
        <v>76</v>
      </c>
      <c r="AY499" s="185" t="s">
        <v>132</v>
      </c>
    </row>
    <row r="500" spans="2:51" s="15" customFormat="1" ht="12">
      <c r="B500" s="199"/>
      <c r="D500" s="180" t="s">
        <v>142</v>
      </c>
      <c r="E500" s="200" t="s">
        <v>1</v>
      </c>
      <c r="F500" s="201" t="s">
        <v>152</v>
      </c>
      <c r="H500" s="202">
        <v>487.46400000000006</v>
      </c>
      <c r="I500" s="203"/>
      <c r="L500" s="199"/>
      <c r="M500" s="204"/>
      <c r="N500" s="205"/>
      <c r="O500" s="205"/>
      <c r="P500" s="205"/>
      <c r="Q500" s="205"/>
      <c r="R500" s="205"/>
      <c r="S500" s="205"/>
      <c r="T500" s="206"/>
      <c r="AT500" s="200" t="s">
        <v>142</v>
      </c>
      <c r="AU500" s="200" t="s">
        <v>85</v>
      </c>
      <c r="AV500" s="15" t="s">
        <v>138</v>
      </c>
      <c r="AW500" s="15" t="s">
        <v>32</v>
      </c>
      <c r="AX500" s="15" t="s">
        <v>83</v>
      </c>
      <c r="AY500" s="200" t="s">
        <v>132</v>
      </c>
    </row>
    <row r="501" spans="1:65" s="2" customFormat="1" ht="24" customHeight="1">
      <c r="A501" s="33"/>
      <c r="B501" s="166"/>
      <c r="C501" s="167" t="s">
        <v>577</v>
      </c>
      <c r="D501" s="167" t="s">
        <v>134</v>
      </c>
      <c r="E501" s="168" t="s">
        <v>594</v>
      </c>
      <c r="F501" s="169" t="s">
        <v>595</v>
      </c>
      <c r="G501" s="170" t="s">
        <v>260</v>
      </c>
      <c r="H501" s="171">
        <v>3.433</v>
      </c>
      <c r="I501" s="172"/>
      <c r="J501" s="173">
        <f>ROUND(I501*H501,2)</f>
        <v>0</v>
      </c>
      <c r="K501" s="169" t="s">
        <v>869</v>
      </c>
      <c r="L501" s="34"/>
      <c r="M501" s="174" t="s">
        <v>1</v>
      </c>
      <c r="N501" s="175" t="s">
        <v>41</v>
      </c>
      <c r="O501" s="59"/>
      <c r="P501" s="176">
        <f>O501*H501</f>
        <v>0</v>
      </c>
      <c r="Q501" s="176">
        <v>1.06738</v>
      </c>
      <c r="R501" s="176">
        <f>Q501*H501</f>
        <v>3.6643155399999996</v>
      </c>
      <c r="S501" s="176">
        <v>0</v>
      </c>
      <c r="T501" s="177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78" t="s">
        <v>138</v>
      </c>
      <c r="AT501" s="178" t="s">
        <v>134</v>
      </c>
      <c r="AU501" s="178" t="s">
        <v>85</v>
      </c>
      <c r="AY501" s="18" t="s">
        <v>132</v>
      </c>
      <c r="BE501" s="179">
        <f>IF(N501="základní",J501,0)</f>
        <v>0</v>
      </c>
      <c r="BF501" s="179">
        <f>IF(N501="snížená",J501,0)</f>
        <v>0</v>
      </c>
      <c r="BG501" s="179">
        <f>IF(N501="zákl. přenesená",J501,0)</f>
        <v>0</v>
      </c>
      <c r="BH501" s="179">
        <f>IF(N501="sníž. přenesená",J501,0)</f>
        <v>0</v>
      </c>
      <c r="BI501" s="179">
        <f>IF(N501="nulová",J501,0)</f>
        <v>0</v>
      </c>
      <c r="BJ501" s="18" t="s">
        <v>83</v>
      </c>
      <c r="BK501" s="179">
        <f>ROUND(I501*H501,2)</f>
        <v>0</v>
      </c>
      <c r="BL501" s="18" t="s">
        <v>138</v>
      </c>
      <c r="BM501" s="178" t="s">
        <v>799</v>
      </c>
    </row>
    <row r="502" spans="1:47" s="2" customFormat="1" ht="19.5">
      <c r="A502" s="33"/>
      <c r="B502" s="34"/>
      <c r="C502" s="33"/>
      <c r="D502" s="180" t="s">
        <v>140</v>
      </c>
      <c r="E502" s="33"/>
      <c r="F502" s="181" t="s">
        <v>633</v>
      </c>
      <c r="G502" s="33"/>
      <c r="H502" s="33"/>
      <c r="I502" s="102"/>
      <c r="J502" s="33"/>
      <c r="K502" s="33"/>
      <c r="L502" s="34"/>
      <c r="M502" s="182"/>
      <c r="N502" s="183"/>
      <c r="O502" s="59"/>
      <c r="P502" s="59"/>
      <c r="Q502" s="59"/>
      <c r="R502" s="59"/>
      <c r="S502" s="59"/>
      <c r="T502" s="60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T502" s="18" t="s">
        <v>140</v>
      </c>
      <c r="AU502" s="18" t="s">
        <v>85</v>
      </c>
    </row>
    <row r="503" spans="2:51" s="14" customFormat="1" ht="12">
      <c r="B503" s="192"/>
      <c r="D503" s="180" t="s">
        <v>142</v>
      </c>
      <c r="E503" s="193" t="s">
        <v>1</v>
      </c>
      <c r="F503" s="194" t="s">
        <v>597</v>
      </c>
      <c r="H503" s="193" t="s">
        <v>1</v>
      </c>
      <c r="I503" s="195"/>
      <c r="L503" s="192"/>
      <c r="M503" s="196"/>
      <c r="N503" s="197"/>
      <c r="O503" s="197"/>
      <c r="P503" s="197"/>
      <c r="Q503" s="197"/>
      <c r="R503" s="197"/>
      <c r="S503" s="197"/>
      <c r="T503" s="198"/>
      <c r="AT503" s="193" t="s">
        <v>142</v>
      </c>
      <c r="AU503" s="193" t="s">
        <v>85</v>
      </c>
      <c r="AV503" s="14" t="s">
        <v>83</v>
      </c>
      <c r="AW503" s="14" t="s">
        <v>32</v>
      </c>
      <c r="AX503" s="14" t="s">
        <v>76</v>
      </c>
      <c r="AY503" s="193" t="s">
        <v>132</v>
      </c>
    </row>
    <row r="504" spans="2:51" s="13" customFormat="1" ht="12">
      <c r="B504" s="184"/>
      <c r="D504" s="180" t="s">
        <v>142</v>
      </c>
      <c r="E504" s="185" t="s">
        <v>1</v>
      </c>
      <c r="F504" s="186" t="s">
        <v>800</v>
      </c>
      <c r="H504" s="187">
        <v>3.433</v>
      </c>
      <c r="I504" s="188"/>
      <c r="L504" s="184"/>
      <c r="M504" s="189"/>
      <c r="N504" s="190"/>
      <c r="O504" s="190"/>
      <c r="P504" s="190"/>
      <c r="Q504" s="190"/>
      <c r="R504" s="190"/>
      <c r="S504" s="190"/>
      <c r="T504" s="191"/>
      <c r="AT504" s="185" t="s">
        <v>142</v>
      </c>
      <c r="AU504" s="185" t="s">
        <v>85</v>
      </c>
      <c r="AV504" s="13" t="s">
        <v>85</v>
      </c>
      <c r="AW504" s="13" t="s">
        <v>32</v>
      </c>
      <c r="AX504" s="13" t="s">
        <v>83</v>
      </c>
      <c r="AY504" s="185" t="s">
        <v>132</v>
      </c>
    </row>
    <row r="505" spans="2:63" s="12" customFormat="1" ht="22.9" customHeight="1">
      <c r="B505" s="153"/>
      <c r="D505" s="154" t="s">
        <v>75</v>
      </c>
      <c r="E505" s="164" t="s">
        <v>599</v>
      </c>
      <c r="F505" s="164" t="s">
        <v>600</v>
      </c>
      <c r="I505" s="156"/>
      <c r="J505" s="165">
        <f>BK505</f>
        <v>0</v>
      </c>
      <c r="L505" s="153"/>
      <c r="M505" s="158"/>
      <c r="N505" s="159"/>
      <c r="O505" s="159"/>
      <c r="P505" s="160">
        <f>SUM(P506:P514)</f>
        <v>0</v>
      </c>
      <c r="Q505" s="159"/>
      <c r="R505" s="160">
        <f>SUM(R506:R514)</f>
        <v>0</v>
      </c>
      <c r="S505" s="159"/>
      <c r="T505" s="161">
        <f>SUM(T506:T514)</f>
        <v>0</v>
      </c>
      <c r="AR505" s="154" t="s">
        <v>83</v>
      </c>
      <c r="AT505" s="162" t="s">
        <v>75</v>
      </c>
      <c r="AU505" s="162" t="s">
        <v>83</v>
      </c>
      <c r="AY505" s="154" t="s">
        <v>132</v>
      </c>
      <c r="BK505" s="163">
        <f>SUM(BK506:BK514)</f>
        <v>0</v>
      </c>
    </row>
    <row r="506" spans="1:65" s="2" customFormat="1" ht="24" customHeight="1">
      <c r="A506" s="33"/>
      <c r="B506" s="166"/>
      <c r="C506" s="167" t="s">
        <v>583</v>
      </c>
      <c r="D506" s="167" t="s">
        <v>134</v>
      </c>
      <c r="E506" s="168" t="s">
        <v>602</v>
      </c>
      <c r="F506" s="169" t="s">
        <v>603</v>
      </c>
      <c r="G506" s="170" t="s">
        <v>260</v>
      </c>
      <c r="H506" s="171">
        <v>975.868</v>
      </c>
      <c r="I506" s="172"/>
      <c r="J506" s="173">
        <f>ROUND(I506*H506,2)</f>
        <v>0</v>
      </c>
      <c r="K506" s="169" t="s">
        <v>869</v>
      </c>
      <c r="L506" s="34"/>
      <c r="M506" s="174" t="s">
        <v>1</v>
      </c>
      <c r="N506" s="175" t="s">
        <v>41</v>
      </c>
      <c r="O506" s="59"/>
      <c r="P506" s="176">
        <f>O506*H506</f>
        <v>0</v>
      </c>
      <c r="Q506" s="176">
        <v>0</v>
      </c>
      <c r="R506" s="176">
        <f>Q506*H506</f>
        <v>0</v>
      </c>
      <c r="S506" s="176">
        <v>0</v>
      </c>
      <c r="T506" s="177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78" t="s">
        <v>138</v>
      </c>
      <c r="AT506" s="178" t="s">
        <v>134</v>
      </c>
      <c r="AU506" s="178" t="s">
        <v>85</v>
      </c>
      <c r="AY506" s="18" t="s">
        <v>132</v>
      </c>
      <c r="BE506" s="179">
        <f>IF(N506="základní",J506,0)</f>
        <v>0</v>
      </c>
      <c r="BF506" s="179">
        <f>IF(N506="snížená",J506,0)</f>
        <v>0</v>
      </c>
      <c r="BG506" s="179">
        <f>IF(N506="zákl. přenesená",J506,0)</f>
        <v>0</v>
      </c>
      <c r="BH506" s="179">
        <f>IF(N506="sníž. přenesená",J506,0)</f>
        <v>0</v>
      </c>
      <c r="BI506" s="179">
        <f>IF(N506="nulová",J506,0)</f>
        <v>0</v>
      </c>
      <c r="BJ506" s="18" t="s">
        <v>83</v>
      </c>
      <c r="BK506" s="179">
        <f>ROUND(I506*H506,2)</f>
        <v>0</v>
      </c>
      <c r="BL506" s="18" t="s">
        <v>138</v>
      </c>
      <c r="BM506" s="178" t="s">
        <v>801</v>
      </c>
    </row>
    <row r="507" spans="1:65" s="2" customFormat="1" ht="24" customHeight="1">
      <c r="A507" s="33"/>
      <c r="B507" s="166"/>
      <c r="C507" s="167" t="s">
        <v>589</v>
      </c>
      <c r="D507" s="167" t="s">
        <v>134</v>
      </c>
      <c r="E507" s="168" t="s">
        <v>606</v>
      </c>
      <c r="F507" s="169" t="s">
        <v>607</v>
      </c>
      <c r="G507" s="170" t="s">
        <v>260</v>
      </c>
      <c r="H507" s="171">
        <v>975.868</v>
      </c>
      <c r="I507" s="172"/>
      <c r="J507" s="173">
        <f>ROUND(I507*H507,2)</f>
        <v>0</v>
      </c>
      <c r="K507" s="169" t="s">
        <v>869</v>
      </c>
      <c r="L507" s="34"/>
      <c r="M507" s="174" t="s">
        <v>1</v>
      </c>
      <c r="N507" s="175" t="s">
        <v>41</v>
      </c>
      <c r="O507" s="59"/>
      <c r="P507" s="176">
        <f>O507*H507</f>
        <v>0</v>
      </c>
      <c r="Q507" s="176">
        <v>0</v>
      </c>
      <c r="R507" s="176">
        <f>Q507*H507</f>
        <v>0</v>
      </c>
      <c r="S507" s="176">
        <v>0</v>
      </c>
      <c r="T507" s="177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78" t="s">
        <v>138</v>
      </c>
      <c r="AT507" s="178" t="s">
        <v>134</v>
      </c>
      <c r="AU507" s="178" t="s">
        <v>85</v>
      </c>
      <c r="AY507" s="18" t="s">
        <v>132</v>
      </c>
      <c r="BE507" s="179">
        <f>IF(N507="základní",J507,0)</f>
        <v>0</v>
      </c>
      <c r="BF507" s="179">
        <f>IF(N507="snížená",J507,0)</f>
        <v>0</v>
      </c>
      <c r="BG507" s="179">
        <f>IF(N507="zákl. přenesená",J507,0)</f>
        <v>0</v>
      </c>
      <c r="BH507" s="179">
        <f>IF(N507="sníž. přenesená",J507,0)</f>
        <v>0</v>
      </c>
      <c r="BI507" s="179">
        <f>IF(N507="nulová",J507,0)</f>
        <v>0</v>
      </c>
      <c r="BJ507" s="18" t="s">
        <v>83</v>
      </c>
      <c r="BK507" s="179">
        <f>ROUND(I507*H507,2)</f>
        <v>0</v>
      </c>
      <c r="BL507" s="18" t="s">
        <v>138</v>
      </c>
      <c r="BM507" s="178" t="s">
        <v>802</v>
      </c>
    </row>
    <row r="508" spans="1:65" s="2" customFormat="1" ht="24" customHeight="1">
      <c r="A508" s="33"/>
      <c r="B508" s="166"/>
      <c r="C508" s="167" t="s">
        <v>593</v>
      </c>
      <c r="D508" s="167" t="s">
        <v>134</v>
      </c>
      <c r="E508" s="168" t="s">
        <v>610</v>
      </c>
      <c r="F508" s="169" t="s">
        <v>611</v>
      </c>
      <c r="G508" s="170" t="s">
        <v>260</v>
      </c>
      <c r="H508" s="171">
        <v>8782.812</v>
      </c>
      <c r="I508" s="172"/>
      <c r="J508" s="173">
        <f>ROUND(I508*H508,2)</f>
        <v>0</v>
      </c>
      <c r="K508" s="169" t="s">
        <v>869</v>
      </c>
      <c r="L508" s="34"/>
      <c r="M508" s="174" t="s">
        <v>1</v>
      </c>
      <c r="N508" s="175" t="s">
        <v>41</v>
      </c>
      <c r="O508" s="59"/>
      <c r="P508" s="176">
        <f>O508*H508</f>
        <v>0</v>
      </c>
      <c r="Q508" s="176">
        <v>0</v>
      </c>
      <c r="R508" s="176">
        <f>Q508*H508</f>
        <v>0</v>
      </c>
      <c r="S508" s="176">
        <v>0</v>
      </c>
      <c r="T508" s="177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78" t="s">
        <v>138</v>
      </c>
      <c r="AT508" s="178" t="s">
        <v>134</v>
      </c>
      <c r="AU508" s="178" t="s">
        <v>85</v>
      </c>
      <c r="AY508" s="18" t="s">
        <v>132</v>
      </c>
      <c r="BE508" s="179">
        <f>IF(N508="základní",J508,0)</f>
        <v>0</v>
      </c>
      <c r="BF508" s="179">
        <f>IF(N508="snížená",J508,0)</f>
        <v>0</v>
      </c>
      <c r="BG508" s="179">
        <f>IF(N508="zákl. přenesená",J508,0)</f>
        <v>0</v>
      </c>
      <c r="BH508" s="179">
        <f>IF(N508="sníž. přenesená",J508,0)</f>
        <v>0</v>
      </c>
      <c r="BI508" s="179">
        <f>IF(N508="nulová",J508,0)</f>
        <v>0</v>
      </c>
      <c r="BJ508" s="18" t="s">
        <v>83</v>
      </c>
      <c r="BK508" s="179">
        <f>ROUND(I508*H508,2)</f>
        <v>0</v>
      </c>
      <c r="BL508" s="18" t="s">
        <v>138</v>
      </c>
      <c r="BM508" s="178" t="s">
        <v>803</v>
      </c>
    </row>
    <row r="509" spans="2:51" s="13" customFormat="1" ht="12">
      <c r="B509" s="184"/>
      <c r="D509" s="180" t="s">
        <v>142</v>
      </c>
      <c r="E509" s="185" t="s">
        <v>1</v>
      </c>
      <c r="F509" s="186" t="s">
        <v>804</v>
      </c>
      <c r="H509" s="187">
        <v>8782.812</v>
      </c>
      <c r="I509" s="188"/>
      <c r="L509" s="184"/>
      <c r="M509" s="189"/>
      <c r="N509" s="190"/>
      <c r="O509" s="190"/>
      <c r="P509" s="190"/>
      <c r="Q509" s="190"/>
      <c r="R509" s="190"/>
      <c r="S509" s="190"/>
      <c r="T509" s="191"/>
      <c r="AT509" s="185" t="s">
        <v>142</v>
      </c>
      <c r="AU509" s="185" t="s">
        <v>85</v>
      </c>
      <c r="AV509" s="13" t="s">
        <v>85</v>
      </c>
      <c r="AW509" s="13" t="s">
        <v>32</v>
      </c>
      <c r="AX509" s="13" t="s">
        <v>83</v>
      </c>
      <c r="AY509" s="185" t="s">
        <v>132</v>
      </c>
    </row>
    <row r="510" spans="1:65" s="2" customFormat="1" ht="24" customHeight="1">
      <c r="A510" s="33"/>
      <c r="B510" s="166"/>
      <c r="C510" s="167" t="s">
        <v>601</v>
      </c>
      <c r="D510" s="167" t="s">
        <v>134</v>
      </c>
      <c r="E510" s="168" t="s">
        <v>615</v>
      </c>
      <c r="F510" s="169" t="s">
        <v>616</v>
      </c>
      <c r="G510" s="170" t="s">
        <v>260</v>
      </c>
      <c r="H510" s="171">
        <v>807.784</v>
      </c>
      <c r="I510" s="172"/>
      <c r="J510" s="173">
        <f>ROUND(I510*H510,2)</f>
        <v>0</v>
      </c>
      <c r="K510" s="169" t="s">
        <v>869</v>
      </c>
      <c r="L510" s="34"/>
      <c r="M510" s="174" t="s">
        <v>1</v>
      </c>
      <c r="N510" s="175" t="s">
        <v>41</v>
      </c>
      <c r="O510" s="59"/>
      <c r="P510" s="176">
        <f>O510*H510</f>
        <v>0</v>
      </c>
      <c r="Q510" s="176">
        <v>0</v>
      </c>
      <c r="R510" s="176">
        <f>Q510*H510</f>
        <v>0</v>
      </c>
      <c r="S510" s="176">
        <v>0</v>
      </c>
      <c r="T510" s="177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78" t="s">
        <v>138</v>
      </c>
      <c r="AT510" s="178" t="s">
        <v>134</v>
      </c>
      <c r="AU510" s="178" t="s">
        <v>85</v>
      </c>
      <c r="AY510" s="18" t="s">
        <v>132</v>
      </c>
      <c r="BE510" s="179">
        <f>IF(N510="základní",J510,0)</f>
        <v>0</v>
      </c>
      <c r="BF510" s="179">
        <f>IF(N510="snížená",J510,0)</f>
        <v>0</v>
      </c>
      <c r="BG510" s="179">
        <f>IF(N510="zákl. přenesená",J510,0)</f>
        <v>0</v>
      </c>
      <c r="BH510" s="179">
        <f>IF(N510="sníž. přenesená",J510,0)</f>
        <v>0</v>
      </c>
      <c r="BI510" s="179">
        <f>IF(N510="nulová",J510,0)</f>
        <v>0</v>
      </c>
      <c r="BJ510" s="18" t="s">
        <v>83</v>
      </c>
      <c r="BK510" s="179">
        <f>ROUND(I510*H510,2)</f>
        <v>0</v>
      </c>
      <c r="BL510" s="18" t="s">
        <v>138</v>
      </c>
      <c r="BM510" s="178" t="s">
        <v>805</v>
      </c>
    </row>
    <row r="511" spans="2:51" s="13" customFormat="1" ht="12">
      <c r="B511" s="184"/>
      <c r="D511" s="180" t="s">
        <v>142</v>
      </c>
      <c r="E511" s="185" t="s">
        <v>1</v>
      </c>
      <c r="F511" s="186" t="s">
        <v>806</v>
      </c>
      <c r="H511" s="187">
        <v>807.784</v>
      </c>
      <c r="I511" s="188"/>
      <c r="L511" s="184"/>
      <c r="M511" s="189"/>
      <c r="N511" s="190"/>
      <c r="O511" s="190"/>
      <c r="P511" s="190"/>
      <c r="Q511" s="190"/>
      <c r="R511" s="190"/>
      <c r="S511" s="190"/>
      <c r="T511" s="191"/>
      <c r="AT511" s="185" t="s">
        <v>142</v>
      </c>
      <c r="AU511" s="185" t="s">
        <v>85</v>
      </c>
      <c r="AV511" s="13" t="s">
        <v>85</v>
      </c>
      <c r="AW511" s="13" t="s">
        <v>32</v>
      </c>
      <c r="AX511" s="13" t="s">
        <v>83</v>
      </c>
      <c r="AY511" s="185" t="s">
        <v>132</v>
      </c>
    </row>
    <row r="512" spans="1:65" s="2" customFormat="1" ht="24" customHeight="1">
      <c r="A512" s="33"/>
      <c r="B512" s="166"/>
      <c r="C512" s="167" t="s">
        <v>605</v>
      </c>
      <c r="D512" s="167" t="s">
        <v>134</v>
      </c>
      <c r="E512" s="168" t="s">
        <v>620</v>
      </c>
      <c r="F512" s="169" t="s">
        <v>621</v>
      </c>
      <c r="G512" s="170" t="s">
        <v>260</v>
      </c>
      <c r="H512" s="171">
        <v>168.084</v>
      </c>
      <c r="I512" s="172"/>
      <c r="J512" s="173">
        <f>ROUND(I512*H512,2)</f>
        <v>0</v>
      </c>
      <c r="K512" s="169" t="s">
        <v>869</v>
      </c>
      <c r="L512" s="34"/>
      <c r="M512" s="174" t="s">
        <v>1</v>
      </c>
      <c r="N512" s="175" t="s">
        <v>41</v>
      </c>
      <c r="O512" s="59"/>
      <c r="P512" s="176">
        <f>O512*H512</f>
        <v>0</v>
      </c>
      <c r="Q512" s="176">
        <v>0</v>
      </c>
      <c r="R512" s="176">
        <f>Q512*H512</f>
        <v>0</v>
      </c>
      <c r="S512" s="176">
        <v>0</v>
      </c>
      <c r="T512" s="177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78" t="s">
        <v>138</v>
      </c>
      <c r="AT512" s="178" t="s">
        <v>134</v>
      </c>
      <c r="AU512" s="178" t="s">
        <v>85</v>
      </c>
      <c r="AY512" s="18" t="s">
        <v>132</v>
      </c>
      <c r="BE512" s="179">
        <f>IF(N512="základní",J512,0)</f>
        <v>0</v>
      </c>
      <c r="BF512" s="179">
        <f>IF(N512="snížená",J512,0)</f>
        <v>0</v>
      </c>
      <c r="BG512" s="179">
        <f>IF(N512="zákl. přenesená",J512,0)</f>
        <v>0</v>
      </c>
      <c r="BH512" s="179">
        <f>IF(N512="sníž. přenesená",J512,0)</f>
        <v>0</v>
      </c>
      <c r="BI512" s="179">
        <f>IF(N512="nulová",J512,0)</f>
        <v>0</v>
      </c>
      <c r="BJ512" s="18" t="s">
        <v>83</v>
      </c>
      <c r="BK512" s="179">
        <f>ROUND(I512*H512,2)</f>
        <v>0</v>
      </c>
      <c r="BL512" s="18" t="s">
        <v>138</v>
      </c>
      <c r="BM512" s="178" t="s">
        <v>807</v>
      </c>
    </row>
    <row r="513" spans="2:51" s="14" customFormat="1" ht="12">
      <c r="B513" s="192"/>
      <c r="D513" s="180" t="s">
        <v>142</v>
      </c>
      <c r="E513" s="193" t="s">
        <v>1</v>
      </c>
      <c r="F513" s="194" t="s">
        <v>623</v>
      </c>
      <c r="H513" s="193" t="s">
        <v>1</v>
      </c>
      <c r="I513" s="195"/>
      <c r="L513" s="192"/>
      <c r="M513" s="196"/>
      <c r="N513" s="197"/>
      <c r="O513" s="197"/>
      <c r="P513" s="197"/>
      <c r="Q513" s="197"/>
      <c r="R513" s="197"/>
      <c r="S513" s="197"/>
      <c r="T513" s="198"/>
      <c r="AT513" s="193" t="s">
        <v>142</v>
      </c>
      <c r="AU513" s="193" t="s">
        <v>85</v>
      </c>
      <c r="AV513" s="14" t="s">
        <v>83</v>
      </c>
      <c r="AW513" s="14" t="s">
        <v>32</v>
      </c>
      <c r="AX513" s="14" t="s">
        <v>76</v>
      </c>
      <c r="AY513" s="193" t="s">
        <v>132</v>
      </c>
    </row>
    <row r="514" spans="2:51" s="13" customFormat="1" ht="12">
      <c r="B514" s="184"/>
      <c r="D514" s="180" t="s">
        <v>142</v>
      </c>
      <c r="E514" s="185" t="s">
        <v>1</v>
      </c>
      <c r="F514" s="186" t="s">
        <v>808</v>
      </c>
      <c r="H514" s="187">
        <v>168.084</v>
      </c>
      <c r="I514" s="188"/>
      <c r="L514" s="184"/>
      <c r="M514" s="189"/>
      <c r="N514" s="190"/>
      <c r="O514" s="190"/>
      <c r="P514" s="190"/>
      <c r="Q514" s="190"/>
      <c r="R514" s="190"/>
      <c r="S514" s="190"/>
      <c r="T514" s="191"/>
      <c r="AT514" s="185" t="s">
        <v>142</v>
      </c>
      <c r="AU514" s="185" t="s">
        <v>85</v>
      </c>
      <c r="AV514" s="13" t="s">
        <v>85</v>
      </c>
      <c r="AW514" s="13" t="s">
        <v>32</v>
      </c>
      <c r="AX514" s="13" t="s">
        <v>83</v>
      </c>
      <c r="AY514" s="185" t="s">
        <v>132</v>
      </c>
    </row>
    <row r="515" spans="2:63" s="12" customFormat="1" ht="22.9" customHeight="1">
      <c r="B515" s="153"/>
      <c r="D515" s="154" t="s">
        <v>75</v>
      </c>
      <c r="E515" s="164" t="s">
        <v>625</v>
      </c>
      <c r="F515" s="164" t="s">
        <v>626</v>
      </c>
      <c r="I515" s="156"/>
      <c r="J515" s="165">
        <f>BK515</f>
        <v>0</v>
      </c>
      <c r="L515" s="153"/>
      <c r="M515" s="158"/>
      <c r="N515" s="159"/>
      <c r="O515" s="159"/>
      <c r="P515" s="160">
        <f>P516</f>
        <v>0</v>
      </c>
      <c r="Q515" s="159"/>
      <c r="R515" s="160">
        <f>R516</f>
        <v>0</v>
      </c>
      <c r="S515" s="159"/>
      <c r="T515" s="161">
        <f>T516</f>
        <v>0</v>
      </c>
      <c r="AR515" s="154" t="s">
        <v>83</v>
      </c>
      <c r="AT515" s="162" t="s">
        <v>75</v>
      </c>
      <c r="AU515" s="162" t="s">
        <v>83</v>
      </c>
      <c r="AY515" s="154" t="s">
        <v>132</v>
      </c>
      <c r="BK515" s="163">
        <f>BK516</f>
        <v>0</v>
      </c>
    </row>
    <row r="516" spans="1:65" s="2" customFormat="1" ht="16.5" customHeight="1">
      <c r="A516" s="33"/>
      <c r="B516" s="166"/>
      <c r="C516" s="167" t="s">
        <v>609</v>
      </c>
      <c r="D516" s="167" t="s">
        <v>134</v>
      </c>
      <c r="E516" s="168" t="s">
        <v>628</v>
      </c>
      <c r="F516" s="169" t="s">
        <v>629</v>
      </c>
      <c r="G516" s="170" t="s">
        <v>260</v>
      </c>
      <c r="H516" s="171">
        <v>647.433</v>
      </c>
      <c r="I516" s="172"/>
      <c r="J516" s="173">
        <f>ROUND(I516*H516,2)</f>
        <v>0</v>
      </c>
      <c r="K516" s="169" t="s">
        <v>869</v>
      </c>
      <c r="L516" s="34"/>
      <c r="M516" s="225" t="s">
        <v>1</v>
      </c>
      <c r="N516" s="226" t="s">
        <v>41</v>
      </c>
      <c r="O516" s="227"/>
      <c r="P516" s="228">
        <f>O516*H516</f>
        <v>0</v>
      </c>
      <c r="Q516" s="228">
        <v>0</v>
      </c>
      <c r="R516" s="228">
        <f>Q516*H516</f>
        <v>0</v>
      </c>
      <c r="S516" s="228">
        <v>0</v>
      </c>
      <c r="T516" s="229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78" t="s">
        <v>138</v>
      </c>
      <c r="AT516" s="178" t="s">
        <v>134</v>
      </c>
      <c r="AU516" s="178" t="s">
        <v>85</v>
      </c>
      <c r="AY516" s="18" t="s">
        <v>132</v>
      </c>
      <c r="BE516" s="179">
        <f>IF(N516="základní",J516,0)</f>
        <v>0</v>
      </c>
      <c r="BF516" s="179">
        <f>IF(N516="snížená",J516,0)</f>
        <v>0</v>
      </c>
      <c r="BG516" s="179">
        <f>IF(N516="zákl. přenesená",J516,0)</f>
        <v>0</v>
      </c>
      <c r="BH516" s="179">
        <f>IF(N516="sníž. přenesená",J516,0)</f>
        <v>0</v>
      </c>
      <c r="BI516" s="179">
        <f>IF(N516="nulová",J516,0)</f>
        <v>0</v>
      </c>
      <c r="BJ516" s="18" t="s">
        <v>83</v>
      </c>
      <c r="BK516" s="179">
        <f>ROUND(I516*H516,2)</f>
        <v>0</v>
      </c>
      <c r="BL516" s="18" t="s">
        <v>138</v>
      </c>
      <c r="BM516" s="178" t="s">
        <v>809</v>
      </c>
    </row>
    <row r="517" spans="1:31" s="2" customFormat="1" ht="6.95" customHeight="1">
      <c r="A517" s="33"/>
      <c r="B517" s="48"/>
      <c r="C517" s="49"/>
      <c r="D517" s="49"/>
      <c r="E517" s="49"/>
      <c r="F517" s="49"/>
      <c r="G517" s="49"/>
      <c r="H517" s="49"/>
      <c r="I517" s="126"/>
      <c r="J517" s="49"/>
      <c r="K517" s="49"/>
      <c r="L517" s="34"/>
      <c r="M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</row>
  </sheetData>
  <autoFilter ref="C129:K516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tabSelected="1" workbookViewId="0" topLeftCell="A1">
      <selection activeCell="I123" sqref="I1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97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5.5" customHeight="1">
      <c r="B7" s="21"/>
      <c r="E7" s="274" t="str">
        <f>'Rekapitulace stavby'!K6</f>
        <v>Přivaděč Vyšní Lhoty-Žermanice,stupně 13 a 16,projektová dokumentace,stavba č.3041</v>
      </c>
      <c r="F7" s="275"/>
      <c r="G7" s="275"/>
      <c r="H7" s="275"/>
      <c r="I7" s="99"/>
      <c r="L7" s="21"/>
    </row>
    <row r="8" spans="2:12" s="1" customFormat="1" ht="12" customHeight="1">
      <c r="B8" s="21"/>
      <c r="D8" s="28" t="s">
        <v>98</v>
      </c>
      <c r="I8" s="99"/>
      <c r="L8" s="21"/>
    </row>
    <row r="9" spans="1:31" s="2" customFormat="1" ht="16.5" customHeight="1">
      <c r="A9" s="33"/>
      <c r="B9" s="34"/>
      <c r="C9" s="33"/>
      <c r="D9" s="33"/>
      <c r="E9" s="274" t="s">
        <v>99</v>
      </c>
      <c r="F9" s="273"/>
      <c r="G9" s="273"/>
      <c r="H9" s="273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100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8" t="s">
        <v>810</v>
      </c>
      <c r="F11" s="273"/>
      <c r="G11" s="273"/>
      <c r="H11" s="273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34</v>
      </c>
      <c r="G14" s="33"/>
      <c r="H14" s="33"/>
      <c r="I14" s="103" t="s">
        <v>22</v>
      </c>
      <c r="J14" s="56" t="str">
        <f>'Rekapitulace stavby'!AN8</f>
        <v>23. 9. 2019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3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6" t="str">
        <f>'Rekapitulace stavby'!E14</f>
        <v>Vyplň údaj</v>
      </c>
      <c r="F20" s="261"/>
      <c r="G20" s="261"/>
      <c r="H20" s="261"/>
      <c r="I20" s="103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3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3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27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5" t="s">
        <v>1</v>
      </c>
      <c r="F29" s="265"/>
      <c r="G29" s="265"/>
      <c r="H29" s="265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36</v>
      </c>
      <c r="E32" s="33"/>
      <c r="F32" s="33"/>
      <c r="G32" s="33"/>
      <c r="H32" s="33"/>
      <c r="I32" s="102"/>
      <c r="J32" s="72">
        <f>ROUND(J121,2)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0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40</v>
      </c>
      <c r="E35" s="28" t="s">
        <v>41</v>
      </c>
      <c r="F35" s="112">
        <f>ROUND((SUM(BE121:BE144)),2)</f>
        <v>0</v>
      </c>
      <c r="G35" s="33"/>
      <c r="H35" s="33"/>
      <c r="I35" s="113">
        <v>0.21</v>
      </c>
      <c r="J35" s="112">
        <f>ROUND(((SUM(BE121:BE144))*I35),2)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12">
        <f>ROUND((SUM(BF121:BF144)),2)</f>
        <v>0</v>
      </c>
      <c r="G36" s="33"/>
      <c r="H36" s="33"/>
      <c r="I36" s="113">
        <v>0.15</v>
      </c>
      <c r="J36" s="112">
        <f>ROUND(((SUM(BF121:BF144))*I36),2)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12">
        <f>ROUND((SUM(BG121:BG144)),2)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12">
        <f>ROUND((SUM(BH121:BH144)),2)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12">
        <f>ROUND((SUM(BI121:BI144)),2)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46</v>
      </c>
      <c r="E41" s="61"/>
      <c r="F41" s="61"/>
      <c r="G41" s="116" t="s">
        <v>47</v>
      </c>
      <c r="H41" s="117" t="s">
        <v>48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22" t="s">
        <v>52</v>
      </c>
      <c r="G61" s="46" t="s">
        <v>51</v>
      </c>
      <c r="H61" s="36"/>
      <c r="I61" s="123"/>
      <c r="J61" s="12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22" t="s">
        <v>52</v>
      </c>
      <c r="G76" s="46" t="s">
        <v>51</v>
      </c>
      <c r="H76" s="36"/>
      <c r="I76" s="123"/>
      <c r="J76" s="12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102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5.5" customHeight="1">
      <c r="A85" s="33"/>
      <c r="B85" s="34"/>
      <c r="C85" s="33"/>
      <c r="D85" s="33"/>
      <c r="E85" s="274" t="str">
        <f>E7</f>
        <v>Přivaděč Vyšní Lhoty-Žermanice,stupně 13 a 16,projektová dokumentace,stavba č.3041</v>
      </c>
      <c r="F85" s="275"/>
      <c r="G85" s="275"/>
      <c r="H85" s="275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4" t="s">
        <v>99</v>
      </c>
      <c r="F87" s="273"/>
      <c r="G87" s="273"/>
      <c r="H87" s="273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100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8" t="str">
        <f>E11</f>
        <v>005 - Ostatní a vedlejší náklady</v>
      </c>
      <c r="F89" s="273"/>
      <c r="G89" s="273"/>
      <c r="H89" s="273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23. 9. 2019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>Povodí Odry, s.p.</v>
      </c>
      <c r="G93" s="33"/>
      <c r="H93" s="33"/>
      <c r="I93" s="103" t="s">
        <v>30</v>
      </c>
      <c r="J93" s="31" t="str">
        <f>E23</f>
        <v>Lineplan s.r.o.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3" t="s">
        <v>33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103</v>
      </c>
      <c r="D96" s="114"/>
      <c r="E96" s="114"/>
      <c r="F96" s="114"/>
      <c r="G96" s="114"/>
      <c r="H96" s="114"/>
      <c r="I96" s="129"/>
      <c r="J96" s="130" t="s">
        <v>104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105</v>
      </c>
      <c r="D98" s="33"/>
      <c r="E98" s="33"/>
      <c r="F98" s="33"/>
      <c r="G98" s="33"/>
      <c r="H98" s="33"/>
      <c r="I98" s="102"/>
      <c r="J98" s="72">
        <f>J121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106</v>
      </c>
    </row>
    <row r="99" spans="2:12" s="9" customFormat="1" ht="24.95" customHeight="1">
      <c r="B99" s="132"/>
      <c r="D99" s="133" t="s">
        <v>811</v>
      </c>
      <c r="E99" s="134"/>
      <c r="F99" s="134"/>
      <c r="G99" s="134"/>
      <c r="H99" s="134"/>
      <c r="I99" s="135"/>
      <c r="J99" s="136">
        <f>J122</f>
        <v>0</v>
      </c>
      <c r="L99" s="132"/>
    </row>
    <row r="100" spans="1:31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102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5" customHeight="1">
      <c r="A101" s="33"/>
      <c r="B101" s="48"/>
      <c r="C101" s="49"/>
      <c r="D101" s="49"/>
      <c r="E101" s="49"/>
      <c r="F101" s="49"/>
      <c r="G101" s="49"/>
      <c r="H101" s="49"/>
      <c r="I101" s="126"/>
      <c r="J101" s="49"/>
      <c r="K101" s="49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5" customHeight="1">
      <c r="A105" s="33"/>
      <c r="B105" s="50"/>
      <c r="C105" s="51"/>
      <c r="D105" s="51"/>
      <c r="E105" s="51"/>
      <c r="F105" s="51"/>
      <c r="G105" s="51"/>
      <c r="H105" s="51"/>
      <c r="I105" s="127"/>
      <c r="J105" s="51"/>
      <c r="K105" s="51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5" customHeight="1">
      <c r="A106" s="33"/>
      <c r="B106" s="34"/>
      <c r="C106" s="22" t="s">
        <v>117</v>
      </c>
      <c r="D106" s="33"/>
      <c r="E106" s="33"/>
      <c r="F106" s="33"/>
      <c r="G106" s="33"/>
      <c r="H106" s="33"/>
      <c r="I106" s="102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3"/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16</v>
      </c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5.5" customHeight="1">
      <c r="A109" s="33"/>
      <c r="B109" s="34"/>
      <c r="C109" s="33"/>
      <c r="D109" s="33"/>
      <c r="E109" s="274" t="str">
        <f>E7</f>
        <v>Přivaděč Vyšní Lhoty-Žermanice,stupně 13 a 16,projektová dokumentace,stavba č.3041</v>
      </c>
      <c r="F109" s="275"/>
      <c r="G109" s="275"/>
      <c r="H109" s="275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2:12" s="1" customFormat="1" ht="12" customHeight="1">
      <c r="B110" s="21"/>
      <c r="C110" s="28" t="s">
        <v>98</v>
      </c>
      <c r="I110" s="99"/>
      <c r="L110" s="21"/>
    </row>
    <row r="111" spans="1:31" s="2" customFormat="1" ht="16.5" customHeight="1">
      <c r="A111" s="33"/>
      <c r="B111" s="34"/>
      <c r="C111" s="33"/>
      <c r="D111" s="33"/>
      <c r="E111" s="274" t="s">
        <v>99</v>
      </c>
      <c r="F111" s="273"/>
      <c r="G111" s="273"/>
      <c r="H111" s="27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100</v>
      </c>
      <c r="D112" s="33"/>
      <c r="E112" s="33"/>
      <c r="F112" s="33"/>
      <c r="G112" s="33"/>
      <c r="H112" s="33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258" t="str">
        <f>E11</f>
        <v>005 - Ostatní a vedlejší náklady</v>
      </c>
      <c r="F113" s="273"/>
      <c r="G113" s="273"/>
      <c r="H113" s="27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3"/>
      <c r="E115" s="33"/>
      <c r="F115" s="26" t="str">
        <f>F14</f>
        <v xml:space="preserve"> </v>
      </c>
      <c r="G115" s="33"/>
      <c r="H115" s="33"/>
      <c r="I115" s="103" t="s">
        <v>22</v>
      </c>
      <c r="J115" s="56" t="str">
        <f>IF(J14="","",J14)</f>
        <v>23. 9. 2019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102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24</v>
      </c>
      <c r="D117" s="33"/>
      <c r="E117" s="33"/>
      <c r="F117" s="26" t="str">
        <f>E17</f>
        <v>Povodí Odry, s.p.</v>
      </c>
      <c r="G117" s="33"/>
      <c r="H117" s="33"/>
      <c r="I117" s="103" t="s">
        <v>30</v>
      </c>
      <c r="J117" s="31" t="str">
        <f>E23</f>
        <v>Lineplan s.r.o.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28</v>
      </c>
      <c r="D118" s="33"/>
      <c r="E118" s="33"/>
      <c r="F118" s="26" t="str">
        <f>IF(E20="","",E20)</f>
        <v>Vyplň údaj</v>
      </c>
      <c r="G118" s="33"/>
      <c r="H118" s="33"/>
      <c r="I118" s="103" t="s">
        <v>33</v>
      </c>
      <c r="J118" s="31" t="str">
        <f>E26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3"/>
      <c r="D119" s="33"/>
      <c r="E119" s="33"/>
      <c r="F119" s="33"/>
      <c r="G119" s="33"/>
      <c r="H119" s="33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42"/>
      <c r="B120" s="143"/>
      <c r="C120" s="144" t="s">
        <v>118</v>
      </c>
      <c r="D120" s="145" t="s">
        <v>61</v>
      </c>
      <c r="E120" s="145" t="s">
        <v>57</v>
      </c>
      <c r="F120" s="145" t="s">
        <v>58</v>
      </c>
      <c r="G120" s="145" t="s">
        <v>119</v>
      </c>
      <c r="H120" s="145" t="s">
        <v>120</v>
      </c>
      <c r="I120" s="146" t="s">
        <v>121</v>
      </c>
      <c r="J120" s="145" t="s">
        <v>104</v>
      </c>
      <c r="K120" s="147" t="s">
        <v>122</v>
      </c>
      <c r="L120" s="148"/>
      <c r="M120" s="63" t="s">
        <v>1</v>
      </c>
      <c r="N120" s="64" t="s">
        <v>40</v>
      </c>
      <c r="O120" s="64" t="s">
        <v>123</v>
      </c>
      <c r="P120" s="64" t="s">
        <v>124</v>
      </c>
      <c r="Q120" s="64" t="s">
        <v>125</v>
      </c>
      <c r="R120" s="64" t="s">
        <v>126</v>
      </c>
      <c r="S120" s="64" t="s">
        <v>127</v>
      </c>
      <c r="T120" s="65" t="s">
        <v>128</v>
      </c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</row>
    <row r="121" spans="1:63" s="2" customFormat="1" ht="22.9" customHeight="1">
      <c r="A121" s="33"/>
      <c r="B121" s="34"/>
      <c r="C121" s="70" t="s">
        <v>129</v>
      </c>
      <c r="D121" s="33"/>
      <c r="E121" s="33"/>
      <c r="F121" s="33"/>
      <c r="G121" s="33"/>
      <c r="H121" s="33"/>
      <c r="I121" s="102"/>
      <c r="J121" s="149">
        <f>BK121</f>
        <v>0</v>
      </c>
      <c r="K121" s="33"/>
      <c r="L121" s="34"/>
      <c r="M121" s="66"/>
      <c r="N121" s="57"/>
      <c r="O121" s="67"/>
      <c r="P121" s="150">
        <f>P122</f>
        <v>0</v>
      </c>
      <c r="Q121" s="67"/>
      <c r="R121" s="150">
        <f>R122</f>
        <v>0</v>
      </c>
      <c r="S121" s="67"/>
      <c r="T121" s="151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75</v>
      </c>
      <c r="AU121" s="18" t="s">
        <v>106</v>
      </c>
      <c r="BK121" s="152">
        <f>BK122</f>
        <v>0</v>
      </c>
    </row>
    <row r="122" spans="2:63" s="12" customFormat="1" ht="25.9" customHeight="1">
      <c r="B122" s="153"/>
      <c r="D122" s="154" t="s">
        <v>75</v>
      </c>
      <c r="E122" s="155" t="s">
        <v>812</v>
      </c>
      <c r="F122" s="155" t="s">
        <v>813</v>
      </c>
      <c r="I122" s="156"/>
      <c r="J122" s="157">
        <f>BK122</f>
        <v>0</v>
      </c>
      <c r="L122" s="153"/>
      <c r="M122" s="158"/>
      <c r="N122" s="159"/>
      <c r="O122" s="159"/>
      <c r="P122" s="160">
        <f>SUM(P123:P144)</f>
        <v>0</v>
      </c>
      <c r="Q122" s="159"/>
      <c r="R122" s="160">
        <f>SUM(R123:R144)</f>
        <v>0</v>
      </c>
      <c r="S122" s="159"/>
      <c r="T122" s="161">
        <f>SUM(T123:T144)</f>
        <v>0</v>
      </c>
      <c r="AR122" s="154" t="s">
        <v>168</v>
      </c>
      <c r="AT122" s="162" t="s">
        <v>75</v>
      </c>
      <c r="AU122" s="162" t="s">
        <v>76</v>
      </c>
      <c r="AY122" s="154" t="s">
        <v>132</v>
      </c>
      <c r="BK122" s="163">
        <f>SUM(BK123:BK144)</f>
        <v>0</v>
      </c>
    </row>
    <row r="123" spans="1:65" s="2" customFormat="1" ht="16.5" customHeight="1">
      <c r="A123" s="33"/>
      <c r="B123" s="166"/>
      <c r="C123" s="167" t="s">
        <v>83</v>
      </c>
      <c r="D123" s="167" t="s">
        <v>134</v>
      </c>
      <c r="E123" s="168" t="s">
        <v>814</v>
      </c>
      <c r="F123" s="169" t="s">
        <v>815</v>
      </c>
      <c r="G123" s="170" t="s">
        <v>156</v>
      </c>
      <c r="H123" s="171">
        <v>1</v>
      </c>
      <c r="I123" s="172"/>
      <c r="J123" s="173">
        <f>ROUND(I123*H123,2)</f>
        <v>0</v>
      </c>
      <c r="K123" s="169" t="s">
        <v>869</v>
      </c>
      <c r="L123" s="34"/>
      <c r="M123" s="174" t="s">
        <v>1</v>
      </c>
      <c r="N123" s="175" t="s">
        <v>41</v>
      </c>
      <c r="O123" s="59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816</v>
      </c>
      <c r="AT123" s="178" t="s">
        <v>134</v>
      </c>
      <c r="AU123" s="178" t="s">
        <v>83</v>
      </c>
      <c r="AY123" s="18" t="s">
        <v>132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8" t="s">
        <v>83</v>
      </c>
      <c r="BK123" s="179">
        <f>ROUND(I123*H123,2)</f>
        <v>0</v>
      </c>
      <c r="BL123" s="18" t="s">
        <v>816</v>
      </c>
      <c r="BM123" s="178" t="s">
        <v>817</v>
      </c>
    </row>
    <row r="124" spans="1:65" s="2" customFormat="1" ht="16.5" customHeight="1">
      <c r="A124" s="33"/>
      <c r="B124" s="166"/>
      <c r="C124" s="167" t="s">
        <v>85</v>
      </c>
      <c r="D124" s="167" t="s">
        <v>134</v>
      </c>
      <c r="E124" s="168" t="s">
        <v>818</v>
      </c>
      <c r="F124" s="169" t="s">
        <v>819</v>
      </c>
      <c r="G124" s="170" t="s">
        <v>156</v>
      </c>
      <c r="H124" s="171">
        <v>1</v>
      </c>
      <c r="I124" s="172"/>
      <c r="J124" s="173">
        <f>ROUND(I124*H124,2)</f>
        <v>0</v>
      </c>
      <c r="K124" s="169" t="s">
        <v>869</v>
      </c>
      <c r="L124" s="34"/>
      <c r="M124" s="174" t="s">
        <v>1</v>
      </c>
      <c r="N124" s="175" t="s">
        <v>41</v>
      </c>
      <c r="O124" s="59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816</v>
      </c>
      <c r="AT124" s="178" t="s">
        <v>134</v>
      </c>
      <c r="AU124" s="178" t="s">
        <v>83</v>
      </c>
      <c r="AY124" s="18" t="s">
        <v>132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8" t="s">
        <v>83</v>
      </c>
      <c r="BK124" s="179">
        <f>ROUND(I124*H124,2)</f>
        <v>0</v>
      </c>
      <c r="BL124" s="18" t="s">
        <v>816</v>
      </c>
      <c r="BM124" s="178" t="s">
        <v>820</v>
      </c>
    </row>
    <row r="125" spans="1:65" s="2" customFormat="1" ht="16.5" customHeight="1">
      <c r="A125" s="33"/>
      <c r="B125" s="166"/>
      <c r="C125" s="167" t="s">
        <v>153</v>
      </c>
      <c r="D125" s="167" t="s">
        <v>134</v>
      </c>
      <c r="E125" s="168" t="s">
        <v>821</v>
      </c>
      <c r="F125" s="169" t="s">
        <v>822</v>
      </c>
      <c r="G125" s="170" t="s">
        <v>156</v>
      </c>
      <c r="H125" s="171">
        <v>1</v>
      </c>
      <c r="I125" s="172"/>
      <c r="J125" s="173">
        <f>ROUND(I125*H125,2)</f>
        <v>0</v>
      </c>
      <c r="K125" s="169" t="s">
        <v>869</v>
      </c>
      <c r="L125" s="34"/>
      <c r="M125" s="174" t="s">
        <v>1</v>
      </c>
      <c r="N125" s="175" t="s">
        <v>41</v>
      </c>
      <c r="O125" s="59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816</v>
      </c>
      <c r="AT125" s="178" t="s">
        <v>134</v>
      </c>
      <c r="AU125" s="178" t="s">
        <v>83</v>
      </c>
      <c r="AY125" s="18" t="s">
        <v>132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83</v>
      </c>
      <c r="BK125" s="179">
        <f>ROUND(I125*H125,2)</f>
        <v>0</v>
      </c>
      <c r="BL125" s="18" t="s">
        <v>816</v>
      </c>
      <c r="BM125" s="178" t="s">
        <v>823</v>
      </c>
    </row>
    <row r="126" spans="1:65" s="2" customFormat="1" ht="16.5" customHeight="1">
      <c r="A126" s="33"/>
      <c r="B126" s="166"/>
      <c r="C126" s="167" t="s">
        <v>138</v>
      </c>
      <c r="D126" s="167" t="s">
        <v>134</v>
      </c>
      <c r="E126" s="168" t="s">
        <v>824</v>
      </c>
      <c r="F126" s="169" t="s">
        <v>825</v>
      </c>
      <c r="G126" s="170" t="s">
        <v>156</v>
      </c>
      <c r="H126" s="171">
        <v>1</v>
      </c>
      <c r="I126" s="172"/>
      <c r="J126" s="173">
        <f>ROUND(I126*H126,2)</f>
        <v>0</v>
      </c>
      <c r="K126" s="169" t="s">
        <v>869</v>
      </c>
      <c r="L126" s="34"/>
      <c r="M126" s="174" t="s">
        <v>1</v>
      </c>
      <c r="N126" s="175" t="s">
        <v>41</v>
      </c>
      <c r="O126" s="59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816</v>
      </c>
      <c r="AT126" s="178" t="s">
        <v>134</v>
      </c>
      <c r="AU126" s="178" t="s">
        <v>83</v>
      </c>
      <c r="AY126" s="18" t="s">
        <v>132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8" t="s">
        <v>83</v>
      </c>
      <c r="BK126" s="179">
        <f>ROUND(I126*H126,2)</f>
        <v>0</v>
      </c>
      <c r="BL126" s="18" t="s">
        <v>816</v>
      </c>
      <c r="BM126" s="178" t="s">
        <v>826</v>
      </c>
    </row>
    <row r="127" spans="1:65" s="2" customFormat="1" ht="48" customHeight="1">
      <c r="A127" s="33"/>
      <c r="B127" s="166"/>
      <c r="C127" s="167" t="s">
        <v>168</v>
      </c>
      <c r="D127" s="167" t="s">
        <v>134</v>
      </c>
      <c r="E127" s="168" t="s">
        <v>827</v>
      </c>
      <c r="F127" s="169" t="s">
        <v>828</v>
      </c>
      <c r="G127" s="170" t="s">
        <v>156</v>
      </c>
      <c r="H127" s="171">
        <v>2</v>
      </c>
      <c r="I127" s="172"/>
      <c r="J127" s="173">
        <f>ROUND(I127*H127,2)</f>
        <v>0</v>
      </c>
      <c r="K127" s="169" t="s">
        <v>869</v>
      </c>
      <c r="L127" s="34"/>
      <c r="M127" s="174" t="s">
        <v>1</v>
      </c>
      <c r="N127" s="175" t="s">
        <v>41</v>
      </c>
      <c r="O127" s="59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816</v>
      </c>
      <c r="AT127" s="178" t="s">
        <v>134</v>
      </c>
      <c r="AU127" s="178" t="s">
        <v>83</v>
      </c>
      <c r="AY127" s="18" t="s">
        <v>132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8" t="s">
        <v>83</v>
      </c>
      <c r="BK127" s="179">
        <f>ROUND(I127*H127,2)</f>
        <v>0</v>
      </c>
      <c r="BL127" s="18" t="s">
        <v>816</v>
      </c>
      <c r="BM127" s="178" t="s">
        <v>829</v>
      </c>
    </row>
    <row r="128" spans="1:47" s="2" customFormat="1" ht="29.25">
      <c r="A128" s="33"/>
      <c r="B128" s="34"/>
      <c r="C128" s="33"/>
      <c r="D128" s="180" t="s">
        <v>140</v>
      </c>
      <c r="E128" s="33"/>
      <c r="F128" s="181" t="s">
        <v>830</v>
      </c>
      <c r="G128" s="33"/>
      <c r="H128" s="33"/>
      <c r="I128" s="102"/>
      <c r="J128" s="33"/>
      <c r="K128" s="33"/>
      <c r="L128" s="34"/>
      <c r="M128" s="182"/>
      <c r="N128" s="183"/>
      <c r="O128" s="59"/>
      <c r="P128" s="59"/>
      <c r="Q128" s="59"/>
      <c r="R128" s="59"/>
      <c r="S128" s="59"/>
      <c r="T128" s="60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140</v>
      </c>
      <c r="AU128" s="18" t="s">
        <v>83</v>
      </c>
    </row>
    <row r="129" spans="1:65" s="2" customFormat="1" ht="36" customHeight="1">
      <c r="A129" s="33"/>
      <c r="B129" s="166"/>
      <c r="C129" s="167" t="s">
        <v>174</v>
      </c>
      <c r="D129" s="167" t="s">
        <v>134</v>
      </c>
      <c r="E129" s="168" t="s">
        <v>831</v>
      </c>
      <c r="F129" s="169" t="s">
        <v>832</v>
      </c>
      <c r="G129" s="170" t="s">
        <v>156</v>
      </c>
      <c r="H129" s="171">
        <v>1</v>
      </c>
      <c r="I129" s="172"/>
      <c r="J129" s="173">
        <f>ROUND(I129*H129,2)</f>
        <v>0</v>
      </c>
      <c r="K129" s="169" t="s">
        <v>869</v>
      </c>
      <c r="L129" s="34"/>
      <c r="M129" s="174" t="s">
        <v>1</v>
      </c>
      <c r="N129" s="175" t="s">
        <v>41</v>
      </c>
      <c r="O129" s="59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816</v>
      </c>
      <c r="AT129" s="178" t="s">
        <v>134</v>
      </c>
      <c r="AU129" s="178" t="s">
        <v>83</v>
      </c>
      <c r="AY129" s="18" t="s">
        <v>132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83</v>
      </c>
      <c r="BK129" s="179">
        <f>ROUND(I129*H129,2)</f>
        <v>0</v>
      </c>
      <c r="BL129" s="18" t="s">
        <v>816</v>
      </c>
      <c r="BM129" s="178" t="s">
        <v>833</v>
      </c>
    </row>
    <row r="130" spans="1:47" s="2" customFormat="1" ht="78">
      <c r="A130" s="33"/>
      <c r="B130" s="34"/>
      <c r="C130" s="33"/>
      <c r="D130" s="180" t="s">
        <v>140</v>
      </c>
      <c r="E130" s="33"/>
      <c r="F130" s="181" t="s">
        <v>834</v>
      </c>
      <c r="G130" s="33"/>
      <c r="H130" s="33"/>
      <c r="I130" s="102"/>
      <c r="J130" s="33"/>
      <c r="K130" s="33"/>
      <c r="L130" s="34"/>
      <c r="M130" s="182"/>
      <c r="N130" s="183"/>
      <c r="O130" s="59"/>
      <c r="P130" s="59"/>
      <c r="Q130" s="59"/>
      <c r="R130" s="59"/>
      <c r="S130" s="59"/>
      <c r="T130" s="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140</v>
      </c>
      <c r="AU130" s="18" t="s">
        <v>83</v>
      </c>
    </row>
    <row r="131" spans="1:65" s="2" customFormat="1" ht="16.5" customHeight="1">
      <c r="A131" s="33"/>
      <c r="B131" s="166"/>
      <c r="C131" s="167" t="s">
        <v>179</v>
      </c>
      <c r="D131" s="167" t="s">
        <v>134</v>
      </c>
      <c r="E131" s="168" t="s">
        <v>835</v>
      </c>
      <c r="F131" s="169" t="s">
        <v>836</v>
      </c>
      <c r="G131" s="170" t="s">
        <v>156</v>
      </c>
      <c r="H131" s="171">
        <v>1</v>
      </c>
      <c r="I131" s="172"/>
      <c r="J131" s="173">
        <f>ROUND(I131*H131,2)</f>
        <v>0</v>
      </c>
      <c r="K131" s="169" t="s">
        <v>869</v>
      </c>
      <c r="L131" s="34"/>
      <c r="M131" s="174" t="s">
        <v>1</v>
      </c>
      <c r="N131" s="175" t="s">
        <v>41</v>
      </c>
      <c r="O131" s="59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816</v>
      </c>
      <c r="AT131" s="178" t="s">
        <v>134</v>
      </c>
      <c r="AU131" s="178" t="s">
        <v>83</v>
      </c>
      <c r="AY131" s="18" t="s">
        <v>132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83</v>
      </c>
      <c r="BK131" s="179">
        <f>ROUND(I131*H131,2)</f>
        <v>0</v>
      </c>
      <c r="BL131" s="18" t="s">
        <v>816</v>
      </c>
      <c r="BM131" s="178" t="s">
        <v>837</v>
      </c>
    </row>
    <row r="132" spans="1:47" s="2" customFormat="1" ht="29.25">
      <c r="A132" s="33"/>
      <c r="B132" s="34"/>
      <c r="C132" s="33"/>
      <c r="D132" s="180" t="s">
        <v>140</v>
      </c>
      <c r="E132" s="33"/>
      <c r="F132" s="181" t="s">
        <v>838</v>
      </c>
      <c r="G132" s="33"/>
      <c r="H132" s="33"/>
      <c r="I132" s="102"/>
      <c r="J132" s="33"/>
      <c r="K132" s="33"/>
      <c r="L132" s="34"/>
      <c r="M132" s="182"/>
      <c r="N132" s="183"/>
      <c r="O132" s="59"/>
      <c r="P132" s="59"/>
      <c r="Q132" s="59"/>
      <c r="R132" s="59"/>
      <c r="S132" s="59"/>
      <c r="T132" s="60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140</v>
      </c>
      <c r="AU132" s="18" t="s">
        <v>83</v>
      </c>
    </row>
    <row r="133" spans="1:65" s="2" customFormat="1" ht="16.5" customHeight="1">
      <c r="A133" s="33"/>
      <c r="B133" s="166"/>
      <c r="C133" s="167" t="s">
        <v>184</v>
      </c>
      <c r="D133" s="167" t="s">
        <v>134</v>
      </c>
      <c r="E133" s="168" t="s">
        <v>839</v>
      </c>
      <c r="F133" s="169" t="s">
        <v>840</v>
      </c>
      <c r="G133" s="170" t="s">
        <v>156</v>
      </c>
      <c r="H133" s="171">
        <v>1</v>
      </c>
      <c r="I133" s="172"/>
      <c r="J133" s="173">
        <f>ROUND(I133*H133,2)</f>
        <v>0</v>
      </c>
      <c r="K133" s="169" t="s">
        <v>869</v>
      </c>
      <c r="L133" s="34"/>
      <c r="M133" s="174" t="s">
        <v>1</v>
      </c>
      <c r="N133" s="175" t="s">
        <v>41</v>
      </c>
      <c r="O133" s="59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816</v>
      </c>
      <c r="AT133" s="178" t="s">
        <v>134</v>
      </c>
      <c r="AU133" s="178" t="s">
        <v>83</v>
      </c>
      <c r="AY133" s="18" t="s">
        <v>132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83</v>
      </c>
      <c r="BK133" s="179">
        <f>ROUND(I133*H133,2)</f>
        <v>0</v>
      </c>
      <c r="BL133" s="18" t="s">
        <v>816</v>
      </c>
      <c r="BM133" s="178" t="s">
        <v>841</v>
      </c>
    </row>
    <row r="134" spans="1:65" s="2" customFormat="1" ht="24" customHeight="1">
      <c r="A134" s="33"/>
      <c r="B134" s="166"/>
      <c r="C134" s="167" t="s">
        <v>188</v>
      </c>
      <c r="D134" s="167" t="s">
        <v>134</v>
      </c>
      <c r="E134" s="168" t="s">
        <v>842</v>
      </c>
      <c r="F134" s="169" t="s">
        <v>843</v>
      </c>
      <c r="G134" s="170" t="s">
        <v>156</v>
      </c>
      <c r="H134" s="171">
        <v>1</v>
      </c>
      <c r="I134" s="172"/>
      <c r="J134" s="173">
        <f>ROUND(I134*H134,2)</f>
        <v>0</v>
      </c>
      <c r="K134" s="169" t="s">
        <v>869</v>
      </c>
      <c r="L134" s="34"/>
      <c r="M134" s="174" t="s">
        <v>1</v>
      </c>
      <c r="N134" s="175" t="s">
        <v>41</v>
      </c>
      <c r="O134" s="59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816</v>
      </c>
      <c r="AT134" s="178" t="s">
        <v>134</v>
      </c>
      <c r="AU134" s="178" t="s">
        <v>83</v>
      </c>
      <c r="AY134" s="18" t="s">
        <v>132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8" t="s">
        <v>83</v>
      </c>
      <c r="BK134" s="179">
        <f>ROUND(I134*H134,2)</f>
        <v>0</v>
      </c>
      <c r="BL134" s="18" t="s">
        <v>816</v>
      </c>
      <c r="BM134" s="178" t="s">
        <v>844</v>
      </c>
    </row>
    <row r="135" spans="1:47" s="2" customFormat="1" ht="48.75">
      <c r="A135" s="33"/>
      <c r="B135" s="34"/>
      <c r="C135" s="33"/>
      <c r="D135" s="180" t="s">
        <v>140</v>
      </c>
      <c r="E135" s="33"/>
      <c r="F135" s="181" t="s">
        <v>845</v>
      </c>
      <c r="G135" s="33"/>
      <c r="H135" s="33"/>
      <c r="I135" s="102"/>
      <c r="J135" s="33"/>
      <c r="K135" s="33"/>
      <c r="L135" s="34"/>
      <c r="M135" s="182"/>
      <c r="N135" s="183"/>
      <c r="O135" s="59"/>
      <c r="P135" s="59"/>
      <c r="Q135" s="59"/>
      <c r="R135" s="59"/>
      <c r="S135" s="59"/>
      <c r="T135" s="60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140</v>
      </c>
      <c r="AU135" s="18" t="s">
        <v>83</v>
      </c>
    </row>
    <row r="136" spans="1:65" s="2" customFormat="1" ht="24" customHeight="1">
      <c r="A136" s="33"/>
      <c r="B136" s="166"/>
      <c r="C136" s="167" t="s">
        <v>194</v>
      </c>
      <c r="D136" s="167" t="s">
        <v>134</v>
      </c>
      <c r="E136" s="168" t="s">
        <v>846</v>
      </c>
      <c r="F136" s="169" t="s">
        <v>847</v>
      </c>
      <c r="G136" s="170" t="s">
        <v>156</v>
      </c>
      <c r="H136" s="171">
        <v>1</v>
      </c>
      <c r="I136" s="172"/>
      <c r="J136" s="173">
        <f>ROUND(I136*H136,2)</f>
        <v>0</v>
      </c>
      <c r="K136" s="169" t="s">
        <v>869</v>
      </c>
      <c r="L136" s="34"/>
      <c r="M136" s="174" t="s">
        <v>1</v>
      </c>
      <c r="N136" s="175" t="s">
        <v>41</v>
      </c>
      <c r="O136" s="59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816</v>
      </c>
      <c r="AT136" s="178" t="s">
        <v>134</v>
      </c>
      <c r="AU136" s="178" t="s">
        <v>83</v>
      </c>
      <c r="AY136" s="18" t="s">
        <v>132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83</v>
      </c>
      <c r="BK136" s="179">
        <f>ROUND(I136*H136,2)</f>
        <v>0</v>
      </c>
      <c r="BL136" s="18" t="s">
        <v>816</v>
      </c>
      <c r="BM136" s="178" t="s">
        <v>848</v>
      </c>
    </row>
    <row r="137" spans="1:65" s="2" customFormat="1" ht="16.5" customHeight="1">
      <c r="A137" s="33"/>
      <c r="B137" s="166"/>
      <c r="C137" s="167" t="s">
        <v>204</v>
      </c>
      <c r="D137" s="167" t="s">
        <v>134</v>
      </c>
      <c r="E137" s="168" t="s">
        <v>849</v>
      </c>
      <c r="F137" s="169" t="s">
        <v>850</v>
      </c>
      <c r="G137" s="170" t="s">
        <v>156</v>
      </c>
      <c r="H137" s="171">
        <v>1</v>
      </c>
      <c r="I137" s="172"/>
      <c r="J137" s="173">
        <f>ROUND(I137*H137,2)</f>
        <v>0</v>
      </c>
      <c r="K137" s="169" t="s">
        <v>869</v>
      </c>
      <c r="L137" s="34"/>
      <c r="M137" s="174" t="s">
        <v>1</v>
      </c>
      <c r="N137" s="175" t="s">
        <v>41</v>
      </c>
      <c r="O137" s="59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816</v>
      </c>
      <c r="AT137" s="178" t="s">
        <v>134</v>
      </c>
      <c r="AU137" s="178" t="s">
        <v>83</v>
      </c>
      <c r="AY137" s="18" t="s">
        <v>132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83</v>
      </c>
      <c r="BK137" s="179">
        <f>ROUND(I137*H137,2)</f>
        <v>0</v>
      </c>
      <c r="BL137" s="18" t="s">
        <v>816</v>
      </c>
      <c r="BM137" s="178" t="s">
        <v>851</v>
      </c>
    </row>
    <row r="138" spans="1:65" s="2" customFormat="1" ht="16.5" customHeight="1">
      <c r="A138" s="33"/>
      <c r="B138" s="166"/>
      <c r="C138" s="167" t="s">
        <v>209</v>
      </c>
      <c r="D138" s="167" t="s">
        <v>134</v>
      </c>
      <c r="E138" s="168" t="s">
        <v>852</v>
      </c>
      <c r="F138" s="169" t="s">
        <v>853</v>
      </c>
      <c r="G138" s="170" t="s">
        <v>156</v>
      </c>
      <c r="H138" s="171">
        <v>1</v>
      </c>
      <c r="I138" s="172"/>
      <c r="J138" s="173">
        <f>ROUND(I138*H138,2)</f>
        <v>0</v>
      </c>
      <c r="K138" s="169" t="s">
        <v>869</v>
      </c>
      <c r="L138" s="34"/>
      <c r="M138" s="174" t="s">
        <v>1</v>
      </c>
      <c r="N138" s="175" t="s">
        <v>41</v>
      </c>
      <c r="O138" s="59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816</v>
      </c>
      <c r="AT138" s="178" t="s">
        <v>134</v>
      </c>
      <c r="AU138" s="178" t="s">
        <v>83</v>
      </c>
      <c r="AY138" s="18" t="s">
        <v>132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83</v>
      </c>
      <c r="BK138" s="179">
        <f>ROUND(I138*H138,2)</f>
        <v>0</v>
      </c>
      <c r="BL138" s="18" t="s">
        <v>816</v>
      </c>
      <c r="BM138" s="178" t="s">
        <v>854</v>
      </c>
    </row>
    <row r="139" spans="1:65" s="2" customFormat="1" ht="16.5" customHeight="1">
      <c r="A139" s="33"/>
      <c r="B139" s="166"/>
      <c r="C139" s="167" t="s">
        <v>213</v>
      </c>
      <c r="D139" s="167" t="s">
        <v>134</v>
      </c>
      <c r="E139" s="168" t="s">
        <v>855</v>
      </c>
      <c r="F139" s="169" t="s">
        <v>856</v>
      </c>
      <c r="G139" s="170" t="s">
        <v>156</v>
      </c>
      <c r="H139" s="171">
        <v>1</v>
      </c>
      <c r="I139" s="172"/>
      <c r="J139" s="173">
        <f>ROUND(I139*H139,2)</f>
        <v>0</v>
      </c>
      <c r="K139" s="169" t="s">
        <v>869</v>
      </c>
      <c r="L139" s="34"/>
      <c r="M139" s="174" t="s">
        <v>1</v>
      </c>
      <c r="N139" s="175" t="s">
        <v>41</v>
      </c>
      <c r="O139" s="59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816</v>
      </c>
      <c r="AT139" s="178" t="s">
        <v>134</v>
      </c>
      <c r="AU139" s="178" t="s">
        <v>83</v>
      </c>
      <c r="AY139" s="18" t="s">
        <v>132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83</v>
      </c>
      <c r="BK139" s="179">
        <f>ROUND(I139*H139,2)</f>
        <v>0</v>
      </c>
      <c r="BL139" s="18" t="s">
        <v>816</v>
      </c>
      <c r="BM139" s="178" t="s">
        <v>857</v>
      </c>
    </row>
    <row r="140" spans="1:65" s="2" customFormat="1" ht="16.5" customHeight="1">
      <c r="A140" s="33"/>
      <c r="B140" s="166"/>
      <c r="C140" s="167" t="s">
        <v>217</v>
      </c>
      <c r="D140" s="167" t="s">
        <v>134</v>
      </c>
      <c r="E140" s="168" t="s">
        <v>858</v>
      </c>
      <c r="F140" s="169" t="s">
        <v>859</v>
      </c>
      <c r="G140" s="170" t="s">
        <v>156</v>
      </c>
      <c r="H140" s="171">
        <v>1</v>
      </c>
      <c r="I140" s="172"/>
      <c r="J140" s="173">
        <f>ROUND(I140*H140,2)</f>
        <v>0</v>
      </c>
      <c r="K140" s="169" t="s">
        <v>869</v>
      </c>
      <c r="L140" s="34"/>
      <c r="M140" s="174" t="s">
        <v>1</v>
      </c>
      <c r="N140" s="175" t="s">
        <v>41</v>
      </c>
      <c r="O140" s="59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816</v>
      </c>
      <c r="AT140" s="178" t="s">
        <v>134</v>
      </c>
      <c r="AU140" s="178" t="s">
        <v>83</v>
      </c>
      <c r="AY140" s="18" t="s">
        <v>132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8" t="s">
        <v>83</v>
      </c>
      <c r="BK140" s="179">
        <f>ROUND(I140*H140,2)</f>
        <v>0</v>
      </c>
      <c r="BL140" s="18" t="s">
        <v>816</v>
      </c>
      <c r="BM140" s="178" t="s">
        <v>860</v>
      </c>
    </row>
    <row r="141" spans="1:47" s="2" customFormat="1" ht="19.5">
      <c r="A141" s="33"/>
      <c r="B141" s="34"/>
      <c r="C141" s="33"/>
      <c r="D141" s="180" t="s">
        <v>140</v>
      </c>
      <c r="E141" s="33"/>
      <c r="F141" s="181" t="s">
        <v>861</v>
      </c>
      <c r="G141" s="33"/>
      <c r="H141" s="33"/>
      <c r="I141" s="102"/>
      <c r="J141" s="33"/>
      <c r="K141" s="33"/>
      <c r="L141" s="34"/>
      <c r="M141" s="182"/>
      <c r="N141" s="183"/>
      <c r="O141" s="59"/>
      <c r="P141" s="59"/>
      <c r="Q141" s="59"/>
      <c r="R141" s="59"/>
      <c r="S141" s="59"/>
      <c r="T141" s="60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140</v>
      </c>
      <c r="AU141" s="18" t="s">
        <v>83</v>
      </c>
    </row>
    <row r="142" spans="1:65" s="2" customFormat="1" ht="16.5" customHeight="1">
      <c r="A142" s="33"/>
      <c r="B142" s="166"/>
      <c r="C142" s="167" t="s">
        <v>8</v>
      </c>
      <c r="D142" s="167" t="s">
        <v>134</v>
      </c>
      <c r="E142" s="168" t="s">
        <v>862</v>
      </c>
      <c r="F142" s="169" t="s">
        <v>863</v>
      </c>
      <c r="G142" s="170" t="s">
        <v>156</v>
      </c>
      <c r="H142" s="171">
        <v>1</v>
      </c>
      <c r="I142" s="172"/>
      <c r="J142" s="173">
        <f>ROUND(I142*H142,2)</f>
        <v>0</v>
      </c>
      <c r="K142" s="169" t="s">
        <v>869</v>
      </c>
      <c r="L142" s="34"/>
      <c r="M142" s="174" t="s">
        <v>1</v>
      </c>
      <c r="N142" s="175" t="s">
        <v>41</v>
      </c>
      <c r="O142" s="59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816</v>
      </c>
      <c r="AT142" s="178" t="s">
        <v>134</v>
      </c>
      <c r="AU142" s="178" t="s">
        <v>83</v>
      </c>
      <c r="AY142" s="18" t="s">
        <v>132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83</v>
      </c>
      <c r="BK142" s="179">
        <f>ROUND(I142*H142,2)</f>
        <v>0</v>
      </c>
      <c r="BL142" s="18" t="s">
        <v>816</v>
      </c>
      <c r="BM142" s="178" t="s">
        <v>864</v>
      </c>
    </row>
    <row r="143" spans="1:47" s="2" customFormat="1" ht="126.75">
      <c r="A143" s="33"/>
      <c r="B143" s="34"/>
      <c r="C143" s="33"/>
      <c r="D143" s="180" t="s">
        <v>140</v>
      </c>
      <c r="E143" s="33"/>
      <c r="F143" s="181" t="s">
        <v>865</v>
      </c>
      <c r="G143" s="33"/>
      <c r="H143" s="33"/>
      <c r="I143" s="102"/>
      <c r="J143" s="33"/>
      <c r="K143" s="33"/>
      <c r="L143" s="34"/>
      <c r="M143" s="182"/>
      <c r="N143" s="183"/>
      <c r="O143" s="59"/>
      <c r="P143" s="59"/>
      <c r="Q143" s="59"/>
      <c r="R143" s="59"/>
      <c r="S143" s="59"/>
      <c r="T143" s="60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140</v>
      </c>
      <c r="AU143" s="18" t="s">
        <v>83</v>
      </c>
    </row>
    <row r="144" spans="1:65" s="2" customFormat="1" ht="16.5" customHeight="1">
      <c r="A144" s="33"/>
      <c r="B144" s="166"/>
      <c r="C144" s="167" t="s">
        <v>231</v>
      </c>
      <c r="D144" s="167" t="s">
        <v>134</v>
      </c>
      <c r="E144" s="168" t="s">
        <v>866</v>
      </c>
      <c r="F144" s="169" t="s">
        <v>867</v>
      </c>
      <c r="G144" s="170" t="s">
        <v>156</v>
      </c>
      <c r="H144" s="171">
        <v>1</v>
      </c>
      <c r="I144" s="172"/>
      <c r="J144" s="173">
        <f>ROUND(I144*H144,2)</f>
        <v>0</v>
      </c>
      <c r="K144" s="169" t="s">
        <v>869</v>
      </c>
      <c r="L144" s="34"/>
      <c r="M144" s="225" t="s">
        <v>1</v>
      </c>
      <c r="N144" s="226" t="s">
        <v>41</v>
      </c>
      <c r="O144" s="227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816</v>
      </c>
      <c r="AT144" s="178" t="s">
        <v>134</v>
      </c>
      <c r="AU144" s="178" t="s">
        <v>83</v>
      </c>
      <c r="AY144" s="18" t="s">
        <v>132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83</v>
      </c>
      <c r="BK144" s="179">
        <f>ROUND(I144*H144,2)</f>
        <v>0</v>
      </c>
      <c r="BL144" s="18" t="s">
        <v>816</v>
      </c>
      <c r="BM144" s="178" t="s">
        <v>868</v>
      </c>
    </row>
    <row r="145" spans="1:31" s="2" customFormat="1" ht="6.95" customHeight="1">
      <c r="A145" s="33"/>
      <c r="B145" s="48"/>
      <c r="C145" s="49"/>
      <c r="D145" s="49"/>
      <c r="E145" s="49"/>
      <c r="F145" s="49"/>
      <c r="G145" s="49"/>
      <c r="H145" s="49"/>
      <c r="I145" s="126"/>
      <c r="J145" s="49"/>
      <c r="K145" s="49"/>
      <c r="L145" s="34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autoFilter ref="C120:K144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Luč</dc:creator>
  <cp:keywords/>
  <dc:description/>
  <cp:lastModifiedBy>Dolezel</cp:lastModifiedBy>
  <dcterms:created xsi:type="dcterms:W3CDTF">2019-09-27T08:38:53Z</dcterms:created>
  <dcterms:modified xsi:type="dcterms:W3CDTF">2019-11-21T02:56:10Z</dcterms:modified>
  <cp:category/>
  <cp:version/>
  <cp:contentType/>
  <cp:contentStatus/>
</cp:coreProperties>
</file>