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1 - ZTI" sheetId="3" r:id="rId3"/>
    <sheet name="D.1.4.2 - Silnoproudá ele..." sheetId="4" r:id="rId4"/>
    <sheet name="D.1.4.3 - Slaboproudá ele..." sheetId="5" r:id="rId5"/>
    <sheet name="D.1.4.4 - Vzduchotechnika" sheetId="6" r:id="rId6"/>
    <sheet name="D.1.4.5 - VYTÁPĚNÍ" sheetId="7" r:id="rId7"/>
    <sheet name="000 - VON - Vedlejší a os..." sheetId="8" r:id="rId8"/>
    <sheet name="Pokyny pro vyplnění" sheetId="9" r:id="rId9"/>
  </sheets>
  <definedNames>
    <definedName name="_xlnm.Print_Area" localSheetId="0">'Rekapitulace stavby'!$D$4:$AO$36,'Rekapitulace stavby'!$C$42:$AQ$63</definedName>
    <definedName name="_xlnm._FilterDatabase" localSheetId="1" hidden="1">'D.1.1 - Architektonicko-s...'!$C$97:$K$1127</definedName>
    <definedName name="_xlnm.Print_Area" localSheetId="1">'D.1.1 - Architektonicko-s...'!$C$4:$J$39,'D.1.1 - Architektonicko-s...'!$C$45:$J$79,'D.1.1 - Architektonicko-s...'!$C$85:$K$1127</definedName>
    <definedName name="_xlnm._FilterDatabase" localSheetId="2" hidden="1">'D.1.4.1 - ZTI'!$C$89:$K$130</definedName>
    <definedName name="_xlnm.Print_Area" localSheetId="2">'D.1.4.1 - ZTI'!$C$4:$J$41,'D.1.4.1 - ZTI'!$C$47:$J$69,'D.1.4.1 - ZTI'!$C$75:$K$130</definedName>
    <definedName name="_xlnm._FilterDatabase" localSheetId="3" hidden="1">'D.1.4.2 - Silnoproudá ele...'!$C$92:$K$145</definedName>
    <definedName name="_xlnm.Print_Area" localSheetId="3">'D.1.4.2 - Silnoproudá ele...'!$C$4:$J$41,'D.1.4.2 - Silnoproudá ele...'!$C$47:$J$72,'D.1.4.2 - Silnoproudá ele...'!$C$78:$K$145</definedName>
    <definedName name="_xlnm._FilterDatabase" localSheetId="4" hidden="1">'D.1.4.3 - Slaboproudá ele...'!$C$91:$K$127</definedName>
    <definedName name="_xlnm.Print_Area" localSheetId="4">'D.1.4.3 - Slaboproudá ele...'!$C$4:$J$41,'D.1.4.3 - Slaboproudá ele...'!$C$47:$J$71,'D.1.4.3 - Slaboproudá ele...'!$C$77:$K$127</definedName>
    <definedName name="_xlnm._FilterDatabase" localSheetId="5" hidden="1">'D.1.4.4 - Vzduchotechnika'!$C$86:$K$101</definedName>
    <definedName name="_xlnm.Print_Area" localSheetId="5">'D.1.4.4 - Vzduchotechnika'!$C$4:$J$41,'D.1.4.4 - Vzduchotechnika'!$C$47:$J$66,'D.1.4.4 - Vzduchotechnika'!$C$72:$K$101</definedName>
    <definedName name="_xlnm._FilterDatabase" localSheetId="6" hidden="1">'D.1.4.5 - VYTÁPĚNÍ'!$C$86:$K$92</definedName>
    <definedName name="_xlnm.Print_Area" localSheetId="6">'D.1.4.5 - VYTÁPĚNÍ'!$C$4:$J$41,'D.1.4.5 - VYTÁPĚNÍ'!$C$47:$J$66,'D.1.4.5 - VYTÁPĚNÍ'!$C$72:$K$92</definedName>
    <definedName name="_xlnm._FilterDatabase" localSheetId="7" hidden="1">'000 - VON - Vedlejší a os...'!$C$84:$K$100</definedName>
    <definedName name="_xlnm.Print_Area" localSheetId="7">'000 - VON - Vedlejší a os...'!$C$4:$J$39,'000 - VON - Vedlejší a os...'!$C$45:$J$66,'000 - VON - Vedlejší a os...'!$C$72:$K$100</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'D.1.1 - Architektonicko-s...'!$97:$97</definedName>
    <definedName name="_xlnm.Print_Titles" localSheetId="2">'D.1.4.1 - ZTI'!$89:$89</definedName>
    <definedName name="_xlnm.Print_Titles" localSheetId="3">'D.1.4.2 - Silnoproudá ele...'!$92:$92</definedName>
    <definedName name="_xlnm.Print_Titles" localSheetId="4">'D.1.4.3 - Slaboproudá ele...'!$91:$91</definedName>
    <definedName name="_xlnm.Print_Titles" localSheetId="5">'D.1.4.4 - Vzduchotechnika'!$86:$86</definedName>
    <definedName name="_xlnm.Print_Titles" localSheetId="6">'D.1.4.5 - VYTÁPĚNÍ'!$86:$86</definedName>
    <definedName name="_xlnm.Print_Titles" localSheetId="7">'000 - VON - Vedlejší a os...'!$84:$84</definedName>
  </definedNames>
  <calcPr fullCalcOnLoad="1"/>
</workbook>
</file>

<file path=xl/sharedStrings.xml><?xml version="1.0" encoding="utf-8"?>
<sst xmlns="http://schemas.openxmlformats.org/spreadsheetml/2006/main" count="13645" uniqueCount="1499">
  <si>
    <t>Export Komplet</t>
  </si>
  <si>
    <t>VZ</t>
  </si>
  <si>
    <t>2.0</t>
  </si>
  <si>
    <t/>
  </si>
  <si>
    <t>False</t>
  </si>
  <si>
    <t>{68d3bcd6-eaa8-43de-abcb-c328138642fa}</t>
  </si>
  <si>
    <t>&gt;&gt;  skryté sloupce  &lt;&lt;</t>
  </si>
  <si>
    <t>0,01</t>
  </si>
  <si>
    <t>21</t>
  </si>
  <si>
    <t>15</t>
  </si>
  <si>
    <t>REKAPITULACE STAVBY</t>
  </si>
  <si>
    <t>v ---  níže se nacházejí doplnkové a pomocné údaje k sestavám  --- v</t>
  </si>
  <si>
    <t>Návod na vyplnění</t>
  </si>
  <si>
    <t>0,001</t>
  </si>
  <si>
    <t>Kód:</t>
  </si>
  <si>
    <t>_19083plat</t>
  </si>
  <si>
    <t>Měnit lze pouze buňky se žlutým podbarvením!
1) v Rekapitulaci stavby vyplňte údaje o Uchazeči (přenesou se do ostatních sestav i v jiných listech)
2) na vybraných listech vyplňte v sestavě Soupis prací ceny u položek</t>
  </si>
  <si>
    <t>Stavba:</t>
  </si>
  <si>
    <t>REALIZACE WC PRO VEŘEJNOST - MUZEUM ČESKÉHO VENKOVA - ZÁMEK KAČINA</t>
  </si>
  <si>
    <t>KSO:</t>
  </si>
  <si>
    <t>CC-CZ:</t>
  </si>
  <si>
    <t>Místo:</t>
  </si>
  <si>
    <t>ZÁMEK KAČINA – 1. PP</t>
  </si>
  <si>
    <t>Datum:</t>
  </si>
  <si>
    <t>6. 9. 2019</t>
  </si>
  <si>
    <t>Zadavatel:</t>
  </si>
  <si>
    <t>IČ:</t>
  </si>
  <si>
    <t>75075741</t>
  </si>
  <si>
    <t>NÁRODNÍ ZEMĚDĚLSKÉ MUZEUM,KOSTELNÍ 44,PRAHA 7</t>
  </si>
  <si>
    <t>DIČ:</t>
  </si>
  <si>
    <t>CZ75075741</t>
  </si>
  <si>
    <t>Uchazeč:</t>
  </si>
  <si>
    <t>Vyplň údaj</t>
  </si>
  <si>
    <t>Projektant:</t>
  </si>
  <si>
    <t>15939006</t>
  </si>
  <si>
    <t>ARCH TECH, K Noskovně 148, 164 00 Praha 6</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</si>
  <si>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</si>
  <si>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</si>
  <si>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</si>
  <si>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</si>
  <si>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</si>
  <si>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</si>
  <si>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</si>
  <si>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</si>
  <si>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</si>
  <si>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</si>
  <si>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</si>
  <si>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</si>
  <si>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</si>
  <si>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</si>
  <si>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</si>
  <si>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</si>
  <si>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</si>
  <si>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</si>
  <si>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</si>
  <si>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</si>
  <si>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</si>
  <si>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</si>
  <si>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</si>
  <si>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</si>
  <si>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</si>
  <si>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</si>
  <si>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</si>
  <si>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</si>
  <si>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</si>
  <si>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</si>
  <si>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</si>
  <si>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</si>
  <si>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</si>
  <si>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</si>
  <si>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</si>
  <si>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</si>
  <si>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</si>
  <si>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</si>
  <si>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</si>
  <si>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</si>
  <si>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</si>
  <si>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</si>
  <si>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</si>
  <si>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</si>
  <si>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</si>
  <si>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řešení</t>
  </si>
  <si>
    <t>STA</t>
  </si>
  <si>
    <t>1</t>
  </si>
  <si>
    <t>{5284e6ea-0767-4b42-a071-2d2cf663174b}</t>
  </si>
  <si>
    <t>2</t>
  </si>
  <si>
    <t>D.1.4</t>
  </si>
  <si>
    <t>Technika prostředí staveb</t>
  </si>
  <si>
    <t>{e9763caa-4dfe-42b7-85c3-9c0d75f2bac7}</t>
  </si>
  <si>
    <t>D.1.4.1</t>
  </si>
  <si>
    <t>ZTI</t>
  </si>
  <si>
    <t>Soupis</t>
  </si>
  <si>
    <t>{5c28ff08-65be-40f0-81d6-9242fafd19a0}</t>
  </si>
  <si>
    <t>D.1.4.2</t>
  </si>
  <si>
    <t>Silnoproudá elektrotechnika</t>
  </si>
  <si>
    <t>{d7834654-a57c-441d-8f22-7d077968c8f3}</t>
  </si>
  <si>
    <t>D.1.4.3</t>
  </si>
  <si>
    <t>Slaboproudá elektrotechnika</t>
  </si>
  <si>
    <t>{bb27f0f5-14ee-47d0-bf00-44464b1057ea}</t>
  </si>
  <si>
    <t>D.1.4.4</t>
  </si>
  <si>
    <t>Vzduchotechnika</t>
  </si>
  <si>
    <t>{bc18860a-6a77-4b05-8584-0817024d034f}</t>
  </si>
  <si>
    <t>D.1.4.5</t>
  </si>
  <si>
    <t>VYTÁPĚNÍ</t>
  </si>
  <si>
    <t>{a9122be3-0ecc-4f73-a120-d9d74aa66cdb}</t>
  </si>
  <si>
    <t>000</t>
  </si>
  <si>
    <t>VON - Vedlejší a ostatní náklady stavby</t>
  </si>
  <si>
    <t>{0ffc8dd0-b069-4415-b716-fb031cf685c8}</t>
  </si>
  <si>
    <t>KRYCÍ LIST SOUPISU PRACÍ</t>
  </si>
  <si>
    <t>Objekt:</t>
  </si>
  <si>
    <t>D.1.1 - Architektonicko-stavební řešení</t>
  </si>
  <si>
    <t>REKAPITULACE ČLENĚNÍ SOUPISU PRACÍ</t>
  </si>
  <si>
    <t>Kód dílu - Popis</t>
  </si>
  <si>
    <t>Cena celkem [CZK]</t>
  </si>
  <si>
    <t>-1</t>
  </si>
  <si>
    <t>HSV - Práce a dodávky HSV</t>
  </si>
  <si>
    <t xml:space="preserve">    4 - Vodorovné konstrukce</t>
  </si>
  <si>
    <t xml:space="preserve">    6 - Úpravy povrchů, podlahy a osazování výplní</t>
  </si>
  <si>
    <t xml:space="preserve">    9 - Ostatní konstrukce a práce, bourání</t>
  </si>
  <si>
    <t xml:space="preserve">      96 - Bourání konstrukcí</t>
  </si>
  <si>
    <t xml:space="preserve">    997 - Přesun sutě</t>
  </si>
  <si>
    <t xml:space="preserve">    998 - Přesun hmot</t>
  </si>
  <si>
    <t>PSV - Práce a dodávky PSV</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</si>
  <si>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</si>
  <si>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</si>
  <si>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</si>
  <si>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</si>
  <si>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</si>
  <si>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</si>
  <si>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</si>
  <si>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</si>
  <si>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M - Práce a dodávky M</t>
  </si>
  <si>
    <t xml:space="preserve">    46-M - Zemní práce při extr.mont.pracích</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</si>
  <si>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</si>
  <si>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</si>
  <si>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</si>
  <si>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</si>
  <si>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</si>
  <si>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</si>
  <si>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</si>
  <si>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</si>
  <si>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</si>
  <si>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</si>
  <si>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</si>
  <si>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</si>
  <si>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</si>
  <si>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</si>
  <si>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</si>
  <si>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</si>
  <si>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</si>
  <si>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4</t>
  </si>
  <si>
    <t>Vodorovné konstrukce</t>
  </si>
  <si>
    <t>K</t>
  </si>
  <si>
    <t>434191452</t>
  </si>
  <si>
    <t>Osazování schodišťových stupňů kamenných s vyspárováním styčných spár, s provizorním dřevěným zábradlím a dočasným zakrytím stupnic prkny do připravených otvorů, rovných, kosých nebo vřetenových oboustranně zazděných, stupňů pemrlovaných nebo ostatních</t>
  </si>
  <si>
    <t>m</t>
  </si>
  <si>
    <t>CS ÚRS 2019 01</t>
  </si>
  <si>
    <t>-674995293</t>
  </si>
  <si>
    <t>PSC</t>
  </si>
  <si>
    <t xml:space="preserve">Poznámka k souboru cen:
1. U cen -1441, -1443, -1461, -1462 je započtena podpěrná konstrukce visuté části stupňů.
2. Množství měrných jednotek se určuje v m délky stupňů včetně uložení.
3. Dodávka stupňů se oceňuje ve specifikaci.
</t>
  </si>
  <si>
    <t>VV</t>
  </si>
  <si>
    <t>TZ</t>
  </si>
  <si>
    <t>upraveny stupně s vložením jednoho stupně navíc pro snížení výšky stupňů, které jsou z monolitických žulových bloků</t>
  </si>
  <si>
    <t>nový stupen</t>
  </si>
  <si>
    <t xml:space="preserve">Schody z chodby (m.č. C 012b) do m.č. C 012c.1 mají za dveřmi v. 240 mm, což je výška stupňů pro veřejnost značná a schody jsou v tomto místě velmi </t>
  </si>
  <si>
    <t xml:space="preserve">strmé. Mimo to jsou kamenné stupně vypodložené cihlami, esteticky nepůsobící dobře. Z tohoto důvodu, zvláště z hlediska bezpečného užívání schodiště </t>
  </si>
  <si>
    <t>bude vložen další kamenný žulový stupeň v barevné a strukturální kopii se stávajícími stupni. Proto bude rozebráno schodiště za dveřmi směrem do</t>
  </si>
  <si>
    <t>m.č. C 012c.6 a znovu sestaveno</t>
  </si>
  <si>
    <t>zpětné osazení stáv.stupnů</t>
  </si>
  <si>
    <t>1*2</t>
  </si>
  <si>
    <t>Součet</t>
  </si>
  <si>
    <t>M</t>
  </si>
  <si>
    <t>58388024R</t>
  </si>
  <si>
    <t>stupeň schodišťový žulový - kopie dle stávajících sch.stupňů</t>
  </si>
  <si>
    <t>kus</t>
  </si>
  <si>
    <t>8</t>
  </si>
  <si>
    <t>-742506548</t>
  </si>
  <si>
    <t>6</t>
  </si>
  <si>
    <t>Úpravy povrchů, podlahy a osazování výplní</t>
  </si>
  <si>
    <t>3</t>
  </si>
  <si>
    <t>611315422</t>
  </si>
  <si>
    <t>Oprava vápenné omítky vnitřních ploch štukové dvouvrstvé, tloušťky do 20 mm a tloušťky štuku do 3 mm stropů, v rozsahu opravované plochy přes 10 do 30%</t>
  </si>
  <si>
    <t>m2</t>
  </si>
  <si>
    <t>-417576647</t>
  </si>
  <si>
    <t xml:space="preserve">Poznámka k souboru cen:
1. Pro ocenění opravy omítek plochy do 4 m2 se použijí ceny souboru cen 61. 31-52.. Vápenná omítka jednotlivých malých ploch.
</t>
  </si>
  <si>
    <t>Ponechané omítky ve vstupní hale WC budou opraveny. Případné napojení nové omítky na starou bude přes perlinku.</t>
  </si>
  <si>
    <t>1.PP</t>
  </si>
  <si>
    <t>C012c.1 hala</t>
  </si>
  <si>
    <t>16,51</t>
  </si>
  <si>
    <t>612315221</t>
  </si>
  <si>
    <t>Vápenná omítka jednotlivých malých ploch štuková na stěnách, plochy jednotlivě do 0,09 m2</t>
  </si>
  <si>
    <t>-1273233482</t>
  </si>
  <si>
    <t>oprava omítky v chodbě C 012b - otvor pro přívod vody</t>
  </si>
  <si>
    <t>5</t>
  </si>
  <si>
    <t>612315302</t>
  </si>
  <si>
    <t>Vápenná omítka ostění nebo nadpraží štuková</t>
  </si>
  <si>
    <t>-1832393306</t>
  </si>
  <si>
    <t xml:space="preserve">Poznámka k souboru cen:
1. Ceny lze použít jen pro ocenění samostatně upravovaného ostění a nadpraží ( např. při dodatečné výměně oken nebo zárubní ) v šířce do 300 mm okolo upravovaného otvoru.
</t>
  </si>
  <si>
    <t>(1,8*2,5*2) "ostění dveře u schodiště</t>
  </si>
  <si>
    <t>C012c.7 WC M</t>
  </si>
  <si>
    <t>0,7*1*2+1,7*1*1,3 "ostění okna u pisoárů</t>
  </si>
  <si>
    <t>612315412</t>
  </si>
  <si>
    <t>Oprava vápenné omítky vnitřních ploch hladké, tloušťky do 20 mm stěn, v rozsahu opravované plochy přes 10 do 30%</t>
  </si>
  <si>
    <t>1259321350</t>
  </si>
  <si>
    <t>oprava stáv.omítek pod obklady na stáv.zdivu</t>
  </si>
  <si>
    <t>C012c.5 přebalovací box</t>
  </si>
  <si>
    <t>2*(1,3+2) "pod keram.obklad</t>
  </si>
  <si>
    <t>1,6*(1,2) "pod keram.obklad</t>
  </si>
  <si>
    <t>7</t>
  </si>
  <si>
    <t>612315422</t>
  </si>
  <si>
    <t>Oprava vápenné omítky vnitřních ploch štukové dvouvrstvé, tloušťky do 20 mm a tloušťky štuku do 3 mm stěn, v rozsahu opravované plochy přes 10 do 30%</t>
  </si>
  <si>
    <t>444319966</t>
  </si>
  <si>
    <t>2,4*(5,4+3,2) "stáv.přiznané zdivo ( zbytek SDK)</t>
  </si>
  <si>
    <t>-(0,9*2) "dveře u schodiště</t>
  </si>
  <si>
    <t>(2,4-2)*(1,3+2) "nad keram.obklad</t>
  </si>
  <si>
    <t>2,4*(2) "stáv.přiznané zdivo ( zbytek SDK nebo sanitárky nebo obklad)</t>
  </si>
  <si>
    <t>(2,4-1,6)*(1,2) "nad keram.obklad u pisoárů</t>
  </si>
  <si>
    <t>26</t>
  </si>
  <si>
    <t>619315131</t>
  </si>
  <si>
    <t>Vytažení fabionů, hran a koutů při opravách vápenných omítek (s dodáním hmot) jakékoliv délky</t>
  </si>
  <si>
    <t>1574930201</t>
  </si>
  <si>
    <t xml:space="preserve">Poznámka k souboru cen:
1. Pohledové plochy fabionů a profilů se od plochy stěn a stropů neodečítají.
</t>
  </si>
  <si>
    <t>VNITŘNÍ OMÍTKY, STĚRKY</t>
  </si>
  <si>
    <t>Začištění vnitřní omítky stěn a stropů vápenné štukové bude v místě fabiónů</t>
  </si>
  <si>
    <t>(1,3+2) "pod keram.obklad</t>
  </si>
  <si>
    <t>(1,2) "pod keram.obklad</t>
  </si>
  <si>
    <t>Mezisoučet</t>
  </si>
  <si>
    <t>(5,4+3,2) "stáv.přiznané zdivo ( zbytek SDK)</t>
  </si>
  <si>
    <t>(0,9+2*2) "dveře u schodiště</t>
  </si>
  <si>
    <t>(1,3+2) "nad keram.obklad</t>
  </si>
  <si>
    <t>(2) "stáv.přiznané zdivo ( zbytek SDK nebo sanitárky nebo obklad)</t>
  </si>
  <si>
    <t>(1,2) "nad keram.obklad u pisoárů</t>
  </si>
  <si>
    <t>9</t>
  </si>
  <si>
    <t>619995001</t>
  </si>
  <si>
    <t>Začištění omítek (s dodáním hmot) kolem oken, dveří, podlah, obkladů apod.</t>
  </si>
  <si>
    <t>47466977</t>
  </si>
  <si>
    <t xml:space="preserve">Poznámka k souboru cen:
1. Cenu -5001 lze použít pouze v případě provádění opravy nebo osazování nových oken, dveří, obkladů, podlah apod.; nelze ji použít v případech provádění opravy omítek nebo nové omítky v celé ploše.
</t>
  </si>
  <si>
    <t>(0,9+2*2)*2 "dveře u schodiště z obou stran</t>
  </si>
  <si>
    <t>(0,7*2+1,5*2) "ostění okna u pisoárů</t>
  </si>
  <si>
    <t>10</t>
  </si>
  <si>
    <t>631311115</t>
  </si>
  <si>
    <t>Mazanina z betonu prostého bez zvýšených nároků na prostředí tl. přes 50 do 80 mm tř. C 20/25</t>
  </si>
  <si>
    <t>m3</t>
  </si>
  <si>
    <t>885921993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</si>
  <si>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</si>
  <si>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betonová mazanina 20/25 tl.60mm + kari sít 150/150/5</t>
  </si>
  <si>
    <t>v místě nové  keram. dlažba bet.mazaninu zvýšit na cca tl.100mm - rozdíl výšek cihel.dlažba x keram.dlažba</t>
  </si>
  <si>
    <t>v místě pisoárů vyspádovat</t>
  </si>
  <si>
    <t>cihelná dlažba</t>
  </si>
  <si>
    <t>58*0,06</t>
  </si>
  <si>
    <t>C012c.2 umývarna Ž</t>
  </si>
  <si>
    <t>6,54</t>
  </si>
  <si>
    <t>-1,2*2,2 "keram.dlažba</t>
  </si>
  <si>
    <t>C012c.3 WC Ž</t>
  </si>
  <si>
    <t>18,69</t>
  </si>
  <si>
    <t>C012c.4 úklid</t>
  </si>
  <si>
    <t>*1,1 "keram.dlažba</t>
  </si>
  <si>
    <t>*2,6 "keram.dlažba</t>
  </si>
  <si>
    <t>C012c.6 umývarna M</t>
  </si>
  <si>
    <t>6,85</t>
  </si>
  <si>
    <t>18,7</t>
  </si>
  <si>
    <t>-1,2*3,405 "keram.dlažba</t>
  </si>
  <si>
    <t>58</t>
  </si>
  <si>
    <t>11</t>
  </si>
  <si>
    <t>631311125</t>
  </si>
  <si>
    <t>Mazanina z betonu prostého bez zvýšených nároků na prostředí tl. přes 80 do 120 mm tř. C 20/25</t>
  </si>
  <si>
    <t>-1656214728</t>
  </si>
  <si>
    <t>keram.dlažba dlažba</t>
  </si>
  <si>
    <t>13,1*0,1</t>
  </si>
  <si>
    <t>*16,51</t>
  </si>
  <si>
    <t>*6,54</t>
  </si>
  <si>
    <t>1,2*2,2 "keram.dlažba</t>
  </si>
  <si>
    <t>*18,69</t>
  </si>
  <si>
    <t>1,1 "keram.dlažba</t>
  </si>
  <si>
    <t>2,6 "keram.dlažba</t>
  </si>
  <si>
    <t>*6,85</t>
  </si>
  <si>
    <t>*18,7</t>
  </si>
  <si>
    <t>1,2*3,405 "keram.dlažba</t>
  </si>
  <si>
    <t>13,1</t>
  </si>
  <si>
    <t>12</t>
  </si>
  <si>
    <t>631319011</t>
  </si>
  <si>
    <t>Příplatek k cenám mazanin za úpravu povrchu mazaniny přehlazením, mazanina tl. přes 50 do 80 mm</t>
  </si>
  <si>
    <t>-1097792089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</si>
  <si>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</si>
  <si>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13</t>
  </si>
  <si>
    <t>631319012</t>
  </si>
  <si>
    <t>Příplatek k cenám mazanin za úpravu povrchu mazaniny přehlazením, mazanina tl. přes 80 do 120 mm</t>
  </si>
  <si>
    <t>-1295138976</t>
  </si>
  <si>
    <t>14</t>
  </si>
  <si>
    <t>631319171</t>
  </si>
  <si>
    <t>Příplatek k cenám mazanin za stržení povrchu spodní vrstvy mazaniny latí před vložením výztuže nebo pletiva pro tl. obou vrstev mazaniny přes 50 do 80 mm</t>
  </si>
  <si>
    <t>-1009286497</t>
  </si>
  <si>
    <t>631319173</t>
  </si>
  <si>
    <t>Příplatek k cenám mazanin za stržení povrchu spodní vrstvy mazaniny latí před vložením výztuže nebo pletiva pro tl. obou vrstev mazaniny přes 80 do 120 mm</t>
  </si>
  <si>
    <t>575452134</t>
  </si>
  <si>
    <t>16</t>
  </si>
  <si>
    <t>631319183</t>
  </si>
  <si>
    <t>Příplatek k cenám mazanin za sklon přes 15° do 35° od vodorovné roviny mazanina tl. přes 80 do 120 mm</t>
  </si>
  <si>
    <t>-41761554</t>
  </si>
  <si>
    <t>4,1*0,1</t>
  </si>
  <si>
    <t>17</t>
  </si>
  <si>
    <t>631351101</t>
  </si>
  <si>
    <t>Bednění v podlahách rýh a hran zřízení</t>
  </si>
  <si>
    <t>-556829998</t>
  </si>
  <si>
    <t>0,1*26</t>
  </si>
  <si>
    <t>1,2*2+2,2 "keram.dlažba</t>
  </si>
  <si>
    <t>4,2 "keram.dlažba</t>
  </si>
  <si>
    <t>6,6 "keram.dlažba</t>
  </si>
  <si>
    <t>1,2*2+3,405 "keram.dlažba</t>
  </si>
  <si>
    <t>18</t>
  </si>
  <si>
    <t>631351102</t>
  </si>
  <si>
    <t>Bednění v podlahách rýh a hran odstranění</t>
  </si>
  <si>
    <t>-398800651</t>
  </si>
  <si>
    <t>19</t>
  </si>
  <si>
    <t>631362021</t>
  </si>
  <si>
    <t>Výztuž mazanin ze svařovaných sítí z drátů typu KARI</t>
  </si>
  <si>
    <t>t</t>
  </si>
  <si>
    <t>-1531180175</t>
  </si>
  <si>
    <t>kari sít 150/150/5 - 2,10 kg/m2</t>
  </si>
  <si>
    <t>58*2,1/1000*1,2</t>
  </si>
  <si>
    <t>13,1*2,1/1000*1,2</t>
  </si>
  <si>
    <t>20</t>
  </si>
  <si>
    <t>635211121</t>
  </si>
  <si>
    <t>Násyp lehký pod podlahy s udusáním a urovnáním povrchu z keramzitu</t>
  </si>
  <si>
    <t>-2113928164</t>
  </si>
  <si>
    <t xml:space="preserve">Poznámka k souboru cen:
1. Ceny jsou určeny pro násyp vodorovný nebo ve spádu pod podlahy, mazaniny, dlažby a pro násypy na plochých střechách.
</t>
  </si>
  <si>
    <t>násyp keramzit 8/16 tl.100mm</t>
  </si>
  <si>
    <t>71*0,1</t>
  </si>
  <si>
    <t>1,1</t>
  </si>
  <si>
    <t>2,6</t>
  </si>
  <si>
    <t>Ostatní konstrukce a práce, bourání</t>
  </si>
  <si>
    <t>949101111</t>
  </si>
  <si>
    <t>Lešení pomocné pracovní pro objekty pozemních staveb pro zatížení do 150 kg/m2, o výšce lešeňové podlahy do 1,9 m</t>
  </si>
  <si>
    <t>1631925301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</si>
  <si>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</si>
  <si>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22</t>
  </si>
  <si>
    <t>952901111</t>
  </si>
  <si>
    <t>Vyčištění budov nebo objektů před předáním do užívání budov bytové nebo občanské výstavby, světlé výšky podlaží do 4 m</t>
  </si>
  <si>
    <t>1516645025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</si>
  <si>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</si>
  <si>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23</t>
  </si>
  <si>
    <t>963023612</t>
  </si>
  <si>
    <t>Vybourání schodišťových stupňů oblých, rovných nebo kosých ze zdi kamenné oboustranně</t>
  </si>
  <si>
    <t>378228219</t>
  </si>
  <si>
    <t>24</t>
  </si>
  <si>
    <t>965045113</t>
  </si>
  <si>
    <t>Bourání potěrů tl. do 50 mm cementových nebo pískocementových, plochy přes 4 m2</t>
  </si>
  <si>
    <t>175410679</t>
  </si>
  <si>
    <t>Podlahová cihelná dlažba s maltovým ložem bude opatrně sejmuta s vybráním hoblin s pískem a sutě v násypu nad klenbou v tl. cca 100 mm.</t>
  </si>
  <si>
    <t>maltové lože</t>
  </si>
  <si>
    <t>C012c sklad</t>
  </si>
  <si>
    <t>77,6</t>
  </si>
  <si>
    <t>25</t>
  </si>
  <si>
    <t>965081113</t>
  </si>
  <si>
    <t>Bourání podlah z dlaždic bez podkladního lože nebo mazaniny, s jakoukoliv výplní spár půdních, plochy přes 1 m2</t>
  </si>
  <si>
    <t>405317192</t>
  </si>
  <si>
    <t xml:space="preserve">Poznámka k souboru cen:
1. Odsekání soklíků se oceňuje cenami souboru cen 965 08.
</t>
  </si>
  <si>
    <t>965082923</t>
  </si>
  <si>
    <t>Odstranění násypu pod podlahami nebo ochranného násypu na střechách tl. do 100 mm, plochy přes 2 m2</t>
  </si>
  <si>
    <t>1448110388</t>
  </si>
  <si>
    <t>násyp piliny s pískem tl.100mm -  viz řez 3-3</t>
  </si>
  <si>
    <t>77,6*0,1</t>
  </si>
  <si>
    <t>27</t>
  </si>
  <si>
    <t>977151112</t>
  </si>
  <si>
    <t>Jádrové vrty diamantovými korunkami do stavebních materiálů (železobetonu, betonu, cihel, obkladů, dlažeb, kamene) průměru přes 35 do 40 mm</t>
  </si>
  <si>
    <t>-426233879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</si>
  <si>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</si>
  <si>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prostup zdivem - pro vodu</t>
  </si>
  <si>
    <t>vedle schodiště</t>
  </si>
  <si>
    <t>1,3</t>
  </si>
  <si>
    <t>28</t>
  </si>
  <si>
    <t>977151125</t>
  </si>
  <si>
    <t>Jádrové vrty diamantovými korunkami do stavebních materiálů (železobetonu, betonu, cihel, obkladů, dlažeb, kamene) průměru přes 180 do 200 mm</t>
  </si>
  <si>
    <t>-1256707856</t>
  </si>
  <si>
    <t>prostup zdivem - pro kanalizaci a vodu</t>
  </si>
  <si>
    <t>29</t>
  </si>
  <si>
    <t>978012141</t>
  </si>
  <si>
    <t>Otlučení vápenných nebo vápenocementových omítek vnitřních ploch stropů rákosovaných, v rozsahu přes 10 do 30 %</t>
  </si>
  <si>
    <t>-1262668743</t>
  </si>
  <si>
    <t xml:space="preserve">Poznámka k souboru cen:
1. Položky lze použít i pro ocenění otlučení sádrových, hliněných apod. vnitřních omítek.
</t>
  </si>
  <si>
    <t>30</t>
  </si>
  <si>
    <t>978013141</t>
  </si>
  <si>
    <t>Otlučení vápenných nebo vápenocementových omítek vnitřních ploch stěn s vyškrabáním spar, s očištěním zdiva, v rozsahu přes 10 do 30 %</t>
  </si>
  <si>
    <t>-1955866516</t>
  </si>
  <si>
    <t>31</t>
  </si>
  <si>
    <t>985222101</t>
  </si>
  <si>
    <t>Sbírání a třídění kamene nebo cihel ručně ze suti s očištěním cihel</t>
  </si>
  <si>
    <t>-133990104</t>
  </si>
  <si>
    <t xml:space="preserve">Poznámka k souboru cen: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</si>
  <si>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stáv.cihel.dlažba 290/290/50 - očištění pro další použití</t>
  </si>
  <si>
    <t>77,6*0,05</t>
  </si>
  <si>
    <t>32</t>
  </si>
  <si>
    <t>985222111</t>
  </si>
  <si>
    <t>Sbírání a třídění kamene nebo cihel ručně ze suti s očištěním kamene</t>
  </si>
  <si>
    <t>-402190359</t>
  </si>
  <si>
    <t>očišt.stáv.kamen.stupnů - pro další použití</t>
  </si>
  <si>
    <t>0,95*2*(0,24*0,34)</t>
  </si>
  <si>
    <t>33</t>
  </si>
  <si>
    <t>985223110</t>
  </si>
  <si>
    <t>Přezdívání zdiva do aktivované malty cihelného, objemu do 1 m3</t>
  </si>
  <si>
    <t>-1616603889</t>
  </si>
  <si>
    <t xml:space="preserve">Poznámka k souboru cen: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</si>
  <si>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 xml:space="preserve">přezdění stáv.cihelní schodištové zídky pro osazení kamen.stupnů </t>
  </si>
  <si>
    <t>0,3*1,2*0,62/2*2</t>
  </si>
  <si>
    <t>34</t>
  </si>
  <si>
    <t>59610001</t>
  </si>
  <si>
    <t>cihla pálená plná do P15 290x140x65mm</t>
  </si>
  <si>
    <t>-323494829</t>
  </si>
  <si>
    <t>Spotřeba: 333 kus/m3</t>
  </si>
  <si>
    <t>0,3*1,2*0,62/2*2*333</t>
  </si>
  <si>
    <t>74,326*1,02 'Přepočtené koeficientem množství</t>
  </si>
  <si>
    <t>96</t>
  </si>
  <si>
    <t>Bourání konstrukcí</t>
  </si>
  <si>
    <t>35</t>
  </si>
  <si>
    <t>96001R</t>
  </si>
  <si>
    <t>Odpojení elektroinstalace</t>
  </si>
  <si>
    <t>368223235</t>
  </si>
  <si>
    <t>997</t>
  </si>
  <si>
    <t>Přesun sutě</t>
  </si>
  <si>
    <t>36</t>
  </si>
  <si>
    <t>997013151</t>
  </si>
  <si>
    <t>Vnitrostaveništní doprava suti a vybouraných hmot vodorovně do 50 m svisle s omezením mechanizace pro budovy a haly výšky do 6 m</t>
  </si>
  <si>
    <t>187078577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</si>
  <si>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</si>
  <si>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37</t>
  </si>
  <si>
    <t>997013501</t>
  </si>
  <si>
    <t>Odvoz suti a vybouraných hmot na skládku nebo meziskládku se složením, na vzdálenost do 1 km</t>
  </si>
  <si>
    <t>-800792618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</si>
  <si>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</si>
  <si>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38</t>
  </si>
  <si>
    <t>997013509</t>
  </si>
  <si>
    <t>Odvoz suti a vybouraných hmot na skládku nebo meziskládku se složením, na vzdálenost Příplatek k ceně za každý další i započatý 1 km přes 1 km</t>
  </si>
  <si>
    <t>1925058745</t>
  </si>
  <si>
    <t>25,401*20 'Přepočtené koeficientem množství</t>
  </si>
  <si>
    <t>39</t>
  </si>
  <si>
    <t>997013803</t>
  </si>
  <si>
    <t>Poplatek za uložení stavebního odpadu na skládce (skládkovné) cihelného zatříděného do Katalogu odpadů pod kódem 170 102</t>
  </si>
  <si>
    <t>1904073420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</si>
  <si>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</si>
  <si>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40</t>
  </si>
  <si>
    <t>997013811</t>
  </si>
  <si>
    <t>Poplatek za uložení stavebního odpadu na skládce (skládkovné) dřevěného zatříděného do Katalogu odpadů pod kódem 170 201</t>
  </si>
  <si>
    <t>-1961194197</t>
  </si>
  <si>
    <t>41</t>
  </si>
  <si>
    <t>997013831</t>
  </si>
  <si>
    <t>Poplatek za uložení stavebního odpadu na skládce (skládkovné) směsného stavebního a demoličního zatříděného do Katalogu odpadů pod kódem 170 904</t>
  </si>
  <si>
    <t>1834980878</t>
  </si>
  <si>
    <t>25,401</t>
  </si>
  <si>
    <t>-1,1</t>
  </si>
  <si>
    <t>-2,179</t>
  </si>
  <si>
    <t>-10,864</t>
  </si>
  <si>
    <t>42</t>
  </si>
  <si>
    <t>997223855</t>
  </si>
  <si>
    <t>Poplatek za uložení stavebního odpadu na skládce (skládkovné) zeminy a kameniva zatříděného do Katalogu odpadů pod kódem 170 504</t>
  </si>
  <si>
    <t>-1431840530</t>
  </si>
  <si>
    <t>998</t>
  </si>
  <si>
    <t>Přesun hmot</t>
  </si>
  <si>
    <t>43</t>
  </si>
  <si>
    <t>998018001</t>
  </si>
  <si>
    <t>Přesun hmot pro budovy občanské výstavby, bydlení, výrobu a služby ruční - bez užití mechanizace vodorovná dopravní vzdálenost do 100 m pro budovy s jakoukoliv nosnou konstrukcí výšky do 6 m</t>
  </si>
  <si>
    <t>-416518848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</si>
  <si>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</si>
  <si>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</si>
  <si>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</si>
  <si>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</si>
  <si>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</si>
  <si>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44</t>
  </si>
  <si>
    <t>762841812</t>
  </si>
  <si>
    <t>Demontáž podbíjení obkladů stropů a střech sklonu do 60° z hrubých prken tl. do 35 mm s omítkou</t>
  </si>
  <si>
    <t>283999877</t>
  </si>
  <si>
    <t>Rozpraskaná omítka s bedněním bude sejmuta v místě s navrženým SDK podhledem</t>
  </si>
  <si>
    <t>763</t>
  </si>
  <si>
    <t>Konstrukce suché výstavby</t>
  </si>
  <si>
    <t>45</t>
  </si>
  <si>
    <t>763111361</t>
  </si>
  <si>
    <t>Příčka ze sádrokartonových desek s nosnou konstrukcí z jednoduchých ocelových profilů UW, CW jednoduše opláštěná deskou akustickou tl. 12,5 mm, EI 45, příčka tl. 100 mm, profil 75 TI tl. 60 mm 40 kg/m3, Rw 49 dB</t>
  </si>
  <si>
    <t>-1727635514</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</si>
  <si>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</si>
  <si>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SDK příčky budou typu W 11.CZ.</t>
  </si>
  <si>
    <t>2,35*(6,4+11,4)</t>
  </si>
  <si>
    <t>-(0,8*1,97*2+0,7*1,97*2)</t>
  </si>
  <si>
    <t>46</t>
  </si>
  <si>
    <t>763111717</t>
  </si>
  <si>
    <t>Příčka ze sádrokartonových desek ostatní konstrukce a práce na příčkách ze sádrokartonových desek základní penetrační nátěr</t>
  </si>
  <si>
    <t>886130638</t>
  </si>
  <si>
    <t>47</t>
  </si>
  <si>
    <t>763111771</t>
  </si>
  <si>
    <t>Příčka ze sádrokartonových desek Příplatek k cenám za rovinnost kvality speciální tmelení kvality Q3</t>
  </si>
  <si>
    <t>1991727351</t>
  </si>
  <si>
    <t>48</t>
  </si>
  <si>
    <t>763113331</t>
  </si>
  <si>
    <t>Příčka instalační ze sádrokartonových desek s nosnou konstrukcí ze zdvojených ocelových profilů UW, CW s mezerou, CW profily navzájem spojeny páskem sádry dvojitě opláštěná deskami protipožárními impregnovanými H2DF tl. 2 x 12,5 mm, příčka tl. 155 mm, profil 50 TI tl. 50 mm, EI 60, Rw 54 dB</t>
  </si>
  <si>
    <t>-747361303</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</si>
  <si>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</si>
  <si>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V místě umývadel budou provedeny instalační příčky ze SDK s opláštěním z desek Diamant nebo SDV deskami Fermacell a pod. - tl. 12,5 mm.</t>
  </si>
  <si>
    <t>2,35*(2,2) "WC Ž</t>
  </si>
  <si>
    <t>2,35*(3,3+1,3) "WC M</t>
  </si>
  <si>
    <t>49</t>
  </si>
  <si>
    <t>763131531R</t>
  </si>
  <si>
    <t>Podhled ze sádrokartonových desek jednovrstvá zavěšená spodní konstrukce z ocelových profilů CD, UD jednoduše opláštěná deskou protipožární Diamant, tl. 12,5 mm, bez TI</t>
  </si>
  <si>
    <t>-1002322450</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</si>
  <si>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</si>
  <si>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PODHLEDY</t>
  </si>
  <si>
    <t xml:space="preserve">Jsou v celém prostoru mimo vstupní halu m.č. C012c.4 ze sádrokartonu Diamant jako požární s pružně zavěšenou konstrukcí přes Sylomer a s akustickou </t>
  </si>
  <si>
    <t xml:space="preserve">izolací z kamenné vlny tl. 30 mm – nad WC je taneční sál s nedostatečnou neprůzvučností a tuhostí podlahové konstrukce. </t>
  </si>
  <si>
    <t>55</t>
  </si>
  <si>
    <t>50</t>
  </si>
  <si>
    <t>763131713</t>
  </si>
  <si>
    <t>Podhled ze sádrokartonových desek ostatní práce a konstrukce na podhledech ze sádrokartonových desek napojení na obvodové konstrukce profilem</t>
  </si>
  <si>
    <t>-1526189091</t>
  </si>
  <si>
    <t>obvod místnosti</t>
  </si>
  <si>
    <t>*16,78</t>
  </si>
  <si>
    <t>10,37</t>
  </si>
  <si>
    <t>18,02</t>
  </si>
  <si>
    <t>4,2</t>
  </si>
  <si>
    <t>6,6</t>
  </si>
  <si>
    <t>10,65</t>
  </si>
  <si>
    <t>18,04</t>
  </si>
  <si>
    <t>51</t>
  </si>
  <si>
    <t>763131714</t>
  </si>
  <si>
    <t>Podhled ze sádrokartonových desek ostatní práce a konstrukce na podhledech ze sádrokartonových desek základní penetrační nátěr</t>
  </si>
  <si>
    <t>561952153</t>
  </si>
  <si>
    <t>52</t>
  </si>
  <si>
    <t>763131752</t>
  </si>
  <si>
    <t>Podhled ze sádrokartonových desek ostatní práce a konstrukce na podhledech ze sádrokartonových desek montáž jedné vrstvy tepelné izolace</t>
  </si>
  <si>
    <t>443741085</t>
  </si>
  <si>
    <t>53</t>
  </si>
  <si>
    <t>ISV.0026197.URS</t>
  </si>
  <si>
    <t>U TECH Slab 2.0 40mm 1200 x 600mm, OH: 23 kg/m3, MST: 360 °C (100 Pa) Lehký typ izolace vyrobený z kamenné vlny ULTIMATE.</t>
  </si>
  <si>
    <t>-1502043400</t>
  </si>
  <si>
    <t>55*1,02 'Přepočtené koeficientem množství</t>
  </si>
  <si>
    <t>54</t>
  </si>
  <si>
    <t>763131771</t>
  </si>
  <si>
    <t>Podhled ze sádrokartonových desek Příplatek k cenám za rovinnost kvality speciální tmelení kvality Q3</t>
  </si>
  <si>
    <t>-1961974728</t>
  </si>
  <si>
    <t>763171111</t>
  </si>
  <si>
    <t>Instalační technika pro konstrukce ze sádrokartonových desek montáž revizních klapek pro příčky nebo předsazené stěny, velikost do 0,10 m2</t>
  </si>
  <si>
    <t>-190424975</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</si>
  <si>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</si>
  <si>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mřížka pro rozvod vzduchu za předstěnou mezi WC ženy a pisoárem</t>
  </si>
  <si>
    <t>56</t>
  </si>
  <si>
    <t>59030158</t>
  </si>
  <si>
    <t>klapka revizní protipožární pro stěny tl 12,5mm 200x200mm</t>
  </si>
  <si>
    <t>-1038604895</t>
  </si>
  <si>
    <t>57</t>
  </si>
  <si>
    <t>763173111</t>
  </si>
  <si>
    <t>Instalační technika pro konstrukce ze sádrokartonových desek montáž nosičů zařizovacích předmětů  úchytu pro umyvadlo</t>
  </si>
  <si>
    <t>-561428555</t>
  </si>
  <si>
    <t>59030729</t>
  </si>
  <si>
    <t>konstrukce pro uchycení umyvadla s nástěnnými bateriemi osová rozteč CW profilů 450-625mm</t>
  </si>
  <si>
    <t>1276397072</t>
  </si>
  <si>
    <t>59</t>
  </si>
  <si>
    <t>763173112</t>
  </si>
  <si>
    <t>Instalační technika pro konstrukce ze sádrokartonových desek montáž nosičů zařizovacích předmětů  úchytu pro pisoár</t>
  </si>
  <si>
    <t>-307848092</t>
  </si>
  <si>
    <t>60</t>
  </si>
  <si>
    <t>59030728</t>
  </si>
  <si>
    <t>konstrukce pro uchycení pisoáru osová rozteč CW profilů 450-625mm</t>
  </si>
  <si>
    <t>-1669373038</t>
  </si>
  <si>
    <t>61</t>
  </si>
  <si>
    <t>763173113</t>
  </si>
  <si>
    <t>Instalační technika pro konstrukce ze sádrokartonových desek montáž nosičů zařizovacích předmětů  úchytu pro WC</t>
  </si>
  <si>
    <t>443286078</t>
  </si>
  <si>
    <t>62</t>
  </si>
  <si>
    <t>59030731</t>
  </si>
  <si>
    <t>konstrukce pro uchycení WC osová rozteč CW profilů 450-625mm</t>
  </si>
  <si>
    <t>2140840590</t>
  </si>
  <si>
    <t>63</t>
  </si>
  <si>
    <t>-1644077763</t>
  </si>
  <si>
    <t>pro výlevku</t>
  </si>
  <si>
    <t>64</t>
  </si>
  <si>
    <t>1518485899</t>
  </si>
  <si>
    <t>65</t>
  </si>
  <si>
    <t>763173121</t>
  </si>
  <si>
    <t>Instalační technika pro konstrukce ze sádrokartonových desek montáž nosičů zařizovacích předmětů  nosníku pro pisoáry, umývátka a boilery jednostranného</t>
  </si>
  <si>
    <t>2013236645</t>
  </si>
  <si>
    <t>osazení boileru - 4 uchycení /1 boiler</t>
  </si>
  <si>
    <t>1*4</t>
  </si>
  <si>
    <t>66</t>
  </si>
  <si>
    <t>59030721</t>
  </si>
  <si>
    <t>konstrukce pro uchycení kohoutů (průtokových ohřívačů atd.) osová rozteč CW profilů 460-625mm</t>
  </si>
  <si>
    <t>-968245136</t>
  </si>
  <si>
    <t>67</t>
  </si>
  <si>
    <t>763183111</t>
  </si>
  <si>
    <t>Výplně otvorů konstrukcí ze sádrokartonových desek montáž stavebního pouzdra posuvných dveří do sádrokartonové příčky s jednou kapsou pro jedno dveřní křídlo, průchozí šířky do 800 mm</t>
  </si>
  <si>
    <t>-680211660</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</si>
  <si>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</si>
  <si>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POSUV DVEŘE 700/1970 - T04 P</t>
  </si>
  <si>
    <t>68</t>
  </si>
  <si>
    <t>55331614</t>
  </si>
  <si>
    <t>pouzdro stavební posuvných dveří jednopouzdrové 1000mm standardní rozměr</t>
  </si>
  <si>
    <t>1518145860</t>
  </si>
  <si>
    <t>69</t>
  </si>
  <si>
    <t>763411116</t>
  </si>
  <si>
    <t>Sanitární příčky vhodné do mokrého prostředí dělící z kompaktních desek tl. 13 mm</t>
  </si>
  <si>
    <t>68744425</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</si>
  <si>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</si>
  <si>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PŘÍČKY</t>
  </si>
  <si>
    <t xml:space="preserve">Boxy WC jsou navrženy ze sanitárních příček s tl. desek 13 mm z HPL oboustranně potažené melaninovou fólií do rámů z Al profilů osazených na </t>
  </si>
  <si>
    <t>rektifikovatelných Nrz nožičkách v. 100 mm – výška stěn 1980 mm kotvených po podlahové vrstvy z bet. mazaniny</t>
  </si>
  <si>
    <t>Z01</t>
  </si>
  <si>
    <t>2,27*(3,24+5,8) "WC Ž - PŘEDSTĚNY POD STROP</t>
  </si>
  <si>
    <t>1,98*(3,24*2+5,8+1,23*4) "WC Ž - DĚLÍCÍ SANITÁRKY</t>
  </si>
  <si>
    <t>-(0,7*1,98*7+0,8*1,98)</t>
  </si>
  <si>
    <t>Z02</t>
  </si>
  <si>
    <t>2,27*(3,405+2,8+0,2) "WC M - PŘEDSTĚNY POD STROP</t>
  </si>
  <si>
    <t>1,98*(3,23+2,8+1,3*3) "WC M - DĚLÍCÍ SANITÁRKY</t>
  </si>
  <si>
    <t>-(0,7*1,98*3+0,8*1,98)</t>
  </si>
  <si>
    <t>70</t>
  </si>
  <si>
    <t>763411126</t>
  </si>
  <si>
    <t>Sanitární příčky vhodné do mokrého prostředí dveře vnitřní do sanitárních příček šířky do 800 mm, výšky do 2 000 mm z kompaktních desek včetně nerezového kování tl. 13 mm</t>
  </si>
  <si>
    <t>-1784680429</t>
  </si>
  <si>
    <t>*2,27*(3,24+5,8) "WC Ž - PŘEDSTĚNY POD STROP</t>
  </si>
  <si>
    <t>*1,98*(3,24*2+5,8+1,23*4) "WC Ž - DĚLÍCÍ SANITÁRKY</t>
  </si>
  <si>
    <t>*(0,7*1,98*7+0,8*1,98)</t>
  </si>
  <si>
    <t>7+1</t>
  </si>
  <si>
    <t>*2,27*(3,405+2,8+0,2) "WC M - PŘEDSTĚNY POD STROP</t>
  </si>
  <si>
    <t>*1,98*(3,23+2,8+1,3*3) "WC M - DĚLÍCÍ SANITÁRKY</t>
  </si>
  <si>
    <t>*(0,7*1,98*3+0,8*1,98)</t>
  </si>
  <si>
    <t>3+1</t>
  </si>
  <si>
    <t>71</t>
  </si>
  <si>
    <t>998763301</t>
  </si>
  <si>
    <t>Přesun hmot pro konstrukce montované z desek sádrokartonových, sádrovláknitých, cementovláknitých nebo cementových stanovený z hmotnosti přesunovaného materiálu vodorovná dopravní vzdálenost do 50 m v objektech výšky do 6 m</t>
  </si>
  <si>
    <t>58948751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</si>
  <si>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</si>
  <si>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</si>
  <si>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</si>
  <si>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72</t>
  </si>
  <si>
    <t>766001R</t>
  </si>
  <si>
    <t>Repasování a nátěr stávajících dveří (v místě schodiště z chodby do WC) do chodby vel. 950/2100mm</t>
  </si>
  <si>
    <t>-1117267241</t>
  </si>
  <si>
    <t>73</t>
  </si>
  <si>
    <t>T01/PR</t>
  </si>
  <si>
    <t>T01/P D + M Dveře dřev.1kř otoč. plné kazetové 800/1970mm vč.dřev.obložkové zárubně, kování a povrchové úpravy</t>
  </si>
  <si>
    <t>195450117</t>
  </si>
  <si>
    <t>74</t>
  </si>
  <si>
    <t>T02/LR</t>
  </si>
  <si>
    <t>T02/L D + M Dveře dřev.1kř otoč. plné kazetové 800/1970mm vč.dřev.obložkové zárubně, kování a povrchové úpravy</t>
  </si>
  <si>
    <t>-1693957656</t>
  </si>
  <si>
    <t>75</t>
  </si>
  <si>
    <t>T03/LR</t>
  </si>
  <si>
    <t>T03/L D + M Dveře dřev.1kř otoč. plné kazetové 700/1970mm vč.dřev.obložkové zárubně, kování a povrchové úpravy</t>
  </si>
  <si>
    <t>-270489240</t>
  </si>
  <si>
    <t>76</t>
  </si>
  <si>
    <t>T04/PR</t>
  </si>
  <si>
    <t>T04/P D + M Dveře dřev.1kř otoč. plné kazetové 700/1970mm vč.dřev.obložkové zárubně, kování a povrchové úpravy</t>
  </si>
  <si>
    <t>927622076</t>
  </si>
  <si>
    <t>77</t>
  </si>
  <si>
    <t>T05R</t>
  </si>
  <si>
    <t>T05 D + M Přebalovací pult vč.povrchové úpravy</t>
  </si>
  <si>
    <t>1273279334</t>
  </si>
  <si>
    <t>78</t>
  </si>
  <si>
    <t>T06R</t>
  </si>
  <si>
    <t xml:space="preserve">T06 D + M Parapetní deska okna </t>
  </si>
  <si>
    <t>1434602460</t>
  </si>
  <si>
    <t>79</t>
  </si>
  <si>
    <t>998766101</t>
  </si>
  <si>
    <t>Přesun hmot pro konstrukce truhlářské stanovený z hmotnosti přesunovaného materiálu vodorovná dopravní vzdálenost do 50 m v objektech výšky do 6 m</t>
  </si>
  <si>
    <t>207868100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</si>
  <si>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</si>
  <si>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</si>
  <si>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</si>
  <si>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80</t>
  </si>
  <si>
    <t>767001R</t>
  </si>
  <si>
    <t>Repasování a nátěr vnitřní části stáv. okna a stáv. mříže v okně vel.1450/700mm</t>
  </si>
  <si>
    <t>-1432298359</t>
  </si>
  <si>
    <t>81</t>
  </si>
  <si>
    <t>Z03R</t>
  </si>
  <si>
    <t>Z03 D + M Madlo ocel. se sloupkem kovářsky zpracované s protepáním hran vč.kotvení a povrchové úpravy</t>
  </si>
  <si>
    <t>-2056227019</t>
  </si>
  <si>
    <t>82</t>
  </si>
  <si>
    <t>Z04R</t>
  </si>
  <si>
    <t>Z04 D + M Madlo ocel. s úchyty do zdiva kovářsky zpracované s protepáním hran vč.kotvení a povrchové úpravy</t>
  </si>
  <si>
    <t>-2101341218</t>
  </si>
  <si>
    <t>83</t>
  </si>
  <si>
    <t>998767101</t>
  </si>
  <si>
    <t>Přesun hmot pro zámečnické konstrukce stanovený z hmotnosti přesunovaného materiálu vodorovná dopravní vzdálenost do 50 m v objektech výšky do 6 m</t>
  </si>
  <si>
    <t>714779172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</si>
  <si>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</si>
  <si>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</si>
  <si>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</si>
  <si>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84</t>
  </si>
  <si>
    <t>771121011</t>
  </si>
  <si>
    <t>Příprava podkladu před provedením dlažby nátěr penetrační na podlahu</t>
  </si>
  <si>
    <t>-1600443733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</si>
  <si>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</si>
  <si>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cihelná + keram.dlažba</t>
  </si>
  <si>
    <t>85</t>
  </si>
  <si>
    <t>771531041</t>
  </si>
  <si>
    <t>Montáž podlah z dlaždic cihelných nebo portlandských tloušťky do 30 mm lepených flexibilním lepidlem do 15 ks/m2</t>
  </si>
  <si>
    <t>648094306</t>
  </si>
  <si>
    <t>PODLAHY – zpětně osazena stávající dlažba</t>
  </si>
  <si>
    <t xml:space="preserve">Opatrně vyjmuté a nepoškozené cihelné dlaždice 290/290/50 budou zbroušeny a po zkušebním testu uživatelem se nabízí následující možnosti impregnace </t>
  </si>
  <si>
    <t>dlažby</t>
  </si>
  <si>
    <t xml:space="preserve">jedna z možností je impregnace včelím voskem – vosk se roztaví, štětcem nanese na povrch dlaždic a pak se hadříkem zapraví dovnitř. </t>
  </si>
  <si>
    <t>86</t>
  </si>
  <si>
    <t>771531105</t>
  </si>
  <si>
    <t>Montáž podlah z dlaždic cihelných nebo portlandských Příplatek k cenám za dvojnásobný ochranný voskový nátěr</t>
  </si>
  <si>
    <t>-765167692</t>
  </si>
  <si>
    <t>87</t>
  </si>
  <si>
    <t>771534111R</t>
  </si>
  <si>
    <t xml:space="preserve">Ochranný nátěr impregnační dvojnásobný </t>
  </si>
  <si>
    <t>-1695689408</t>
  </si>
  <si>
    <t>impregnace dlažby cihelné dlažby před znečištěním</t>
  </si>
  <si>
    <t>88</t>
  </si>
  <si>
    <t>771574312</t>
  </si>
  <si>
    <t>Montáž podlah z dlaždic keramických lepených flexibilním rychletuhnoucím lepidlem maloformátových hladkých přes 9 do 12 ks/m2</t>
  </si>
  <si>
    <t>780632920</t>
  </si>
  <si>
    <t xml:space="preserve">Poznámka k souboru cen:
1. Položky jsou určeny pro všechny druhy povrchových úprav.
</t>
  </si>
  <si>
    <t>PODLAHY – nová dlažba</t>
  </si>
  <si>
    <t>jistě nebudou zachráněny všechny dlaždice, nyní jsou vidět v podlaze již dlaždice prasklé, proto je navržena doplňující dlažba z nových dlaždic barevn</t>
  </si>
  <si>
    <t>Doporučená je dlažba protiskluzná min. R10 matná slinutá imitující povrch COTTO 300x300x13 mm apod.</t>
  </si>
  <si>
    <t>89</t>
  </si>
  <si>
    <t>59761000R</t>
  </si>
  <si>
    <t>dlažba keramická slinutá protiskluzná min. R10 300/300/13mm</t>
  </si>
  <si>
    <t>-1626773312</t>
  </si>
  <si>
    <t>13,1*1,15 'Přepočtené koeficientem množství</t>
  </si>
  <si>
    <t>90</t>
  </si>
  <si>
    <t>771577154</t>
  </si>
  <si>
    <t>Montáž podlah z dlaždic keramických kladených do malty Příplatek k cenám za dvousložkový spárovací tmel</t>
  </si>
  <si>
    <t>-1164635769</t>
  </si>
  <si>
    <t>91</t>
  </si>
  <si>
    <t>771591112</t>
  </si>
  <si>
    <t>Izolace podlahy pod dlažbu nátěrem nebo stěrkou ve dvou vrstvách</t>
  </si>
  <si>
    <t>-1922142350</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</si>
  <si>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</si>
  <si>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Na mazaninu bude provedena kvalitní hydroizolační stěrka,</t>
  </si>
  <si>
    <t>92</t>
  </si>
  <si>
    <t>771591185</t>
  </si>
  <si>
    <t>Podlahy - dokončovací práce pracnější řezání dlaždic keramických rovné</t>
  </si>
  <si>
    <t>-1773694643</t>
  </si>
  <si>
    <t xml:space="preserve">Poznámka k souboru cen:
1. Množství měrných jednotek u ceny -1185 se stanoví podle počtu řezaných dlaždic, nezávisle na jejich velikosti.
2. Položku -1185 lze použít při nuceném použítí jiného nástroje než řezačky.
</t>
  </si>
  <si>
    <t>93</t>
  </si>
  <si>
    <t>771591251</t>
  </si>
  <si>
    <t>Izolace podlahy pod dlažbu těsnícími izolačními pásy z manžety pro prostupy potrubí</t>
  </si>
  <si>
    <t>892645834</t>
  </si>
  <si>
    <t>prostup gula u pisoárů</t>
  </si>
  <si>
    <t>94</t>
  </si>
  <si>
    <t>998771101</t>
  </si>
  <si>
    <t>Přesun hmot pro podlahy z dlaždic stanovený z hmotnosti přesunovaného materiálu vodorovná dopravní vzdálenost do 50 m v objektech výšky do 6 m</t>
  </si>
  <si>
    <t>-1396164409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</si>
  <si>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</si>
  <si>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781</t>
  </si>
  <si>
    <t>Dokončovací práce - obklady</t>
  </si>
  <si>
    <t>95</t>
  </si>
  <si>
    <t>781121011</t>
  </si>
  <si>
    <t>Příprava podkladu před provedením obkladu nátěr penetrační na stěnu</t>
  </si>
  <si>
    <t>-378068394</t>
  </si>
  <si>
    <t xml:space="preserve">Poznámka k souboru cen:
1. V cenách 781 12-1011 až -1015 jsou započtenyi náklady na materiál.
2. V cenách 781 16-1011 až -1023 nejsou započteny náklady na materiál, tyto se oceňují ve specifikaci.
</t>
  </si>
  <si>
    <t>781131112</t>
  </si>
  <si>
    <t>Izolace stěny pod obklad izolace nátěrem nebo stěrkou ve dvou vrstvách</t>
  </si>
  <si>
    <t>939945606</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</si>
  <si>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</si>
  <si>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97</t>
  </si>
  <si>
    <t>781484114</t>
  </si>
  <si>
    <t>Montáž obkladů vnitřních stěn z mozaikových lepenců keramických nebo skleněných lepených flexibilním lepidlem dílce vel. 250 x 250 mm</t>
  </si>
  <si>
    <t>414256686</t>
  </si>
  <si>
    <t>OBKLADY STĚN</t>
  </si>
  <si>
    <t>bude proveden obklad stěn obkladačkami, které budou vybrány ve spolupráci s památkáři podle momentální nabídky trhu. Rohy, ukončení - lemování řešit v</t>
  </si>
  <si>
    <t>Obklady budou ve světlých odstínech a bude preferován obklad menších rozměrů - mozaika</t>
  </si>
  <si>
    <t>2*(2,2+1,2) "na SDK</t>
  </si>
  <si>
    <t>1,5*(1,2) "na SDK</t>
  </si>
  <si>
    <t>2*(1*4)-(0,7*2)  "na SDK</t>
  </si>
  <si>
    <t>2*(2+1,3)-(0,7*2) "na SDK</t>
  </si>
  <si>
    <t>2*(2+1,3) "na zdivo</t>
  </si>
  <si>
    <t xml:space="preserve">1,5*(1,2) "na SDK </t>
  </si>
  <si>
    <t>1,6*(1,2) "na zdivo</t>
  </si>
  <si>
    <t>98</t>
  </si>
  <si>
    <t>59761170</t>
  </si>
  <si>
    <t>mozaika keramická hladká na podlahu i stěnu  pro interiér i exteriér (2,5x2,5)-set 300x300mm</t>
  </si>
  <si>
    <t>199131141</t>
  </si>
  <si>
    <t>38/(0,3*0,3)*1,15</t>
  </si>
  <si>
    <t>zaokrouhleno</t>
  </si>
  <si>
    <t>486</t>
  </si>
  <si>
    <t>99</t>
  </si>
  <si>
    <t>781489195</t>
  </si>
  <si>
    <t>Montáž obkladů vnitřních stěn z mozaikových lepenců keramických nebo skleněných Příplatek k cenám za spárování cement bílý</t>
  </si>
  <si>
    <t>442073419</t>
  </si>
  <si>
    <t>100</t>
  </si>
  <si>
    <t>781491011</t>
  </si>
  <si>
    <t>Montáž zrcadel lepených silikonovým tmelem na podkladní omítku, plochy do 1 m2</t>
  </si>
  <si>
    <t>-392557116</t>
  </si>
  <si>
    <t>zrcadlo do obkladu s nerez rámečkem</t>
  </si>
  <si>
    <t>O01</t>
  </si>
  <si>
    <t>0,55*0,8*6</t>
  </si>
  <si>
    <t>101</t>
  </si>
  <si>
    <t>63465126</t>
  </si>
  <si>
    <t>zrcadlo nemontované čiré tl 5mm max. rozměr 3210x2250mm</t>
  </si>
  <si>
    <t>1882857112</t>
  </si>
  <si>
    <t>2,64*1,1 'Přepočtené koeficientem množství</t>
  </si>
  <si>
    <t>102</t>
  </si>
  <si>
    <t>781494111R</t>
  </si>
  <si>
    <t>Obklad - dokončující práce profily ukončovací lepené flexibilním lepidlem rohové</t>
  </si>
  <si>
    <t>117445522</t>
  </si>
  <si>
    <t xml:space="preserve">Poznámka k souboru cen:
1. Množství měrných jednotek u ceny -5185 se stanoví podle počtu řezaných obkladaček, nezávisle na jejich velikosti.
2. Položku -5185 lze použít při nuceném použití jiného nástroje než řezačky.
</t>
  </si>
  <si>
    <t>roh + kout + svislé ukončení obkladu v prostoru</t>
  </si>
  <si>
    <t>2*3 "na SDK</t>
  </si>
  <si>
    <t>1,5*2 "na SDK</t>
  </si>
  <si>
    <t>2*4  "na SDK</t>
  </si>
  <si>
    <t>2*2 "na SDK</t>
  </si>
  <si>
    <t>2*2 "na zdivo</t>
  </si>
  <si>
    <t xml:space="preserve">1,5*2 "na SDK </t>
  </si>
  <si>
    <t>1,6*2 "na zdivo</t>
  </si>
  <si>
    <t>(0,6*2+2*0,8)*6</t>
  </si>
  <si>
    <t>103</t>
  </si>
  <si>
    <t>781494511R</t>
  </si>
  <si>
    <t>Obklad - dokončující práce profily ukončovací lepené flexibilním lepidlem ukončovací</t>
  </si>
  <si>
    <t>-910969376</t>
  </si>
  <si>
    <t>ukončení obkladu</t>
  </si>
  <si>
    <t>(2,2+1,2) "na SDK</t>
  </si>
  <si>
    <t>(1,2) "na SDK</t>
  </si>
  <si>
    <t>2*(1*4)  "na SDK</t>
  </si>
  <si>
    <t>(2+1,3) "na SDK</t>
  </si>
  <si>
    <t>(2+1,3) "na zdivo</t>
  </si>
  <si>
    <t xml:space="preserve">(1,2) "na SDK </t>
  </si>
  <si>
    <t>(1,2) "na zdivo</t>
  </si>
  <si>
    <t>104</t>
  </si>
  <si>
    <t>781495115</t>
  </si>
  <si>
    <t>Obklad - dokončující práce ostatní práce spárování silikonem</t>
  </si>
  <si>
    <t>192696014</t>
  </si>
  <si>
    <t>105</t>
  </si>
  <si>
    <t>781495116</t>
  </si>
  <si>
    <t>Obklad - dokončující práce ostatní práce spárování epoxidem</t>
  </si>
  <si>
    <t>-634217187</t>
  </si>
  <si>
    <t>styk obkladu x podlaha</t>
  </si>
  <si>
    <t>106</t>
  </si>
  <si>
    <t>781495141</t>
  </si>
  <si>
    <t>Obklad - dokončující práce průnik obkladem kruhový, bez izolace do DN 30</t>
  </si>
  <si>
    <t>-519529179</t>
  </si>
  <si>
    <t>107</t>
  </si>
  <si>
    <t>781495142</t>
  </si>
  <si>
    <t>Obklad - dokončující práce průnik obkladem kruhový, bez izolace přes DN 30 do DN 90</t>
  </si>
  <si>
    <t>367641470</t>
  </si>
  <si>
    <t>108</t>
  </si>
  <si>
    <t>781495143</t>
  </si>
  <si>
    <t>Obklad - dokončující práce průnik obkladem kruhový, bez izolace přes DN 90</t>
  </si>
  <si>
    <t>-1849311621</t>
  </si>
  <si>
    <t>109</t>
  </si>
  <si>
    <t>781495185</t>
  </si>
  <si>
    <t>Obklad - dokončující práce pracnější řezání obkladaček rovné</t>
  </si>
  <si>
    <t>-2073404871</t>
  </si>
  <si>
    <t>110</t>
  </si>
  <si>
    <t>998781101</t>
  </si>
  <si>
    <t>Přesun hmot pro obklady keramické stanovený z hmotnosti přesunovaného materiálu vodorovná dopravní vzdálenost do 50 m v objektech výšky do 6 m</t>
  </si>
  <si>
    <t>642166572</t>
  </si>
  <si>
    <t>783</t>
  </si>
  <si>
    <t>Dokončovací práce - nátěry</t>
  </si>
  <si>
    <t>111</t>
  </si>
  <si>
    <t>783009411</t>
  </si>
  <si>
    <t>Bezpečnostní šrafování podlah nebo vodorovných ploch rovných</t>
  </si>
  <si>
    <t>955071340</t>
  </si>
  <si>
    <t xml:space="preserve">Poznámka k souboru cen:
1. Cenu -9421 lze použít pro nátěr schodišťových apod. hran, kdy celková šířka natírané plochy nepřesáhne 100 mm.
</t>
  </si>
  <si>
    <t>První stupeň bude opatřen žlutým reflexním pruhem.</t>
  </si>
  <si>
    <t>0,95*0,1</t>
  </si>
  <si>
    <t>112</t>
  </si>
  <si>
    <t>783301303</t>
  </si>
  <si>
    <t>Příprava podkladu zámečnických konstrukcí před provedením nátěru odrezivění odrezovačem bezoplachovým</t>
  </si>
  <si>
    <t>-357110767</t>
  </si>
  <si>
    <t xml:space="preserve">Tak bude možné úplně překontrolovat stav stropních dřevěných trámů a hlavně natřít ocelové prvky, které nahradily poškozené trámy v místě zhlaví a </t>
  </si>
  <si>
    <t>zpevnily stropní trámy do poloviny jejich rozpětí</t>
  </si>
  <si>
    <t>nátěr stáv.ocel.nosníků stropu</t>
  </si>
  <si>
    <t>I 240 - 0,844 m2/m</t>
  </si>
  <si>
    <t>0,844*(3,5*8)</t>
  </si>
  <si>
    <t>113</t>
  </si>
  <si>
    <t>783314203</t>
  </si>
  <si>
    <t>Základní antikorozní nátěr zámečnických konstrukcí jednonásobný syntetický samozákladující</t>
  </si>
  <si>
    <t>-1961389415</t>
  </si>
  <si>
    <t>114</t>
  </si>
  <si>
    <t>783315103</t>
  </si>
  <si>
    <t>Mezinátěr zámečnických konstrukcí jednonásobný syntetický samozákladující</t>
  </si>
  <si>
    <t>635876827</t>
  </si>
  <si>
    <t>115</t>
  </si>
  <si>
    <t>783317105</t>
  </si>
  <si>
    <t>Krycí nátěr (email) zámečnických konstrukcí jednonásobný syntetický samozákladující</t>
  </si>
  <si>
    <t>1352299348</t>
  </si>
  <si>
    <t>784</t>
  </si>
  <si>
    <t>Dokončovací práce - malby a tapety</t>
  </si>
  <si>
    <t>116</t>
  </si>
  <si>
    <t>784111011</t>
  </si>
  <si>
    <t>Obroušení podkladu omítky v místnostech výšky do 3,80 m</t>
  </si>
  <si>
    <t>-380491749</t>
  </si>
  <si>
    <t>117</t>
  </si>
  <si>
    <t>784121001</t>
  </si>
  <si>
    <t>Oškrabání malby v místnostech výšky do 3,80 m</t>
  </si>
  <si>
    <t>2141886176</t>
  </si>
  <si>
    <t xml:space="preserve">Poznámka k souboru cen:
1. Cenami souboru cen se oceňuje jakýkoli počet současně škrabaných vrstev barvy.
</t>
  </si>
  <si>
    <t>118</t>
  </si>
  <si>
    <t>784121011</t>
  </si>
  <si>
    <t>Rozmývání podkladu po oškrabání malby v místnostech výšky do 3,80 m</t>
  </si>
  <si>
    <t>-465279535</t>
  </si>
  <si>
    <t>MALBY</t>
  </si>
  <si>
    <t xml:space="preserve">Malování bude po oškrábání 100 %, stávajících ploch pohledových a jejich vyspravení, malba bude provedena přírodním malířským nátěrem s výbornou </t>
  </si>
  <si>
    <t>propustností vodních par, kryvostí a otěruvzdorností bez akrylát. složek</t>
  </si>
  <si>
    <t xml:space="preserve">Nové malby na SDK příčkách budou provedeny barvou v bílém odstínu omyvatelnou a otěruvzdornou </t>
  </si>
  <si>
    <t>strop</t>
  </si>
  <si>
    <t>omítka</t>
  </si>
  <si>
    <t>stěny</t>
  </si>
  <si>
    <t>12,61 "ostění</t>
  </si>
  <si>
    <t>26 "omítka</t>
  </si>
  <si>
    <t>ztratné</t>
  </si>
  <si>
    <t>55,12*0,07</t>
  </si>
  <si>
    <t>119</t>
  </si>
  <si>
    <t>784181121</t>
  </si>
  <si>
    <t>Penetrace podkladu jednonásobná hloubková v místnostech výšky do 3,80 m</t>
  </si>
  <si>
    <t>877190475</t>
  </si>
  <si>
    <t>120</t>
  </si>
  <si>
    <t>784211101</t>
  </si>
  <si>
    <t>Malby z malířských směsí otěruvzdorných za mokra dvojnásobné, bílé za mokra otěruvzdorné výborně v místnostech výšky do 3,80 m</t>
  </si>
  <si>
    <t>920832635</t>
  </si>
  <si>
    <t>SDK</t>
  </si>
  <si>
    <t>příčka SDK</t>
  </si>
  <si>
    <t>2,32*(5,24+3,15)-(0,8*1,97*2+0,7*1,97*2) "příčka SDK</t>
  </si>
  <si>
    <t>2,32*(3+2,2)-(2*1,2)-(0,8*1,97) "příčka SDK</t>
  </si>
  <si>
    <t>2,32*(4,6) "příčka SDK</t>
  </si>
  <si>
    <t>(2,32-1,5)*(1,15) "příčka SDK</t>
  </si>
  <si>
    <t>(2,32-2)*(1*4) "příčka SDK</t>
  </si>
  <si>
    <t>(2,32-2)*(2+1,3)-(0,7*2) "příčka SDK</t>
  </si>
  <si>
    <t>2,32*(3,105+2,2)-(2*1,2)-(0,8*1,97) "příčka SDK</t>
  </si>
  <si>
    <t>(2,32-1,5)*(1,2) "příčka SDK</t>
  </si>
  <si>
    <t>164,302*0,07</t>
  </si>
  <si>
    <t>121</t>
  </si>
  <si>
    <t>784211141</t>
  </si>
  <si>
    <t>Malby z malířských směsí otěruvzdorných za mokra Příplatek k cenám dvojnásobných maleb za zvýšenou pracnost při provádění malého rozsahu plochy do 5 m2</t>
  </si>
  <si>
    <t>561272935</t>
  </si>
  <si>
    <t>Práce a dodávky M</t>
  </si>
  <si>
    <t>46-M</t>
  </si>
  <si>
    <t>Zemní práce při extr.mont.pracích</t>
  </si>
  <si>
    <t>122</t>
  </si>
  <si>
    <t>460680442</t>
  </si>
  <si>
    <t>Prorážení otvorů a ostatní bourací práce vysekání kapes nebo výklenků ve zdivu pro osazení špalíků, kotevních prvků nebo elektroinstalačního zařízení plochy přes 0,16 do 0,25 m2 a hloubky přes 15 do 30 cm</t>
  </si>
  <si>
    <t>-2011216203</t>
  </si>
  <si>
    <t xml:space="preserve">Poznámka k souboru cen:
1. V cenách -0011 až -0013 nejsou započteny náklady na dodávku tvárnic. Tato dodávka se oceňuje ve specifikaci.
</t>
  </si>
  <si>
    <t>vysekání výklenku pro el.rozvaděč</t>
  </si>
  <si>
    <t>123</t>
  </si>
  <si>
    <t>460680523</t>
  </si>
  <si>
    <t>Prorážení otvorů a ostatní bourací práce vysekání rýh pro montáž trubek a kabelů v kamenných nebo betonových zdech hloubky přes 5 do 7 cm a šířky do 7 cm</t>
  </si>
  <si>
    <t>-1234772038</t>
  </si>
  <si>
    <t>Přívodní silnoproudý kabel vedený v plastovém korytě bude v místě s navrženým obkladem stěn zapuštěn pod omítku (tj. v okolí okna).</t>
  </si>
  <si>
    <t>Dále bude pod omítku zapuštěn v místnosti pro přebalování batolat</t>
  </si>
  <si>
    <t>3*2</t>
  </si>
  <si>
    <t>a cca v 0,2 m ve vstupní hale (m.č. C012c.4) - zde bude osazen na rozpojený přívodní kabel rozvaděč, z kterého bude napojena nová elektroinstalace pro</t>
  </si>
  <si>
    <t>WC.</t>
  </si>
  <si>
    <t>0,2</t>
  </si>
  <si>
    <t>124</t>
  </si>
  <si>
    <t>460710053</t>
  </si>
  <si>
    <t>Vyplnění rýh a otvorů vyplnění a omítnutí rýh ve stěnách hloubky přes 5 do 7 cm a šířky do 7 cm</t>
  </si>
  <si>
    <t>1383288872</t>
  </si>
  <si>
    <t>HZS</t>
  </si>
  <si>
    <t>Hodinové zúčtovací sazby</t>
  </si>
  <si>
    <t>125</t>
  </si>
  <si>
    <t>HZS2492</t>
  </si>
  <si>
    <t>Hodinové zúčtovací sazby profesí PSV zednické výpomoci a pomocné práce PSV pomocný dělník PSV</t>
  </si>
  <si>
    <t>hod</t>
  </si>
  <si>
    <t>512</t>
  </si>
  <si>
    <t>-1590147356</t>
  </si>
  <si>
    <t>Stavební a zednické přípomoce :</t>
  </si>
  <si>
    <t>jedná se vybourání prostupů, zazdění a začištění, stavbu lešení, apod.</t>
  </si>
  <si>
    <t>předpoklad</t>
  </si>
  <si>
    <t>8*5</t>
  </si>
  <si>
    <t>D.1.4 - Technika prostředí staveb</t>
  </si>
  <si>
    <t>Soupis:</t>
  </si>
  <si>
    <t>D.1.4.1 - ZTI</t>
  </si>
  <si>
    <t xml:space="preserve">    721 - Zdravotechnika</t>
  </si>
  <si>
    <t xml:space="preserve">      D2 - Armatury</t>
  </si>
  <si>
    <t xml:space="preserve">      D3 - Potrubí + izolace</t>
  </si>
  <si>
    <t xml:space="preserve">    725 - Zdravotechnika - zařizovací předměty</t>
  </si>
  <si>
    <t>721</t>
  </si>
  <si>
    <t>Zdravotechnika</t>
  </si>
  <si>
    <t>D2</t>
  </si>
  <si>
    <t>Armatury</t>
  </si>
  <si>
    <t>Pol20</t>
  </si>
  <si>
    <t>Roháček 1/2" × 3/8"</t>
  </si>
  <si>
    <t>Pol21</t>
  </si>
  <si>
    <t>Připojovací pancéřová hadička</t>
  </si>
  <si>
    <t>Pol22</t>
  </si>
  <si>
    <t>Kulový kohout DN25 - připojení na PPr32</t>
  </si>
  <si>
    <t>Pol23</t>
  </si>
  <si>
    <t>Pračkový ventil pro připojení hadice vč. příslušenství</t>
  </si>
  <si>
    <t>Pol24</t>
  </si>
  <si>
    <t>Navrtávka vodovodu s uzavíráním a zemní soupravou</t>
  </si>
  <si>
    <t>Pol25</t>
  </si>
  <si>
    <t>Čisticí kanalizační ku DN150</t>
  </si>
  <si>
    <t>Pol26</t>
  </si>
  <si>
    <t>Přivzdušňovací hlavice na kanalizaci</t>
  </si>
  <si>
    <t>Pol27</t>
  </si>
  <si>
    <t>Podlahová vpust</t>
  </si>
  <si>
    <t>Pol27a</t>
  </si>
  <si>
    <t>Umyvadlový sifon</t>
  </si>
  <si>
    <t>1698911054</t>
  </si>
  <si>
    <t>Pol28</t>
  </si>
  <si>
    <t>Navrtávka kanalizace s uzavíráním a zemní soupravou</t>
  </si>
  <si>
    <t>D3</t>
  </si>
  <si>
    <t>Potrubí + izolace</t>
  </si>
  <si>
    <t>Pol29</t>
  </si>
  <si>
    <t>Plastové vodovodní potrubí PPr PN16, 20×2,8 mm</t>
  </si>
  <si>
    <t>Pol30</t>
  </si>
  <si>
    <t>Plastové vodovodní potrubí PPr PN16, 25×3,5 mm</t>
  </si>
  <si>
    <t>Pol31</t>
  </si>
  <si>
    <t>Plastové vodovodní potrubí PPr PN16, 32×4,4 mm</t>
  </si>
  <si>
    <t>Pol32</t>
  </si>
  <si>
    <t>Tepelná izolace potrubí SV d20 tl. 9 mm</t>
  </si>
  <si>
    <t>Pol33</t>
  </si>
  <si>
    <t>Tepelná izolace potrubí SV d25 tl. 9 mm</t>
  </si>
  <si>
    <t>Pol34</t>
  </si>
  <si>
    <t>Tepelná izolace potrubí SV d32 tl. 9 mm</t>
  </si>
  <si>
    <t>Pol35</t>
  </si>
  <si>
    <t>Tepelná izolace potrubí TV d20 tl. 20 mm</t>
  </si>
  <si>
    <t>Pol36</t>
  </si>
  <si>
    <t>Tepelná izolace potrubí TV d25 tl. 20 mm</t>
  </si>
  <si>
    <t>Pol37</t>
  </si>
  <si>
    <t>Plastové kanalizační potrubí HT d40</t>
  </si>
  <si>
    <t>Pol38</t>
  </si>
  <si>
    <t>Plastové kanalizační potrubí HT d50</t>
  </si>
  <si>
    <t>Pol39</t>
  </si>
  <si>
    <t>Plastové kanalizační potrubí HT d110</t>
  </si>
  <si>
    <t>Pol40</t>
  </si>
  <si>
    <t>Plastové kanalizační potrubí KG d110</t>
  </si>
  <si>
    <t>Pol41</t>
  </si>
  <si>
    <t>Plastové kanalizační potrubí KG d125</t>
  </si>
  <si>
    <t>Pol42</t>
  </si>
  <si>
    <t>Plastové kanalizační potrubí KG d150</t>
  </si>
  <si>
    <t>Pol43</t>
  </si>
  <si>
    <t>Plasotvé potrubí PE d32 - vodovodní přípojka</t>
  </si>
  <si>
    <t>Pol44</t>
  </si>
  <si>
    <t>Plasotvé potrubí PE d40 - kanalizační tlaková přípojka</t>
  </si>
  <si>
    <t>725</t>
  </si>
  <si>
    <t>Zdravotechnika - zařizovací předměty</t>
  </si>
  <si>
    <t>Pol14</t>
  </si>
  <si>
    <t>Zásobníkový tlakový elektrický ohřívač TV, objem 120 l (např. Dražice EKHO ONE 120)</t>
  </si>
  <si>
    <t>Pol15</t>
  </si>
  <si>
    <t>Přečerpávací jímka tlakové kanalizace, objem cca 1 m3, čerpadlo s řezáky 1,1 kW, 400 V, gravitační přívod DN150, výtlak DN40</t>
  </si>
  <si>
    <t>Pol16</t>
  </si>
  <si>
    <t>WC vč. nádržky, předstěnové montáže a příslušenství (dle výběru investora)</t>
  </si>
  <si>
    <t>Pol17</t>
  </si>
  <si>
    <t>Umyvadlo se třemi místy pro mytí, např. FRANKE QUADRO ANMW431</t>
  </si>
  <si>
    <t>Pol17a</t>
  </si>
  <si>
    <t>Umyvadlo s jedním místem pro mytí, např. FRANKE EXOS ANMW417 1200/500</t>
  </si>
  <si>
    <t>-1727742803</t>
  </si>
  <si>
    <t>Pol17b</t>
  </si>
  <si>
    <t>Automatická bezdotyková umyvadlová baterie, npř. 388 DAN DRYER WATERTAP DAN DRYER WaterTap DODÁVKA PROFESE ELEKTRO</t>
  </si>
  <si>
    <t>-1030824819</t>
  </si>
  <si>
    <t>Pol18</t>
  </si>
  <si>
    <t>Chemický pisoár vč. příslušenství (dle výběru onvestora)</t>
  </si>
  <si>
    <t>Pol18a</t>
  </si>
  <si>
    <t>Dělicí stěna, např. SPLIT urin. Bílá H8476010000001</t>
  </si>
  <si>
    <t>759331264</t>
  </si>
  <si>
    <t>Pol19</t>
  </si>
  <si>
    <t>Úklidová výlevka vč. baterie, sifonu a příslušenství (dle výběru investora)</t>
  </si>
  <si>
    <t>D.1.4.2 - Silnoproudá elektrotechnika</t>
  </si>
  <si>
    <t>D1 - D.1.4.2  -  SILNOPROUDÁ ELEKTROTECHNIKA</t>
  </si>
  <si>
    <t xml:space="preserve">    D2 - rozvaděče a rozvodnice</t>
  </si>
  <si>
    <t xml:space="preserve">    D3 - svítidla</t>
  </si>
  <si>
    <t xml:space="preserve">    D4 - kabely a vodiče</t>
  </si>
  <si>
    <t xml:space="preserve">    D5 - instalační materiál</t>
  </si>
  <si>
    <t>VRN - Vedlejší rozpočtové náklady</t>
  </si>
  <si>
    <t xml:space="preserve">    VRN1 - Průzkumné, geodetické a projektové práce</t>
  </si>
  <si>
    <t xml:space="preserve">    VRN4 - Inženýrská činnost</t>
  </si>
  <si>
    <t>D1</t>
  </si>
  <si>
    <t>D.1.4.2  -  SILNOPROUDÁ ELEKTROTECHNIKA</t>
  </si>
  <si>
    <t>rozvaděče a rozvodnice</t>
  </si>
  <si>
    <t>Pol45</t>
  </si>
  <si>
    <t>Rozvaděč - RMO 0.1.1 Rozvaděč dle výkresu E942/4a</t>
  </si>
  <si>
    <t>Pol46</t>
  </si>
  <si>
    <t>HOP, POP zemnící svorkovnice (Werit 1241) ve skříni pod omítku</t>
  </si>
  <si>
    <t>Pol47</t>
  </si>
  <si>
    <t>drobný spoj. a upev. materiál 3% z ceny materiálu a montáže v části "Rozvaděče a rozvodnice"</t>
  </si>
  <si>
    <t>svítidla</t>
  </si>
  <si>
    <t>A</t>
  </si>
  <si>
    <t>PŘISAZENÉ SVÍTIDLO - referenční typ OSMONT AURA 11, IP44, LED 29W, 4050/2630 lm, 4000K, bílé, ručně foukané trojvrstvé sklo, opál, matné, průměr 420mm.</t>
  </si>
  <si>
    <t>An</t>
  </si>
  <si>
    <t>PŘISAZENÉ SVÍTIDLO - referenční typ OSMONT AURA 11, IP44, LED 29W, 4050/2630 lm, 4000K, bílé, ručně foukané trojvrstvé sklo, opál, matné, průměr 420mm., nouzové kombinované, 1W, doba svícení 60min, s autotestem,</t>
  </si>
  <si>
    <t>B</t>
  </si>
  <si>
    <t>ZAPUŠTĚNÉ SVÍTIDLO - referenční typ TREVOS_DL 230 BARI LED 2770/840, IP44, LED 19W, 2770/2090 lm, 4000K,, bílé, průměr 235mm.</t>
  </si>
  <si>
    <t>Bn</t>
  </si>
  <si>
    <t>ZAPUŠTĚNÉ SVÍTIDLO - referenční typ TREVOS_DL 230 BARI LED 2770/840, IP44, LED 19W, 2770/2090 lm, 4000K,, bílé, průměr 235mm, nouzové kombinované, 1W, doba svícení 60min, s autotestem,</t>
  </si>
  <si>
    <t>C</t>
  </si>
  <si>
    <t>PŘISAZENÉ SVÍTIDLO NAD UMYVADLO - IP44, LED 10W, cca 1200 lm, 4000K, bílé, opál, matné, délka cca 1000mm.</t>
  </si>
  <si>
    <t>ZAPUŠTĚNÉ SVÍTIDLO DO STĚNY - IP44, LED cca 10W, obdélníkové, bílé, opál, matné, délka/výška = cca 170/65mm, asymetrická optika - svítící dolů na schod.</t>
  </si>
  <si>
    <t>Pol48</t>
  </si>
  <si>
    <t>PIKTOGRAM SE SMĚREM ÚNIKU NALEPIT NA ZEĎ</t>
  </si>
  <si>
    <t>Pol49</t>
  </si>
  <si>
    <t>drobný spoj. a upev. materiál 3% z ceny materiálu a montáže v části "Svítidla"</t>
  </si>
  <si>
    <t>D4</t>
  </si>
  <si>
    <t>kabely a vodiče</t>
  </si>
  <si>
    <t>Pol50</t>
  </si>
  <si>
    <t>kabel PRAFlaSafe +X, B2ca,s1d1a1 5C x 2,5</t>
  </si>
  <si>
    <t>Pol51</t>
  </si>
  <si>
    <t>kabel PRAFlaSafe X, B2ca,s1d1a1 3Cx2,5</t>
  </si>
  <si>
    <t>Pol52</t>
  </si>
  <si>
    <t>kabel PRAFlaSafe X, B2ca,s1d1a1 5Cx1,5</t>
  </si>
  <si>
    <t>Pol53</t>
  </si>
  <si>
    <t>kabel PRAFlaSafe X, B2ca,s1d1a1 3Cx1,5</t>
  </si>
  <si>
    <t>Pol54</t>
  </si>
  <si>
    <t>kabel PRAFlaSafe X, B2ca,s1d1a1 3Ax1,5</t>
  </si>
  <si>
    <t>Pol55</t>
  </si>
  <si>
    <t>kabel PRAFlaSafe X, B2ca,s1d1a1 2Ax1,5</t>
  </si>
  <si>
    <t>Pol56</t>
  </si>
  <si>
    <t>vodič PRAFlaSafe X, B2ca,s1d1a1 1x25 zž</t>
  </si>
  <si>
    <t>Pol57</t>
  </si>
  <si>
    <t>vodič PRAFlaSafe X, B2ca,s1d1a1 1x6 zž</t>
  </si>
  <si>
    <t>Pol58</t>
  </si>
  <si>
    <t>drobný spoj. a upev. materiál 3% z ceny materiálu a montáže v části "Kabely a vodiče"</t>
  </si>
  <si>
    <t>D5</t>
  </si>
  <si>
    <t>instalační materiál</t>
  </si>
  <si>
    <t>Pol60</t>
  </si>
  <si>
    <t>BEZDOTYKOVÁ BATERIE (Refer. typ: 388 DAN DRYER WATERTAP vodní baterie)</t>
  </si>
  <si>
    <t>Pol61</t>
  </si>
  <si>
    <t>DÁVKOVAČ MÝDLA (Refer. typ: 382 DAN DRYER SOAPTAP nastěnný dávkovač pěnového mýdla)</t>
  </si>
  <si>
    <t>Pol62</t>
  </si>
  <si>
    <t>OSOUŠEČ RUKOU (Refer. typ: 372 DAN DRYER AIRTAP nástěnný vysoušeč rukou)</t>
  </si>
  <si>
    <t>Pol63</t>
  </si>
  <si>
    <t>PŘIPOJOVACÍ BOX pro připojení bezdotykové baterie, dávkovače mýdla a vysoušeče rukou.</t>
  </si>
  <si>
    <t>Pol64</t>
  </si>
  <si>
    <t>AUTOMATICKÝ SPÍNAČ SE SENZOREM SNÍMAČE POHYBU - STROPNÍ - ZÁBĚR min. průměr6m</t>
  </si>
  <si>
    <t>Pol65</t>
  </si>
  <si>
    <t>AUTOMATICKÝ SPÍNAČ SE SENZOREM SNÍMAČE POHYBU - NÁSTĚNNÝ MÍSTO VYPÍNAČE, ZÁBĚR v úhlu 180st. min. 6m</t>
  </si>
  <si>
    <t>Pol66</t>
  </si>
  <si>
    <t>sporáková přípojka, 16A, 400V, IP44, na omítku</t>
  </si>
  <si>
    <t>Pol67</t>
  </si>
  <si>
    <t>zásuvka jednonásobná, 16A, 230V, pod omítku</t>
  </si>
  <si>
    <t>Pol68</t>
  </si>
  <si>
    <t>krabice svorkovnicová hluboká</t>
  </si>
  <si>
    <t>Pol69</t>
  </si>
  <si>
    <t>krabice přístrojová hluboká</t>
  </si>
  <si>
    <t>Pol70</t>
  </si>
  <si>
    <t>krabice přístrojová do nábytku a akustické stěny</t>
  </si>
  <si>
    <t>Pol71</t>
  </si>
  <si>
    <t>krabice svorkovnicová IP44</t>
  </si>
  <si>
    <t>Pol72</t>
  </si>
  <si>
    <t>kabelový žlab FeZn KZI 60x50x0,75, včetně víka a podpěr</t>
  </si>
  <si>
    <t>Pol73</t>
  </si>
  <si>
    <t>kabelový žlab FeZn KZI 60x100x0,75, včetně víka a podpěr</t>
  </si>
  <si>
    <t>Pol74</t>
  </si>
  <si>
    <t>elektronstalační trubka novotub NT40/32</t>
  </si>
  <si>
    <t>Pol75</t>
  </si>
  <si>
    <t>elektronstalační trubka plast bezhalogenová P29</t>
  </si>
  <si>
    <t>Pol76</t>
  </si>
  <si>
    <t>elektronstalační trubka plast bezhalogenová P23</t>
  </si>
  <si>
    <t>Pol77</t>
  </si>
  <si>
    <t>Připojovací uzemňovací svorka</t>
  </si>
  <si>
    <t>Pol78</t>
  </si>
  <si>
    <t>Pomocná ocelová konstrukce</t>
  </si>
  <si>
    <t>kg</t>
  </si>
  <si>
    <t>Pol79</t>
  </si>
  <si>
    <t>Protipožární ucpávka</t>
  </si>
  <si>
    <t>Pol80</t>
  </si>
  <si>
    <t>Pomocný instalační materiál, hmoždinky, spony, příchytky</t>
  </si>
  <si>
    <t>Pol81</t>
  </si>
  <si>
    <t>drobný spoj. a upev. materiál 3% z ceny materiálu a montáže v části "Instalační materiál"</t>
  </si>
  <si>
    <t>VRN</t>
  </si>
  <si>
    <t>Vedlejší rozpočtové náklady</t>
  </si>
  <si>
    <t>VRN1</t>
  </si>
  <si>
    <t>Průzkumné, geodetické a projektové práce</t>
  </si>
  <si>
    <t>013254000</t>
  </si>
  <si>
    <t>Dokumentace skutečného provedení stavby</t>
  </si>
  <si>
    <t>1024</t>
  </si>
  <si>
    <t>-2115744695</t>
  </si>
  <si>
    <t>VRN4</t>
  </si>
  <si>
    <t>Inženýrská činnost</t>
  </si>
  <si>
    <t>044002000</t>
  </si>
  <si>
    <t>Revize</t>
  </si>
  <si>
    <t>-1654156563</t>
  </si>
  <si>
    <t>D.1.4.3 - Slaboproudá elektrotechnika</t>
  </si>
  <si>
    <t>D6 - D.1.4.3  -  SLABOPROUDÁ ELEKTROTECHNIKA</t>
  </si>
  <si>
    <t xml:space="preserve">    D7 - Poplachový zabezpečovací tísňový systém - PZTS (dříve EZS) + EPS</t>
  </si>
  <si>
    <t xml:space="preserve">    D8 - Montáže, přeložky, demontáže pro SILNOPROUD i SLABOPROUD</t>
  </si>
  <si>
    <t xml:space="preserve">    D9 - Stavební výpomoce pro práce elektro pro SILNOPROUD i SLABOPROUD</t>
  </si>
  <si>
    <t>D6</t>
  </si>
  <si>
    <t>D.1.4.3  -  SLABOPROUDÁ ELEKTROTECHNIKA</t>
  </si>
  <si>
    <t>D7</t>
  </si>
  <si>
    <t>Poplachový zabezpečovací tísňový systém - PZTS (dříve EZS) + EPS</t>
  </si>
  <si>
    <t>Pol82</t>
  </si>
  <si>
    <t>Modul posilovacího zdroje 2,75A v krytu, s vestavěným koncentrátorem</t>
  </si>
  <si>
    <t>Pol83</t>
  </si>
  <si>
    <t>DETEKTOR POHYBU VNITŘNÍ - PASIVNÍ INFRAČERVENÝ</t>
  </si>
  <si>
    <t>Pol84</t>
  </si>
  <si>
    <t>Magnetický kontakt</t>
  </si>
  <si>
    <t>Pol85</t>
  </si>
  <si>
    <t>DETEKTOR AUDIO VNITŘNÍ - detektor tříštění skla</t>
  </si>
  <si>
    <t>Pol86</t>
  </si>
  <si>
    <t>kabel smyček čidel - W6x0,22</t>
  </si>
  <si>
    <t>Pol87</t>
  </si>
  <si>
    <t>kabel BUS sběrnice</t>
  </si>
  <si>
    <t>Pol88</t>
  </si>
  <si>
    <t>proměření kabelů v celé montážní délce a konců</t>
  </si>
  <si>
    <t>Pol89</t>
  </si>
  <si>
    <t>krabice protahovací</t>
  </si>
  <si>
    <t>Pol90</t>
  </si>
  <si>
    <t>krabice přístrojová</t>
  </si>
  <si>
    <t>Pol91</t>
  </si>
  <si>
    <t>elektronstalační trubka plast bezhalogenová P16</t>
  </si>
  <si>
    <t>Pol92</t>
  </si>
  <si>
    <t>Pol93</t>
  </si>
  <si>
    <t>Pol94</t>
  </si>
  <si>
    <t>drobný spoj. a upev. materiál 3% z ceny materiálu a montáže v části "Strukturovaná kabeláž a telefony"</t>
  </si>
  <si>
    <t>D8</t>
  </si>
  <si>
    <t>Montáže, přeložky, demontáže pro SILNOPROUD i SLABOPROUD</t>
  </si>
  <si>
    <t>Pol95</t>
  </si>
  <si>
    <t>demontáž svítidla IP66 přisazené, zářivkové nebo žárovkové</t>
  </si>
  <si>
    <t>Pol96</t>
  </si>
  <si>
    <t>demontáž kabelu pevně do 5x4</t>
  </si>
  <si>
    <t>Pol97</t>
  </si>
  <si>
    <t>demontáž zásuvky silnoproudu nebo slaboproudu</t>
  </si>
  <si>
    <t>Pol98</t>
  </si>
  <si>
    <t>demontáž úložného materiálu (zlaby, lišty, trubky, atd…)</t>
  </si>
  <si>
    <t>Pol99</t>
  </si>
  <si>
    <t>přeložka (demont. a zpětná montáž) kabelu do 4x50</t>
  </si>
  <si>
    <t>126</t>
  </si>
  <si>
    <t>Pol100</t>
  </si>
  <si>
    <t>přeložka (demont. a zpětná montáž) kabelu UTP</t>
  </si>
  <si>
    <t>128</t>
  </si>
  <si>
    <t>Pol101</t>
  </si>
  <si>
    <t>demontáž a přeložky nespecifikované</t>
  </si>
  <si>
    <t>130</t>
  </si>
  <si>
    <t>Pol102</t>
  </si>
  <si>
    <t>trasování, vyhledání, přepojení přístrojů a zařízení</t>
  </si>
  <si>
    <t>132</t>
  </si>
  <si>
    <t>Pol103</t>
  </si>
  <si>
    <t>drobný spoj. a upev. materiál 3% z ceny materiálu a montáže v části "PZTS"</t>
  </si>
  <si>
    <t>134</t>
  </si>
  <si>
    <t>D9</t>
  </si>
  <si>
    <t>Stavební výpomoce pro práce elektro pro SILNOPROUD i SLABOPROUD</t>
  </si>
  <si>
    <t>Pol104</t>
  </si>
  <si>
    <t>hod.zúčt.sazba - stavbní výpomoc-drážky, prostupy,atd</t>
  </si>
  <si>
    <t>136</t>
  </si>
  <si>
    <t>Pol105</t>
  </si>
  <si>
    <t>Výkop 350/850 mm - prostá zemina, zához, hutnění, obnovení zeleně, pískové lože, destičky</t>
  </si>
  <si>
    <t>138</t>
  </si>
  <si>
    <t>-1401327035</t>
  </si>
  <si>
    <t>-1930480626</t>
  </si>
  <si>
    <t>D.1.4.4 - Vzduchotechnika</t>
  </si>
  <si>
    <t xml:space="preserve">    751 - Vzduchotechnika</t>
  </si>
  <si>
    <t>751</t>
  </si>
  <si>
    <t>Pol1</t>
  </si>
  <si>
    <t>ventilátor TD 500/160 Silent + doběh</t>
  </si>
  <si>
    <t>-889117304</t>
  </si>
  <si>
    <t>Pol2</t>
  </si>
  <si>
    <t>zpětná klapka RSK 160</t>
  </si>
  <si>
    <t>-1674113774</t>
  </si>
  <si>
    <t>Pol3</t>
  </si>
  <si>
    <t>vyústka 325x75,R3</t>
  </si>
  <si>
    <t>284352529</t>
  </si>
  <si>
    <t>Pol4</t>
  </si>
  <si>
    <t>ventil 160</t>
  </si>
  <si>
    <t>-170523232</t>
  </si>
  <si>
    <t>Pol5</t>
  </si>
  <si>
    <t>tlumič hluku MAA 160/900</t>
  </si>
  <si>
    <t>-2147246959</t>
  </si>
  <si>
    <t>Pol6</t>
  </si>
  <si>
    <t>tlumič hluku 160x500/1000</t>
  </si>
  <si>
    <t>244410019</t>
  </si>
  <si>
    <t>Pol7</t>
  </si>
  <si>
    <t>Spiro do průměru 200/30% tvarovek barva bílá</t>
  </si>
  <si>
    <t>881352153</t>
  </si>
  <si>
    <t>Pol8</t>
  </si>
  <si>
    <t>PR 200-160x500</t>
  </si>
  <si>
    <t>-371453756</t>
  </si>
  <si>
    <t>Pol9</t>
  </si>
  <si>
    <t>zaústění do komína</t>
  </si>
  <si>
    <t>1833312958</t>
  </si>
  <si>
    <t>Pol10</t>
  </si>
  <si>
    <t>komínová vložka nerez prum. 200</t>
  </si>
  <si>
    <t>1083645372</t>
  </si>
  <si>
    <t>Pol11</t>
  </si>
  <si>
    <t>stříška na komín</t>
  </si>
  <si>
    <t>303481686</t>
  </si>
  <si>
    <t>Pol12</t>
  </si>
  <si>
    <t>montáž</t>
  </si>
  <si>
    <t>D.1.4.5 - VYTÁPĚNÍ</t>
  </si>
  <si>
    <t xml:space="preserve">    735 - Ústřední vytápění - otopná tělesa</t>
  </si>
  <si>
    <t>735</t>
  </si>
  <si>
    <t>Ústřední vytápění - otopná tělesa</t>
  </si>
  <si>
    <t>735001R</t>
  </si>
  <si>
    <t>D + M Nástěnný konvektor CON 5 Premium</t>
  </si>
  <si>
    <t>-375758495</t>
  </si>
  <si>
    <t>735002R</t>
  </si>
  <si>
    <t>D + M Nástěnný konvektor CON 20 Premium</t>
  </si>
  <si>
    <t>-1615957758</t>
  </si>
  <si>
    <t>735003R</t>
  </si>
  <si>
    <t>D + M Nástěnný konvektor CON 25 Premium</t>
  </si>
  <si>
    <t>1822721703</t>
  </si>
  <si>
    <t>000 - VON - Vedlejší a ostatní náklady stavby</t>
  </si>
  <si>
    <t xml:space="preserve">    VRN3 - Zařízení staveniště</t>
  </si>
  <si>
    <t xml:space="preserve">    VRN7 - Provozní vlivy</t>
  </si>
  <si>
    <t xml:space="preserve">    VRN9 - Ostatní náklady</t>
  </si>
  <si>
    <t>kč</t>
  </si>
  <si>
    <t>-1957461991</t>
  </si>
  <si>
    <t>VRN3</t>
  </si>
  <si>
    <t>Zařízení staveniště</t>
  </si>
  <si>
    <t>030001000</t>
  </si>
  <si>
    <t>-81291388</t>
  </si>
  <si>
    <t>034503000</t>
  </si>
  <si>
    <t>Informační tabule na staveništi</t>
  </si>
  <si>
    <t>-1434208941</t>
  </si>
  <si>
    <t>041103000</t>
  </si>
  <si>
    <t>Autorský dozor projektanta</t>
  </si>
  <si>
    <t>-1211259834</t>
  </si>
  <si>
    <t>042703000</t>
  </si>
  <si>
    <t>Technické požadavky na výrobky</t>
  </si>
  <si>
    <t>1204249142</t>
  </si>
  <si>
    <t>045203000</t>
  </si>
  <si>
    <t>Kompletační činnost</t>
  </si>
  <si>
    <t>1855390662</t>
  </si>
  <si>
    <t>045303000</t>
  </si>
  <si>
    <t>Koordinační činnost</t>
  </si>
  <si>
    <t>-956035421</t>
  </si>
  <si>
    <t>VRN7</t>
  </si>
  <si>
    <t>Provozní vlivy</t>
  </si>
  <si>
    <t>071103000</t>
  </si>
  <si>
    <t>Provoz investora</t>
  </si>
  <si>
    <t>-124843840</t>
  </si>
  <si>
    <t>VRN9</t>
  </si>
  <si>
    <t>Ostatní náklady</t>
  </si>
  <si>
    <t>094103000</t>
  </si>
  <si>
    <t>Náklady na plánované vyklizení objektu</t>
  </si>
  <si>
    <t>2004815371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</si>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</sst>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2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9"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1" fillId="0" borderId="0" xfId="0" applyNumberFormat="1" applyFont="1" applyAlignment="1">
      <alignment vertical="center"/>
    </xf>
    <xf numFmtId="0" fontId="21"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0"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0" fillId="5" borderId="7" xfId="0" applyFont="1" applyFill="1" applyBorder="1" applyAlignment="1">
      <alignment vertical="center"/>
    </xf>
    <xf numFmtId="0" fontId="24" fillId="5" borderId="7" xfId="0" applyFont="1" applyFill="1" applyBorder="1" applyAlignment="1">
      <alignment horizontal="center" vertical="center"/>
    </xf>
    <xf numFmtId="0" fontId="24" fillId="5" borderId="7" xfId="0" applyFont="1" applyFill="1" applyBorder="1" applyAlignment="1">
      <alignment horizontal="right" vertical="center"/>
    </xf>
    <xf numFmtId="0" fontId="24" fillId="5" borderId="8"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wrapText="1"/>
    </xf>
    <xf numFmtId="0" fontId="30" fillId="0" borderId="0" xfId="0" applyFont="1" applyAlignment="1">
      <alignment vertical="center"/>
    </xf>
    <xf numFmtId="4" fontId="30" fillId="0" borderId="0" xfId="0" applyNumberFormat="1" applyFont="1" applyAlignment="1">
      <alignment vertical="center"/>
    </xf>
    <xf numFmtId="0" fontId="4"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4" fontId="30" fillId="0" borderId="0" xfId="0" applyNumberFormat="1" applyFont="1" applyAlignment="1">
      <alignment horizontal="right" vertical="center"/>
    </xf>
    <xf numFmtId="0" fontId="32"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5" borderId="0" xfId="0" applyFont="1" applyFill="1" applyAlignment="1">
      <alignment horizontal="left" vertical="center"/>
    </xf>
    <xf numFmtId="0" fontId="0" fillId="5" borderId="0" xfId="0" applyFont="1" applyFill="1" applyAlignment="1" applyProtection="1">
      <alignment vertical="center"/>
      <protection locked="0"/>
    </xf>
    <xf numFmtId="0" fontId="24" fillId="5"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pplyProtection="1">
      <alignment horizontal="center" vertical="center" wrapText="1"/>
      <protection locked="0"/>
    </xf>
    <xf numFmtId="0" fontId="24" fillId="5" borderId="18" xfId="0" applyFont="1" applyFill="1" applyBorder="1" applyAlignment="1">
      <alignment horizontal="center" vertical="center" wrapText="1"/>
    </xf>
    <xf numFmtId="4" fontId="26" fillId="0" borderId="0" xfId="0" applyNumberFormat="1" applyFont="1" applyAlignment="1">
      <alignment/>
    </xf>
    <xf numFmtId="166" fontId="35" fillId="0" borderId="12" xfId="0" applyNumberFormat="1" applyFont="1" applyBorder="1" applyAlignment="1">
      <alignment/>
    </xf>
    <xf numFmtId="166" fontId="35" fillId="0" borderId="13"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3"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vertical="center" wrapText="1"/>
    </xf>
    <xf numFmtId="0" fontId="0" fillId="0" borderId="14"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18" t="s">
        <v>6</v>
      </c>
      <c r="BS2" s="19" t="s">
        <v>7</v>
      </c>
      <c r="BT2" s="19" t="s">
        <v>8</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ht="24.95" customHeight="1">
      <c r="B4" s="22"/>
      <c r="D4" s="23" t="s">
        <v>10</v>
      </c>
      <c r="AR4" s="22"/>
      <c r="AS4" s="24" t="s">
        <v>11</v>
      </c>
      <c r="BE4" s="25" t="s">
        <v>12</v>
      </c>
      <c r="BS4" s="19" t="s">
        <v>13</v>
      </c>
    </row>
    <row r="5" spans="2:71" ht="12" customHeight="1">
      <c r="B5" s="22"/>
      <c r="D5" s="26" t="s">
        <v>14</v>
      </c>
      <c r="K5" s="27" t="s">
        <v>15</v>
      </c>
      <c r="AR5" s="22"/>
      <c r="BE5" s="28" t="s">
        <v>16</v>
      </c>
      <c r="BS5" s="19" t="s">
        <v>7</v>
      </c>
    </row>
    <row r="6" spans="2:71" ht="36.95" customHeight="1">
      <c r="B6" s="22"/>
      <c r="D6" s="29" t="s">
        <v>17</v>
      </c>
      <c r="K6" s="30" t="s">
        <v>18</v>
      </c>
      <c r="AR6" s="22"/>
      <c r="BE6" s="31"/>
      <c r="BS6" s="19" t="s">
        <v>7</v>
      </c>
    </row>
    <row r="7" spans="2:71" ht="12" customHeight="1">
      <c r="B7" s="22"/>
      <c r="D7" s="32" t="s">
        <v>19</v>
      </c>
      <c r="K7" s="27" t="s">
        <v>3</v>
      </c>
      <c r="AK7" s="32" t="s">
        <v>20</v>
      </c>
      <c r="AN7" s="27" t="s">
        <v>3</v>
      </c>
      <c r="AR7" s="22"/>
      <c r="BE7" s="31"/>
      <c r="BS7" s="19" t="s">
        <v>7</v>
      </c>
    </row>
    <row r="8" spans="2:71" ht="12" customHeight="1">
      <c r="B8" s="22"/>
      <c r="D8" s="32" t="s">
        <v>21</v>
      </c>
      <c r="K8" s="27" t="s">
        <v>22</v>
      </c>
      <c r="AK8" s="32" t="s">
        <v>23</v>
      </c>
      <c r="AN8" s="33" t="s">
        <v>24</v>
      </c>
      <c r="AR8" s="22"/>
      <c r="BE8" s="31"/>
      <c r="BS8" s="19" t="s">
        <v>7</v>
      </c>
    </row>
    <row r="9" spans="2:71" ht="14.4" customHeight="1">
      <c r="B9" s="22"/>
      <c r="AR9" s="22"/>
      <c r="BE9" s="31"/>
      <c r="BS9" s="19" t="s">
        <v>7</v>
      </c>
    </row>
    <row r="10" spans="2:71" ht="12" customHeight="1">
      <c r="B10" s="22"/>
      <c r="D10" s="32" t="s">
        <v>25</v>
      </c>
      <c r="AK10" s="32" t="s">
        <v>26</v>
      </c>
      <c r="AN10" s="27" t="s">
        <v>27</v>
      </c>
      <c r="AR10" s="22"/>
      <c r="BE10" s="31"/>
      <c r="BS10" s="19" t="s">
        <v>7</v>
      </c>
    </row>
    <row r="11" spans="2:71" ht="18.45" customHeight="1">
      <c r="B11" s="22"/>
      <c r="E11" s="27" t="s">
        <v>28</v>
      </c>
      <c r="AK11" s="32" t="s">
        <v>29</v>
      </c>
      <c r="AN11" s="27" t="s">
        <v>30</v>
      </c>
      <c r="AR11" s="22"/>
      <c r="BE11" s="31"/>
      <c r="BS11" s="19" t="s">
        <v>7</v>
      </c>
    </row>
    <row r="12" spans="2:71" ht="6.95" customHeight="1">
      <c r="B12" s="22"/>
      <c r="AR12" s="22"/>
      <c r="BE12" s="31"/>
      <c r="BS12" s="19" t="s">
        <v>7</v>
      </c>
    </row>
    <row r="13" spans="2:71" ht="12" customHeight="1">
      <c r="B13" s="22"/>
      <c r="D13" s="32" t="s">
        <v>31</v>
      </c>
      <c r="AK13" s="32" t="s">
        <v>26</v>
      </c>
      <c r="AN13" s="34" t="s">
        <v>32</v>
      </c>
      <c r="AR13" s="22"/>
      <c r="BE13" s="31"/>
      <c r="BS13" s="19" t="s">
        <v>7</v>
      </c>
    </row>
    <row r="14" spans="2:71" ht="12">
      <c r="B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N14" s="34" t="s">
        <v>32</v>
      </c>
      <c r="AR14" s="22"/>
      <c r="BE14" s="31"/>
      <c r="BS14" s="19" t="s">
        <v>7</v>
      </c>
    </row>
    <row r="15" spans="2:71" ht="6.95" customHeight="1">
      <c r="B15" s="22"/>
      <c r="AR15" s="22"/>
      <c r="BE15" s="31"/>
      <c r="BS15" s="19" t="s">
        <v>4</v>
      </c>
    </row>
    <row r="16" spans="2:71" ht="12" customHeight="1">
      <c r="B16" s="22"/>
      <c r="D16" s="32" t="s">
        <v>33</v>
      </c>
      <c r="AK16" s="32" t="s">
        <v>26</v>
      </c>
      <c r="AN16" s="27" t="s">
        <v>34</v>
      </c>
      <c r="AR16" s="22"/>
      <c r="BE16" s="31"/>
      <c r="BS16" s="19" t="s">
        <v>4</v>
      </c>
    </row>
    <row r="17" spans="2:71" ht="18.45" customHeight="1">
      <c r="B17" s="22"/>
      <c r="E17" s="27" t="s">
        <v>35</v>
      </c>
      <c r="AK17" s="32" t="s">
        <v>29</v>
      </c>
      <c r="AN17" s="27" t="s">
        <v>3</v>
      </c>
      <c r="AR17" s="22"/>
      <c r="BE17" s="31"/>
      <c r="BS17" s="19" t="s">
        <v>36</v>
      </c>
    </row>
    <row r="18" spans="2:71" ht="6.95" customHeight="1">
      <c r="B18" s="22"/>
      <c r="AR18" s="22"/>
      <c r="BE18" s="31"/>
      <c r="BS18" s="19" t="s">
        <v>7</v>
      </c>
    </row>
    <row r="19" spans="2:71" ht="12" customHeight="1">
      <c r="B19" s="22"/>
      <c r="D19" s="32" t="s">
        <v>37</v>
      </c>
      <c r="AK19" s="32" t="s">
        <v>26</v>
      </c>
      <c r="AN19" s="27" t="s">
        <v>3</v>
      </c>
      <c r="AR19" s="22"/>
      <c r="BE19" s="31"/>
      <c r="BS19" s="19" t="s">
        <v>7</v>
      </c>
    </row>
    <row r="20" spans="2:71" ht="18.45" customHeight="1">
      <c r="B20" s="22"/>
      <c r="E20" s="27" t="s">
        <v>38</v>
      </c>
      <c r="AK20" s="32" t="s">
        <v>29</v>
      </c>
      <c r="AN20" s="27" t="s">
        <v>3</v>
      </c>
      <c r="AR20" s="22"/>
      <c r="BE20" s="31"/>
      <c r="BS20" s="19" t="s">
        <v>4</v>
      </c>
    </row>
    <row r="21" spans="2:57" ht="6.95" customHeight="1">
      <c r="B21" s="22"/>
      <c r="AR21" s="22"/>
      <c r="BE21" s="31"/>
    </row>
    <row r="22" spans="2:57" ht="12" customHeight="1">
      <c r="B22" s="22"/>
      <c r="D22" s="32" t="s">
        <v>39</v>
      </c>
      <c r="AR22" s="22"/>
      <c r="BE22" s="31"/>
    </row>
    <row r="23" spans="2:57" ht="51" customHeight="1">
      <c r="B23" s="22"/>
      <c r="E23" s="36" t="s">
        <v>40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ht="6.95" customHeight="1">
      <c r="B24" s="22"/>
      <c r="AR24" s="22"/>
      <c r="BE24" s="31"/>
    </row>
    <row r="25" spans="2:57"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2:57" s="1" customFormat="1" ht="25.9" customHeight="1">
      <c r="B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R26" s="38"/>
      <c r="BE26" s="31"/>
    </row>
    <row r="27" spans="2:57" s="1" customFormat="1" ht="6.95" customHeight="1">
      <c r="B27" s="38"/>
      <c r="AR27" s="38"/>
      <c r="BE27" s="31"/>
    </row>
    <row r="28" spans="2:57" s="1" customFormat="1" ht="12">
      <c r="B28" s="38"/>
      <c r="L28" s="42" t="s">
        <v>42</v>
      </c>
      <c r="M28" s="42"/>
      <c r="N28" s="42"/>
      <c r="O28" s="42"/>
      <c r="P28" s="42"/>
      <c r="W28" s="42" t="s">
        <v>43</v>
      </c>
      <c r="X28" s="42"/>
      <c r="Y28" s="42"/>
      <c r="Z28" s="42"/>
      <c r="AA28" s="42"/>
      <c r="AB28" s="42"/>
      <c r="AC28" s="42"/>
      <c r="AD28" s="42"/>
      <c r="AE28" s="42"/>
      <c r="AK28" s="42" t="s">
        <v>44</v>
      </c>
      <c r="AL28" s="42"/>
      <c r="AM28" s="42"/>
      <c r="AN28" s="42"/>
      <c r="AO28" s="42"/>
      <c r="AR28" s="38"/>
      <c r="BE28" s="31"/>
    </row>
    <row r="29" spans="2:57" s="2" customFormat="1" ht="14.4" customHeight="1">
      <c r="B29" s="43"/>
      <c r="D29" s="32" t="s">
        <v>45</v>
      </c>
      <c r="F29" s="32" t="s">
        <v>46</v>
      </c>
      <c r="L29" s="44">
        <v>0.21</v>
      </c>
      <c r="M29" s="2"/>
      <c r="N29" s="2"/>
      <c r="O29" s="2"/>
      <c r="P29" s="2"/>
      <c r="W29" s="45">
        <f>ROUND(AZ54,2)</f>
        <v>0</v>
      </c>
      <c r="X29" s="2"/>
      <c r="Y29" s="2"/>
      <c r="Z29" s="2"/>
      <c r="AA29" s="2"/>
      <c r="AB29" s="2"/>
      <c r="AC29" s="2"/>
      <c r="AD29" s="2"/>
      <c r="AE29" s="2"/>
      <c r="AK29" s="45">
        <f>ROUND(AV54,2)</f>
        <v>0</v>
      </c>
      <c r="AL29" s="2"/>
      <c r="AM29" s="2"/>
      <c r="AN29" s="2"/>
      <c r="AO29" s="2"/>
      <c r="AR29" s="43"/>
      <c r="BE29" s="46"/>
    </row>
    <row r="30" spans="2:57" s="2" customFormat="1" ht="14.4" customHeight="1">
      <c r="B30" s="43"/>
      <c r="F30" s="32" t="s">
        <v>47</v>
      </c>
      <c r="L30" s="44">
        <v>0.15</v>
      </c>
      <c r="M30" s="2"/>
      <c r="N30" s="2"/>
      <c r="O30" s="2"/>
      <c r="P30" s="2"/>
      <c r="W30" s="45">
        <f>ROUND(BA54,2)</f>
        <v>0</v>
      </c>
      <c r="X30" s="2"/>
      <c r="Y30" s="2"/>
      <c r="Z30" s="2"/>
      <c r="AA30" s="2"/>
      <c r="AB30" s="2"/>
      <c r="AC30" s="2"/>
      <c r="AD30" s="2"/>
      <c r="AE30" s="2"/>
      <c r="AK30" s="45">
        <f>ROUND(AW54,2)</f>
        <v>0</v>
      </c>
      <c r="AL30" s="2"/>
      <c r="AM30" s="2"/>
      <c r="AN30" s="2"/>
      <c r="AO30" s="2"/>
      <c r="AR30" s="43"/>
      <c r="BE30" s="46"/>
    </row>
    <row r="31" spans="2:57" s="2" customFormat="1" ht="14.4" customHeight="1" hidden="1">
      <c r="B31" s="43"/>
      <c r="F31" s="32" t="s">
        <v>48</v>
      </c>
      <c r="L31" s="44">
        <v>0.21</v>
      </c>
      <c r="M31" s="2"/>
      <c r="N31" s="2"/>
      <c r="O31" s="2"/>
      <c r="P31" s="2"/>
      <c r="W31" s="45">
        <f>ROUND(BB54,2)</f>
        <v>0</v>
      </c>
      <c r="X31" s="2"/>
      <c r="Y31" s="2"/>
      <c r="Z31" s="2"/>
      <c r="AA31" s="2"/>
      <c r="AB31" s="2"/>
      <c r="AC31" s="2"/>
      <c r="AD31" s="2"/>
      <c r="AE31" s="2"/>
      <c r="AK31" s="45">
        <v>0</v>
      </c>
      <c r="AL31" s="2"/>
      <c r="AM31" s="2"/>
      <c r="AN31" s="2"/>
      <c r="AO31" s="2"/>
      <c r="AR31" s="43"/>
      <c r="BE31" s="46"/>
    </row>
    <row r="32" spans="2:57" s="2" customFormat="1" ht="14.4" customHeight="1" hidden="1">
      <c r="B32" s="43"/>
      <c r="F32" s="32" t="s">
        <v>49</v>
      </c>
      <c r="L32" s="44">
        <v>0.15</v>
      </c>
      <c r="M32" s="2"/>
      <c r="N32" s="2"/>
      <c r="O32" s="2"/>
      <c r="P32" s="2"/>
      <c r="W32" s="45">
        <f>ROUND(BC54,2)</f>
        <v>0</v>
      </c>
      <c r="X32" s="2"/>
      <c r="Y32" s="2"/>
      <c r="Z32" s="2"/>
      <c r="AA32" s="2"/>
      <c r="AB32" s="2"/>
      <c r="AC32" s="2"/>
      <c r="AD32" s="2"/>
      <c r="AE32" s="2"/>
      <c r="AK32" s="45">
        <v>0</v>
      </c>
      <c r="AL32" s="2"/>
      <c r="AM32" s="2"/>
      <c r="AN32" s="2"/>
      <c r="AO32" s="2"/>
      <c r="AR32" s="43"/>
      <c r="BE32" s="46"/>
    </row>
    <row r="33" spans="2:44" s="2" customFormat="1" ht="14.4" customHeight="1" hidden="1">
      <c r="B33" s="43"/>
      <c r="F33" s="32" t="s">
        <v>50</v>
      </c>
      <c r="L33" s="44">
        <v>0</v>
      </c>
      <c r="M33" s="2"/>
      <c r="N33" s="2"/>
      <c r="O33" s="2"/>
      <c r="P33" s="2"/>
      <c r="W33" s="45">
        <f>ROUND(BD54,2)</f>
        <v>0</v>
      </c>
      <c r="X33" s="2"/>
      <c r="Y33" s="2"/>
      <c r="Z33" s="2"/>
      <c r="AA33" s="2"/>
      <c r="AB33" s="2"/>
      <c r="AC33" s="2"/>
      <c r="AD33" s="2"/>
      <c r="AE33" s="2"/>
      <c r="AK33" s="45">
        <v>0</v>
      </c>
      <c r="AL33" s="2"/>
      <c r="AM33" s="2"/>
      <c r="AN33" s="2"/>
      <c r="AO33" s="2"/>
      <c r="AR33" s="43"/>
    </row>
    <row r="34" spans="2:44" s="1" customFormat="1" ht="6.95" customHeight="1">
      <c r="B34" s="38"/>
      <c r="AR34" s="38"/>
    </row>
    <row r="35" spans="2:44" s="1" customFormat="1" ht="25.9" customHeight="1">
      <c r="B35" s="38"/>
      <c r="C35" s="47"/>
      <c r="D35" s="48" t="s">
        <v>51</v>
      </c>
      <c r="E35" s="49"/>
      <c r="F35" s="49"/>
      <c r="G35" s="49"/>
      <c r="H35" s="49"/>
      <c r="I35" s="49"/>
      <c r="J35" s="49"/>
      <c r="K35" s="49"/>
      <c r="L35" s="49"/>
      <c r="M35" s="49"/>
      <c r="N35" s="49"/>
      <c r="O35" s="49"/>
      <c r="P35" s="49"/>
      <c r="Q35" s="49"/>
      <c r="R35" s="49"/>
      <c r="S35" s="49"/>
      <c r="T35" s="50" t="s">
        <v>52</v>
      </c>
      <c r="U35" s="49"/>
      <c r="V35" s="49"/>
      <c r="W35" s="49"/>
      <c r="X35" s="51" t="s">
        <v>53</v>
      </c>
      <c r="Y35" s="49"/>
      <c r="Z35" s="49"/>
      <c r="AA35" s="49"/>
      <c r="AB35" s="49"/>
      <c r="AC35" s="49"/>
      <c r="AD35" s="49"/>
      <c r="AE35" s="49"/>
      <c r="AF35" s="49"/>
      <c r="AG35" s="49"/>
      <c r="AH35" s="49"/>
      <c r="AI35" s="49"/>
      <c r="AJ35" s="49"/>
      <c r="AK35" s="52">
        <f>SUM(AK26:AK33)</f>
        <v>0</v>
      </c>
      <c r="AL35" s="49"/>
      <c r="AM35" s="49"/>
      <c r="AN35" s="49"/>
      <c r="AO35" s="53"/>
      <c r="AP35" s="47"/>
      <c r="AQ35" s="47"/>
      <c r="AR35" s="38"/>
    </row>
    <row r="36" spans="2:44" s="1" customFormat="1" ht="6.95" customHeight="1">
      <c r="B36" s="38"/>
      <c r="AR36" s="38"/>
    </row>
    <row r="37" spans="2:44" s="1" customFormat="1" ht="6.95" customHeight="1">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38"/>
    </row>
    <row r="41" spans="2:44" s="1" customFormat="1" ht="6.95" customHeight="1">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38"/>
    </row>
    <row r="42" spans="2:44" s="1" customFormat="1" ht="24.95" customHeight="1">
      <c r="B42" s="38"/>
      <c r="C42" s="23" t="s">
        <v>54</v>
      </c>
      <c r="AR42" s="38"/>
    </row>
    <row r="43" spans="2:44" s="1" customFormat="1" ht="6.95" customHeight="1">
      <c r="B43" s="38"/>
      <c r="AR43" s="38"/>
    </row>
    <row r="44" spans="2:44" s="3" customFormat="1" ht="12" customHeight="1">
      <c r="B44" s="58"/>
      <c r="C44" s="32" t="s">
        <v>14</v>
      </c>
      <c r="L44" s="3" t="str">
        <f>K5</f>
        <v>_19083plat</v>
      </c>
      <c r="AR44" s="58"/>
    </row>
    <row r="45" spans="2:44" s="4" customFormat="1" ht="36.95" customHeight="1">
      <c r="B45" s="59"/>
      <c r="C45" s="60" t="s">
        <v>17</v>
      </c>
      <c r="L45" s="61" t="str">
        <f>K6</f>
        <v>REALIZACE WC PRO VEŘEJNOST - MUZEUM ČESKÉHO VENKOVA - ZÁMEK KAČINA</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R45" s="59"/>
    </row>
    <row r="46" spans="2:44" s="1" customFormat="1" ht="6.95" customHeight="1">
      <c r="B46" s="38"/>
      <c r="AR46" s="38"/>
    </row>
    <row r="47" spans="2:44" s="1" customFormat="1" ht="12" customHeight="1">
      <c r="B47" s="38"/>
      <c r="C47" s="32" t="s">
        <v>21</v>
      </c>
      <c r="L47" s="62" t="str">
        <f>IF(K8="","",K8)</f>
        <v>ZÁMEK KAČINA – 1. PP</v>
      </c>
      <c r="AI47" s="32" t="s">
        <v>23</v>
      </c>
      <c r="AM47" s="63" t="str">
        <f>IF(AN8="","",AN8)</f>
        <v>6. 9. 2019</v>
      </c>
      <c r="AN47" s="63"/>
      <c r="AR47" s="38"/>
    </row>
    <row r="48" spans="2:44" s="1" customFormat="1" ht="6.95" customHeight="1">
      <c r="B48" s="38"/>
      <c r="AR48" s="38"/>
    </row>
    <row r="49" spans="2:56" s="1" customFormat="1" ht="27.9" customHeight="1">
      <c r="B49" s="38"/>
      <c r="C49" s="32" t="s">
        <v>25</v>
      </c>
      <c r="L49" s="3" t="str">
        <f>IF(E11="","",E11)</f>
        <v>NÁRODNÍ ZEMĚDĚLSKÉ MUZEUM,KOSTELNÍ 44,PRAHA 7</v>
      </c>
      <c r="AI49" s="32" t="s">
        <v>33</v>
      </c>
      <c r="AM49" s="64" t="str">
        <f>IF(E17="","",E17)</f>
        <v>ARCH TECH, K Noskovně 148, 164 00 Praha 6</v>
      </c>
      <c r="AN49" s="3"/>
      <c r="AO49" s="3"/>
      <c r="AP49" s="3"/>
      <c r="AR49" s="38"/>
      <c r="AS49" s="65" t="s">
        <v>55</v>
      </c>
      <c r="AT49" s="66"/>
      <c r="AU49" s="67"/>
      <c r="AV49" s="67"/>
      <c r="AW49" s="67"/>
      <c r="AX49" s="67"/>
      <c r="AY49" s="67"/>
      <c r="AZ49" s="67"/>
      <c r="BA49" s="67"/>
      <c r="BB49" s="67"/>
      <c r="BC49" s="67"/>
      <c r="BD49" s="68"/>
    </row>
    <row r="50" spans="2:56" s="1" customFormat="1" ht="15.15" customHeight="1">
      <c r="B50" s="38"/>
      <c r="C50" s="32" t="s">
        <v>31</v>
      </c>
      <c r="L50" s="3" t="str">
        <f>IF(E14="Vyplň údaj","",E14)</f>
        <v/>
      </c>
      <c r="AI50" s="32" t="s">
        <v>37</v>
      </c>
      <c r="AM50" s="64" t="str">
        <f>IF(E20="","",E20)</f>
        <v xml:space="preserve"> </v>
      </c>
      <c r="AN50" s="3"/>
      <c r="AO50" s="3"/>
      <c r="AP50" s="3"/>
      <c r="AR50" s="38"/>
      <c r="AS50" s="69"/>
      <c r="AT50" s="70"/>
      <c r="AU50" s="71"/>
      <c r="AV50" s="71"/>
      <c r="AW50" s="71"/>
      <c r="AX50" s="71"/>
      <c r="AY50" s="71"/>
      <c r="AZ50" s="71"/>
      <c r="BA50" s="71"/>
      <c r="BB50" s="71"/>
      <c r="BC50" s="71"/>
      <c r="BD50" s="72"/>
    </row>
    <row r="51" spans="2:56" s="1" customFormat="1" ht="10.8" customHeight="1">
      <c r="B51" s="38"/>
      <c r="AR51" s="38"/>
      <c r="AS51" s="69"/>
      <c r="AT51" s="70"/>
      <c r="AU51" s="71"/>
      <c r="AV51" s="71"/>
      <c r="AW51" s="71"/>
      <c r="AX51" s="71"/>
      <c r="AY51" s="71"/>
      <c r="AZ51" s="71"/>
      <c r="BA51" s="71"/>
      <c r="BB51" s="71"/>
      <c r="BC51" s="71"/>
      <c r="BD51" s="72"/>
    </row>
    <row r="52" spans="2:56" s="1" customFormat="1" ht="29.25" customHeight="1">
      <c r="B52" s="38"/>
      <c r="C52" s="73" t="s">
        <v>56</v>
      </c>
      <c r="D52" s="74"/>
      <c r="E52" s="74"/>
      <c r="F52" s="74"/>
      <c r="G52" s="74"/>
      <c r="H52" s="75"/>
      <c r="I52" s="76" t="s">
        <v>57</v>
      </c>
      <c r="J52" s="74"/>
      <c r="K52" s="74"/>
      <c r="L52" s="74"/>
      <c r="M52" s="74"/>
      <c r="N52" s="74"/>
      <c r="O52" s="74"/>
      <c r="P52" s="74"/>
      <c r="Q52" s="74"/>
      <c r="R52" s="74"/>
      <c r="S52" s="74"/>
      <c r="T52" s="74"/>
      <c r="U52" s="74"/>
      <c r="V52" s="74"/>
      <c r="W52" s="74"/>
      <c r="X52" s="74"/>
      <c r="Y52" s="74"/>
      <c r="Z52" s="74"/>
      <c r="AA52" s="74"/>
      <c r="AB52" s="74"/>
      <c r="AC52" s="74"/>
      <c r="AD52" s="74"/>
      <c r="AE52" s="74"/>
      <c r="AF52" s="74"/>
      <c r="AG52" s="77" t="s">
        <v>58</v>
      </c>
      <c r="AH52" s="74"/>
      <c r="AI52" s="74"/>
      <c r="AJ52" s="74"/>
      <c r="AK52" s="74"/>
      <c r="AL52" s="74"/>
      <c r="AM52" s="74"/>
      <c r="AN52" s="76" t="s">
        <v>59</v>
      </c>
      <c r="AO52" s="74"/>
      <c r="AP52" s="74"/>
      <c r="AQ52" s="78" t="s">
        <v>60</v>
      </c>
      <c r="AR52" s="38"/>
      <c r="AS52" s="79" t="s">
        <v>61</v>
      </c>
      <c r="AT52" s="80" t="s">
        <v>62</v>
      </c>
      <c r="AU52" s="80" t="s">
        <v>63</v>
      </c>
      <c r="AV52" s="80" t="s">
        <v>64</v>
      </c>
      <c r="AW52" s="80" t="s">
        <v>65</v>
      </c>
      <c r="AX52" s="80" t="s">
        <v>66</v>
      </c>
      <c r="AY52" s="80" t="s">
        <v>67</v>
      </c>
      <c r="AZ52" s="80" t="s">
        <v>68</v>
      </c>
      <c r="BA52" s="80" t="s">
        <v>69</v>
      </c>
      <c r="BB52" s="80" t="s">
        <v>70</v>
      </c>
      <c r="BC52" s="80" t="s">
        <v>71</v>
      </c>
      <c r="BD52" s="81" t="s">
        <v>72</v>
      </c>
    </row>
    <row r="53" spans="2:56" s="1" customFormat="1" ht="10.8" customHeight="1">
      <c r="B53" s="38"/>
      <c r="AR53" s="38"/>
      <c r="AS53" s="82"/>
      <c r="AT53" s="67"/>
      <c r="AU53" s="67"/>
      <c r="AV53" s="67"/>
      <c r="AW53" s="67"/>
      <c r="AX53" s="67"/>
      <c r="AY53" s="67"/>
      <c r="AZ53" s="67"/>
      <c r="BA53" s="67"/>
      <c r="BB53" s="67"/>
      <c r="BC53" s="67"/>
      <c r="BD53" s="68"/>
    </row>
    <row r="54" spans="2:90" s="5" customFormat="1" ht="32.4" customHeight="1">
      <c r="B54" s="83"/>
      <c r="C54" s="84" t="s">
        <v>73</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6">
        <f>ROUND(AG55+AG56+AG62,2)</f>
        <v>0</v>
      </c>
      <c r="AH54" s="86"/>
      <c r="AI54" s="86"/>
      <c r="AJ54" s="86"/>
      <c r="AK54" s="86"/>
      <c r="AL54" s="86"/>
      <c r="AM54" s="86"/>
      <c r="AN54" s="87">
        <f>SUM(AG54,AT54)</f>
        <v>0</v>
      </c>
      <c r="AO54" s="87"/>
      <c r="AP54" s="87"/>
      <c r="AQ54" s="88" t="s">
        <v>3</v>
      </c>
      <c r="AR54" s="83"/>
      <c r="AS54" s="89">
        <f>ROUND(AS55+AS56+AS62,2)</f>
        <v>0</v>
      </c>
      <c r="AT54" s="90">
        <f>ROUND(SUM(AV54:AW54),2)</f>
        <v>0</v>
      </c>
      <c r="AU54" s="91">
        <f>ROUND(AU55+AU56+AU62,5)</f>
        <v>0</v>
      </c>
      <c r="AV54" s="90">
        <f>ROUND(AZ54*L29,2)</f>
        <v>0</v>
      </c>
      <c r="AW54" s="90">
        <f>ROUND(BA54*L30,2)</f>
        <v>0</v>
      </c>
      <c r="AX54" s="90">
        <f>ROUND(BB54*L29,2)</f>
        <v>0</v>
      </c>
      <c r="AY54" s="90">
        <f>ROUND(BC54*L30,2)</f>
        <v>0</v>
      </c>
      <c r="AZ54" s="90">
        <f>ROUND(AZ55+AZ56+AZ62,2)</f>
        <v>0</v>
      </c>
      <c r="BA54" s="90">
        <f>ROUND(BA55+BA56+BA62,2)</f>
        <v>0</v>
      </c>
      <c r="BB54" s="90">
        <f>ROUND(BB55+BB56+BB62,2)</f>
        <v>0</v>
      </c>
      <c r="BC54" s="90">
        <f>ROUND(BC55+BC56+BC62,2)</f>
        <v>0</v>
      </c>
      <c r="BD54" s="92">
        <f>ROUND(BD55+BD56+BD62,2)</f>
        <v>0</v>
      </c>
      <c r="BS54" s="93" t="s">
        <v>74</v>
      </c>
      <c r="BT54" s="93" t="s">
        <v>75</v>
      </c>
      <c r="BU54" s="94" t="s">
        <v>76</v>
      </c>
      <c r="BV54" s="93" t="s">
        <v>77</v>
      </c>
      <c r="BW54" s="93" t="s">
        <v>5</v>
      </c>
      <c r="BX54" s="93" t="s">
        <v>78</v>
      </c>
      <c r="CL54" s="93" t="s">
        <v>3</v>
      </c>
    </row>
    <row r="55" spans="1:91" s="6" customFormat="1" ht="16.5" customHeight="1">
      <c r="A55" s="95" t="s">
        <v>79</v>
      </c>
      <c r="B55" s="96"/>
      <c r="C55" s="97"/>
      <c r="D55" s="98" t="s">
        <v>80</v>
      </c>
      <c r="E55" s="98"/>
      <c r="F55" s="98"/>
      <c r="G55" s="98"/>
      <c r="H55" s="98"/>
      <c r="I55" s="99"/>
      <c r="J55" s="98" t="s">
        <v>81</v>
      </c>
      <c r="K55" s="98"/>
      <c r="L55" s="98"/>
      <c r="M55" s="98"/>
      <c r="N55" s="98"/>
      <c r="O55" s="98"/>
      <c r="P55" s="98"/>
      <c r="Q55" s="98"/>
      <c r="R55" s="98"/>
      <c r="S55" s="98"/>
      <c r="T55" s="98"/>
      <c r="U55" s="98"/>
      <c r="V55" s="98"/>
      <c r="W55" s="98"/>
      <c r="X55" s="98"/>
      <c r="Y55" s="98"/>
      <c r="Z55" s="98"/>
      <c r="AA55" s="98"/>
      <c r="AB55" s="98"/>
      <c r="AC55" s="98"/>
      <c r="AD55" s="98"/>
      <c r="AE55" s="98"/>
      <c r="AF55" s="98"/>
      <c r="AG55" s="100">
        <f>'D.1.1 - Architektonicko-s...'!J30</f>
        <v>0</v>
      </c>
      <c r="AH55" s="99"/>
      <c r="AI55" s="99"/>
      <c r="AJ55" s="99"/>
      <c r="AK55" s="99"/>
      <c r="AL55" s="99"/>
      <c r="AM55" s="99"/>
      <c r="AN55" s="100">
        <f>SUM(AG55,AT55)</f>
        <v>0</v>
      </c>
      <c r="AO55" s="99"/>
      <c r="AP55" s="99"/>
      <c r="AQ55" s="101" t="s">
        <v>82</v>
      </c>
      <c r="AR55" s="96"/>
      <c r="AS55" s="102">
        <v>0</v>
      </c>
      <c r="AT55" s="103">
        <f>ROUND(SUM(AV55:AW55),2)</f>
        <v>0</v>
      </c>
      <c r="AU55" s="104">
        <f>'D.1.1 - Architektonicko-s...'!P98</f>
        <v>0</v>
      </c>
      <c r="AV55" s="103">
        <f>'D.1.1 - Architektonicko-s...'!J33</f>
        <v>0</v>
      </c>
      <c r="AW55" s="103">
        <f>'D.1.1 - Architektonicko-s...'!J34</f>
        <v>0</v>
      </c>
      <c r="AX55" s="103">
        <f>'D.1.1 - Architektonicko-s...'!J35</f>
        <v>0</v>
      </c>
      <c r="AY55" s="103">
        <f>'D.1.1 - Architektonicko-s...'!J36</f>
        <v>0</v>
      </c>
      <c r="AZ55" s="103">
        <f>'D.1.1 - Architektonicko-s...'!F33</f>
        <v>0</v>
      </c>
      <c r="BA55" s="103">
        <f>'D.1.1 - Architektonicko-s...'!F34</f>
        <v>0</v>
      </c>
      <c r="BB55" s="103">
        <f>'D.1.1 - Architektonicko-s...'!F35</f>
        <v>0</v>
      </c>
      <c r="BC55" s="103">
        <f>'D.1.1 - Architektonicko-s...'!F36</f>
        <v>0</v>
      </c>
      <c r="BD55" s="105">
        <f>'D.1.1 - Architektonicko-s...'!F37</f>
        <v>0</v>
      </c>
      <c r="BT55" s="106" t="s">
        <v>83</v>
      </c>
      <c r="BV55" s="106" t="s">
        <v>77</v>
      </c>
      <c r="BW55" s="106" t="s">
        <v>84</v>
      </c>
      <c r="BX55" s="106" t="s">
        <v>5</v>
      </c>
      <c r="CL55" s="106" t="s">
        <v>3</v>
      </c>
      <c r="CM55" s="106" t="s">
        <v>85</v>
      </c>
    </row>
    <row r="56" spans="2:91" s="6" customFormat="1" ht="16.5" customHeight="1">
      <c r="B56" s="96"/>
      <c r="C56" s="97"/>
      <c r="D56" s="98" t="s">
        <v>86</v>
      </c>
      <c r="E56" s="98"/>
      <c r="F56" s="98"/>
      <c r="G56" s="98"/>
      <c r="H56" s="98"/>
      <c r="I56" s="99"/>
      <c r="J56" s="98" t="s">
        <v>87</v>
      </c>
      <c r="K56" s="98"/>
      <c r="L56" s="98"/>
      <c r="M56" s="98"/>
      <c r="N56" s="98"/>
      <c r="O56" s="98"/>
      <c r="P56" s="98"/>
      <c r="Q56" s="98"/>
      <c r="R56" s="98"/>
      <c r="S56" s="98"/>
      <c r="T56" s="98"/>
      <c r="U56" s="98"/>
      <c r="V56" s="98"/>
      <c r="W56" s="98"/>
      <c r="X56" s="98"/>
      <c r="Y56" s="98"/>
      <c r="Z56" s="98"/>
      <c r="AA56" s="98"/>
      <c r="AB56" s="98"/>
      <c r="AC56" s="98"/>
      <c r="AD56" s="98"/>
      <c r="AE56" s="98"/>
      <c r="AF56" s="98"/>
      <c r="AG56" s="107">
        <f>ROUND(SUM(AG57:AG61),2)</f>
        <v>0</v>
      </c>
      <c r="AH56" s="99"/>
      <c r="AI56" s="99"/>
      <c r="AJ56" s="99"/>
      <c r="AK56" s="99"/>
      <c r="AL56" s="99"/>
      <c r="AM56" s="99"/>
      <c r="AN56" s="100">
        <f>SUM(AG56,AT56)</f>
        <v>0</v>
      </c>
      <c r="AO56" s="99"/>
      <c r="AP56" s="99"/>
      <c r="AQ56" s="101" t="s">
        <v>82</v>
      </c>
      <c r="AR56" s="96"/>
      <c r="AS56" s="102">
        <f>ROUND(SUM(AS57:AS61),2)</f>
        <v>0</v>
      </c>
      <c r="AT56" s="103">
        <f>ROUND(SUM(AV56:AW56),2)</f>
        <v>0</v>
      </c>
      <c r="AU56" s="104">
        <f>ROUND(SUM(AU57:AU61),5)</f>
        <v>0</v>
      </c>
      <c r="AV56" s="103">
        <f>ROUND(AZ56*L29,2)</f>
        <v>0</v>
      </c>
      <c r="AW56" s="103">
        <f>ROUND(BA56*L30,2)</f>
        <v>0</v>
      </c>
      <c r="AX56" s="103">
        <f>ROUND(BB56*L29,2)</f>
        <v>0</v>
      </c>
      <c r="AY56" s="103">
        <f>ROUND(BC56*L30,2)</f>
        <v>0</v>
      </c>
      <c r="AZ56" s="103">
        <f>ROUND(SUM(AZ57:AZ61),2)</f>
        <v>0</v>
      </c>
      <c r="BA56" s="103">
        <f>ROUND(SUM(BA57:BA61),2)</f>
        <v>0</v>
      </c>
      <c r="BB56" s="103">
        <f>ROUND(SUM(BB57:BB61),2)</f>
        <v>0</v>
      </c>
      <c r="BC56" s="103">
        <f>ROUND(SUM(BC57:BC61),2)</f>
        <v>0</v>
      </c>
      <c r="BD56" s="105">
        <f>ROUND(SUM(BD57:BD61),2)</f>
        <v>0</v>
      </c>
      <c r="BS56" s="106" t="s">
        <v>74</v>
      </c>
      <c r="BT56" s="106" t="s">
        <v>83</v>
      </c>
      <c r="BU56" s="106" t="s">
        <v>76</v>
      </c>
      <c r="BV56" s="106" t="s">
        <v>77</v>
      </c>
      <c r="BW56" s="106" t="s">
        <v>88</v>
      </c>
      <c r="BX56" s="106" t="s">
        <v>5</v>
      </c>
      <c r="CL56" s="106" t="s">
        <v>3</v>
      </c>
      <c r="CM56" s="106" t="s">
        <v>85</v>
      </c>
    </row>
    <row r="57" spans="1:90" s="3" customFormat="1" ht="16.5" customHeight="1">
      <c r="A57" s="95" t="s">
        <v>79</v>
      </c>
      <c r="B57" s="58"/>
      <c r="C57" s="9"/>
      <c r="D57" s="9"/>
      <c r="E57" s="108" t="s">
        <v>89</v>
      </c>
      <c r="F57" s="108"/>
      <c r="G57" s="108"/>
      <c r="H57" s="108"/>
      <c r="I57" s="108"/>
      <c r="J57" s="9"/>
      <c r="K57" s="108" t="s">
        <v>90</v>
      </c>
      <c r="L57" s="108"/>
      <c r="M57" s="108"/>
      <c r="N57" s="108"/>
      <c r="O57" s="108"/>
      <c r="P57" s="108"/>
      <c r="Q57" s="108"/>
      <c r="R57" s="108"/>
      <c r="S57" s="108"/>
      <c r="T57" s="108"/>
      <c r="U57" s="108"/>
      <c r="V57" s="108"/>
      <c r="W57" s="108"/>
      <c r="X57" s="108"/>
      <c r="Y57" s="108"/>
      <c r="Z57" s="108"/>
      <c r="AA57" s="108"/>
      <c r="AB57" s="108"/>
      <c r="AC57" s="108"/>
      <c r="AD57" s="108"/>
      <c r="AE57" s="108"/>
      <c r="AF57" s="108"/>
      <c r="AG57" s="109">
        <f>'D.1.4.1 - ZTI'!J32</f>
        <v>0</v>
      </c>
      <c r="AH57" s="9"/>
      <c r="AI57" s="9"/>
      <c r="AJ57" s="9"/>
      <c r="AK57" s="9"/>
      <c r="AL57" s="9"/>
      <c r="AM57" s="9"/>
      <c r="AN57" s="109">
        <f>SUM(AG57,AT57)</f>
        <v>0</v>
      </c>
      <c r="AO57" s="9"/>
      <c r="AP57" s="9"/>
      <c r="AQ57" s="110" t="s">
        <v>91</v>
      </c>
      <c r="AR57" s="58"/>
      <c r="AS57" s="111">
        <v>0</v>
      </c>
      <c r="AT57" s="112">
        <f>ROUND(SUM(AV57:AW57),2)</f>
        <v>0</v>
      </c>
      <c r="AU57" s="113">
        <f>'D.1.4.1 - ZTI'!P90</f>
        <v>0</v>
      </c>
      <c r="AV57" s="112">
        <f>'D.1.4.1 - ZTI'!J35</f>
        <v>0</v>
      </c>
      <c r="AW57" s="112">
        <f>'D.1.4.1 - ZTI'!J36</f>
        <v>0</v>
      </c>
      <c r="AX57" s="112">
        <f>'D.1.4.1 - ZTI'!J37</f>
        <v>0</v>
      </c>
      <c r="AY57" s="112">
        <f>'D.1.4.1 - ZTI'!J38</f>
        <v>0</v>
      </c>
      <c r="AZ57" s="112">
        <f>'D.1.4.1 - ZTI'!F35</f>
        <v>0</v>
      </c>
      <c r="BA57" s="112">
        <f>'D.1.4.1 - ZTI'!F36</f>
        <v>0</v>
      </c>
      <c r="BB57" s="112">
        <f>'D.1.4.1 - ZTI'!F37</f>
        <v>0</v>
      </c>
      <c r="BC57" s="112">
        <f>'D.1.4.1 - ZTI'!F38</f>
        <v>0</v>
      </c>
      <c r="BD57" s="114">
        <f>'D.1.4.1 - ZTI'!F39</f>
        <v>0</v>
      </c>
      <c r="BT57" s="27" t="s">
        <v>85</v>
      </c>
      <c r="BV57" s="27" t="s">
        <v>77</v>
      </c>
      <c r="BW57" s="27" t="s">
        <v>92</v>
      </c>
      <c r="BX57" s="27" t="s">
        <v>88</v>
      </c>
      <c r="CL57" s="27" t="s">
        <v>3</v>
      </c>
    </row>
    <row r="58" spans="1:90" s="3" customFormat="1" ht="16.5" customHeight="1">
      <c r="A58" s="95" t="s">
        <v>79</v>
      </c>
      <c r="B58" s="58"/>
      <c r="C58" s="9"/>
      <c r="D58" s="9"/>
      <c r="E58" s="108" t="s">
        <v>93</v>
      </c>
      <c r="F58" s="108"/>
      <c r="G58" s="108"/>
      <c r="H58" s="108"/>
      <c r="I58" s="108"/>
      <c r="J58" s="9"/>
      <c r="K58" s="108" t="s">
        <v>94</v>
      </c>
      <c r="L58" s="108"/>
      <c r="M58" s="108"/>
      <c r="N58" s="108"/>
      <c r="O58" s="108"/>
      <c r="P58" s="108"/>
      <c r="Q58" s="108"/>
      <c r="R58" s="108"/>
      <c r="S58" s="108"/>
      <c r="T58" s="108"/>
      <c r="U58" s="108"/>
      <c r="V58" s="108"/>
      <c r="W58" s="108"/>
      <c r="X58" s="108"/>
      <c r="Y58" s="108"/>
      <c r="Z58" s="108"/>
      <c r="AA58" s="108"/>
      <c r="AB58" s="108"/>
      <c r="AC58" s="108"/>
      <c r="AD58" s="108"/>
      <c r="AE58" s="108"/>
      <c r="AF58" s="108"/>
      <c r="AG58" s="109">
        <f>'D.1.4.2 - Silnoproudá ele...'!J32</f>
        <v>0</v>
      </c>
      <c r="AH58" s="9"/>
      <c r="AI58" s="9"/>
      <c r="AJ58" s="9"/>
      <c r="AK58" s="9"/>
      <c r="AL58" s="9"/>
      <c r="AM58" s="9"/>
      <c r="AN58" s="109">
        <f>SUM(AG58,AT58)</f>
        <v>0</v>
      </c>
      <c r="AO58" s="9"/>
      <c r="AP58" s="9"/>
      <c r="AQ58" s="110" t="s">
        <v>91</v>
      </c>
      <c r="AR58" s="58"/>
      <c r="AS58" s="111">
        <v>0</v>
      </c>
      <c r="AT58" s="112">
        <f>ROUND(SUM(AV58:AW58),2)</f>
        <v>0</v>
      </c>
      <c r="AU58" s="113">
        <f>'D.1.4.2 - Silnoproudá ele...'!P93</f>
        <v>0</v>
      </c>
      <c r="AV58" s="112">
        <f>'D.1.4.2 - Silnoproudá ele...'!J35</f>
        <v>0</v>
      </c>
      <c r="AW58" s="112">
        <f>'D.1.4.2 - Silnoproudá ele...'!J36</f>
        <v>0</v>
      </c>
      <c r="AX58" s="112">
        <f>'D.1.4.2 - Silnoproudá ele...'!J37</f>
        <v>0</v>
      </c>
      <c r="AY58" s="112">
        <f>'D.1.4.2 - Silnoproudá ele...'!J38</f>
        <v>0</v>
      </c>
      <c r="AZ58" s="112">
        <f>'D.1.4.2 - Silnoproudá ele...'!F35</f>
        <v>0</v>
      </c>
      <c r="BA58" s="112">
        <f>'D.1.4.2 - Silnoproudá ele...'!F36</f>
        <v>0</v>
      </c>
      <c r="BB58" s="112">
        <f>'D.1.4.2 - Silnoproudá ele...'!F37</f>
        <v>0</v>
      </c>
      <c r="BC58" s="112">
        <f>'D.1.4.2 - Silnoproudá ele...'!F38</f>
        <v>0</v>
      </c>
      <c r="BD58" s="114">
        <f>'D.1.4.2 - Silnoproudá ele...'!F39</f>
        <v>0</v>
      </c>
      <c r="BT58" s="27" t="s">
        <v>85</v>
      </c>
      <c r="BV58" s="27" t="s">
        <v>77</v>
      </c>
      <c r="BW58" s="27" t="s">
        <v>95</v>
      </c>
      <c r="BX58" s="27" t="s">
        <v>88</v>
      </c>
      <c r="CL58" s="27" t="s">
        <v>3</v>
      </c>
    </row>
    <row r="59" spans="1:90" s="3" customFormat="1" ht="16.5" customHeight="1">
      <c r="A59" s="95" t="s">
        <v>79</v>
      </c>
      <c r="B59" s="58"/>
      <c r="C59" s="9"/>
      <c r="D59" s="9"/>
      <c r="E59" s="108" t="s">
        <v>96</v>
      </c>
      <c r="F59" s="108"/>
      <c r="G59" s="108"/>
      <c r="H59" s="108"/>
      <c r="I59" s="108"/>
      <c r="J59" s="9"/>
      <c r="K59" s="108" t="s">
        <v>97</v>
      </c>
      <c r="L59" s="108"/>
      <c r="M59" s="108"/>
      <c r="N59" s="108"/>
      <c r="O59" s="108"/>
      <c r="P59" s="108"/>
      <c r="Q59" s="108"/>
      <c r="R59" s="108"/>
      <c r="S59" s="108"/>
      <c r="T59" s="108"/>
      <c r="U59" s="108"/>
      <c r="V59" s="108"/>
      <c r="W59" s="108"/>
      <c r="X59" s="108"/>
      <c r="Y59" s="108"/>
      <c r="Z59" s="108"/>
      <c r="AA59" s="108"/>
      <c r="AB59" s="108"/>
      <c r="AC59" s="108"/>
      <c r="AD59" s="108"/>
      <c r="AE59" s="108"/>
      <c r="AF59" s="108"/>
      <c r="AG59" s="109">
        <f>'D.1.4.3 - Slaboproudá ele...'!J32</f>
        <v>0</v>
      </c>
      <c r="AH59" s="9"/>
      <c r="AI59" s="9"/>
      <c r="AJ59" s="9"/>
      <c r="AK59" s="9"/>
      <c r="AL59" s="9"/>
      <c r="AM59" s="9"/>
      <c r="AN59" s="109">
        <f>SUM(AG59,AT59)</f>
        <v>0</v>
      </c>
      <c r="AO59" s="9"/>
      <c r="AP59" s="9"/>
      <c r="AQ59" s="110" t="s">
        <v>91</v>
      </c>
      <c r="AR59" s="58"/>
      <c r="AS59" s="111">
        <v>0</v>
      </c>
      <c r="AT59" s="112">
        <f>ROUND(SUM(AV59:AW59),2)</f>
        <v>0</v>
      </c>
      <c r="AU59" s="113">
        <f>'D.1.4.3 - Slaboproudá ele...'!P92</f>
        <v>0</v>
      </c>
      <c r="AV59" s="112">
        <f>'D.1.4.3 - Slaboproudá ele...'!J35</f>
        <v>0</v>
      </c>
      <c r="AW59" s="112">
        <f>'D.1.4.3 - Slaboproudá ele...'!J36</f>
        <v>0</v>
      </c>
      <c r="AX59" s="112">
        <f>'D.1.4.3 - Slaboproudá ele...'!J37</f>
        <v>0</v>
      </c>
      <c r="AY59" s="112">
        <f>'D.1.4.3 - Slaboproudá ele...'!J38</f>
        <v>0</v>
      </c>
      <c r="AZ59" s="112">
        <f>'D.1.4.3 - Slaboproudá ele...'!F35</f>
        <v>0</v>
      </c>
      <c r="BA59" s="112">
        <f>'D.1.4.3 - Slaboproudá ele...'!F36</f>
        <v>0</v>
      </c>
      <c r="BB59" s="112">
        <f>'D.1.4.3 - Slaboproudá ele...'!F37</f>
        <v>0</v>
      </c>
      <c r="BC59" s="112">
        <f>'D.1.4.3 - Slaboproudá ele...'!F38</f>
        <v>0</v>
      </c>
      <c r="BD59" s="114">
        <f>'D.1.4.3 - Slaboproudá ele...'!F39</f>
        <v>0</v>
      </c>
      <c r="BT59" s="27" t="s">
        <v>85</v>
      </c>
      <c r="BV59" s="27" t="s">
        <v>77</v>
      </c>
      <c r="BW59" s="27" t="s">
        <v>98</v>
      </c>
      <c r="BX59" s="27" t="s">
        <v>88</v>
      </c>
      <c r="CL59" s="27" t="s">
        <v>3</v>
      </c>
    </row>
    <row r="60" spans="1:90" s="3" customFormat="1" ht="16.5" customHeight="1">
      <c r="A60" s="95" t="s">
        <v>79</v>
      </c>
      <c r="B60" s="58"/>
      <c r="C60" s="9"/>
      <c r="D60" s="9"/>
      <c r="E60" s="108" t="s">
        <v>99</v>
      </c>
      <c r="F60" s="108"/>
      <c r="G60" s="108"/>
      <c r="H60" s="108"/>
      <c r="I60" s="108"/>
      <c r="J60" s="9"/>
      <c r="K60" s="108" t="s">
        <v>100</v>
      </c>
      <c r="L60" s="108"/>
      <c r="M60" s="108"/>
      <c r="N60" s="108"/>
      <c r="O60" s="108"/>
      <c r="P60" s="108"/>
      <c r="Q60" s="108"/>
      <c r="R60" s="108"/>
      <c r="S60" s="108"/>
      <c r="T60" s="108"/>
      <c r="U60" s="108"/>
      <c r="V60" s="108"/>
      <c r="W60" s="108"/>
      <c r="X60" s="108"/>
      <c r="Y60" s="108"/>
      <c r="Z60" s="108"/>
      <c r="AA60" s="108"/>
      <c r="AB60" s="108"/>
      <c r="AC60" s="108"/>
      <c r="AD60" s="108"/>
      <c r="AE60" s="108"/>
      <c r="AF60" s="108"/>
      <c r="AG60" s="109">
        <f>'D.1.4.4 - Vzduchotechnika'!J32</f>
        <v>0</v>
      </c>
      <c r="AH60" s="9"/>
      <c r="AI60" s="9"/>
      <c r="AJ60" s="9"/>
      <c r="AK60" s="9"/>
      <c r="AL60" s="9"/>
      <c r="AM60" s="9"/>
      <c r="AN60" s="109">
        <f>SUM(AG60,AT60)</f>
        <v>0</v>
      </c>
      <c r="AO60" s="9"/>
      <c r="AP60" s="9"/>
      <c r="AQ60" s="110" t="s">
        <v>91</v>
      </c>
      <c r="AR60" s="58"/>
      <c r="AS60" s="111">
        <v>0</v>
      </c>
      <c r="AT60" s="112">
        <f>ROUND(SUM(AV60:AW60),2)</f>
        <v>0</v>
      </c>
      <c r="AU60" s="113">
        <f>'D.1.4.4 - Vzduchotechnika'!P87</f>
        <v>0</v>
      </c>
      <c r="AV60" s="112">
        <f>'D.1.4.4 - Vzduchotechnika'!J35</f>
        <v>0</v>
      </c>
      <c r="AW60" s="112">
        <f>'D.1.4.4 - Vzduchotechnika'!J36</f>
        <v>0</v>
      </c>
      <c r="AX60" s="112">
        <f>'D.1.4.4 - Vzduchotechnika'!J37</f>
        <v>0</v>
      </c>
      <c r="AY60" s="112">
        <f>'D.1.4.4 - Vzduchotechnika'!J38</f>
        <v>0</v>
      </c>
      <c r="AZ60" s="112">
        <f>'D.1.4.4 - Vzduchotechnika'!F35</f>
        <v>0</v>
      </c>
      <c r="BA60" s="112">
        <f>'D.1.4.4 - Vzduchotechnika'!F36</f>
        <v>0</v>
      </c>
      <c r="BB60" s="112">
        <f>'D.1.4.4 - Vzduchotechnika'!F37</f>
        <v>0</v>
      </c>
      <c r="BC60" s="112">
        <f>'D.1.4.4 - Vzduchotechnika'!F38</f>
        <v>0</v>
      </c>
      <c r="BD60" s="114">
        <f>'D.1.4.4 - Vzduchotechnika'!F39</f>
        <v>0</v>
      </c>
      <c r="BT60" s="27" t="s">
        <v>85</v>
      </c>
      <c r="BV60" s="27" t="s">
        <v>77</v>
      </c>
      <c r="BW60" s="27" t="s">
        <v>101</v>
      </c>
      <c r="BX60" s="27" t="s">
        <v>88</v>
      </c>
      <c r="CL60" s="27" t="s">
        <v>3</v>
      </c>
    </row>
    <row r="61" spans="1:90" s="3" customFormat="1" ht="16.5" customHeight="1">
      <c r="A61" s="95" t="s">
        <v>79</v>
      </c>
      <c r="B61" s="58"/>
      <c r="C61" s="9"/>
      <c r="D61" s="9"/>
      <c r="E61" s="108" t="s">
        <v>102</v>
      </c>
      <c r="F61" s="108"/>
      <c r="G61" s="108"/>
      <c r="H61" s="108"/>
      <c r="I61" s="108"/>
      <c r="J61" s="9"/>
      <c r="K61" s="108" t="s">
        <v>103</v>
      </c>
      <c r="L61" s="108"/>
      <c r="M61" s="108"/>
      <c r="N61" s="108"/>
      <c r="O61" s="108"/>
      <c r="P61" s="108"/>
      <c r="Q61" s="108"/>
      <c r="R61" s="108"/>
      <c r="S61" s="108"/>
      <c r="T61" s="108"/>
      <c r="U61" s="108"/>
      <c r="V61" s="108"/>
      <c r="W61" s="108"/>
      <c r="X61" s="108"/>
      <c r="Y61" s="108"/>
      <c r="Z61" s="108"/>
      <c r="AA61" s="108"/>
      <c r="AB61" s="108"/>
      <c r="AC61" s="108"/>
      <c r="AD61" s="108"/>
      <c r="AE61" s="108"/>
      <c r="AF61" s="108"/>
      <c r="AG61" s="109">
        <f>'D.1.4.5 - VYTÁPĚNÍ'!J32</f>
        <v>0</v>
      </c>
      <c r="AH61" s="9"/>
      <c r="AI61" s="9"/>
      <c r="AJ61" s="9"/>
      <c r="AK61" s="9"/>
      <c r="AL61" s="9"/>
      <c r="AM61" s="9"/>
      <c r="AN61" s="109">
        <f>SUM(AG61,AT61)</f>
        <v>0</v>
      </c>
      <c r="AO61" s="9"/>
      <c r="AP61" s="9"/>
      <c r="AQ61" s="110" t="s">
        <v>91</v>
      </c>
      <c r="AR61" s="58"/>
      <c r="AS61" s="111">
        <v>0</v>
      </c>
      <c r="AT61" s="112">
        <f>ROUND(SUM(AV61:AW61),2)</f>
        <v>0</v>
      </c>
      <c r="AU61" s="113">
        <f>'D.1.4.5 - VYTÁPĚNÍ'!P87</f>
        <v>0</v>
      </c>
      <c r="AV61" s="112">
        <f>'D.1.4.5 - VYTÁPĚNÍ'!J35</f>
        <v>0</v>
      </c>
      <c r="AW61" s="112">
        <f>'D.1.4.5 - VYTÁPĚNÍ'!J36</f>
        <v>0</v>
      </c>
      <c r="AX61" s="112">
        <f>'D.1.4.5 - VYTÁPĚNÍ'!J37</f>
        <v>0</v>
      </c>
      <c r="AY61" s="112">
        <f>'D.1.4.5 - VYTÁPĚNÍ'!J38</f>
        <v>0</v>
      </c>
      <c r="AZ61" s="112">
        <f>'D.1.4.5 - VYTÁPĚNÍ'!F35</f>
        <v>0</v>
      </c>
      <c r="BA61" s="112">
        <f>'D.1.4.5 - VYTÁPĚNÍ'!F36</f>
        <v>0</v>
      </c>
      <c r="BB61" s="112">
        <f>'D.1.4.5 - VYTÁPĚNÍ'!F37</f>
        <v>0</v>
      </c>
      <c r="BC61" s="112">
        <f>'D.1.4.5 - VYTÁPĚNÍ'!F38</f>
        <v>0</v>
      </c>
      <c r="BD61" s="114">
        <f>'D.1.4.5 - VYTÁPĚNÍ'!F39</f>
        <v>0</v>
      </c>
      <c r="BT61" s="27" t="s">
        <v>85</v>
      </c>
      <c r="BV61" s="27" t="s">
        <v>77</v>
      </c>
      <c r="BW61" s="27" t="s">
        <v>104</v>
      </c>
      <c r="BX61" s="27" t="s">
        <v>88</v>
      </c>
      <c r="CL61" s="27" t="s">
        <v>3</v>
      </c>
    </row>
    <row r="62" spans="1:91" s="6" customFormat="1" ht="27" customHeight="1">
      <c r="A62" s="95" t="s">
        <v>79</v>
      </c>
      <c r="B62" s="96"/>
      <c r="C62" s="97"/>
      <c r="D62" s="98" t="s">
        <v>105</v>
      </c>
      <c r="E62" s="98"/>
      <c r="F62" s="98"/>
      <c r="G62" s="98"/>
      <c r="H62" s="98"/>
      <c r="I62" s="99"/>
      <c r="J62" s="98" t="s">
        <v>106</v>
      </c>
      <c r="K62" s="98"/>
      <c r="L62" s="98"/>
      <c r="M62" s="98"/>
      <c r="N62" s="98"/>
      <c r="O62" s="98"/>
      <c r="P62" s="98"/>
      <c r="Q62" s="98"/>
      <c r="R62" s="98"/>
      <c r="S62" s="98"/>
      <c r="T62" s="98"/>
      <c r="U62" s="98"/>
      <c r="V62" s="98"/>
      <c r="W62" s="98"/>
      <c r="X62" s="98"/>
      <c r="Y62" s="98"/>
      <c r="Z62" s="98"/>
      <c r="AA62" s="98"/>
      <c r="AB62" s="98"/>
      <c r="AC62" s="98"/>
      <c r="AD62" s="98"/>
      <c r="AE62" s="98"/>
      <c r="AF62" s="98"/>
      <c r="AG62" s="100">
        <f>'000 - VON - Vedlejší a os...'!J30</f>
        <v>0</v>
      </c>
      <c r="AH62" s="99"/>
      <c r="AI62" s="99"/>
      <c r="AJ62" s="99"/>
      <c r="AK62" s="99"/>
      <c r="AL62" s="99"/>
      <c r="AM62" s="99"/>
      <c r="AN62" s="100">
        <f>SUM(AG62,AT62)</f>
        <v>0</v>
      </c>
      <c r="AO62" s="99"/>
      <c r="AP62" s="99"/>
      <c r="AQ62" s="101" t="s">
        <v>82</v>
      </c>
      <c r="AR62" s="96"/>
      <c r="AS62" s="115">
        <v>0</v>
      </c>
      <c r="AT62" s="116">
        <f>ROUND(SUM(AV62:AW62),2)</f>
        <v>0</v>
      </c>
      <c r="AU62" s="117">
        <f>'000 - VON - Vedlejší a os...'!P85</f>
        <v>0</v>
      </c>
      <c r="AV62" s="116">
        <f>'000 - VON - Vedlejší a os...'!J33</f>
        <v>0</v>
      </c>
      <c r="AW62" s="116">
        <f>'000 - VON - Vedlejší a os...'!J34</f>
        <v>0</v>
      </c>
      <c r="AX62" s="116">
        <f>'000 - VON - Vedlejší a os...'!J35</f>
        <v>0</v>
      </c>
      <c r="AY62" s="116">
        <f>'000 - VON - Vedlejší a os...'!J36</f>
        <v>0</v>
      </c>
      <c r="AZ62" s="116">
        <f>'000 - VON - Vedlejší a os...'!F33</f>
        <v>0</v>
      </c>
      <c r="BA62" s="116">
        <f>'000 - VON - Vedlejší a os...'!F34</f>
        <v>0</v>
      </c>
      <c r="BB62" s="116">
        <f>'000 - VON - Vedlejší a os...'!F35</f>
        <v>0</v>
      </c>
      <c r="BC62" s="116">
        <f>'000 - VON - Vedlejší a os...'!F36</f>
        <v>0</v>
      </c>
      <c r="BD62" s="118">
        <f>'000 - VON - Vedlejší a os...'!F37</f>
        <v>0</v>
      </c>
      <c r="BT62" s="106" t="s">
        <v>83</v>
      </c>
      <c r="BV62" s="106" t="s">
        <v>77</v>
      </c>
      <c r="BW62" s="106" t="s">
        <v>107</v>
      </c>
      <c r="BX62" s="106" t="s">
        <v>5</v>
      </c>
      <c r="CL62" s="106" t="s">
        <v>3</v>
      </c>
      <c r="CM62" s="106" t="s">
        <v>85</v>
      </c>
    </row>
    <row r="63" spans="2:44" s="1" customFormat="1" ht="30" customHeight="1">
      <c r="B63" s="38"/>
      <c r="AR63" s="38"/>
    </row>
    <row r="64" spans="2:44" s="1" customFormat="1" ht="6.95" customHeight="1">
      <c r="B64" s="5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38"/>
    </row>
  </sheetData>
  <mergeCells count="7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D62:H62"/>
    <mergeCell ref="D55:H55"/>
    <mergeCell ref="D56:H56"/>
    <mergeCell ref="E57:I57"/>
    <mergeCell ref="E58:I58"/>
    <mergeCell ref="E59:I59"/>
    <mergeCell ref="E60:I60"/>
    <mergeCell ref="E61:I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J62:AF62"/>
  </mergeCells>
  <hyperlinks>
    <hyperlink ref="A55" location="'D.1.1 - Architektonicko-s...'!C2" display="/"/>
    <hyperlink ref="A57" location="'D.1.4.1 - ZTI'!C2" display="/"/>
    <hyperlink ref="A58" location="'D.1.4.2 - Silnoproudá ele...'!C2" display="/"/>
    <hyperlink ref="A59" location="'D.1.4.3 - Slaboproudá ele...'!C2" display="/"/>
    <hyperlink ref="A60" location="'D.1.4.4 - Vzduchotechnika'!C2" display="/"/>
    <hyperlink ref="A61" location="'D.1.4.5 - VYTÁPĚNÍ'!C2" display="/"/>
    <hyperlink ref="A62" location="'000 - VON - Vedlejší a o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12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84</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s="1" customFormat="1" ht="12" customHeight="1">
      <c r="B8" s="38"/>
      <c r="D8" s="32" t="s">
        <v>109</v>
      </c>
      <c r="I8" s="123"/>
      <c r="L8" s="38"/>
    </row>
    <row r="9" spans="2:12" s="1" customFormat="1" ht="36.95" customHeight="1">
      <c r="B9" s="38"/>
      <c r="E9" s="61" t="s">
        <v>110</v>
      </c>
      <c r="F9" s="1"/>
      <c r="G9" s="1"/>
      <c r="H9" s="1"/>
      <c r="I9" s="123"/>
      <c r="L9" s="38"/>
    </row>
    <row r="10" spans="2:12" s="1" customFormat="1" ht="12">
      <c r="B10" s="38"/>
      <c r="I10" s="123"/>
      <c r="L10" s="38"/>
    </row>
    <row r="11" spans="2:12" s="1" customFormat="1" ht="12" customHeight="1">
      <c r="B11" s="38"/>
      <c r="D11" s="32" t="s">
        <v>19</v>
      </c>
      <c r="F11" s="27" t="s">
        <v>3</v>
      </c>
      <c r="I11" s="124" t="s">
        <v>20</v>
      </c>
      <c r="J11" s="27" t="s">
        <v>3</v>
      </c>
      <c r="L11" s="38"/>
    </row>
    <row r="12" spans="2:12" s="1" customFormat="1" ht="12" customHeight="1">
      <c r="B12" s="38"/>
      <c r="D12" s="32" t="s">
        <v>21</v>
      </c>
      <c r="F12" s="27" t="s">
        <v>22</v>
      </c>
      <c r="I12" s="124" t="s">
        <v>23</v>
      </c>
      <c r="J12" s="63" t="str">
        <f>'Rekapitulace stavby'!AN8</f>
        <v>6. 9. 2019</v>
      </c>
      <c r="L12" s="38"/>
    </row>
    <row r="13" spans="2:12" s="1" customFormat="1" ht="10.8" customHeight="1">
      <c r="B13" s="38"/>
      <c r="I13" s="123"/>
      <c r="L13" s="38"/>
    </row>
    <row r="14" spans="2:12" s="1" customFormat="1" ht="12" customHeight="1">
      <c r="B14" s="38"/>
      <c r="D14" s="32" t="s">
        <v>25</v>
      </c>
      <c r="I14" s="124" t="s">
        <v>26</v>
      </c>
      <c r="J14" s="27" t="s">
        <v>27</v>
      </c>
      <c r="L14" s="38"/>
    </row>
    <row r="15" spans="2:12" s="1" customFormat="1" ht="18" customHeight="1">
      <c r="B15" s="38"/>
      <c r="E15" s="27" t="s">
        <v>28</v>
      </c>
      <c r="I15" s="124" t="s">
        <v>29</v>
      </c>
      <c r="J15" s="27" t="s">
        <v>30</v>
      </c>
      <c r="L15" s="38"/>
    </row>
    <row r="16" spans="2:12" s="1" customFormat="1" ht="6.95" customHeight="1">
      <c r="B16" s="38"/>
      <c r="I16" s="123"/>
      <c r="L16" s="38"/>
    </row>
    <row r="17" spans="2:12" s="1" customFormat="1" ht="12" customHeight="1">
      <c r="B17" s="38"/>
      <c r="D17" s="32" t="s">
        <v>31</v>
      </c>
      <c r="I17" s="124" t="s">
        <v>26</v>
      </c>
      <c r="J17" s="33" t="str">
        <f>'Rekapitulace stavby'!AN13</f>
        <v>Vyplň údaj</v>
      </c>
      <c r="L17" s="38"/>
    </row>
    <row r="18" spans="2:12" s="1" customFormat="1" ht="18" customHeight="1">
      <c r="B18" s="38"/>
      <c r="E18" s="33" t="str">
        <f>'Rekapitulace stavby'!E14</f>
        <v>Vyplň údaj</v>
      </c>
      <c r="F18" s="27"/>
      <c r="G18" s="27"/>
      <c r="H18" s="27"/>
      <c r="I18" s="124" t="s">
        <v>29</v>
      </c>
      <c r="J18" s="33" t="str">
        <f>'Rekapitulace stavby'!AN14</f>
        <v>Vyplň údaj</v>
      </c>
      <c r="L18" s="38"/>
    </row>
    <row r="19" spans="2:12" s="1" customFormat="1" ht="6.95" customHeight="1">
      <c r="B19" s="38"/>
      <c r="I19" s="123"/>
      <c r="L19" s="38"/>
    </row>
    <row r="20" spans="2:12" s="1" customFormat="1" ht="12" customHeight="1">
      <c r="B20" s="38"/>
      <c r="D20" s="32" t="s">
        <v>33</v>
      </c>
      <c r="I20" s="124" t="s">
        <v>26</v>
      </c>
      <c r="J20" s="27" t="s">
        <v>34</v>
      </c>
      <c r="L20" s="38"/>
    </row>
    <row r="21" spans="2:12" s="1" customFormat="1" ht="18" customHeight="1">
      <c r="B21" s="38"/>
      <c r="E21" s="27" t="s">
        <v>35</v>
      </c>
      <c r="I21" s="124" t="s">
        <v>29</v>
      </c>
      <c r="J21" s="27" t="s">
        <v>3</v>
      </c>
      <c r="L21" s="38"/>
    </row>
    <row r="22" spans="2:12" s="1" customFormat="1" ht="6.95" customHeight="1">
      <c r="B22" s="38"/>
      <c r="I22" s="123"/>
      <c r="L22" s="38"/>
    </row>
    <row r="23" spans="2:12" s="1" customFormat="1" ht="12" customHeight="1">
      <c r="B23" s="38"/>
      <c r="D23" s="32" t="s">
        <v>37</v>
      </c>
      <c r="I23" s="124" t="s">
        <v>26</v>
      </c>
      <c r="J23" s="27" t="str">
        <f>IF('Rekapitulace stavby'!AN19="","",'Rekapitulace stavby'!AN19)</f>
        <v/>
      </c>
      <c r="L23" s="38"/>
    </row>
    <row r="24" spans="2:12" s="1" customFormat="1" ht="18" customHeight="1">
      <c r="B24" s="38"/>
      <c r="E24" s="27" t="str">
        <f>IF('Rekapitulace stavby'!E20="","",'Rekapitulace stavby'!E20)</f>
        <v xml:space="preserve"> </v>
      </c>
      <c r="I24" s="124" t="s">
        <v>29</v>
      </c>
      <c r="J24" s="27" t="str">
        <f>IF('Rekapitulace stavby'!AN20="","",'Rekapitulace stavby'!AN20)</f>
        <v/>
      </c>
      <c r="L24" s="38"/>
    </row>
    <row r="25" spans="2:12" s="1" customFormat="1" ht="6.95" customHeight="1">
      <c r="B25" s="38"/>
      <c r="I25" s="123"/>
      <c r="L25" s="38"/>
    </row>
    <row r="26" spans="2:12" s="1" customFormat="1" ht="12" customHeight="1">
      <c r="B26" s="38"/>
      <c r="D26" s="32" t="s">
        <v>39</v>
      </c>
      <c r="I26" s="123"/>
      <c r="L26" s="38"/>
    </row>
    <row r="27" spans="2:12" s="7" customFormat="1" ht="51" customHeight="1">
      <c r="B27" s="125"/>
      <c r="E27" s="36" t="s">
        <v>40</v>
      </c>
      <c r="F27" s="36"/>
      <c r="G27" s="36"/>
      <c r="H27" s="36"/>
      <c r="I27" s="126"/>
      <c r="L27" s="125"/>
    </row>
    <row r="28" spans="2:12" s="1" customFormat="1" ht="6.95" customHeight="1">
      <c r="B28" s="38"/>
      <c r="I28" s="123"/>
      <c r="L28" s="38"/>
    </row>
    <row r="29" spans="2:12" s="1" customFormat="1" ht="6.95" customHeight="1">
      <c r="B29" s="38"/>
      <c r="D29" s="67"/>
      <c r="E29" s="67"/>
      <c r="F29" s="67"/>
      <c r="G29" s="67"/>
      <c r="H29" s="67"/>
      <c r="I29" s="127"/>
      <c r="J29" s="67"/>
      <c r="K29" s="67"/>
      <c r="L29" s="38"/>
    </row>
    <row r="30" spans="2:12" s="1" customFormat="1" ht="25.4" customHeight="1">
      <c r="B30" s="38"/>
      <c r="D30" s="128" t="s">
        <v>41</v>
      </c>
      <c r="I30" s="123"/>
      <c r="J30" s="87">
        <f>ROUND(J98,2)</f>
        <v>0</v>
      </c>
      <c r="L30" s="38"/>
    </row>
    <row r="31" spans="2:12" s="1" customFormat="1" ht="6.95" customHeight="1">
      <c r="B31" s="38"/>
      <c r="D31" s="67"/>
      <c r="E31" s="67"/>
      <c r="F31" s="67"/>
      <c r="G31" s="67"/>
      <c r="H31" s="67"/>
      <c r="I31" s="127"/>
      <c r="J31" s="67"/>
      <c r="K31" s="67"/>
      <c r="L31" s="38"/>
    </row>
    <row r="32" spans="2:12" s="1" customFormat="1" ht="14.4" customHeight="1">
      <c r="B32" s="38"/>
      <c r="F32" s="42" t="s">
        <v>43</v>
      </c>
      <c r="I32" s="129" t="s">
        <v>42</v>
      </c>
      <c r="J32" s="42" t="s">
        <v>44</v>
      </c>
      <c r="L32" s="38"/>
    </row>
    <row r="33" spans="2:12" s="1" customFormat="1" ht="14.4" customHeight="1">
      <c r="B33" s="38"/>
      <c r="D33" s="130" t="s">
        <v>45</v>
      </c>
      <c r="E33" s="32" t="s">
        <v>46</v>
      </c>
      <c r="F33" s="131">
        <f>ROUND((SUM(BE98:BE1127)),2)</f>
        <v>0</v>
      </c>
      <c r="I33" s="132">
        <v>0.21</v>
      </c>
      <c r="J33" s="131">
        <f>ROUND(((SUM(BE98:BE1127))*I33),2)</f>
        <v>0</v>
      </c>
      <c r="L33" s="38"/>
    </row>
    <row r="34" spans="2:12" s="1" customFormat="1" ht="14.4" customHeight="1">
      <c r="B34" s="38"/>
      <c r="E34" s="32" t="s">
        <v>47</v>
      </c>
      <c r="F34" s="131">
        <f>ROUND((SUM(BF98:BF1127)),2)</f>
        <v>0</v>
      </c>
      <c r="I34" s="132">
        <v>0.15</v>
      </c>
      <c r="J34" s="131">
        <f>ROUND(((SUM(BF98:BF1127))*I34),2)</f>
        <v>0</v>
      </c>
      <c r="L34" s="38"/>
    </row>
    <row r="35" spans="2:12" s="1" customFormat="1" ht="14.4" customHeight="1" hidden="1">
      <c r="B35" s="38"/>
      <c r="E35" s="32" t="s">
        <v>48</v>
      </c>
      <c r="F35" s="131">
        <f>ROUND((SUM(BG98:BG1127)),2)</f>
        <v>0</v>
      </c>
      <c r="I35" s="132">
        <v>0.21</v>
      </c>
      <c r="J35" s="131">
        <f>0</f>
        <v>0</v>
      </c>
      <c r="L35" s="38"/>
    </row>
    <row r="36" spans="2:12" s="1" customFormat="1" ht="14.4" customHeight="1" hidden="1">
      <c r="B36" s="38"/>
      <c r="E36" s="32" t="s">
        <v>49</v>
      </c>
      <c r="F36" s="131">
        <f>ROUND((SUM(BH98:BH1127)),2)</f>
        <v>0</v>
      </c>
      <c r="I36" s="132">
        <v>0.15</v>
      </c>
      <c r="J36" s="131">
        <f>0</f>
        <v>0</v>
      </c>
      <c r="L36" s="38"/>
    </row>
    <row r="37" spans="2:12" s="1" customFormat="1" ht="14.4" customHeight="1" hidden="1">
      <c r="B37" s="38"/>
      <c r="E37" s="32" t="s">
        <v>50</v>
      </c>
      <c r="F37" s="131">
        <f>ROUND((SUM(BI98:BI1127)),2)</f>
        <v>0</v>
      </c>
      <c r="I37" s="132">
        <v>0</v>
      </c>
      <c r="J37" s="131">
        <f>0</f>
        <v>0</v>
      </c>
      <c r="L37" s="38"/>
    </row>
    <row r="38" spans="2:12" s="1" customFormat="1" ht="6.95" customHeight="1">
      <c r="B38" s="38"/>
      <c r="I38" s="123"/>
      <c r="L38" s="38"/>
    </row>
    <row r="39" spans="2:12" s="1" customFormat="1" ht="25.4" customHeight="1">
      <c r="B39" s="38"/>
      <c r="C39" s="133"/>
      <c r="D39" s="134" t="s">
        <v>51</v>
      </c>
      <c r="E39" s="75"/>
      <c r="F39" s="75"/>
      <c r="G39" s="135" t="s">
        <v>52</v>
      </c>
      <c r="H39" s="136" t="s">
        <v>53</v>
      </c>
      <c r="I39" s="137"/>
      <c r="J39" s="138">
        <f>SUM(J30:J37)</f>
        <v>0</v>
      </c>
      <c r="K39" s="139"/>
      <c r="L39" s="38"/>
    </row>
    <row r="40" spans="2:12" s="1" customFormat="1" ht="14.4" customHeight="1">
      <c r="B40" s="54"/>
      <c r="C40" s="55"/>
      <c r="D40" s="55"/>
      <c r="E40" s="55"/>
      <c r="F40" s="55"/>
      <c r="G40" s="55"/>
      <c r="H40" s="55"/>
      <c r="I40" s="140"/>
      <c r="J40" s="55"/>
      <c r="K40" s="55"/>
      <c r="L40" s="38"/>
    </row>
    <row r="44" spans="2:12" s="1" customFormat="1" ht="6.95" customHeight="1">
      <c r="B44" s="56"/>
      <c r="C44" s="57"/>
      <c r="D44" s="57"/>
      <c r="E44" s="57"/>
      <c r="F44" s="57"/>
      <c r="G44" s="57"/>
      <c r="H44" s="57"/>
      <c r="I44" s="141"/>
      <c r="J44" s="57"/>
      <c r="K44" s="57"/>
      <c r="L44" s="38"/>
    </row>
    <row r="45" spans="2:12" s="1" customFormat="1" ht="24.95" customHeight="1">
      <c r="B45" s="38"/>
      <c r="C45" s="23" t="s">
        <v>111</v>
      </c>
      <c r="I45" s="123"/>
      <c r="L45" s="38"/>
    </row>
    <row r="46" spans="2:12" s="1" customFormat="1" ht="6.95" customHeight="1">
      <c r="B46" s="38"/>
      <c r="I46" s="123"/>
      <c r="L46" s="38"/>
    </row>
    <row r="47" spans="2:12" s="1" customFormat="1" ht="12" customHeight="1">
      <c r="B47" s="38"/>
      <c r="C47" s="32" t="s">
        <v>17</v>
      </c>
      <c r="I47" s="123"/>
      <c r="L47" s="38"/>
    </row>
    <row r="48" spans="2:12" s="1" customFormat="1" ht="16.5" customHeight="1">
      <c r="B48" s="38"/>
      <c r="E48" s="122" t="str">
        <f>E7</f>
        <v>REALIZACE WC PRO VEŘEJNOST - MUZEUM ČESKÉHO VENKOVA - ZÁMEK KAČINA</v>
      </c>
      <c r="F48" s="32"/>
      <c r="G48" s="32"/>
      <c r="H48" s="32"/>
      <c r="I48" s="123"/>
      <c r="L48" s="38"/>
    </row>
    <row r="49" spans="2:12" s="1" customFormat="1" ht="12" customHeight="1">
      <c r="B49" s="38"/>
      <c r="C49" s="32" t="s">
        <v>109</v>
      </c>
      <c r="I49" s="123"/>
      <c r="L49" s="38"/>
    </row>
    <row r="50" spans="2:12" s="1" customFormat="1" ht="16.5" customHeight="1">
      <c r="B50" s="38"/>
      <c r="E50" s="61" t="str">
        <f>E9</f>
        <v>D.1.1 - Architektonicko-stavební řešení</v>
      </c>
      <c r="F50" s="1"/>
      <c r="G50" s="1"/>
      <c r="H50" s="1"/>
      <c r="I50" s="123"/>
      <c r="L50" s="38"/>
    </row>
    <row r="51" spans="2:12" s="1" customFormat="1" ht="6.95" customHeight="1">
      <c r="B51" s="38"/>
      <c r="I51" s="123"/>
      <c r="L51" s="38"/>
    </row>
    <row r="52" spans="2:12" s="1" customFormat="1" ht="12" customHeight="1">
      <c r="B52" s="38"/>
      <c r="C52" s="32" t="s">
        <v>21</v>
      </c>
      <c r="F52" s="27" t="str">
        <f>F12</f>
        <v>ZÁMEK KAČINA – 1. PP</v>
      </c>
      <c r="I52" s="124" t="s">
        <v>23</v>
      </c>
      <c r="J52" s="63" t="str">
        <f>IF(J12="","",J12)</f>
        <v>6. 9. 2019</v>
      </c>
      <c r="L52" s="38"/>
    </row>
    <row r="53" spans="2:12" s="1" customFormat="1" ht="6.95" customHeight="1">
      <c r="B53" s="38"/>
      <c r="I53" s="123"/>
      <c r="L53" s="38"/>
    </row>
    <row r="54" spans="2:12" s="1" customFormat="1" ht="43.05" customHeight="1">
      <c r="B54" s="38"/>
      <c r="C54" s="32" t="s">
        <v>25</v>
      </c>
      <c r="F54" s="27" t="str">
        <f>E15</f>
        <v>NÁRODNÍ ZEMĚDĚLSKÉ MUZEUM,KOSTELNÍ 44,PRAHA 7</v>
      </c>
      <c r="I54" s="124" t="s">
        <v>33</v>
      </c>
      <c r="J54" s="36" t="str">
        <f>E21</f>
        <v>ARCH TECH, K Noskovně 148, 164 00 Praha 6</v>
      </c>
      <c r="L54" s="38"/>
    </row>
    <row r="55" spans="2:12" s="1" customFormat="1" ht="15.15" customHeight="1">
      <c r="B55" s="38"/>
      <c r="C55" s="32" t="s">
        <v>31</v>
      </c>
      <c r="F55" s="27" t="str">
        <f>IF(E18="","",E18)</f>
        <v>Vyplň údaj</v>
      </c>
      <c r="I55" s="124" t="s">
        <v>37</v>
      </c>
      <c r="J55" s="36" t="str">
        <f>E24</f>
        <v xml:space="preserve"> </v>
      </c>
      <c r="L55" s="38"/>
    </row>
    <row r="56" spans="2:12" s="1" customFormat="1" ht="10.3" customHeight="1">
      <c r="B56" s="38"/>
      <c r="I56" s="123"/>
      <c r="L56" s="38"/>
    </row>
    <row r="57" spans="2:12" s="1" customFormat="1" ht="29.25" customHeight="1">
      <c r="B57" s="38"/>
      <c r="C57" s="142" t="s">
        <v>112</v>
      </c>
      <c r="D57" s="133"/>
      <c r="E57" s="133"/>
      <c r="F57" s="133"/>
      <c r="G57" s="133"/>
      <c r="H57" s="133"/>
      <c r="I57" s="143"/>
      <c r="J57" s="144" t="s">
        <v>113</v>
      </c>
      <c r="K57" s="133"/>
      <c r="L57" s="38"/>
    </row>
    <row r="58" spans="2:12" s="1" customFormat="1" ht="10.3" customHeight="1">
      <c r="B58" s="38"/>
      <c r="I58" s="123"/>
      <c r="L58" s="38"/>
    </row>
    <row r="59" spans="2:47" s="1" customFormat="1" ht="22.8" customHeight="1">
      <c r="B59" s="38"/>
      <c r="C59" s="145" t="s">
        <v>73</v>
      </c>
      <c r="I59" s="123"/>
      <c r="J59" s="87">
        <f>J98</f>
        <v>0</v>
      </c>
      <c r="L59" s="38"/>
      <c r="AU59" s="19" t="s">
        <v>114</v>
      </c>
    </row>
    <row r="60" spans="2:12" s="8" customFormat="1" ht="24.95" customHeight="1">
      <c r="B60" s="146"/>
      <c r="D60" s="147" t="s">
        <v>115</v>
      </c>
      <c r="E60" s="148"/>
      <c r="F60" s="148"/>
      <c r="G60" s="148"/>
      <c r="H60" s="148"/>
      <c r="I60" s="149"/>
      <c r="J60" s="150">
        <f>J99</f>
        <v>0</v>
      </c>
      <c r="L60" s="146"/>
    </row>
    <row r="61" spans="2:12" s="9" customFormat="1" ht="19.9" customHeight="1">
      <c r="B61" s="151"/>
      <c r="D61" s="152" t="s">
        <v>116</v>
      </c>
      <c r="E61" s="153"/>
      <c r="F61" s="153"/>
      <c r="G61" s="153"/>
      <c r="H61" s="153"/>
      <c r="I61" s="154"/>
      <c r="J61" s="155">
        <f>J100</f>
        <v>0</v>
      </c>
      <c r="L61" s="151"/>
    </row>
    <row r="62" spans="2:12" s="9" customFormat="1" ht="19.9" customHeight="1">
      <c r="B62" s="151"/>
      <c r="D62" s="152" t="s">
        <v>117</v>
      </c>
      <c r="E62" s="153"/>
      <c r="F62" s="153"/>
      <c r="G62" s="153"/>
      <c r="H62" s="153"/>
      <c r="I62" s="154"/>
      <c r="J62" s="155">
        <f>J116</f>
        <v>0</v>
      </c>
      <c r="L62" s="151"/>
    </row>
    <row r="63" spans="2:12" s="9" customFormat="1" ht="19.9" customHeight="1">
      <c r="B63" s="151"/>
      <c r="D63" s="152" t="s">
        <v>118</v>
      </c>
      <c r="E63" s="153"/>
      <c r="F63" s="153"/>
      <c r="G63" s="153"/>
      <c r="H63" s="153"/>
      <c r="I63" s="154"/>
      <c r="J63" s="155">
        <f>J329</f>
        <v>0</v>
      </c>
      <c r="L63" s="151"/>
    </row>
    <row r="64" spans="2:12" s="9" customFormat="1" ht="14.85" customHeight="1">
      <c r="B64" s="151"/>
      <c r="D64" s="152" t="s">
        <v>119</v>
      </c>
      <c r="E64" s="153"/>
      <c r="F64" s="153"/>
      <c r="G64" s="153"/>
      <c r="H64" s="153"/>
      <c r="I64" s="154"/>
      <c r="J64" s="155">
        <f>J469</f>
        <v>0</v>
      </c>
      <c r="L64" s="151"/>
    </row>
    <row r="65" spans="2:12" s="9" customFormat="1" ht="19.9" customHeight="1">
      <c r="B65" s="151"/>
      <c r="D65" s="152" t="s">
        <v>120</v>
      </c>
      <c r="E65" s="153"/>
      <c r="F65" s="153"/>
      <c r="G65" s="153"/>
      <c r="H65" s="153"/>
      <c r="I65" s="154"/>
      <c r="J65" s="155">
        <f>J471</f>
        <v>0</v>
      </c>
      <c r="L65" s="151"/>
    </row>
    <row r="66" spans="2:12" s="9" customFormat="1" ht="19.9" customHeight="1">
      <c r="B66" s="151"/>
      <c r="D66" s="152" t="s">
        <v>121</v>
      </c>
      <c r="E66" s="153"/>
      <c r="F66" s="153"/>
      <c r="G66" s="153"/>
      <c r="H66" s="153"/>
      <c r="I66" s="154"/>
      <c r="J66" s="155">
        <f>J492</f>
        <v>0</v>
      </c>
      <c r="L66" s="151"/>
    </row>
    <row r="67" spans="2:12" s="8" customFormat="1" ht="24.95" customHeight="1">
      <c r="B67" s="146"/>
      <c r="D67" s="147" t="s">
        <v>122</v>
      </c>
      <c r="E67" s="148"/>
      <c r="F67" s="148"/>
      <c r="G67" s="148"/>
      <c r="H67" s="148"/>
      <c r="I67" s="149"/>
      <c r="J67" s="150">
        <f>J495</f>
        <v>0</v>
      </c>
      <c r="L67" s="146"/>
    </row>
    <row r="68" spans="2:12" s="9" customFormat="1" ht="19.9" customHeight="1">
      <c r="B68" s="151"/>
      <c r="D68" s="152" t="s">
        <v>123</v>
      </c>
      <c r="E68" s="153"/>
      <c r="F68" s="153"/>
      <c r="G68" s="153"/>
      <c r="H68" s="153"/>
      <c r="I68" s="154"/>
      <c r="J68" s="155">
        <f>J496</f>
        <v>0</v>
      </c>
      <c r="L68" s="151"/>
    </row>
    <row r="69" spans="2:12" s="9" customFormat="1" ht="19.9" customHeight="1">
      <c r="B69" s="151"/>
      <c r="D69" s="152" t="s">
        <v>124</v>
      </c>
      <c r="E69" s="153"/>
      <c r="F69" s="153"/>
      <c r="G69" s="153"/>
      <c r="H69" s="153"/>
      <c r="I69" s="154"/>
      <c r="J69" s="155">
        <f>J515</f>
        <v>0</v>
      </c>
      <c r="L69" s="151"/>
    </row>
    <row r="70" spans="2:12" s="9" customFormat="1" ht="19.9" customHeight="1">
      <c r="B70" s="151"/>
      <c r="D70" s="152" t="s">
        <v>125</v>
      </c>
      <c r="E70" s="153"/>
      <c r="F70" s="153"/>
      <c r="G70" s="153"/>
      <c r="H70" s="153"/>
      <c r="I70" s="154"/>
      <c r="J70" s="155">
        <f>J699</f>
        <v>0</v>
      </c>
      <c r="L70" s="151"/>
    </row>
    <row r="71" spans="2:12" s="9" customFormat="1" ht="19.9" customHeight="1">
      <c r="B71" s="151"/>
      <c r="D71" s="152" t="s">
        <v>126</v>
      </c>
      <c r="E71" s="153"/>
      <c r="F71" s="153"/>
      <c r="G71" s="153"/>
      <c r="H71" s="153"/>
      <c r="I71" s="154"/>
      <c r="J71" s="155">
        <f>J709</f>
        <v>0</v>
      </c>
      <c r="L71" s="151"/>
    </row>
    <row r="72" spans="2:12" s="9" customFormat="1" ht="19.9" customHeight="1">
      <c r="B72" s="151"/>
      <c r="D72" s="152" t="s">
        <v>127</v>
      </c>
      <c r="E72" s="153"/>
      <c r="F72" s="153"/>
      <c r="G72" s="153"/>
      <c r="H72" s="153"/>
      <c r="I72" s="154"/>
      <c r="J72" s="155">
        <f>J715</f>
        <v>0</v>
      </c>
      <c r="L72" s="151"/>
    </row>
    <row r="73" spans="2:12" s="9" customFormat="1" ht="19.9" customHeight="1">
      <c r="B73" s="151"/>
      <c r="D73" s="152" t="s">
        <v>128</v>
      </c>
      <c r="E73" s="153"/>
      <c r="F73" s="153"/>
      <c r="G73" s="153"/>
      <c r="H73" s="153"/>
      <c r="I73" s="154"/>
      <c r="J73" s="155">
        <f>J870</f>
        <v>0</v>
      </c>
      <c r="L73" s="151"/>
    </row>
    <row r="74" spans="2:12" s="9" customFormat="1" ht="19.9" customHeight="1">
      <c r="B74" s="151"/>
      <c r="D74" s="152" t="s">
        <v>129</v>
      </c>
      <c r="E74" s="153"/>
      <c r="F74" s="153"/>
      <c r="G74" s="153"/>
      <c r="H74" s="153"/>
      <c r="I74" s="154"/>
      <c r="J74" s="155">
        <f>J1015</f>
        <v>0</v>
      </c>
      <c r="L74" s="151"/>
    </row>
    <row r="75" spans="2:12" s="9" customFormat="1" ht="19.9" customHeight="1">
      <c r="B75" s="151"/>
      <c r="D75" s="152" t="s">
        <v>130</v>
      </c>
      <c r="E75" s="153"/>
      <c r="F75" s="153"/>
      <c r="G75" s="153"/>
      <c r="H75" s="153"/>
      <c r="I75" s="154"/>
      <c r="J75" s="155">
        <f>J1036</f>
        <v>0</v>
      </c>
      <c r="L75" s="151"/>
    </row>
    <row r="76" spans="2:12" s="8" customFormat="1" ht="24.95" customHeight="1">
      <c r="B76" s="146"/>
      <c r="D76" s="147" t="s">
        <v>131</v>
      </c>
      <c r="E76" s="148"/>
      <c r="F76" s="148"/>
      <c r="G76" s="148"/>
      <c r="H76" s="148"/>
      <c r="I76" s="149"/>
      <c r="J76" s="150">
        <f>J1095</f>
        <v>0</v>
      </c>
      <c r="L76" s="146"/>
    </row>
    <row r="77" spans="2:12" s="9" customFormat="1" ht="19.9" customHeight="1">
      <c r="B77" s="151"/>
      <c r="D77" s="152" t="s">
        <v>132</v>
      </c>
      <c r="E77" s="153"/>
      <c r="F77" s="153"/>
      <c r="G77" s="153"/>
      <c r="H77" s="153"/>
      <c r="I77" s="154"/>
      <c r="J77" s="155">
        <f>J1096</f>
        <v>0</v>
      </c>
      <c r="L77" s="151"/>
    </row>
    <row r="78" spans="2:12" s="8" customFormat="1" ht="24.95" customHeight="1">
      <c r="B78" s="146"/>
      <c r="D78" s="147" t="s">
        <v>133</v>
      </c>
      <c r="E78" s="148"/>
      <c r="F78" s="148"/>
      <c r="G78" s="148"/>
      <c r="H78" s="148"/>
      <c r="I78" s="149"/>
      <c r="J78" s="150">
        <f>J1122</f>
        <v>0</v>
      </c>
      <c r="L78" s="146"/>
    </row>
    <row r="79" spans="2:12" s="1" customFormat="1" ht="21.8" customHeight="1">
      <c r="B79" s="38"/>
      <c r="I79" s="123"/>
      <c r="L79" s="38"/>
    </row>
    <row r="80" spans="2:12" s="1" customFormat="1" ht="6.95" customHeight="1">
      <c r="B80" s="54"/>
      <c r="C80" s="55"/>
      <c r="D80" s="55"/>
      <c r="E80" s="55"/>
      <c r="F80" s="55"/>
      <c r="G80" s="55"/>
      <c r="H80" s="55"/>
      <c r="I80" s="140"/>
      <c r="J80" s="55"/>
      <c r="K80" s="55"/>
      <c r="L80" s="38"/>
    </row>
    <row r="84" spans="2:12" s="1" customFormat="1" ht="6.95" customHeight="1">
      <c r="B84" s="56"/>
      <c r="C84" s="57"/>
      <c r="D84" s="57"/>
      <c r="E84" s="57"/>
      <c r="F84" s="57"/>
      <c r="G84" s="57"/>
      <c r="H84" s="57"/>
      <c r="I84" s="141"/>
      <c r="J84" s="57"/>
      <c r="K84" s="57"/>
      <c r="L84" s="38"/>
    </row>
    <row r="85" spans="2:12" s="1" customFormat="1" ht="24.95" customHeight="1">
      <c r="B85" s="38"/>
      <c r="C85" s="23" t="s">
        <v>134</v>
      </c>
      <c r="I85" s="123"/>
      <c r="L85" s="38"/>
    </row>
    <row r="86" spans="2:12" s="1" customFormat="1" ht="6.95" customHeight="1">
      <c r="B86" s="38"/>
      <c r="I86" s="123"/>
      <c r="L86" s="38"/>
    </row>
    <row r="87" spans="2:12" s="1" customFormat="1" ht="12" customHeight="1">
      <c r="B87" s="38"/>
      <c r="C87" s="32" t="s">
        <v>17</v>
      </c>
      <c r="I87" s="123"/>
      <c r="L87" s="38"/>
    </row>
    <row r="88" spans="2:12" s="1" customFormat="1" ht="16.5" customHeight="1">
      <c r="B88" s="38"/>
      <c r="E88" s="122" t="str">
        <f>E7</f>
        <v>REALIZACE WC PRO VEŘEJNOST - MUZEUM ČESKÉHO VENKOVA - ZÁMEK KAČINA</v>
      </c>
      <c r="F88" s="32"/>
      <c r="G88" s="32"/>
      <c r="H88" s="32"/>
      <c r="I88" s="123"/>
      <c r="L88" s="38"/>
    </row>
    <row r="89" spans="2:12" s="1" customFormat="1" ht="12" customHeight="1">
      <c r="B89" s="38"/>
      <c r="C89" s="32" t="s">
        <v>109</v>
      </c>
      <c r="I89" s="123"/>
      <c r="L89" s="38"/>
    </row>
    <row r="90" spans="2:12" s="1" customFormat="1" ht="16.5" customHeight="1">
      <c r="B90" s="38"/>
      <c r="E90" s="61" t="str">
        <f>E9</f>
        <v>D.1.1 - Architektonicko-stavební řešení</v>
      </c>
      <c r="F90" s="1"/>
      <c r="G90" s="1"/>
      <c r="H90" s="1"/>
      <c r="I90" s="123"/>
      <c r="L90" s="38"/>
    </row>
    <row r="91" spans="2:12" s="1" customFormat="1" ht="6.95" customHeight="1">
      <c r="B91" s="38"/>
      <c r="I91" s="123"/>
      <c r="L91" s="38"/>
    </row>
    <row r="92" spans="2:12" s="1" customFormat="1" ht="12" customHeight="1">
      <c r="B92" s="38"/>
      <c r="C92" s="32" t="s">
        <v>21</v>
      </c>
      <c r="F92" s="27" t="str">
        <f>F12</f>
        <v>ZÁMEK KAČINA – 1. PP</v>
      </c>
      <c r="I92" s="124" t="s">
        <v>23</v>
      </c>
      <c r="J92" s="63" t="str">
        <f>IF(J12="","",J12)</f>
        <v>6. 9. 2019</v>
      </c>
      <c r="L92" s="38"/>
    </row>
    <row r="93" spans="2:12" s="1" customFormat="1" ht="6.95" customHeight="1">
      <c r="B93" s="38"/>
      <c r="I93" s="123"/>
      <c r="L93" s="38"/>
    </row>
    <row r="94" spans="2:12" s="1" customFormat="1" ht="43.05" customHeight="1">
      <c r="B94" s="38"/>
      <c r="C94" s="32" t="s">
        <v>25</v>
      </c>
      <c r="F94" s="27" t="str">
        <f>E15</f>
        <v>NÁRODNÍ ZEMĚDĚLSKÉ MUZEUM,KOSTELNÍ 44,PRAHA 7</v>
      </c>
      <c r="I94" s="124" t="s">
        <v>33</v>
      </c>
      <c r="J94" s="36" t="str">
        <f>E21</f>
        <v>ARCH TECH, K Noskovně 148, 164 00 Praha 6</v>
      </c>
      <c r="L94" s="38"/>
    </row>
    <row r="95" spans="2:12" s="1" customFormat="1" ht="15.15" customHeight="1">
      <c r="B95" s="38"/>
      <c r="C95" s="32" t="s">
        <v>31</v>
      </c>
      <c r="F95" s="27" t="str">
        <f>IF(E18="","",E18)</f>
        <v>Vyplň údaj</v>
      </c>
      <c r="I95" s="124" t="s">
        <v>37</v>
      </c>
      <c r="J95" s="36" t="str">
        <f>E24</f>
        <v xml:space="preserve"> </v>
      </c>
      <c r="L95" s="38"/>
    </row>
    <row r="96" spans="2:12" s="1" customFormat="1" ht="10.3" customHeight="1">
      <c r="B96" s="38"/>
      <c r="I96" s="123"/>
      <c r="L96" s="38"/>
    </row>
    <row r="97" spans="2:20" s="10" customFormat="1" ht="29.25" customHeight="1">
      <c r="B97" s="156"/>
      <c r="C97" s="157" t="s">
        <v>135</v>
      </c>
      <c r="D97" s="158" t="s">
        <v>60</v>
      </c>
      <c r="E97" s="158" t="s">
        <v>56</v>
      </c>
      <c r="F97" s="158" t="s">
        <v>57</v>
      </c>
      <c r="G97" s="158" t="s">
        <v>136</v>
      </c>
      <c r="H97" s="158" t="s">
        <v>137</v>
      </c>
      <c r="I97" s="159" t="s">
        <v>138</v>
      </c>
      <c r="J97" s="158" t="s">
        <v>113</v>
      </c>
      <c r="K97" s="160" t="s">
        <v>139</v>
      </c>
      <c r="L97" s="156"/>
      <c r="M97" s="79" t="s">
        <v>3</v>
      </c>
      <c r="N97" s="80" t="s">
        <v>45</v>
      </c>
      <c r="O97" s="80" t="s">
        <v>140</v>
      </c>
      <c r="P97" s="80" t="s">
        <v>141</v>
      </c>
      <c r="Q97" s="80" t="s">
        <v>142</v>
      </c>
      <c r="R97" s="80" t="s">
        <v>143</v>
      </c>
      <c r="S97" s="80" t="s">
        <v>144</v>
      </c>
      <c r="T97" s="81" t="s">
        <v>145</v>
      </c>
    </row>
    <row r="98" spans="2:63" s="1" customFormat="1" ht="22.8" customHeight="1">
      <c r="B98" s="38"/>
      <c r="C98" s="84" t="s">
        <v>146</v>
      </c>
      <c r="I98" s="123"/>
      <c r="J98" s="161">
        <f>BK98</f>
        <v>0</v>
      </c>
      <c r="L98" s="38"/>
      <c r="M98" s="82"/>
      <c r="N98" s="67"/>
      <c r="O98" s="67"/>
      <c r="P98" s="162">
        <f>P99+P495+P1095+P1122</f>
        <v>0</v>
      </c>
      <c r="Q98" s="67"/>
      <c r="R98" s="162">
        <f>R99+R495+R1095+R1122</f>
        <v>24.96180682</v>
      </c>
      <c r="S98" s="67"/>
      <c r="T98" s="163">
        <f>T99+T495+T1095+T1122</f>
        <v>25.400989999999997</v>
      </c>
      <c r="AT98" s="19" t="s">
        <v>74</v>
      </c>
      <c r="AU98" s="19" t="s">
        <v>114</v>
      </c>
      <c r="BK98" s="164">
        <f>BK99+BK495+BK1095+BK1122</f>
        <v>0</v>
      </c>
    </row>
    <row r="99" spans="2:63" s="11" customFormat="1" ht="25.9" customHeight="1">
      <c r="B99" s="165"/>
      <c r="D99" s="166" t="s">
        <v>74</v>
      </c>
      <c r="E99" s="167" t="s">
        <v>147</v>
      </c>
      <c r="F99" s="167" t="s">
        <v>148</v>
      </c>
      <c r="I99" s="168"/>
      <c r="J99" s="169">
        <f>BK99</f>
        <v>0</v>
      </c>
      <c r="L99" s="165"/>
      <c r="M99" s="170"/>
      <c r="N99" s="171"/>
      <c r="O99" s="171"/>
      <c r="P99" s="172">
        <f>P100+P116+P329+P471+P492</f>
        <v>0</v>
      </c>
      <c r="Q99" s="171"/>
      <c r="R99" s="172">
        <f>R100+R116+R329+R471+R492</f>
        <v>17.084158079999998</v>
      </c>
      <c r="S99" s="171"/>
      <c r="T99" s="173">
        <f>T100+T116+T329+T471+T492</f>
        <v>23.194649999999996</v>
      </c>
      <c r="AR99" s="166" t="s">
        <v>83</v>
      </c>
      <c r="AT99" s="174" t="s">
        <v>74</v>
      </c>
      <c r="AU99" s="174" t="s">
        <v>75</v>
      </c>
      <c r="AY99" s="166" t="s">
        <v>149</v>
      </c>
      <c r="BK99" s="175">
        <f>BK100+BK116+BK329+BK471+BK492</f>
        <v>0</v>
      </c>
    </row>
    <row r="100" spans="2:63" s="11" customFormat="1" ht="22.8" customHeight="1">
      <c r="B100" s="165"/>
      <c r="D100" s="166" t="s">
        <v>74</v>
      </c>
      <c r="E100" s="176" t="s">
        <v>150</v>
      </c>
      <c r="F100" s="176" t="s">
        <v>151</v>
      </c>
      <c r="I100" s="168"/>
      <c r="J100" s="177">
        <f>BK100</f>
        <v>0</v>
      </c>
      <c r="L100" s="165"/>
      <c r="M100" s="170"/>
      <c r="N100" s="171"/>
      <c r="O100" s="171"/>
      <c r="P100" s="172">
        <f>SUM(P101:P115)</f>
        <v>0</v>
      </c>
      <c r="Q100" s="171"/>
      <c r="R100" s="172">
        <f>SUM(R101:R115)</f>
        <v>0.22788999999999998</v>
      </c>
      <c r="S100" s="171"/>
      <c r="T100" s="173">
        <f>SUM(T101:T115)</f>
        <v>0</v>
      </c>
      <c r="AR100" s="166" t="s">
        <v>83</v>
      </c>
      <c r="AT100" s="174" t="s">
        <v>74</v>
      </c>
      <c r="AU100" s="174" t="s">
        <v>83</v>
      </c>
      <c r="AY100" s="166" t="s">
        <v>149</v>
      </c>
      <c r="BK100" s="175">
        <f>SUM(BK101:BK115)</f>
        <v>0</v>
      </c>
    </row>
    <row r="101" spans="2:65" s="1" customFormat="1" ht="36" customHeight="1">
      <c r="B101" s="178"/>
      <c r="C101" s="179" t="s">
        <v>83</v>
      </c>
      <c r="D101" s="179" t="s">
        <v>152</v>
      </c>
      <c r="E101" s="180" t="s">
        <v>153</v>
      </c>
      <c r="F101" s="181" t="s">
        <v>154</v>
      </c>
      <c r="G101" s="182" t="s">
        <v>155</v>
      </c>
      <c r="H101" s="183">
        <v>3</v>
      </c>
      <c r="I101" s="184"/>
      <c r="J101" s="185">
        <f>ROUND(I101*H101,2)</f>
        <v>0</v>
      </c>
      <c r="K101" s="181" t="s">
        <v>156</v>
      </c>
      <c r="L101" s="38"/>
      <c r="M101" s="186" t="s">
        <v>3</v>
      </c>
      <c r="N101" s="187" t="s">
        <v>46</v>
      </c>
      <c r="O101" s="71"/>
      <c r="P101" s="188">
        <f>O101*H101</f>
        <v>0</v>
      </c>
      <c r="Q101" s="188">
        <v>0.03863</v>
      </c>
      <c r="R101" s="188">
        <f>Q101*H101</f>
        <v>0.11588999999999999</v>
      </c>
      <c r="S101" s="188">
        <v>0</v>
      </c>
      <c r="T101" s="189">
        <f>S101*H101</f>
        <v>0</v>
      </c>
      <c r="AR101" s="190" t="s">
        <v>150</v>
      </c>
      <c r="AT101" s="190" t="s">
        <v>152</v>
      </c>
      <c r="AU101" s="190" t="s">
        <v>85</v>
      </c>
      <c r="AY101" s="19" t="s">
        <v>149</v>
      </c>
      <c r="BE101" s="191">
        <f>IF(N101="základní",J101,0)</f>
        <v>0</v>
      </c>
      <c r="BF101" s="191">
        <f>IF(N101="snížená",J101,0)</f>
        <v>0</v>
      </c>
      <c r="BG101" s="191">
        <f>IF(N101="zákl. přenesená",J101,0)</f>
        <v>0</v>
      </c>
      <c r="BH101" s="191">
        <f>IF(N101="sníž. přenesená",J101,0)</f>
        <v>0</v>
      </c>
      <c r="BI101" s="191">
        <f>IF(N101="nulová",J101,0)</f>
        <v>0</v>
      </c>
      <c r="BJ101" s="19" t="s">
        <v>83</v>
      </c>
      <c r="BK101" s="191">
        <f>ROUND(I101*H101,2)</f>
        <v>0</v>
      </c>
      <c r="BL101" s="19" t="s">
        <v>150</v>
      </c>
      <c r="BM101" s="190" t="s">
        <v>157</v>
      </c>
    </row>
    <row r="102" spans="2:47" s="1" customFormat="1" ht="12">
      <c r="B102" s="38"/>
      <c r="D102" s="192" t="s">
        <v>158</v>
      </c>
      <c r="F102" s="193" t="s">
        <v>159</v>
      </c>
      <c r="I102" s="123"/>
      <c r="L102" s="38"/>
      <c r="M102" s="194"/>
      <c r="N102" s="71"/>
      <c r="O102" s="71"/>
      <c r="P102" s="71"/>
      <c r="Q102" s="71"/>
      <c r="R102" s="71"/>
      <c r="S102" s="71"/>
      <c r="T102" s="72"/>
      <c r="AT102" s="19" t="s">
        <v>158</v>
      </c>
      <c r="AU102" s="19" t="s">
        <v>85</v>
      </c>
    </row>
    <row r="103" spans="2:51" s="12" customFormat="1" ht="12">
      <c r="B103" s="195"/>
      <c r="D103" s="192" t="s">
        <v>160</v>
      </c>
      <c r="E103" s="196" t="s">
        <v>3</v>
      </c>
      <c r="F103" s="197" t="s">
        <v>161</v>
      </c>
      <c r="H103" s="196" t="s">
        <v>3</v>
      </c>
      <c r="I103" s="198"/>
      <c r="L103" s="195"/>
      <c r="M103" s="199"/>
      <c r="N103" s="200"/>
      <c r="O103" s="200"/>
      <c r="P103" s="200"/>
      <c r="Q103" s="200"/>
      <c r="R103" s="200"/>
      <c r="S103" s="200"/>
      <c r="T103" s="201"/>
      <c r="AT103" s="196" t="s">
        <v>160</v>
      </c>
      <c r="AU103" s="196" t="s">
        <v>85</v>
      </c>
      <c r="AV103" s="12" t="s">
        <v>83</v>
      </c>
      <c r="AW103" s="12" t="s">
        <v>36</v>
      </c>
      <c r="AX103" s="12" t="s">
        <v>75</v>
      </c>
      <c r="AY103" s="196" t="s">
        <v>149</v>
      </c>
    </row>
    <row r="104" spans="2:51" s="12" customFormat="1" ht="12">
      <c r="B104" s="195"/>
      <c r="D104" s="192" t="s">
        <v>160</v>
      </c>
      <c r="E104" s="196" t="s">
        <v>3</v>
      </c>
      <c r="F104" s="197" t="s">
        <v>162</v>
      </c>
      <c r="H104" s="196" t="s">
        <v>3</v>
      </c>
      <c r="I104" s="198"/>
      <c r="L104" s="195"/>
      <c r="M104" s="199"/>
      <c r="N104" s="200"/>
      <c r="O104" s="200"/>
      <c r="P104" s="200"/>
      <c r="Q104" s="200"/>
      <c r="R104" s="200"/>
      <c r="S104" s="200"/>
      <c r="T104" s="201"/>
      <c r="AT104" s="196" t="s">
        <v>160</v>
      </c>
      <c r="AU104" s="196" t="s">
        <v>85</v>
      </c>
      <c r="AV104" s="12" t="s">
        <v>83</v>
      </c>
      <c r="AW104" s="12" t="s">
        <v>36</v>
      </c>
      <c r="AX104" s="12" t="s">
        <v>75</v>
      </c>
      <c r="AY104" s="196" t="s">
        <v>149</v>
      </c>
    </row>
    <row r="105" spans="2:51" s="12" customFormat="1" ht="12">
      <c r="B105" s="195"/>
      <c r="D105" s="192" t="s">
        <v>160</v>
      </c>
      <c r="E105" s="196" t="s">
        <v>3</v>
      </c>
      <c r="F105" s="197" t="s">
        <v>163</v>
      </c>
      <c r="H105" s="196" t="s">
        <v>3</v>
      </c>
      <c r="I105" s="198"/>
      <c r="L105" s="195"/>
      <c r="M105" s="199"/>
      <c r="N105" s="200"/>
      <c r="O105" s="200"/>
      <c r="P105" s="200"/>
      <c r="Q105" s="200"/>
      <c r="R105" s="200"/>
      <c r="S105" s="200"/>
      <c r="T105" s="201"/>
      <c r="AT105" s="196" t="s">
        <v>160</v>
      </c>
      <c r="AU105" s="196" t="s">
        <v>85</v>
      </c>
      <c r="AV105" s="12" t="s">
        <v>83</v>
      </c>
      <c r="AW105" s="12" t="s">
        <v>36</v>
      </c>
      <c r="AX105" s="12" t="s">
        <v>75</v>
      </c>
      <c r="AY105" s="196" t="s">
        <v>149</v>
      </c>
    </row>
    <row r="106" spans="2:51" s="13" customFormat="1" ht="12">
      <c r="B106" s="202"/>
      <c r="D106" s="192" t="s">
        <v>160</v>
      </c>
      <c r="E106" s="203" t="s">
        <v>3</v>
      </c>
      <c r="F106" s="204" t="s">
        <v>83</v>
      </c>
      <c r="H106" s="205">
        <v>1</v>
      </c>
      <c r="I106" s="206"/>
      <c r="L106" s="202"/>
      <c r="M106" s="207"/>
      <c r="N106" s="208"/>
      <c r="O106" s="208"/>
      <c r="P106" s="208"/>
      <c r="Q106" s="208"/>
      <c r="R106" s="208"/>
      <c r="S106" s="208"/>
      <c r="T106" s="209"/>
      <c r="AT106" s="203" t="s">
        <v>160</v>
      </c>
      <c r="AU106" s="203" t="s">
        <v>85</v>
      </c>
      <c r="AV106" s="13" t="s">
        <v>85</v>
      </c>
      <c r="AW106" s="13" t="s">
        <v>36</v>
      </c>
      <c r="AX106" s="13" t="s">
        <v>75</v>
      </c>
      <c r="AY106" s="203" t="s">
        <v>149</v>
      </c>
    </row>
    <row r="107" spans="2:51" s="12" customFormat="1" ht="12">
      <c r="B107" s="195"/>
      <c r="D107" s="192" t="s">
        <v>160</v>
      </c>
      <c r="E107" s="196" t="s">
        <v>3</v>
      </c>
      <c r="F107" s="197" t="s">
        <v>161</v>
      </c>
      <c r="H107" s="196" t="s">
        <v>3</v>
      </c>
      <c r="I107" s="198"/>
      <c r="L107" s="195"/>
      <c r="M107" s="199"/>
      <c r="N107" s="200"/>
      <c r="O107" s="200"/>
      <c r="P107" s="200"/>
      <c r="Q107" s="200"/>
      <c r="R107" s="200"/>
      <c r="S107" s="200"/>
      <c r="T107" s="201"/>
      <c r="AT107" s="196" t="s">
        <v>160</v>
      </c>
      <c r="AU107" s="196" t="s">
        <v>85</v>
      </c>
      <c r="AV107" s="12" t="s">
        <v>83</v>
      </c>
      <c r="AW107" s="12" t="s">
        <v>36</v>
      </c>
      <c r="AX107" s="12" t="s">
        <v>75</v>
      </c>
      <c r="AY107" s="196" t="s">
        <v>149</v>
      </c>
    </row>
    <row r="108" spans="2:51" s="12" customFormat="1" ht="12">
      <c r="B108" s="195"/>
      <c r="D108" s="192" t="s">
        <v>160</v>
      </c>
      <c r="E108" s="196" t="s">
        <v>3</v>
      </c>
      <c r="F108" s="197" t="s">
        <v>164</v>
      </c>
      <c r="H108" s="196" t="s">
        <v>3</v>
      </c>
      <c r="I108" s="198"/>
      <c r="L108" s="195"/>
      <c r="M108" s="199"/>
      <c r="N108" s="200"/>
      <c r="O108" s="200"/>
      <c r="P108" s="200"/>
      <c r="Q108" s="200"/>
      <c r="R108" s="200"/>
      <c r="S108" s="200"/>
      <c r="T108" s="201"/>
      <c r="AT108" s="196" t="s">
        <v>160</v>
      </c>
      <c r="AU108" s="196" t="s">
        <v>85</v>
      </c>
      <c r="AV108" s="12" t="s">
        <v>83</v>
      </c>
      <c r="AW108" s="12" t="s">
        <v>36</v>
      </c>
      <c r="AX108" s="12" t="s">
        <v>75</v>
      </c>
      <c r="AY108" s="196" t="s">
        <v>149</v>
      </c>
    </row>
    <row r="109" spans="2:51" s="12" customFormat="1" ht="12">
      <c r="B109" s="195"/>
      <c r="D109" s="192" t="s">
        <v>160</v>
      </c>
      <c r="E109" s="196" t="s">
        <v>3</v>
      </c>
      <c r="F109" s="197" t="s">
        <v>165</v>
      </c>
      <c r="H109" s="196" t="s">
        <v>3</v>
      </c>
      <c r="I109" s="198"/>
      <c r="L109" s="195"/>
      <c r="M109" s="199"/>
      <c r="N109" s="200"/>
      <c r="O109" s="200"/>
      <c r="P109" s="200"/>
      <c r="Q109" s="200"/>
      <c r="R109" s="200"/>
      <c r="S109" s="200"/>
      <c r="T109" s="201"/>
      <c r="AT109" s="196" t="s">
        <v>160</v>
      </c>
      <c r="AU109" s="196" t="s">
        <v>85</v>
      </c>
      <c r="AV109" s="12" t="s">
        <v>83</v>
      </c>
      <c r="AW109" s="12" t="s">
        <v>36</v>
      </c>
      <c r="AX109" s="12" t="s">
        <v>75</v>
      </c>
      <c r="AY109" s="196" t="s">
        <v>149</v>
      </c>
    </row>
    <row r="110" spans="2:51" s="12" customFormat="1" ht="12">
      <c r="B110" s="195"/>
      <c r="D110" s="192" t="s">
        <v>160</v>
      </c>
      <c r="E110" s="196" t="s">
        <v>3</v>
      </c>
      <c r="F110" s="197" t="s">
        <v>166</v>
      </c>
      <c r="H110" s="196" t="s">
        <v>3</v>
      </c>
      <c r="I110" s="198"/>
      <c r="L110" s="195"/>
      <c r="M110" s="199"/>
      <c r="N110" s="200"/>
      <c r="O110" s="200"/>
      <c r="P110" s="200"/>
      <c r="Q110" s="200"/>
      <c r="R110" s="200"/>
      <c r="S110" s="200"/>
      <c r="T110" s="201"/>
      <c r="AT110" s="196" t="s">
        <v>160</v>
      </c>
      <c r="AU110" s="196" t="s">
        <v>85</v>
      </c>
      <c r="AV110" s="12" t="s">
        <v>83</v>
      </c>
      <c r="AW110" s="12" t="s">
        <v>36</v>
      </c>
      <c r="AX110" s="12" t="s">
        <v>75</v>
      </c>
      <c r="AY110" s="196" t="s">
        <v>149</v>
      </c>
    </row>
    <row r="111" spans="2:51" s="12" customFormat="1" ht="12">
      <c r="B111" s="195"/>
      <c r="D111" s="192" t="s">
        <v>160</v>
      </c>
      <c r="E111" s="196" t="s">
        <v>3</v>
      </c>
      <c r="F111" s="197" t="s">
        <v>167</v>
      </c>
      <c r="H111" s="196" t="s">
        <v>3</v>
      </c>
      <c r="I111" s="198"/>
      <c r="L111" s="195"/>
      <c r="M111" s="199"/>
      <c r="N111" s="200"/>
      <c r="O111" s="200"/>
      <c r="P111" s="200"/>
      <c r="Q111" s="200"/>
      <c r="R111" s="200"/>
      <c r="S111" s="200"/>
      <c r="T111" s="201"/>
      <c r="AT111" s="196" t="s">
        <v>160</v>
      </c>
      <c r="AU111" s="196" t="s">
        <v>85</v>
      </c>
      <c r="AV111" s="12" t="s">
        <v>83</v>
      </c>
      <c r="AW111" s="12" t="s">
        <v>36</v>
      </c>
      <c r="AX111" s="12" t="s">
        <v>75</v>
      </c>
      <c r="AY111" s="196" t="s">
        <v>149</v>
      </c>
    </row>
    <row r="112" spans="2:51" s="12" customFormat="1" ht="12">
      <c r="B112" s="195"/>
      <c r="D112" s="192" t="s">
        <v>160</v>
      </c>
      <c r="E112" s="196" t="s">
        <v>3</v>
      </c>
      <c r="F112" s="197" t="s">
        <v>168</v>
      </c>
      <c r="H112" s="196" t="s">
        <v>3</v>
      </c>
      <c r="I112" s="198"/>
      <c r="L112" s="195"/>
      <c r="M112" s="199"/>
      <c r="N112" s="200"/>
      <c r="O112" s="200"/>
      <c r="P112" s="200"/>
      <c r="Q112" s="200"/>
      <c r="R112" s="200"/>
      <c r="S112" s="200"/>
      <c r="T112" s="201"/>
      <c r="AT112" s="196" t="s">
        <v>160</v>
      </c>
      <c r="AU112" s="196" t="s">
        <v>85</v>
      </c>
      <c r="AV112" s="12" t="s">
        <v>83</v>
      </c>
      <c r="AW112" s="12" t="s">
        <v>36</v>
      </c>
      <c r="AX112" s="12" t="s">
        <v>75</v>
      </c>
      <c r="AY112" s="196" t="s">
        <v>149</v>
      </c>
    </row>
    <row r="113" spans="2:51" s="13" customFormat="1" ht="12">
      <c r="B113" s="202"/>
      <c r="D113" s="192" t="s">
        <v>160</v>
      </c>
      <c r="E113" s="203" t="s">
        <v>3</v>
      </c>
      <c r="F113" s="204" t="s">
        <v>169</v>
      </c>
      <c r="H113" s="205">
        <v>2</v>
      </c>
      <c r="I113" s="206"/>
      <c r="L113" s="202"/>
      <c r="M113" s="207"/>
      <c r="N113" s="208"/>
      <c r="O113" s="208"/>
      <c r="P113" s="208"/>
      <c r="Q113" s="208"/>
      <c r="R113" s="208"/>
      <c r="S113" s="208"/>
      <c r="T113" s="209"/>
      <c r="AT113" s="203" t="s">
        <v>160</v>
      </c>
      <c r="AU113" s="203" t="s">
        <v>85</v>
      </c>
      <c r="AV113" s="13" t="s">
        <v>85</v>
      </c>
      <c r="AW113" s="13" t="s">
        <v>36</v>
      </c>
      <c r="AX113" s="13" t="s">
        <v>75</v>
      </c>
      <c r="AY113" s="203" t="s">
        <v>149</v>
      </c>
    </row>
    <row r="114" spans="2:51" s="14" customFormat="1" ht="12">
      <c r="B114" s="210"/>
      <c r="D114" s="192" t="s">
        <v>160</v>
      </c>
      <c r="E114" s="211" t="s">
        <v>3</v>
      </c>
      <c r="F114" s="212" t="s">
        <v>170</v>
      </c>
      <c r="H114" s="213">
        <v>3</v>
      </c>
      <c r="I114" s="214"/>
      <c r="L114" s="210"/>
      <c r="M114" s="215"/>
      <c r="N114" s="216"/>
      <c r="O114" s="216"/>
      <c r="P114" s="216"/>
      <c r="Q114" s="216"/>
      <c r="R114" s="216"/>
      <c r="S114" s="216"/>
      <c r="T114" s="217"/>
      <c r="AT114" s="211" t="s">
        <v>160</v>
      </c>
      <c r="AU114" s="211" t="s">
        <v>85</v>
      </c>
      <c r="AV114" s="14" t="s">
        <v>150</v>
      </c>
      <c r="AW114" s="14" t="s">
        <v>36</v>
      </c>
      <c r="AX114" s="14" t="s">
        <v>83</v>
      </c>
      <c r="AY114" s="211" t="s">
        <v>149</v>
      </c>
    </row>
    <row r="115" spans="2:65" s="1" customFormat="1" ht="16.5" customHeight="1">
      <c r="B115" s="178"/>
      <c r="C115" s="218" t="s">
        <v>85</v>
      </c>
      <c r="D115" s="218" t="s">
        <v>171</v>
      </c>
      <c r="E115" s="219" t="s">
        <v>172</v>
      </c>
      <c r="F115" s="220" t="s">
        <v>173</v>
      </c>
      <c r="G115" s="221" t="s">
        <v>174</v>
      </c>
      <c r="H115" s="222">
        <v>1</v>
      </c>
      <c r="I115" s="223"/>
      <c r="J115" s="224">
        <f>ROUND(I115*H115,2)</f>
        <v>0</v>
      </c>
      <c r="K115" s="220" t="s">
        <v>3</v>
      </c>
      <c r="L115" s="225"/>
      <c r="M115" s="226" t="s">
        <v>3</v>
      </c>
      <c r="N115" s="227" t="s">
        <v>46</v>
      </c>
      <c r="O115" s="71"/>
      <c r="P115" s="188">
        <f>O115*H115</f>
        <v>0</v>
      </c>
      <c r="Q115" s="188">
        <v>0.112</v>
      </c>
      <c r="R115" s="188">
        <f>Q115*H115</f>
        <v>0.112</v>
      </c>
      <c r="S115" s="188">
        <v>0</v>
      </c>
      <c r="T115" s="189">
        <f>S115*H115</f>
        <v>0</v>
      </c>
      <c r="AR115" s="190" t="s">
        <v>175</v>
      </c>
      <c r="AT115" s="190" t="s">
        <v>171</v>
      </c>
      <c r="AU115" s="190" t="s">
        <v>85</v>
      </c>
      <c r="AY115" s="19" t="s">
        <v>149</v>
      </c>
      <c r="BE115" s="191">
        <f>IF(N115="základní",J115,0)</f>
        <v>0</v>
      </c>
      <c r="BF115" s="191">
        <f>IF(N115="snížená",J115,0)</f>
        <v>0</v>
      </c>
      <c r="BG115" s="191">
        <f>IF(N115="zákl. přenesená",J115,0)</f>
        <v>0</v>
      </c>
      <c r="BH115" s="191">
        <f>IF(N115="sníž. přenesená",J115,0)</f>
        <v>0</v>
      </c>
      <c r="BI115" s="191">
        <f>IF(N115="nulová",J115,0)</f>
        <v>0</v>
      </c>
      <c r="BJ115" s="19" t="s">
        <v>83</v>
      </c>
      <c r="BK115" s="191">
        <f>ROUND(I115*H115,2)</f>
        <v>0</v>
      </c>
      <c r="BL115" s="19" t="s">
        <v>150</v>
      </c>
      <c r="BM115" s="190" t="s">
        <v>176</v>
      </c>
    </row>
    <row r="116" spans="2:63" s="11" customFormat="1" ht="22.8" customHeight="1">
      <c r="B116" s="165"/>
      <c r="D116" s="166" t="s">
        <v>74</v>
      </c>
      <c r="E116" s="176" t="s">
        <v>177</v>
      </c>
      <c r="F116" s="176" t="s">
        <v>178</v>
      </c>
      <c r="I116" s="168"/>
      <c r="J116" s="177">
        <f>BK116</f>
        <v>0</v>
      </c>
      <c r="L116" s="165"/>
      <c r="M116" s="170"/>
      <c r="N116" s="171"/>
      <c r="O116" s="171"/>
      <c r="P116" s="172">
        <f>SUM(P117:P328)</f>
        <v>0</v>
      </c>
      <c r="Q116" s="171"/>
      <c r="R116" s="172">
        <f>SUM(R117:R328)</f>
        <v>16.41606423</v>
      </c>
      <c r="S116" s="171"/>
      <c r="T116" s="173">
        <f>SUM(T117:T328)</f>
        <v>0</v>
      </c>
      <c r="AR116" s="166" t="s">
        <v>83</v>
      </c>
      <c r="AT116" s="174" t="s">
        <v>74</v>
      </c>
      <c r="AU116" s="174" t="s">
        <v>83</v>
      </c>
      <c r="AY116" s="166" t="s">
        <v>149</v>
      </c>
      <c r="BK116" s="175">
        <f>SUM(BK117:BK328)</f>
        <v>0</v>
      </c>
    </row>
    <row r="117" spans="2:65" s="1" customFormat="1" ht="24" customHeight="1">
      <c r="B117" s="178"/>
      <c r="C117" s="179" t="s">
        <v>179</v>
      </c>
      <c r="D117" s="179" t="s">
        <v>152</v>
      </c>
      <c r="E117" s="180" t="s">
        <v>180</v>
      </c>
      <c r="F117" s="181" t="s">
        <v>181</v>
      </c>
      <c r="G117" s="182" t="s">
        <v>182</v>
      </c>
      <c r="H117" s="183">
        <v>16.51</v>
      </c>
      <c r="I117" s="184"/>
      <c r="J117" s="185">
        <f>ROUND(I117*H117,2)</f>
        <v>0</v>
      </c>
      <c r="K117" s="181" t="s">
        <v>156</v>
      </c>
      <c r="L117" s="38"/>
      <c r="M117" s="186" t="s">
        <v>3</v>
      </c>
      <c r="N117" s="187" t="s">
        <v>46</v>
      </c>
      <c r="O117" s="71"/>
      <c r="P117" s="188">
        <f>O117*H117</f>
        <v>0</v>
      </c>
      <c r="Q117" s="188">
        <v>0.017</v>
      </c>
      <c r="R117" s="188">
        <f>Q117*H117</f>
        <v>0.28067000000000003</v>
      </c>
      <c r="S117" s="188">
        <v>0</v>
      </c>
      <c r="T117" s="189">
        <f>S117*H117</f>
        <v>0</v>
      </c>
      <c r="AR117" s="190" t="s">
        <v>150</v>
      </c>
      <c r="AT117" s="190" t="s">
        <v>152</v>
      </c>
      <c r="AU117" s="190" t="s">
        <v>85</v>
      </c>
      <c r="AY117" s="19" t="s">
        <v>149</v>
      </c>
      <c r="BE117" s="191">
        <f>IF(N117="základní",J117,0)</f>
        <v>0</v>
      </c>
      <c r="BF117" s="191">
        <f>IF(N117="snížená",J117,0)</f>
        <v>0</v>
      </c>
      <c r="BG117" s="191">
        <f>IF(N117="zákl. přenesená",J117,0)</f>
        <v>0</v>
      </c>
      <c r="BH117" s="191">
        <f>IF(N117="sníž. přenesená",J117,0)</f>
        <v>0</v>
      </c>
      <c r="BI117" s="191">
        <f>IF(N117="nulová",J117,0)</f>
        <v>0</v>
      </c>
      <c r="BJ117" s="19" t="s">
        <v>83</v>
      </c>
      <c r="BK117" s="191">
        <f>ROUND(I117*H117,2)</f>
        <v>0</v>
      </c>
      <c r="BL117" s="19" t="s">
        <v>150</v>
      </c>
      <c r="BM117" s="190" t="s">
        <v>183</v>
      </c>
    </row>
    <row r="118" spans="2:47" s="1" customFormat="1" ht="12">
      <c r="B118" s="38"/>
      <c r="D118" s="192" t="s">
        <v>158</v>
      </c>
      <c r="F118" s="193" t="s">
        <v>184</v>
      </c>
      <c r="I118" s="123"/>
      <c r="L118" s="38"/>
      <c r="M118" s="194"/>
      <c r="N118" s="71"/>
      <c r="O118" s="71"/>
      <c r="P118" s="71"/>
      <c r="Q118" s="71"/>
      <c r="R118" s="71"/>
      <c r="S118" s="71"/>
      <c r="T118" s="72"/>
      <c r="AT118" s="19" t="s">
        <v>158</v>
      </c>
      <c r="AU118" s="19" t="s">
        <v>85</v>
      </c>
    </row>
    <row r="119" spans="2:51" s="12" customFormat="1" ht="12">
      <c r="B119" s="195"/>
      <c r="D119" s="192" t="s">
        <v>160</v>
      </c>
      <c r="E119" s="196" t="s">
        <v>3</v>
      </c>
      <c r="F119" s="197" t="s">
        <v>161</v>
      </c>
      <c r="H119" s="196" t="s">
        <v>3</v>
      </c>
      <c r="I119" s="198"/>
      <c r="L119" s="195"/>
      <c r="M119" s="199"/>
      <c r="N119" s="200"/>
      <c r="O119" s="200"/>
      <c r="P119" s="200"/>
      <c r="Q119" s="200"/>
      <c r="R119" s="200"/>
      <c r="S119" s="200"/>
      <c r="T119" s="201"/>
      <c r="AT119" s="196" t="s">
        <v>160</v>
      </c>
      <c r="AU119" s="196" t="s">
        <v>85</v>
      </c>
      <c r="AV119" s="12" t="s">
        <v>83</v>
      </c>
      <c r="AW119" s="12" t="s">
        <v>36</v>
      </c>
      <c r="AX119" s="12" t="s">
        <v>75</v>
      </c>
      <c r="AY119" s="196" t="s">
        <v>149</v>
      </c>
    </row>
    <row r="120" spans="2:51" s="12" customFormat="1" ht="12">
      <c r="B120" s="195"/>
      <c r="D120" s="192" t="s">
        <v>160</v>
      </c>
      <c r="E120" s="196" t="s">
        <v>3</v>
      </c>
      <c r="F120" s="197" t="s">
        <v>185</v>
      </c>
      <c r="H120" s="196" t="s">
        <v>3</v>
      </c>
      <c r="I120" s="198"/>
      <c r="L120" s="195"/>
      <c r="M120" s="199"/>
      <c r="N120" s="200"/>
      <c r="O120" s="200"/>
      <c r="P120" s="200"/>
      <c r="Q120" s="200"/>
      <c r="R120" s="200"/>
      <c r="S120" s="200"/>
      <c r="T120" s="201"/>
      <c r="AT120" s="196" t="s">
        <v>160</v>
      </c>
      <c r="AU120" s="196" t="s">
        <v>85</v>
      </c>
      <c r="AV120" s="12" t="s">
        <v>83</v>
      </c>
      <c r="AW120" s="12" t="s">
        <v>36</v>
      </c>
      <c r="AX120" s="12" t="s">
        <v>75</v>
      </c>
      <c r="AY120" s="196" t="s">
        <v>149</v>
      </c>
    </row>
    <row r="121" spans="2:51" s="12" customFormat="1" ht="12">
      <c r="B121" s="195"/>
      <c r="D121" s="192" t="s">
        <v>160</v>
      </c>
      <c r="E121" s="196" t="s">
        <v>3</v>
      </c>
      <c r="F121" s="197" t="s">
        <v>186</v>
      </c>
      <c r="H121" s="196" t="s">
        <v>3</v>
      </c>
      <c r="I121" s="198"/>
      <c r="L121" s="195"/>
      <c r="M121" s="199"/>
      <c r="N121" s="200"/>
      <c r="O121" s="200"/>
      <c r="P121" s="200"/>
      <c r="Q121" s="200"/>
      <c r="R121" s="200"/>
      <c r="S121" s="200"/>
      <c r="T121" s="201"/>
      <c r="AT121" s="196" t="s">
        <v>160</v>
      </c>
      <c r="AU121" s="196" t="s">
        <v>85</v>
      </c>
      <c r="AV121" s="12" t="s">
        <v>83</v>
      </c>
      <c r="AW121" s="12" t="s">
        <v>36</v>
      </c>
      <c r="AX121" s="12" t="s">
        <v>75</v>
      </c>
      <c r="AY121" s="196" t="s">
        <v>149</v>
      </c>
    </row>
    <row r="122" spans="2:51" s="12" customFormat="1" ht="12">
      <c r="B122" s="195"/>
      <c r="D122" s="192" t="s">
        <v>160</v>
      </c>
      <c r="E122" s="196" t="s">
        <v>3</v>
      </c>
      <c r="F122" s="197" t="s">
        <v>187</v>
      </c>
      <c r="H122" s="196" t="s">
        <v>3</v>
      </c>
      <c r="I122" s="198"/>
      <c r="L122" s="195"/>
      <c r="M122" s="199"/>
      <c r="N122" s="200"/>
      <c r="O122" s="200"/>
      <c r="P122" s="200"/>
      <c r="Q122" s="200"/>
      <c r="R122" s="200"/>
      <c r="S122" s="200"/>
      <c r="T122" s="201"/>
      <c r="AT122" s="196" t="s">
        <v>160</v>
      </c>
      <c r="AU122" s="196" t="s">
        <v>85</v>
      </c>
      <c r="AV122" s="12" t="s">
        <v>83</v>
      </c>
      <c r="AW122" s="12" t="s">
        <v>36</v>
      </c>
      <c r="AX122" s="12" t="s">
        <v>75</v>
      </c>
      <c r="AY122" s="196" t="s">
        <v>149</v>
      </c>
    </row>
    <row r="123" spans="2:51" s="13" customFormat="1" ht="12">
      <c r="B123" s="202"/>
      <c r="D123" s="192" t="s">
        <v>160</v>
      </c>
      <c r="E123" s="203" t="s">
        <v>3</v>
      </c>
      <c r="F123" s="204" t="s">
        <v>188</v>
      </c>
      <c r="H123" s="205">
        <v>16.51</v>
      </c>
      <c r="I123" s="206"/>
      <c r="L123" s="202"/>
      <c r="M123" s="207"/>
      <c r="N123" s="208"/>
      <c r="O123" s="208"/>
      <c r="P123" s="208"/>
      <c r="Q123" s="208"/>
      <c r="R123" s="208"/>
      <c r="S123" s="208"/>
      <c r="T123" s="209"/>
      <c r="AT123" s="203" t="s">
        <v>160</v>
      </c>
      <c r="AU123" s="203" t="s">
        <v>85</v>
      </c>
      <c r="AV123" s="13" t="s">
        <v>85</v>
      </c>
      <c r="AW123" s="13" t="s">
        <v>36</v>
      </c>
      <c r="AX123" s="13" t="s">
        <v>83</v>
      </c>
      <c r="AY123" s="203" t="s">
        <v>149</v>
      </c>
    </row>
    <row r="124" spans="2:65" s="1" customFormat="1" ht="16.5" customHeight="1">
      <c r="B124" s="178"/>
      <c r="C124" s="179" t="s">
        <v>150</v>
      </c>
      <c r="D124" s="179" t="s">
        <v>152</v>
      </c>
      <c r="E124" s="180" t="s">
        <v>189</v>
      </c>
      <c r="F124" s="181" t="s">
        <v>190</v>
      </c>
      <c r="G124" s="182" t="s">
        <v>174</v>
      </c>
      <c r="H124" s="183">
        <v>1</v>
      </c>
      <c r="I124" s="184"/>
      <c r="J124" s="185">
        <f>ROUND(I124*H124,2)</f>
        <v>0</v>
      </c>
      <c r="K124" s="181" t="s">
        <v>156</v>
      </c>
      <c r="L124" s="38"/>
      <c r="M124" s="186" t="s">
        <v>3</v>
      </c>
      <c r="N124" s="187" t="s">
        <v>46</v>
      </c>
      <c r="O124" s="71"/>
      <c r="P124" s="188">
        <f>O124*H124</f>
        <v>0</v>
      </c>
      <c r="Q124" s="188">
        <v>0.00366</v>
      </c>
      <c r="R124" s="188">
        <f>Q124*H124</f>
        <v>0.00366</v>
      </c>
      <c r="S124" s="188">
        <v>0</v>
      </c>
      <c r="T124" s="189">
        <f>S124*H124</f>
        <v>0</v>
      </c>
      <c r="AR124" s="190" t="s">
        <v>150</v>
      </c>
      <c r="AT124" s="190" t="s">
        <v>152</v>
      </c>
      <c r="AU124" s="190" t="s">
        <v>85</v>
      </c>
      <c r="AY124" s="19" t="s">
        <v>149</v>
      </c>
      <c r="BE124" s="191">
        <f>IF(N124="základní",J124,0)</f>
        <v>0</v>
      </c>
      <c r="BF124" s="191">
        <f>IF(N124="snížená",J124,0)</f>
        <v>0</v>
      </c>
      <c r="BG124" s="191">
        <f>IF(N124="zákl. přenesená",J124,0)</f>
        <v>0</v>
      </c>
      <c r="BH124" s="191">
        <f>IF(N124="sníž. přenesená",J124,0)</f>
        <v>0</v>
      </c>
      <c r="BI124" s="191">
        <f>IF(N124="nulová",J124,0)</f>
        <v>0</v>
      </c>
      <c r="BJ124" s="19" t="s">
        <v>83</v>
      </c>
      <c r="BK124" s="191">
        <f>ROUND(I124*H124,2)</f>
        <v>0</v>
      </c>
      <c r="BL124" s="19" t="s">
        <v>150</v>
      </c>
      <c r="BM124" s="190" t="s">
        <v>191</v>
      </c>
    </row>
    <row r="125" spans="2:51" s="12" customFormat="1" ht="12">
      <c r="B125" s="195"/>
      <c r="D125" s="192" t="s">
        <v>160</v>
      </c>
      <c r="E125" s="196" t="s">
        <v>3</v>
      </c>
      <c r="F125" s="197" t="s">
        <v>192</v>
      </c>
      <c r="H125" s="196" t="s">
        <v>3</v>
      </c>
      <c r="I125" s="198"/>
      <c r="L125" s="195"/>
      <c r="M125" s="199"/>
      <c r="N125" s="200"/>
      <c r="O125" s="200"/>
      <c r="P125" s="200"/>
      <c r="Q125" s="200"/>
      <c r="R125" s="200"/>
      <c r="S125" s="200"/>
      <c r="T125" s="201"/>
      <c r="AT125" s="196" t="s">
        <v>160</v>
      </c>
      <c r="AU125" s="196" t="s">
        <v>85</v>
      </c>
      <c r="AV125" s="12" t="s">
        <v>83</v>
      </c>
      <c r="AW125" s="12" t="s">
        <v>36</v>
      </c>
      <c r="AX125" s="12" t="s">
        <v>75</v>
      </c>
      <c r="AY125" s="196" t="s">
        <v>149</v>
      </c>
    </row>
    <row r="126" spans="2:51" s="13" customFormat="1" ht="12">
      <c r="B126" s="202"/>
      <c r="D126" s="192" t="s">
        <v>160</v>
      </c>
      <c r="E126" s="203" t="s">
        <v>3</v>
      </c>
      <c r="F126" s="204" t="s">
        <v>83</v>
      </c>
      <c r="H126" s="205">
        <v>1</v>
      </c>
      <c r="I126" s="206"/>
      <c r="L126" s="202"/>
      <c r="M126" s="207"/>
      <c r="N126" s="208"/>
      <c r="O126" s="208"/>
      <c r="P126" s="208"/>
      <c r="Q126" s="208"/>
      <c r="R126" s="208"/>
      <c r="S126" s="208"/>
      <c r="T126" s="209"/>
      <c r="AT126" s="203" t="s">
        <v>160</v>
      </c>
      <c r="AU126" s="203" t="s">
        <v>85</v>
      </c>
      <c r="AV126" s="13" t="s">
        <v>85</v>
      </c>
      <c r="AW126" s="13" t="s">
        <v>36</v>
      </c>
      <c r="AX126" s="13" t="s">
        <v>83</v>
      </c>
      <c r="AY126" s="203" t="s">
        <v>149</v>
      </c>
    </row>
    <row r="127" spans="2:65" s="1" customFormat="1" ht="16.5" customHeight="1">
      <c r="B127" s="178"/>
      <c r="C127" s="179" t="s">
        <v>193</v>
      </c>
      <c r="D127" s="179" t="s">
        <v>152</v>
      </c>
      <c r="E127" s="180" t="s">
        <v>194</v>
      </c>
      <c r="F127" s="181" t="s">
        <v>195</v>
      </c>
      <c r="G127" s="182" t="s">
        <v>182</v>
      </c>
      <c r="H127" s="183">
        <v>12.61</v>
      </c>
      <c r="I127" s="184"/>
      <c r="J127" s="185">
        <f>ROUND(I127*H127,2)</f>
        <v>0</v>
      </c>
      <c r="K127" s="181" t="s">
        <v>156</v>
      </c>
      <c r="L127" s="38"/>
      <c r="M127" s="186" t="s">
        <v>3</v>
      </c>
      <c r="N127" s="187" t="s">
        <v>46</v>
      </c>
      <c r="O127" s="71"/>
      <c r="P127" s="188">
        <f>O127*H127</f>
        <v>0</v>
      </c>
      <c r="Q127" s="188">
        <v>0.03273</v>
      </c>
      <c r="R127" s="188">
        <f>Q127*H127</f>
        <v>0.4127253</v>
      </c>
      <c r="S127" s="188">
        <v>0</v>
      </c>
      <c r="T127" s="189">
        <f>S127*H127</f>
        <v>0</v>
      </c>
      <c r="AR127" s="190" t="s">
        <v>150</v>
      </c>
      <c r="AT127" s="190" t="s">
        <v>152</v>
      </c>
      <c r="AU127" s="190" t="s">
        <v>85</v>
      </c>
      <c r="AY127" s="19" t="s">
        <v>149</v>
      </c>
      <c r="BE127" s="191">
        <f>IF(N127="základní",J127,0)</f>
        <v>0</v>
      </c>
      <c r="BF127" s="191">
        <f>IF(N127="snížená",J127,0)</f>
        <v>0</v>
      </c>
      <c r="BG127" s="191">
        <f>IF(N127="zákl. přenesená",J127,0)</f>
        <v>0</v>
      </c>
      <c r="BH127" s="191">
        <f>IF(N127="sníž. přenesená",J127,0)</f>
        <v>0</v>
      </c>
      <c r="BI127" s="191">
        <f>IF(N127="nulová",J127,0)</f>
        <v>0</v>
      </c>
      <c r="BJ127" s="19" t="s">
        <v>83</v>
      </c>
      <c r="BK127" s="191">
        <f>ROUND(I127*H127,2)</f>
        <v>0</v>
      </c>
      <c r="BL127" s="19" t="s">
        <v>150</v>
      </c>
      <c r="BM127" s="190" t="s">
        <v>196</v>
      </c>
    </row>
    <row r="128" spans="2:47" s="1" customFormat="1" ht="12">
      <c r="B128" s="38"/>
      <c r="D128" s="192" t="s">
        <v>158</v>
      </c>
      <c r="F128" s="193" t="s">
        <v>197</v>
      </c>
      <c r="I128" s="123"/>
      <c r="L128" s="38"/>
      <c r="M128" s="194"/>
      <c r="N128" s="71"/>
      <c r="O128" s="71"/>
      <c r="P128" s="71"/>
      <c r="Q128" s="71"/>
      <c r="R128" s="71"/>
      <c r="S128" s="71"/>
      <c r="T128" s="72"/>
      <c r="AT128" s="19" t="s">
        <v>158</v>
      </c>
      <c r="AU128" s="19" t="s">
        <v>85</v>
      </c>
    </row>
    <row r="129" spans="2:51" s="12" customFormat="1" ht="12">
      <c r="B129" s="195"/>
      <c r="D129" s="192" t="s">
        <v>160</v>
      </c>
      <c r="E129" s="196" t="s">
        <v>3</v>
      </c>
      <c r="F129" s="197" t="s">
        <v>161</v>
      </c>
      <c r="H129" s="196" t="s">
        <v>3</v>
      </c>
      <c r="I129" s="198"/>
      <c r="L129" s="195"/>
      <c r="M129" s="199"/>
      <c r="N129" s="200"/>
      <c r="O129" s="200"/>
      <c r="P129" s="200"/>
      <c r="Q129" s="200"/>
      <c r="R129" s="200"/>
      <c r="S129" s="200"/>
      <c r="T129" s="201"/>
      <c r="AT129" s="196" t="s">
        <v>160</v>
      </c>
      <c r="AU129" s="196" t="s">
        <v>85</v>
      </c>
      <c r="AV129" s="12" t="s">
        <v>83</v>
      </c>
      <c r="AW129" s="12" t="s">
        <v>36</v>
      </c>
      <c r="AX129" s="12" t="s">
        <v>75</v>
      </c>
      <c r="AY129" s="196" t="s">
        <v>149</v>
      </c>
    </row>
    <row r="130" spans="2:51" s="12" customFormat="1" ht="12">
      <c r="B130" s="195"/>
      <c r="D130" s="192" t="s">
        <v>160</v>
      </c>
      <c r="E130" s="196" t="s">
        <v>3</v>
      </c>
      <c r="F130" s="197" t="s">
        <v>185</v>
      </c>
      <c r="H130" s="196" t="s">
        <v>3</v>
      </c>
      <c r="I130" s="198"/>
      <c r="L130" s="195"/>
      <c r="M130" s="199"/>
      <c r="N130" s="200"/>
      <c r="O130" s="200"/>
      <c r="P130" s="200"/>
      <c r="Q130" s="200"/>
      <c r="R130" s="200"/>
      <c r="S130" s="200"/>
      <c r="T130" s="201"/>
      <c r="AT130" s="196" t="s">
        <v>160</v>
      </c>
      <c r="AU130" s="196" t="s">
        <v>85</v>
      </c>
      <c r="AV130" s="12" t="s">
        <v>83</v>
      </c>
      <c r="AW130" s="12" t="s">
        <v>36</v>
      </c>
      <c r="AX130" s="12" t="s">
        <v>75</v>
      </c>
      <c r="AY130" s="196" t="s">
        <v>149</v>
      </c>
    </row>
    <row r="131" spans="2:51" s="12" customFormat="1" ht="12">
      <c r="B131" s="195"/>
      <c r="D131" s="192" t="s">
        <v>160</v>
      </c>
      <c r="E131" s="196" t="s">
        <v>3</v>
      </c>
      <c r="F131" s="197" t="s">
        <v>186</v>
      </c>
      <c r="H131" s="196" t="s">
        <v>3</v>
      </c>
      <c r="I131" s="198"/>
      <c r="L131" s="195"/>
      <c r="M131" s="199"/>
      <c r="N131" s="200"/>
      <c r="O131" s="200"/>
      <c r="P131" s="200"/>
      <c r="Q131" s="200"/>
      <c r="R131" s="200"/>
      <c r="S131" s="200"/>
      <c r="T131" s="201"/>
      <c r="AT131" s="196" t="s">
        <v>160</v>
      </c>
      <c r="AU131" s="196" t="s">
        <v>85</v>
      </c>
      <c r="AV131" s="12" t="s">
        <v>83</v>
      </c>
      <c r="AW131" s="12" t="s">
        <v>36</v>
      </c>
      <c r="AX131" s="12" t="s">
        <v>75</v>
      </c>
      <c r="AY131" s="196" t="s">
        <v>149</v>
      </c>
    </row>
    <row r="132" spans="2:51" s="12" customFormat="1" ht="12">
      <c r="B132" s="195"/>
      <c r="D132" s="192" t="s">
        <v>160</v>
      </c>
      <c r="E132" s="196" t="s">
        <v>3</v>
      </c>
      <c r="F132" s="197" t="s">
        <v>187</v>
      </c>
      <c r="H132" s="196" t="s">
        <v>3</v>
      </c>
      <c r="I132" s="198"/>
      <c r="L132" s="195"/>
      <c r="M132" s="199"/>
      <c r="N132" s="200"/>
      <c r="O132" s="200"/>
      <c r="P132" s="200"/>
      <c r="Q132" s="200"/>
      <c r="R132" s="200"/>
      <c r="S132" s="200"/>
      <c r="T132" s="201"/>
      <c r="AT132" s="196" t="s">
        <v>160</v>
      </c>
      <c r="AU132" s="196" t="s">
        <v>85</v>
      </c>
      <c r="AV132" s="12" t="s">
        <v>83</v>
      </c>
      <c r="AW132" s="12" t="s">
        <v>36</v>
      </c>
      <c r="AX132" s="12" t="s">
        <v>75</v>
      </c>
      <c r="AY132" s="196" t="s">
        <v>149</v>
      </c>
    </row>
    <row r="133" spans="2:51" s="13" customFormat="1" ht="12">
      <c r="B133" s="202"/>
      <c r="D133" s="192" t="s">
        <v>160</v>
      </c>
      <c r="E133" s="203" t="s">
        <v>3</v>
      </c>
      <c r="F133" s="204" t="s">
        <v>198</v>
      </c>
      <c r="H133" s="205">
        <v>9</v>
      </c>
      <c r="I133" s="206"/>
      <c r="L133" s="202"/>
      <c r="M133" s="207"/>
      <c r="N133" s="208"/>
      <c r="O133" s="208"/>
      <c r="P133" s="208"/>
      <c r="Q133" s="208"/>
      <c r="R133" s="208"/>
      <c r="S133" s="208"/>
      <c r="T133" s="209"/>
      <c r="AT133" s="203" t="s">
        <v>160</v>
      </c>
      <c r="AU133" s="203" t="s">
        <v>85</v>
      </c>
      <c r="AV133" s="13" t="s">
        <v>85</v>
      </c>
      <c r="AW133" s="13" t="s">
        <v>36</v>
      </c>
      <c r="AX133" s="13" t="s">
        <v>75</v>
      </c>
      <c r="AY133" s="203" t="s">
        <v>149</v>
      </c>
    </row>
    <row r="134" spans="2:51" s="12" customFormat="1" ht="12">
      <c r="B134" s="195"/>
      <c r="D134" s="192" t="s">
        <v>160</v>
      </c>
      <c r="E134" s="196" t="s">
        <v>3</v>
      </c>
      <c r="F134" s="197" t="s">
        <v>199</v>
      </c>
      <c r="H134" s="196" t="s">
        <v>3</v>
      </c>
      <c r="I134" s="198"/>
      <c r="L134" s="195"/>
      <c r="M134" s="199"/>
      <c r="N134" s="200"/>
      <c r="O134" s="200"/>
      <c r="P134" s="200"/>
      <c r="Q134" s="200"/>
      <c r="R134" s="200"/>
      <c r="S134" s="200"/>
      <c r="T134" s="201"/>
      <c r="AT134" s="196" t="s">
        <v>160</v>
      </c>
      <c r="AU134" s="196" t="s">
        <v>85</v>
      </c>
      <c r="AV134" s="12" t="s">
        <v>83</v>
      </c>
      <c r="AW134" s="12" t="s">
        <v>36</v>
      </c>
      <c r="AX134" s="12" t="s">
        <v>75</v>
      </c>
      <c r="AY134" s="196" t="s">
        <v>149</v>
      </c>
    </row>
    <row r="135" spans="2:51" s="13" customFormat="1" ht="12">
      <c r="B135" s="202"/>
      <c r="D135" s="192" t="s">
        <v>160</v>
      </c>
      <c r="E135" s="203" t="s">
        <v>3</v>
      </c>
      <c r="F135" s="204" t="s">
        <v>200</v>
      </c>
      <c r="H135" s="205">
        <v>3.61</v>
      </c>
      <c r="I135" s="206"/>
      <c r="L135" s="202"/>
      <c r="M135" s="207"/>
      <c r="N135" s="208"/>
      <c r="O135" s="208"/>
      <c r="P135" s="208"/>
      <c r="Q135" s="208"/>
      <c r="R135" s="208"/>
      <c r="S135" s="208"/>
      <c r="T135" s="209"/>
      <c r="AT135" s="203" t="s">
        <v>160</v>
      </c>
      <c r="AU135" s="203" t="s">
        <v>85</v>
      </c>
      <c r="AV135" s="13" t="s">
        <v>85</v>
      </c>
      <c r="AW135" s="13" t="s">
        <v>36</v>
      </c>
      <c r="AX135" s="13" t="s">
        <v>75</v>
      </c>
      <c r="AY135" s="203" t="s">
        <v>149</v>
      </c>
    </row>
    <row r="136" spans="2:51" s="14" customFormat="1" ht="12">
      <c r="B136" s="210"/>
      <c r="D136" s="192" t="s">
        <v>160</v>
      </c>
      <c r="E136" s="211" t="s">
        <v>3</v>
      </c>
      <c r="F136" s="212" t="s">
        <v>170</v>
      </c>
      <c r="H136" s="213">
        <v>12.61</v>
      </c>
      <c r="I136" s="214"/>
      <c r="L136" s="210"/>
      <c r="M136" s="215"/>
      <c r="N136" s="216"/>
      <c r="O136" s="216"/>
      <c r="P136" s="216"/>
      <c r="Q136" s="216"/>
      <c r="R136" s="216"/>
      <c r="S136" s="216"/>
      <c r="T136" s="217"/>
      <c r="AT136" s="211" t="s">
        <v>160</v>
      </c>
      <c r="AU136" s="211" t="s">
        <v>85</v>
      </c>
      <c r="AV136" s="14" t="s">
        <v>150</v>
      </c>
      <c r="AW136" s="14" t="s">
        <v>36</v>
      </c>
      <c r="AX136" s="14" t="s">
        <v>83</v>
      </c>
      <c r="AY136" s="211" t="s">
        <v>149</v>
      </c>
    </row>
    <row r="137" spans="2:65" s="1" customFormat="1" ht="24" customHeight="1">
      <c r="B137" s="178"/>
      <c r="C137" s="179" t="s">
        <v>177</v>
      </c>
      <c r="D137" s="179" t="s">
        <v>152</v>
      </c>
      <c r="E137" s="180" t="s">
        <v>201</v>
      </c>
      <c r="F137" s="181" t="s">
        <v>202</v>
      </c>
      <c r="G137" s="182" t="s">
        <v>182</v>
      </c>
      <c r="H137" s="183">
        <v>8.52</v>
      </c>
      <c r="I137" s="184"/>
      <c r="J137" s="185">
        <f>ROUND(I137*H137,2)</f>
        <v>0</v>
      </c>
      <c r="K137" s="181" t="s">
        <v>156</v>
      </c>
      <c r="L137" s="38"/>
      <c r="M137" s="186" t="s">
        <v>3</v>
      </c>
      <c r="N137" s="187" t="s">
        <v>46</v>
      </c>
      <c r="O137" s="71"/>
      <c r="P137" s="188">
        <f>O137*H137</f>
        <v>0</v>
      </c>
      <c r="Q137" s="188">
        <v>0.0156</v>
      </c>
      <c r="R137" s="188">
        <f>Q137*H137</f>
        <v>0.13291199999999997</v>
      </c>
      <c r="S137" s="188">
        <v>0</v>
      </c>
      <c r="T137" s="189">
        <f>S137*H137</f>
        <v>0</v>
      </c>
      <c r="AR137" s="190" t="s">
        <v>150</v>
      </c>
      <c r="AT137" s="190" t="s">
        <v>152</v>
      </c>
      <c r="AU137" s="190" t="s">
        <v>85</v>
      </c>
      <c r="AY137" s="19" t="s">
        <v>149</v>
      </c>
      <c r="BE137" s="191">
        <f>IF(N137="základní",J137,0)</f>
        <v>0</v>
      </c>
      <c r="BF137" s="191">
        <f>IF(N137="snížená",J137,0)</f>
        <v>0</v>
      </c>
      <c r="BG137" s="191">
        <f>IF(N137="zákl. přenesená",J137,0)</f>
        <v>0</v>
      </c>
      <c r="BH137" s="191">
        <f>IF(N137="sníž. přenesená",J137,0)</f>
        <v>0</v>
      </c>
      <c r="BI137" s="191">
        <f>IF(N137="nulová",J137,0)</f>
        <v>0</v>
      </c>
      <c r="BJ137" s="19" t="s">
        <v>83</v>
      </c>
      <c r="BK137" s="191">
        <f>ROUND(I137*H137,2)</f>
        <v>0</v>
      </c>
      <c r="BL137" s="19" t="s">
        <v>150</v>
      </c>
      <c r="BM137" s="190" t="s">
        <v>203</v>
      </c>
    </row>
    <row r="138" spans="2:47" s="1" customFormat="1" ht="12">
      <c r="B138" s="38"/>
      <c r="D138" s="192" t="s">
        <v>158</v>
      </c>
      <c r="F138" s="193" t="s">
        <v>184</v>
      </c>
      <c r="I138" s="123"/>
      <c r="L138" s="38"/>
      <c r="M138" s="194"/>
      <c r="N138" s="71"/>
      <c r="O138" s="71"/>
      <c r="P138" s="71"/>
      <c r="Q138" s="71"/>
      <c r="R138" s="71"/>
      <c r="S138" s="71"/>
      <c r="T138" s="72"/>
      <c r="AT138" s="19" t="s">
        <v>158</v>
      </c>
      <c r="AU138" s="19" t="s">
        <v>85</v>
      </c>
    </row>
    <row r="139" spans="2:51" s="12" customFormat="1" ht="12">
      <c r="B139" s="195"/>
      <c r="D139" s="192" t="s">
        <v>160</v>
      </c>
      <c r="E139" s="196" t="s">
        <v>3</v>
      </c>
      <c r="F139" s="197" t="s">
        <v>204</v>
      </c>
      <c r="H139" s="196" t="s">
        <v>3</v>
      </c>
      <c r="I139" s="198"/>
      <c r="L139" s="195"/>
      <c r="M139" s="199"/>
      <c r="N139" s="200"/>
      <c r="O139" s="200"/>
      <c r="P139" s="200"/>
      <c r="Q139" s="200"/>
      <c r="R139" s="200"/>
      <c r="S139" s="200"/>
      <c r="T139" s="201"/>
      <c r="AT139" s="196" t="s">
        <v>160</v>
      </c>
      <c r="AU139" s="196" t="s">
        <v>85</v>
      </c>
      <c r="AV139" s="12" t="s">
        <v>83</v>
      </c>
      <c r="AW139" s="12" t="s">
        <v>36</v>
      </c>
      <c r="AX139" s="12" t="s">
        <v>75</v>
      </c>
      <c r="AY139" s="196" t="s">
        <v>149</v>
      </c>
    </row>
    <row r="140" spans="2:51" s="12" customFormat="1" ht="12">
      <c r="B140" s="195"/>
      <c r="D140" s="192" t="s">
        <v>160</v>
      </c>
      <c r="E140" s="196" t="s">
        <v>3</v>
      </c>
      <c r="F140" s="197" t="s">
        <v>186</v>
      </c>
      <c r="H140" s="196" t="s">
        <v>3</v>
      </c>
      <c r="I140" s="198"/>
      <c r="L140" s="195"/>
      <c r="M140" s="199"/>
      <c r="N140" s="200"/>
      <c r="O140" s="200"/>
      <c r="P140" s="200"/>
      <c r="Q140" s="200"/>
      <c r="R140" s="200"/>
      <c r="S140" s="200"/>
      <c r="T140" s="201"/>
      <c r="AT140" s="196" t="s">
        <v>160</v>
      </c>
      <c r="AU140" s="196" t="s">
        <v>85</v>
      </c>
      <c r="AV140" s="12" t="s">
        <v>83</v>
      </c>
      <c r="AW140" s="12" t="s">
        <v>36</v>
      </c>
      <c r="AX140" s="12" t="s">
        <v>75</v>
      </c>
      <c r="AY140" s="196" t="s">
        <v>149</v>
      </c>
    </row>
    <row r="141" spans="2:51" s="12" customFormat="1" ht="12">
      <c r="B141" s="195"/>
      <c r="D141" s="192" t="s">
        <v>160</v>
      </c>
      <c r="E141" s="196" t="s">
        <v>3</v>
      </c>
      <c r="F141" s="197" t="s">
        <v>205</v>
      </c>
      <c r="H141" s="196" t="s">
        <v>3</v>
      </c>
      <c r="I141" s="198"/>
      <c r="L141" s="195"/>
      <c r="M141" s="199"/>
      <c r="N141" s="200"/>
      <c r="O141" s="200"/>
      <c r="P141" s="200"/>
      <c r="Q141" s="200"/>
      <c r="R141" s="200"/>
      <c r="S141" s="200"/>
      <c r="T141" s="201"/>
      <c r="AT141" s="196" t="s">
        <v>160</v>
      </c>
      <c r="AU141" s="196" t="s">
        <v>85</v>
      </c>
      <c r="AV141" s="12" t="s">
        <v>83</v>
      </c>
      <c r="AW141" s="12" t="s">
        <v>36</v>
      </c>
      <c r="AX141" s="12" t="s">
        <v>75</v>
      </c>
      <c r="AY141" s="196" t="s">
        <v>149</v>
      </c>
    </row>
    <row r="142" spans="2:51" s="13" customFormat="1" ht="12">
      <c r="B142" s="202"/>
      <c r="D142" s="192" t="s">
        <v>160</v>
      </c>
      <c r="E142" s="203" t="s">
        <v>3</v>
      </c>
      <c r="F142" s="204" t="s">
        <v>206</v>
      </c>
      <c r="H142" s="205">
        <v>6.6</v>
      </c>
      <c r="I142" s="206"/>
      <c r="L142" s="202"/>
      <c r="M142" s="207"/>
      <c r="N142" s="208"/>
      <c r="O142" s="208"/>
      <c r="P142" s="208"/>
      <c r="Q142" s="208"/>
      <c r="R142" s="208"/>
      <c r="S142" s="208"/>
      <c r="T142" s="209"/>
      <c r="AT142" s="203" t="s">
        <v>160</v>
      </c>
      <c r="AU142" s="203" t="s">
        <v>85</v>
      </c>
      <c r="AV142" s="13" t="s">
        <v>85</v>
      </c>
      <c r="AW142" s="13" t="s">
        <v>36</v>
      </c>
      <c r="AX142" s="13" t="s">
        <v>75</v>
      </c>
      <c r="AY142" s="203" t="s">
        <v>149</v>
      </c>
    </row>
    <row r="143" spans="2:51" s="12" customFormat="1" ht="12">
      <c r="B143" s="195"/>
      <c r="D143" s="192" t="s">
        <v>160</v>
      </c>
      <c r="E143" s="196" t="s">
        <v>3</v>
      </c>
      <c r="F143" s="197" t="s">
        <v>199</v>
      </c>
      <c r="H143" s="196" t="s">
        <v>3</v>
      </c>
      <c r="I143" s="198"/>
      <c r="L143" s="195"/>
      <c r="M143" s="199"/>
      <c r="N143" s="200"/>
      <c r="O143" s="200"/>
      <c r="P143" s="200"/>
      <c r="Q143" s="200"/>
      <c r="R143" s="200"/>
      <c r="S143" s="200"/>
      <c r="T143" s="201"/>
      <c r="AT143" s="196" t="s">
        <v>160</v>
      </c>
      <c r="AU143" s="196" t="s">
        <v>85</v>
      </c>
      <c r="AV143" s="12" t="s">
        <v>83</v>
      </c>
      <c r="AW143" s="12" t="s">
        <v>36</v>
      </c>
      <c r="AX143" s="12" t="s">
        <v>75</v>
      </c>
      <c r="AY143" s="196" t="s">
        <v>149</v>
      </c>
    </row>
    <row r="144" spans="2:51" s="13" customFormat="1" ht="12">
      <c r="B144" s="202"/>
      <c r="D144" s="192" t="s">
        <v>160</v>
      </c>
      <c r="E144" s="203" t="s">
        <v>3</v>
      </c>
      <c r="F144" s="204" t="s">
        <v>207</v>
      </c>
      <c r="H144" s="205">
        <v>1.92</v>
      </c>
      <c r="I144" s="206"/>
      <c r="L144" s="202"/>
      <c r="M144" s="207"/>
      <c r="N144" s="208"/>
      <c r="O144" s="208"/>
      <c r="P144" s="208"/>
      <c r="Q144" s="208"/>
      <c r="R144" s="208"/>
      <c r="S144" s="208"/>
      <c r="T144" s="209"/>
      <c r="AT144" s="203" t="s">
        <v>160</v>
      </c>
      <c r="AU144" s="203" t="s">
        <v>85</v>
      </c>
      <c r="AV144" s="13" t="s">
        <v>85</v>
      </c>
      <c r="AW144" s="13" t="s">
        <v>36</v>
      </c>
      <c r="AX144" s="13" t="s">
        <v>75</v>
      </c>
      <c r="AY144" s="203" t="s">
        <v>149</v>
      </c>
    </row>
    <row r="145" spans="2:51" s="14" customFormat="1" ht="12">
      <c r="B145" s="210"/>
      <c r="D145" s="192" t="s">
        <v>160</v>
      </c>
      <c r="E145" s="211" t="s">
        <v>3</v>
      </c>
      <c r="F145" s="212" t="s">
        <v>170</v>
      </c>
      <c r="H145" s="213">
        <v>8.52</v>
      </c>
      <c r="I145" s="214"/>
      <c r="L145" s="210"/>
      <c r="M145" s="215"/>
      <c r="N145" s="216"/>
      <c r="O145" s="216"/>
      <c r="P145" s="216"/>
      <c r="Q145" s="216"/>
      <c r="R145" s="216"/>
      <c r="S145" s="216"/>
      <c r="T145" s="217"/>
      <c r="AT145" s="211" t="s">
        <v>160</v>
      </c>
      <c r="AU145" s="211" t="s">
        <v>85</v>
      </c>
      <c r="AV145" s="14" t="s">
        <v>150</v>
      </c>
      <c r="AW145" s="14" t="s">
        <v>36</v>
      </c>
      <c r="AX145" s="14" t="s">
        <v>83</v>
      </c>
      <c r="AY145" s="211" t="s">
        <v>149</v>
      </c>
    </row>
    <row r="146" spans="2:65" s="1" customFormat="1" ht="24" customHeight="1">
      <c r="B146" s="178"/>
      <c r="C146" s="179" t="s">
        <v>208</v>
      </c>
      <c r="D146" s="179" t="s">
        <v>152</v>
      </c>
      <c r="E146" s="180" t="s">
        <v>209</v>
      </c>
      <c r="F146" s="181" t="s">
        <v>210</v>
      </c>
      <c r="G146" s="182" t="s">
        <v>182</v>
      </c>
      <c r="H146" s="183">
        <v>26</v>
      </c>
      <c r="I146" s="184"/>
      <c r="J146" s="185">
        <f>ROUND(I146*H146,2)</f>
        <v>0</v>
      </c>
      <c r="K146" s="181" t="s">
        <v>156</v>
      </c>
      <c r="L146" s="38"/>
      <c r="M146" s="186" t="s">
        <v>3</v>
      </c>
      <c r="N146" s="187" t="s">
        <v>46</v>
      </c>
      <c r="O146" s="71"/>
      <c r="P146" s="188">
        <f>O146*H146</f>
        <v>0</v>
      </c>
      <c r="Q146" s="188">
        <v>0.017</v>
      </c>
      <c r="R146" s="188">
        <f>Q146*H146</f>
        <v>0.44200000000000006</v>
      </c>
      <c r="S146" s="188">
        <v>0</v>
      </c>
      <c r="T146" s="189">
        <f>S146*H146</f>
        <v>0</v>
      </c>
      <c r="AR146" s="190" t="s">
        <v>150</v>
      </c>
      <c r="AT146" s="190" t="s">
        <v>152</v>
      </c>
      <c r="AU146" s="190" t="s">
        <v>85</v>
      </c>
      <c r="AY146" s="19" t="s">
        <v>149</v>
      </c>
      <c r="BE146" s="191">
        <f>IF(N146="základní",J146,0)</f>
        <v>0</v>
      </c>
      <c r="BF146" s="191">
        <f>IF(N146="snížená",J146,0)</f>
        <v>0</v>
      </c>
      <c r="BG146" s="191">
        <f>IF(N146="zákl. přenesená",J146,0)</f>
        <v>0</v>
      </c>
      <c r="BH146" s="191">
        <f>IF(N146="sníž. přenesená",J146,0)</f>
        <v>0</v>
      </c>
      <c r="BI146" s="191">
        <f>IF(N146="nulová",J146,0)</f>
        <v>0</v>
      </c>
      <c r="BJ146" s="19" t="s">
        <v>83</v>
      </c>
      <c r="BK146" s="191">
        <f>ROUND(I146*H146,2)</f>
        <v>0</v>
      </c>
      <c r="BL146" s="19" t="s">
        <v>150</v>
      </c>
      <c r="BM146" s="190" t="s">
        <v>211</v>
      </c>
    </row>
    <row r="147" spans="2:47" s="1" customFormat="1" ht="12">
      <c r="B147" s="38"/>
      <c r="D147" s="192" t="s">
        <v>158</v>
      </c>
      <c r="F147" s="193" t="s">
        <v>184</v>
      </c>
      <c r="I147" s="123"/>
      <c r="L147" s="38"/>
      <c r="M147" s="194"/>
      <c r="N147" s="71"/>
      <c r="O147" s="71"/>
      <c r="P147" s="71"/>
      <c r="Q147" s="71"/>
      <c r="R147" s="71"/>
      <c r="S147" s="71"/>
      <c r="T147" s="72"/>
      <c r="AT147" s="19" t="s">
        <v>158</v>
      </c>
      <c r="AU147" s="19" t="s">
        <v>85</v>
      </c>
    </row>
    <row r="148" spans="2:51" s="12" customFormat="1" ht="12">
      <c r="B148" s="195"/>
      <c r="D148" s="192" t="s">
        <v>160</v>
      </c>
      <c r="E148" s="196" t="s">
        <v>3</v>
      </c>
      <c r="F148" s="197" t="s">
        <v>161</v>
      </c>
      <c r="H148" s="196" t="s">
        <v>3</v>
      </c>
      <c r="I148" s="198"/>
      <c r="L148" s="195"/>
      <c r="M148" s="199"/>
      <c r="N148" s="200"/>
      <c r="O148" s="200"/>
      <c r="P148" s="200"/>
      <c r="Q148" s="200"/>
      <c r="R148" s="200"/>
      <c r="S148" s="200"/>
      <c r="T148" s="201"/>
      <c r="AT148" s="196" t="s">
        <v>160</v>
      </c>
      <c r="AU148" s="196" t="s">
        <v>85</v>
      </c>
      <c r="AV148" s="12" t="s">
        <v>83</v>
      </c>
      <c r="AW148" s="12" t="s">
        <v>36</v>
      </c>
      <c r="AX148" s="12" t="s">
        <v>75</v>
      </c>
      <c r="AY148" s="196" t="s">
        <v>149</v>
      </c>
    </row>
    <row r="149" spans="2:51" s="12" customFormat="1" ht="12">
      <c r="B149" s="195"/>
      <c r="D149" s="192" t="s">
        <v>160</v>
      </c>
      <c r="E149" s="196" t="s">
        <v>3</v>
      </c>
      <c r="F149" s="197" t="s">
        <v>185</v>
      </c>
      <c r="H149" s="196" t="s">
        <v>3</v>
      </c>
      <c r="I149" s="198"/>
      <c r="L149" s="195"/>
      <c r="M149" s="199"/>
      <c r="N149" s="200"/>
      <c r="O149" s="200"/>
      <c r="P149" s="200"/>
      <c r="Q149" s="200"/>
      <c r="R149" s="200"/>
      <c r="S149" s="200"/>
      <c r="T149" s="201"/>
      <c r="AT149" s="196" t="s">
        <v>160</v>
      </c>
      <c r="AU149" s="196" t="s">
        <v>85</v>
      </c>
      <c r="AV149" s="12" t="s">
        <v>83</v>
      </c>
      <c r="AW149" s="12" t="s">
        <v>36</v>
      </c>
      <c r="AX149" s="12" t="s">
        <v>75</v>
      </c>
      <c r="AY149" s="196" t="s">
        <v>149</v>
      </c>
    </row>
    <row r="150" spans="2:51" s="12" customFormat="1" ht="12">
      <c r="B150" s="195"/>
      <c r="D150" s="192" t="s">
        <v>160</v>
      </c>
      <c r="E150" s="196" t="s">
        <v>3</v>
      </c>
      <c r="F150" s="197" t="s">
        <v>186</v>
      </c>
      <c r="H150" s="196" t="s">
        <v>3</v>
      </c>
      <c r="I150" s="198"/>
      <c r="L150" s="195"/>
      <c r="M150" s="199"/>
      <c r="N150" s="200"/>
      <c r="O150" s="200"/>
      <c r="P150" s="200"/>
      <c r="Q150" s="200"/>
      <c r="R150" s="200"/>
      <c r="S150" s="200"/>
      <c r="T150" s="201"/>
      <c r="AT150" s="196" t="s">
        <v>160</v>
      </c>
      <c r="AU150" s="196" t="s">
        <v>85</v>
      </c>
      <c r="AV150" s="12" t="s">
        <v>83</v>
      </c>
      <c r="AW150" s="12" t="s">
        <v>36</v>
      </c>
      <c r="AX150" s="12" t="s">
        <v>75</v>
      </c>
      <c r="AY150" s="196" t="s">
        <v>149</v>
      </c>
    </row>
    <row r="151" spans="2:51" s="12" customFormat="1" ht="12">
      <c r="B151" s="195"/>
      <c r="D151" s="192" t="s">
        <v>160</v>
      </c>
      <c r="E151" s="196" t="s">
        <v>3</v>
      </c>
      <c r="F151" s="197" t="s">
        <v>187</v>
      </c>
      <c r="H151" s="196" t="s">
        <v>3</v>
      </c>
      <c r="I151" s="198"/>
      <c r="L151" s="195"/>
      <c r="M151" s="199"/>
      <c r="N151" s="200"/>
      <c r="O151" s="200"/>
      <c r="P151" s="200"/>
      <c r="Q151" s="200"/>
      <c r="R151" s="200"/>
      <c r="S151" s="200"/>
      <c r="T151" s="201"/>
      <c r="AT151" s="196" t="s">
        <v>160</v>
      </c>
      <c r="AU151" s="196" t="s">
        <v>85</v>
      </c>
      <c r="AV151" s="12" t="s">
        <v>83</v>
      </c>
      <c r="AW151" s="12" t="s">
        <v>36</v>
      </c>
      <c r="AX151" s="12" t="s">
        <v>75</v>
      </c>
      <c r="AY151" s="196" t="s">
        <v>149</v>
      </c>
    </row>
    <row r="152" spans="2:51" s="13" customFormat="1" ht="12">
      <c r="B152" s="202"/>
      <c r="D152" s="192" t="s">
        <v>160</v>
      </c>
      <c r="E152" s="203" t="s">
        <v>3</v>
      </c>
      <c r="F152" s="204" t="s">
        <v>212</v>
      </c>
      <c r="H152" s="205">
        <v>20.64</v>
      </c>
      <c r="I152" s="206"/>
      <c r="L152" s="202"/>
      <c r="M152" s="207"/>
      <c r="N152" s="208"/>
      <c r="O152" s="208"/>
      <c r="P152" s="208"/>
      <c r="Q152" s="208"/>
      <c r="R152" s="208"/>
      <c r="S152" s="208"/>
      <c r="T152" s="209"/>
      <c r="AT152" s="203" t="s">
        <v>160</v>
      </c>
      <c r="AU152" s="203" t="s">
        <v>85</v>
      </c>
      <c r="AV152" s="13" t="s">
        <v>85</v>
      </c>
      <c r="AW152" s="13" t="s">
        <v>36</v>
      </c>
      <c r="AX152" s="13" t="s">
        <v>75</v>
      </c>
      <c r="AY152" s="203" t="s">
        <v>149</v>
      </c>
    </row>
    <row r="153" spans="2:51" s="13" customFormat="1" ht="12">
      <c r="B153" s="202"/>
      <c r="D153" s="192" t="s">
        <v>160</v>
      </c>
      <c r="E153" s="203" t="s">
        <v>3</v>
      </c>
      <c r="F153" s="204" t="s">
        <v>213</v>
      </c>
      <c r="H153" s="205">
        <v>-1.8</v>
      </c>
      <c r="I153" s="206"/>
      <c r="L153" s="202"/>
      <c r="M153" s="207"/>
      <c r="N153" s="208"/>
      <c r="O153" s="208"/>
      <c r="P153" s="208"/>
      <c r="Q153" s="208"/>
      <c r="R153" s="208"/>
      <c r="S153" s="208"/>
      <c r="T153" s="209"/>
      <c r="AT153" s="203" t="s">
        <v>160</v>
      </c>
      <c r="AU153" s="203" t="s">
        <v>85</v>
      </c>
      <c r="AV153" s="13" t="s">
        <v>85</v>
      </c>
      <c r="AW153" s="13" t="s">
        <v>36</v>
      </c>
      <c r="AX153" s="13" t="s">
        <v>75</v>
      </c>
      <c r="AY153" s="203" t="s">
        <v>149</v>
      </c>
    </row>
    <row r="154" spans="2:51" s="12" customFormat="1" ht="12">
      <c r="B154" s="195"/>
      <c r="D154" s="192" t="s">
        <v>160</v>
      </c>
      <c r="E154" s="196" t="s">
        <v>3</v>
      </c>
      <c r="F154" s="197" t="s">
        <v>205</v>
      </c>
      <c r="H154" s="196" t="s">
        <v>3</v>
      </c>
      <c r="I154" s="198"/>
      <c r="L154" s="195"/>
      <c r="M154" s="199"/>
      <c r="N154" s="200"/>
      <c r="O154" s="200"/>
      <c r="P154" s="200"/>
      <c r="Q154" s="200"/>
      <c r="R154" s="200"/>
      <c r="S154" s="200"/>
      <c r="T154" s="201"/>
      <c r="AT154" s="196" t="s">
        <v>160</v>
      </c>
      <c r="AU154" s="196" t="s">
        <v>85</v>
      </c>
      <c r="AV154" s="12" t="s">
        <v>83</v>
      </c>
      <c r="AW154" s="12" t="s">
        <v>36</v>
      </c>
      <c r="AX154" s="12" t="s">
        <v>75</v>
      </c>
      <c r="AY154" s="196" t="s">
        <v>149</v>
      </c>
    </row>
    <row r="155" spans="2:51" s="13" customFormat="1" ht="12">
      <c r="B155" s="202"/>
      <c r="D155" s="192" t="s">
        <v>160</v>
      </c>
      <c r="E155" s="203" t="s">
        <v>3</v>
      </c>
      <c r="F155" s="204" t="s">
        <v>214</v>
      </c>
      <c r="H155" s="205">
        <v>1.32</v>
      </c>
      <c r="I155" s="206"/>
      <c r="L155" s="202"/>
      <c r="M155" s="207"/>
      <c r="N155" s="208"/>
      <c r="O155" s="208"/>
      <c r="P155" s="208"/>
      <c r="Q155" s="208"/>
      <c r="R155" s="208"/>
      <c r="S155" s="208"/>
      <c r="T155" s="209"/>
      <c r="AT155" s="203" t="s">
        <v>160</v>
      </c>
      <c r="AU155" s="203" t="s">
        <v>85</v>
      </c>
      <c r="AV155" s="13" t="s">
        <v>85</v>
      </c>
      <c r="AW155" s="13" t="s">
        <v>36</v>
      </c>
      <c r="AX155" s="13" t="s">
        <v>75</v>
      </c>
      <c r="AY155" s="203" t="s">
        <v>149</v>
      </c>
    </row>
    <row r="156" spans="2:51" s="12" customFormat="1" ht="12">
      <c r="B156" s="195"/>
      <c r="D156" s="192" t="s">
        <v>160</v>
      </c>
      <c r="E156" s="196" t="s">
        <v>3</v>
      </c>
      <c r="F156" s="197" t="s">
        <v>199</v>
      </c>
      <c r="H156" s="196" t="s">
        <v>3</v>
      </c>
      <c r="I156" s="198"/>
      <c r="L156" s="195"/>
      <c r="M156" s="199"/>
      <c r="N156" s="200"/>
      <c r="O156" s="200"/>
      <c r="P156" s="200"/>
      <c r="Q156" s="200"/>
      <c r="R156" s="200"/>
      <c r="S156" s="200"/>
      <c r="T156" s="201"/>
      <c r="AT156" s="196" t="s">
        <v>160</v>
      </c>
      <c r="AU156" s="196" t="s">
        <v>85</v>
      </c>
      <c r="AV156" s="12" t="s">
        <v>83</v>
      </c>
      <c r="AW156" s="12" t="s">
        <v>36</v>
      </c>
      <c r="AX156" s="12" t="s">
        <v>75</v>
      </c>
      <c r="AY156" s="196" t="s">
        <v>149</v>
      </c>
    </row>
    <row r="157" spans="2:51" s="13" customFormat="1" ht="12">
      <c r="B157" s="202"/>
      <c r="D157" s="192" t="s">
        <v>160</v>
      </c>
      <c r="E157" s="203" t="s">
        <v>3</v>
      </c>
      <c r="F157" s="204" t="s">
        <v>215</v>
      </c>
      <c r="H157" s="205">
        <v>4.8</v>
      </c>
      <c r="I157" s="206"/>
      <c r="L157" s="202"/>
      <c r="M157" s="207"/>
      <c r="N157" s="208"/>
      <c r="O157" s="208"/>
      <c r="P157" s="208"/>
      <c r="Q157" s="208"/>
      <c r="R157" s="208"/>
      <c r="S157" s="208"/>
      <c r="T157" s="209"/>
      <c r="AT157" s="203" t="s">
        <v>160</v>
      </c>
      <c r="AU157" s="203" t="s">
        <v>85</v>
      </c>
      <c r="AV157" s="13" t="s">
        <v>85</v>
      </c>
      <c r="AW157" s="13" t="s">
        <v>36</v>
      </c>
      <c r="AX157" s="13" t="s">
        <v>75</v>
      </c>
      <c r="AY157" s="203" t="s">
        <v>149</v>
      </c>
    </row>
    <row r="158" spans="2:51" s="13" customFormat="1" ht="12">
      <c r="B158" s="202"/>
      <c r="D158" s="192" t="s">
        <v>160</v>
      </c>
      <c r="E158" s="203" t="s">
        <v>3</v>
      </c>
      <c r="F158" s="204" t="s">
        <v>216</v>
      </c>
      <c r="H158" s="205">
        <v>0.96</v>
      </c>
      <c r="I158" s="206"/>
      <c r="L158" s="202"/>
      <c r="M158" s="207"/>
      <c r="N158" s="208"/>
      <c r="O158" s="208"/>
      <c r="P158" s="208"/>
      <c r="Q158" s="208"/>
      <c r="R158" s="208"/>
      <c r="S158" s="208"/>
      <c r="T158" s="209"/>
      <c r="AT158" s="203" t="s">
        <v>160</v>
      </c>
      <c r="AU158" s="203" t="s">
        <v>85</v>
      </c>
      <c r="AV158" s="13" t="s">
        <v>85</v>
      </c>
      <c r="AW158" s="13" t="s">
        <v>36</v>
      </c>
      <c r="AX158" s="13" t="s">
        <v>75</v>
      </c>
      <c r="AY158" s="203" t="s">
        <v>149</v>
      </c>
    </row>
    <row r="159" spans="2:51" s="14" customFormat="1" ht="12">
      <c r="B159" s="210"/>
      <c r="D159" s="192" t="s">
        <v>160</v>
      </c>
      <c r="E159" s="211" t="s">
        <v>3</v>
      </c>
      <c r="F159" s="212" t="s">
        <v>170</v>
      </c>
      <c r="H159" s="213">
        <v>25.92</v>
      </c>
      <c r="I159" s="214"/>
      <c r="L159" s="210"/>
      <c r="M159" s="215"/>
      <c r="N159" s="216"/>
      <c r="O159" s="216"/>
      <c r="P159" s="216"/>
      <c r="Q159" s="216"/>
      <c r="R159" s="216"/>
      <c r="S159" s="216"/>
      <c r="T159" s="217"/>
      <c r="AT159" s="211" t="s">
        <v>160</v>
      </c>
      <c r="AU159" s="211" t="s">
        <v>85</v>
      </c>
      <c r="AV159" s="14" t="s">
        <v>150</v>
      </c>
      <c r="AW159" s="14" t="s">
        <v>36</v>
      </c>
      <c r="AX159" s="14" t="s">
        <v>75</v>
      </c>
      <c r="AY159" s="211" t="s">
        <v>149</v>
      </c>
    </row>
    <row r="160" spans="2:51" s="13" customFormat="1" ht="12">
      <c r="B160" s="202"/>
      <c r="D160" s="192" t="s">
        <v>160</v>
      </c>
      <c r="E160" s="203" t="s">
        <v>3</v>
      </c>
      <c r="F160" s="204" t="s">
        <v>217</v>
      </c>
      <c r="H160" s="205">
        <v>26</v>
      </c>
      <c r="I160" s="206"/>
      <c r="L160" s="202"/>
      <c r="M160" s="207"/>
      <c r="N160" s="208"/>
      <c r="O160" s="208"/>
      <c r="P160" s="208"/>
      <c r="Q160" s="208"/>
      <c r="R160" s="208"/>
      <c r="S160" s="208"/>
      <c r="T160" s="209"/>
      <c r="AT160" s="203" t="s">
        <v>160</v>
      </c>
      <c r="AU160" s="203" t="s">
        <v>85</v>
      </c>
      <c r="AV160" s="13" t="s">
        <v>85</v>
      </c>
      <c r="AW160" s="13" t="s">
        <v>36</v>
      </c>
      <c r="AX160" s="13" t="s">
        <v>83</v>
      </c>
      <c r="AY160" s="203" t="s">
        <v>149</v>
      </c>
    </row>
    <row r="161" spans="2:65" s="1" customFormat="1" ht="16.5" customHeight="1">
      <c r="B161" s="178"/>
      <c r="C161" s="179" t="s">
        <v>175</v>
      </c>
      <c r="D161" s="179" t="s">
        <v>152</v>
      </c>
      <c r="E161" s="180" t="s">
        <v>218</v>
      </c>
      <c r="F161" s="181" t="s">
        <v>219</v>
      </c>
      <c r="G161" s="182" t="s">
        <v>155</v>
      </c>
      <c r="H161" s="183">
        <v>24.5</v>
      </c>
      <c r="I161" s="184"/>
      <c r="J161" s="185">
        <f>ROUND(I161*H161,2)</f>
        <v>0</v>
      </c>
      <c r="K161" s="181" t="s">
        <v>156</v>
      </c>
      <c r="L161" s="38"/>
      <c r="M161" s="186" t="s">
        <v>3</v>
      </c>
      <c r="N161" s="187" t="s">
        <v>46</v>
      </c>
      <c r="O161" s="71"/>
      <c r="P161" s="188">
        <f>O161*H161</f>
        <v>0</v>
      </c>
      <c r="Q161" s="188">
        <v>0.0067</v>
      </c>
      <c r="R161" s="188">
        <f>Q161*H161</f>
        <v>0.16415000000000002</v>
      </c>
      <c r="S161" s="188">
        <v>0</v>
      </c>
      <c r="T161" s="189">
        <f>S161*H161</f>
        <v>0</v>
      </c>
      <c r="AR161" s="190" t="s">
        <v>150</v>
      </c>
      <c r="AT161" s="190" t="s">
        <v>152</v>
      </c>
      <c r="AU161" s="190" t="s">
        <v>85</v>
      </c>
      <c r="AY161" s="19" t="s">
        <v>149</v>
      </c>
      <c r="BE161" s="191">
        <f>IF(N161="základní",J161,0)</f>
        <v>0</v>
      </c>
      <c r="BF161" s="191">
        <f>IF(N161="snížená",J161,0)</f>
        <v>0</v>
      </c>
      <c r="BG161" s="191">
        <f>IF(N161="zákl. přenesená",J161,0)</f>
        <v>0</v>
      </c>
      <c r="BH161" s="191">
        <f>IF(N161="sníž. přenesená",J161,0)</f>
        <v>0</v>
      </c>
      <c r="BI161" s="191">
        <f>IF(N161="nulová",J161,0)</f>
        <v>0</v>
      </c>
      <c r="BJ161" s="19" t="s">
        <v>83</v>
      </c>
      <c r="BK161" s="191">
        <f>ROUND(I161*H161,2)</f>
        <v>0</v>
      </c>
      <c r="BL161" s="19" t="s">
        <v>150</v>
      </c>
      <c r="BM161" s="190" t="s">
        <v>220</v>
      </c>
    </row>
    <row r="162" spans="2:47" s="1" customFormat="1" ht="12">
      <c r="B162" s="38"/>
      <c r="D162" s="192" t="s">
        <v>158</v>
      </c>
      <c r="F162" s="193" t="s">
        <v>221</v>
      </c>
      <c r="I162" s="123"/>
      <c r="L162" s="38"/>
      <c r="M162" s="194"/>
      <c r="N162" s="71"/>
      <c r="O162" s="71"/>
      <c r="P162" s="71"/>
      <c r="Q162" s="71"/>
      <c r="R162" s="71"/>
      <c r="S162" s="71"/>
      <c r="T162" s="72"/>
      <c r="AT162" s="19" t="s">
        <v>158</v>
      </c>
      <c r="AU162" s="19" t="s">
        <v>85</v>
      </c>
    </row>
    <row r="163" spans="2:51" s="12" customFormat="1" ht="12">
      <c r="B163" s="195"/>
      <c r="D163" s="192" t="s">
        <v>160</v>
      </c>
      <c r="E163" s="196" t="s">
        <v>3</v>
      </c>
      <c r="F163" s="197" t="s">
        <v>161</v>
      </c>
      <c r="H163" s="196" t="s">
        <v>3</v>
      </c>
      <c r="I163" s="198"/>
      <c r="L163" s="195"/>
      <c r="M163" s="199"/>
      <c r="N163" s="200"/>
      <c r="O163" s="200"/>
      <c r="P163" s="200"/>
      <c r="Q163" s="200"/>
      <c r="R163" s="200"/>
      <c r="S163" s="200"/>
      <c r="T163" s="201"/>
      <c r="AT163" s="196" t="s">
        <v>160</v>
      </c>
      <c r="AU163" s="196" t="s">
        <v>85</v>
      </c>
      <c r="AV163" s="12" t="s">
        <v>83</v>
      </c>
      <c r="AW163" s="12" t="s">
        <v>36</v>
      </c>
      <c r="AX163" s="12" t="s">
        <v>75</v>
      </c>
      <c r="AY163" s="196" t="s">
        <v>149</v>
      </c>
    </row>
    <row r="164" spans="2:51" s="12" customFormat="1" ht="12">
      <c r="B164" s="195"/>
      <c r="D164" s="192" t="s">
        <v>160</v>
      </c>
      <c r="E164" s="196" t="s">
        <v>3</v>
      </c>
      <c r="F164" s="197" t="s">
        <v>222</v>
      </c>
      <c r="H164" s="196" t="s">
        <v>3</v>
      </c>
      <c r="I164" s="198"/>
      <c r="L164" s="195"/>
      <c r="M164" s="199"/>
      <c r="N164" s="200"/>
      <c r="O164" s="200"/>
      <c r="P164" s="200"/>
      <c r="Q164" s="200"/>
      <c r="R164" s="200"/>
      <c r="S164" s="200"/>
      <c r="T164" s="201"/>
      <c r="AT164" s="196" t="s">
        <v>160</v>
      </c>
      <c r="AU164" s="196" t="s">
        <v>85</v>
      </c>
      <c r="AV164" s="12" t="s">
        <v>83</v>
      </c>
      <c r="AW164" s="12" t="s">
        <v>36</v>
      </c>
      <c r="AX164" s="12" t="s">
        <v>75</v>
      </c>
      <c r="AY164" s="196" t="s">
        <v>149</v>
      </c>
    </row>
    <row r="165" spans="2:51" s="12" customFormat="1" ht="12">
      <c r="B165" s="195"/>
      <c r="D165" s="192" t="s">
        <v>160</v>
      </c>
      <c r="E165" s="196" t="s">
        <v>3</v>
      </c>
      <c r="F165" s="197" t="s">
        <v>223</v>
      </c>
      <c r="H165" s="196" t="s">
        <v>3</v>
      </c>
      <c r="I165" s="198"/>
      <c r="L165" s="195"/>
      <c r="M165" s="199"/>
      <c r="N165" s="200"/>
      <c r="O165" s="200"/>
      <c r="P165" s="200"/>
      <c r="Q165" s="200"/>
      <c r="R165" s="200"/>
      <c r="S165" s="200"/>
      <c r="T165" s="201"/>
      <c r="AT165" s="196" t="s">
        <v>160</v>
      </c>
      <c r="AU165" s="196" t="s">
        <v>85</v>
      </c>
      <c r="AV165" s="12" t="s">
        <v>83</v>
      </c>
      <c r="AW165" s="12" t="s">
        <v>36</v>
      </c>
      <c r="AX165" s="12" t="s">
        <v>75</v>
      </c>
      <c r="AY165" s="196" t="s">
        <v>149</v>
      </c>
    </row>
    <row r="166" spans="2:51" s="12" customFormat="1" ht="12">
      <c r="B166" s="195"/>
      <c r="D166" s="192" t="s">
        <v>160</v>
      </c>
      <c r="E166" s="196" t="s">
        <v>3</v>
      </c>
      <c r="F166" s="197" t="s">
        <v>204</v>
      </c>
      <c r="H166" s="196" t="s">
        <v>3</v>
      </c>
      <c r="I166" s="198"/>
      <c r="L166" s="195"/>
      <c r="M166" s="199"/>
      <c r="N166" s="200"/>
      <c r="O166" s="200"/>
      <c r="P166" s="200"/>
      <c r="Q166" s="200"/>
      <c r="R166" s="200"/>
      <c r="S166" s="200"/>
      <c r="T166" s="201"/>
      <c r="AT166" s="196" t="s">
        <v>160</v>
      </c>
      <c r="AU166" s="196" t="s">
        <v>85</v>
      </c>
      <c r="AV166" s="12" t="s">
        <v>83</v>
      </c>
      <c r="AW166" s="12" t="s">
        <v>36</v>
      </c>
      <c r="AX166" s="12" t="s">
        <v>75</v>
      </c>
      <c r="AY166" s="196" t="s">
        <v>149</v>
      </c>
    </row>
    <row r="167" spans="2:51" s="12" customFormat="1" ht="12">
      <c r="B167" s="195"/>
      <c r="D167" s="192" t="s">
        <v>160</v>
      </c>
      <c r="E167" s="196" t="s">
        <v>3</v>
      </c>
      <c r="F167" s="197" t="s">
        <v>186</v>
      </c>
      <c r="H167" s="196" t="s">
        <v>3</v>
      </c>
      <c r="I167" s="198"/>
      <c r="L167" s="195"/>
      <c r="M167" s="199"/>
      <c r="N167" s="200"/>
      <c r="O167" s="200"/>
      <c r="P167" s="200"/>
      <c r="Q167" s="200"/>
      <c r="R167" s="200"/>
      <c r="S167" s="200"/>
      <c r="T167" s="201"/>
      <c r="AT167" s="196" t="s">
        <v>160</v>
      </c>
      <c r="AU167" s="196" t="s">
        <v>85</v>
      </c>
      <c r="AV167" s="12" t="s">
        <v>83</v>
      </c>
      <c r="AW167" s="12" t="s">
        <v>36</v>
      </c>
      <c r="AX167" s="12" t="s">
        <v>75</v>
      </c>
      <c r="AY167" s="196" t="s">
        <v>149</v>
      </c>
    </row>
    <row r="168" spans="2:51" s="12" customFormat="1" ht="12">
      <c r="B168" s="195"/>
      <c r="D168" s="192" t="s">
        <v>160</v>
      </c>
      <c r="E168" s="196" t="s">
        <v>3</v>
      </c>
      <c r="F168" s="197" t="s">
        <v>205</v>
      </c>
      <c r="H168" s="196" t="s">
        <v>3</v>
      </c>
      <c r="I168" s="198"/>
      <c r="L168" s="195"/>
      <c r="M168" s="199"/>
      <c r="N168" s="200"/>
      <c r="O168" s="200"/>
      <c r="P168" s="200"/>
      <c r="Q168" s="200"/>
      <c r="R168" s="200"/>
      <c r="S168" s="200"/>
      <c r="T168" s="201"/>
      <c r="AT168" s="196" t="s">
        <v>160</v>
      </c>
      <c r="AU168" s="196" t="s">
        <v>85</v>
      </c>
      <c r="AV168" s="12" t="s">
        <v>83</v>
      </c>
      <c r="AW168" s="12" t="s">
        <v>36</v>
      </c>
      <c r="AX168" s="12" t="s">
        <v>75</v>
      </c>
      <c r="AY168" s="196" t="s">
        <v>149</v>
      </c>
    </row>
    <row r="169" spans="2:51" s="13" customFormat="1" ht="12">
      <c r="B169" s="202"/>
      <c r="D169" s="192" t="s">
        <v>160</v>
      </c>
      <c r="E169" s="203" t="s">
        <v>3</v>
      </c>
      <c r="F169" s="204" t="s">
        <v>224</v>
      </c>
      <c r="H169" s="205">
        <v>3.3</v>
      </c>
      <c r="I169" s="206"/>
      <c r="L169" s="202"/>
      <c r="M169" s="207"/>
      <c r="N169" s="208"/>
      <c r="O169" s="208"/>
      <c r="P169" s="208"/>
      <c r="Q169" s="208"/>
      <c r="R169" s="208"/>
      <c r="S169" s="208"/>
      <c r="T169" s="209"/>
      <c r="AT169" s="203" t="s">
        <v>160</v>
      </c>
      <c r="AU169" s="203" t="s">
        <v>85</v>
      </c>
      <c r="AV169" s="13" t="s">
        <v>85</v>
      </c>
      <c r="AW169" s="13" t="s">
        <v>36</v>
      </c>
      <c r="AX169" s="13" t="s">
        <v>75</v>
      </c>
      <c r="AY169" s="203" t="s">
        <v>149</v>
      </c>
    </row>
    <row r="170" spans="2:51" s="12" customFormat="1" ht="12">
      <c r="B170" s="195"/>
      <c r="D170" s="192" t="s">
        <v>160</v>
      </c>
      <c r="E170" s="196" t="s">
        <v>3</v>
      </c>
      <c r="F170" s="197" t="s">
        <v>199</v>
      </c>
      <c r="H170" s="196" t="s">
        <v>3</v>
      </c>
      <c r="I170" s="198"/>
      <c r="L170" s="195"/>
      <c r="M170" s="199"/>
      <c r="N170" s="200"/>
      <c r="O170" s="200"/>
      <c r="P170" s="200"/>
      <c r="Q170" s="200"/>
      <c r="R170" s="200"/>
      <c r="S170" s="200"/>
      <c r="T170" s="201"/>
      <c r="AT170" s="196" t="s">
        <v>160</v>
      </c>
      <c r="AU170" s="196" t="s">
        <v>85</v>
      </c>
      <c r="AV170" s="12" t="s">
        <v>83</v>
      </c>
      <c r="AW170" s="12" t="s">
        <v>36</v>
      </c>
      <c r="AX170" s="12" t="s">
        <v>75</v>
      </c>
      <c r="AY170" s="196" t="s">
        <v>149</v>
      </c>
    </row>
    <row r="171" spans="2:51" s="13" customFormat="1" ht="12">
      <c r="B171" s="202"/>
      <c r="D171" s="192" t="s">
        <v>160</v>
      </c>
      <c r="E171" s="203" t="s">
        <v>3</v>
      </c>
      <c r="F171" s="204" t="s">
        <v>225</v>
      </c>
      <c r="H171" s="205">
        <v>1.2</v>
      </c>
      <c r="I171" s="206"/>
      <c r="L171" s="202"/>
      <c r="M171" s="207"/>
      <c r="N171" s="208"/>
      <c r="O171" s="208"/>
      <c r="P171" s="208"/>
      <c r="Q171" s="208"/>
      <c r="R171" s="208"/>
      <c r="S171" s="208"/>
      <c r="T171" s="209"/>
      <c r="AT171" s="203" t="s">
        <v>160</v>
      </c>
      <c r="AU171" s="203" t="s">
        <v>85</v>
      </c>
      <c r="AV171" s="13" t="s">
        <v>85</v>
      </c>
      <c r="AW171" s="13" t="s">
        <v>36</v>
      </c>
      <c r="AX171" s="13" t="s">
        <v>75</v>
      </c>
      <c r="AY171" s="203" t="s">
        <v>149</v>
      </c>
    </row>
    <row r="172" spans="2:51" s="15" customFormat="1" ht="12">
      <c r="B172" s="228"/>
      <c r="D172" s="192" t="s">
        <v>160</v>
      </c>
      <c r="E172" s="229" t="s">
        <v>3</v>
      </c>
      <c r="F172" s="230" t="s">
        <v>226</v>
      </c>
      <c r="H172" s="231">
        <v>4.5</v>
      </c>
      <c r="I172" s="232"/>
      <c r="L172" s="228"/>
      <c r="M172" s="233"/>
      <c r="N172" s="234"/>
      <c r="O172" s="234"/>
      <c r="P172" s="234"/>
      <c r="Q172" s="234"/>
      <c r="R172" s="234"/>
      <c r="S172" s="234"/>
      <c r="T172" s="235"/>
      <c r="AT172" s="229" t="s">
        <v>160</v>
      </c>
      <c r="AU172" s="229" t="s">
        <v>85</v>
      </c>
      <c r="AV172" s="15" t="s">
        <v>179</v>
      </c>
      <c r="AW172" s="15" t="s">
        <v>36</v>
      </c>
      <c r="AX172" s="15" t="s">
        <v>75</v>
      </c>
      <c r="AY172" s="229" t="s">
        <v>149</v>
      </c>
    </row>
    <row r="173" spans="2:51" s="12" customFormat="1" ht="12">
      <c r="B173" s="195"/>
      <c r="D173" s="192" t="s">
        <v>160</v>
      </c>
      <c r="E173" s="196" t="s">
        <v>3</v>
      </c>
      <c r="F173" s="197" t="s">
        <v>161</v>
      </c>
      <c r="H173" s="196" t="s">
        <v>3</v>
      </c>
      <c r="I173" s="198"/>
      <c r="L173" s="195"/>
      <c r="M173" s="199"/>
      <c r="N173" s="200"/>
      <c r="O173" s="200"/>
      <c r="P173" s="200"/>
      <c r="Q173" s="200"/>
      <c r="R173" s="200"/>
      <c r="S173" s="200"/>
      <c r="T173" s="201"/>
      <c r="AT173" s="196" t="s">
        <v>160</v>
      </c>
      <c r="AU173" s="196" t="s">
        <v>85</v>
      </c>
      <c r="AV173" s="12" t="s">
        <v>83</v>
      </c>
      <c r="AW173" s="12" t="s">
        <v>36</v>
      </c>
      <c r="AX173" s="12" t="s">
        <v>75</v>
      </c>
      <c r="AY173" s="196" t="s">
        <v>149</v>
      </c>
    </row>
    <row r="174" spans="2:51" s="12" customFormat="1" ht="12">
      <c r="B174" s="195"/>
      <c r="D174" s="192" t="s">
        <v>160</v>
      </c>
      <c r="E174" s="196" t="s">
        <v>3</v>
      </c>
      <c r="F174" s="197" t="s">
        <v>185</v>
      </c>
      <c r="H174" s="196" t="s">
        <v>3</v>
      </c>
      <c r="I174" s="198"/>
      <c r="L174" s="195"/>
      <c r="M174" s="199"/>
      <c r="N174" s="200"/>
      <c r="O174" s="200"/>
      <c r="P174" s="200"/>
      <c r="Q174" s="200"/>
      <c r="R174" s="200"/>
      <c r="S174" s="200"/>
      <c r="T174" s="201"/>
      <c r="AT174" s="196" t="s">
        <v>160</v>
      </c>
      <c r="AU174" s="196" t="s">
        <v>85</v>
      </c>
      <c r="AV174" s="12" t="s">
        <v>83</v>
      </c>
      <c r="AW174" s="12" t="s">
        <v>36</v>
      </c>
      <c r="AX174" s="12" t="s">
        <v>75</v>
      </c>
      <c r="AY174" s="196" t="s">
        <v>149</v>
      </c>
    </row>
    <row r="175" spans="2:51" s="12" customFormat="1" ht="12">
      <c r="B175" s="195"/>
      <c r="D175" s="192" t="s">
        <v>160</v>
      </c>
      <c r="E175" s="196" t="s">
        <v>3</v>
      </c>
      <c r="F175" s="197" t="s">
        <v>186</v>
      </c>
      <c r="H175" s="196" t="s">
        <v>3</v>
      </c>
      <c r="I175" s="198"/>
      <c r="L175" s="195"/>
      <c r="M175" s="199"/>
      <c r="N175" s="200"/>
      <c r="O175" s="200"/>
      <c r="P175" s="200"/>
      <c r="Q175" s="200"/>
      <c r="R175" s="200"/>
      <c r="S175" s="200"/>
      <c r="T175" s="201"/>
      <c r="AT175" s="196" t="s">
        <v>160</v>
      </c>
      <c r="AU175" s="196" t="s">
        <v>85</v>
      </c>
      <c r="AV175" s="12" t="s">
        <v>83</v>
      </c>
      <c r="AW175" s="12" t="s">
        <v>36</v>
      </c>
      <c r="AX175" s="12" t="s">
        <v>75</v>
      </c>
      <c r="AY175" s="196" t="s">
        <v>149</v>
      </c>
    </row>
    <row r="176" spans="2:51" s="12" customFormat="1" ht="12">
      <c r="B176" s="195"/>
      <c r="D176" s="192" t="s">
        <v>160</v>
      </c>
      <c r="E176" s="196" t="s">
        <v>3</v>
      </c>
      <c r="F176" s="197" t="s">
        <v>187</v>
      </c>
      <c r="H176" s="196" t="s">
        <v>3</v>
      </c>
      <c r="I176" s="198"/>
      <c r="L176" s="195"/>
      <c r="M176" s="199"/>
      <c r="N176" s="200"/>
      <c r="O176" s="200"/>
      <c r="P176" s="200"/>
      <c r="Q176" s="200"/>
      <c r="R176" s="200"/>
      <c r="S176" s="200"/>
      <c r="T176" s="201"/>
      <c r="AT176" s="196" t="s">
        <v>160</v>
      </c>
      <c r="AU176" s="196" t="s">
        <v>85</v>
      </c>
      <c r="AV176" s="12" t="s">
        <v>83</v>
      </c>
      <c r="AW176" s="12" t="s">
        <v>36</v>
      </c>
      <c r="AX176" s="12" t="s">
        <v>75</v>
      </c>
      <c r="AY176" s="196" t="s">
        <v>149</v>
      </c>
    </row>
    <row r="177" spans="2:51" s="13" customFormat="1" ht="12">
      <c r="B177" s="202"/>
      <c r="D177" s="192" t="s">
        <v>160</v>
      </c>
      <c r="E177" s="203" t="s">
        <v>3</v>
      </c>
      <c r="F177" s="204" t="s">
        <v>227</v>
      </c>
      <c r="H177" s="205">
        <v>8.6</v>
      </c>
      <c r="I177" s="206"/>
      <c r="L177" s="202"/>
      <c r="M177" s="207"/>
      <c r="N177" s="208"/>
      <c r="O177" s="208"/>
      <c r="P177" s="208"/>
      <c r="Q177" s="208"/>
      <c r="R177" s="208"/>
      <c r="S177" s="208"/>
      <c r="T177" s="209"/>
      <c r="AT177" s="203" t="s">
        <v>160</v>
      </c>
      <c r="AU177" s="203" t="s">
        <v>85</v>
      </c>
      <c r="AV177" s="13" t="s">
        <v>85</v>
      </c>
      <c r="AW177" s="13" t="s">
        <v>36</v>
      </c>
      <c r="AX177" s="13" t="s">
        <v>75</v>
      </c>
      <c r="AY177" s="203" t="s">
        <v>149</v>
      </c>
    </row>
    <row r="178" spans="2:51" s="13" customFormat="1" ht="12">
      <c r="B178" s="202"/>
      <c r="D178" s="192" t="s">
        <v>160</v>
      </c>
      <c r="E178" s="203" t="s">
        <v>3</v>
      </c>
      <c r="F178" s="204" t="s">
        <v>228</v>
      </c>
      <c r="H178" s="205">
        <v>4.9</v>
      </c>
      <c r="I178" s="206"/>
      <c r="L178" s="202"/>
      <c r="M178" s="207"/>
      <c r="N178" s="208"/>
      <c r="O178" s="208"/>
      <c r="P178" s="208"/>
      <c r="Q178" s="208"/>
      <c r="R178" s="208"/>
      <c r="S178" s="208"/>
      <c r="T178" s="209"/>
      <c r="AT178" s="203" t="s">
        <v>160</v>
      </c>
      <c r="AU178" s="203" t="s">
        <v>85</v>
      </c>
      <c r="AV178" s="13" t="s">
        <v>85</v>
      </c>
      <c r="AW178" s="13" t="s">
        <v>36</v>
      </c>
      <c r="AX178" s="13" t="s">
        <v>75</v>
      </c>
      <c r="AY178" s="203" t="s">
        <v>149</v>
      </c>
    </row>
    <row r="179" spans="2:51" s="12" customFormat="1" ht="12">
      <c r="B179" s="195"/>
      <c r="D179" s="192" t="s">
        <v>160</v>
      </c>
      <c r="E179" s="196" t="s">
        <v>3</v>
      </c>
      <c r="F179" s="197" t="s">
        <v>205</v>
      </c>
      <c r="H179" s="196" t="s">
        <v>3</v>
      </c>
      <c r="I179" s="198"/>
      <c r="L179" s="195"/>
      <c r="M179" s="199"/>
      <c r="N179" s="200"/>
      <c r="O179" s="200"/>
      <c r="P179" s="200"/>
      <c r="Q179" s="200"/>
      <c r="R179" s="200"/>
      <c r="S179" s="200"/>
      <c r="T179" s="201"/>
      <c r="AT179" s="196" t="s">
        <v>160</v>
      </c>
      <c r="AU179" s="196" t="s">
        <v>85</v>
      </c>
      <c r="AV179" s="12" t="s">
        <v>83</v>
      </c>
      <c r="AW179" s="12" t="s">
        <v>36</v>
      </c>
      <c r="AX179" s="12" t="s">
        <v>75</v>
      </c>
      <c r="AY179" s="196" t="s">
        <v>149</v>
      </c>
    </row>
    <row r="180" spans="2:51" s="13" customFormat="1" ht="12">
      <c r="B180" s="202"/>
      <c r="D180" s="192" t="s">
        <v>160</v>
      </c>
      <c r="E180" s="203" t="s">
        <v>3</v>
      </c>
      <c r="F180" s="204" t="s">
        <v>229</v>
      </c>
      <c r="H180" s="205">
        <v>3.3</v>
      </c>
      <c r="I180" s="206"/>
      <c r="L180" s="202"/>
      <c r="M180" s="207"/>
      <c r="N180" s="208"/>
      <c r="O180" s="208"/>
      <c r="P180" s="208"/>
      <c r="Q180" s="208"/>
      <c r="R180" s="208"/>
      <c r="S180" s="208"/>
      <c r="T180" s="209"/>
      <c r="AT180" s="203" t="s">
        <v>160</v>
      </c>
      <c r="AU180" s="203" t="s">
        <v>85</v>
      </c>
      <c r="AV180" s="13" t="s">
        <v>85</v>
      </c>
      <c r="AW180" s="13" t="s">
        <v>36</v>
      </c>
      <c r="AX180" s="13" t="s">
        <v>75</v>
      </c>
      <c r="AY180" s="203" t="s">
        <v>149</v>
      </c>
    </row>
    <row r="181" spans="2:51" s="12" customFormat="1" ht="12">
      <c r="B181" s="195"/>
      <c r="D181" s="192" t="s">
        <v>160</v>
      </c>
      <c r="E181" s="196" t="s">
        <v>3</v>
      </c>
      <c r="F181" s="197" t="s">
        <v>199</v>
      </c>
      <c r="H181" s="196" t="s">
        <v>3</v>
      </c>
      <c r="I181" s="198"/>
      <c r="L181" s="195"/>
      <c r="M181" s="199"/>
      <c r="N181" s="200"/>
      <c r="O181" s="200"/>
      <c r="P181" s="200"/>
      <c r="Q181" s="200"/>
      <c r="R181" s="200"/>
      <c r="S181" s="200"/>
      <c r="T181" s="201"/>
      <c r="AT181" s="196" t="s">
        <v>160</v>
      </c>
      <c r="AU181" s="196" t="s">
        <v>85</v>
      </c>
      <c r="AV181" s="12" t="s">
        <v>83</v>
      </c>
      <c r="AW181" s="12" t="s">
        <v>36</v>
      </c>
      <c r="AX181" s="12" t="s">
        <v>75</v>
      </c>
      <c r="AY181" s="196" t="s">
        <v>149</v>
      </c>
    </row>
    <row r="182" spans="2:51" s="13" customFormat="1" ht="12">
      <c r="B182" s="202"/>
      <c r="D182" s="192" t="s">
        <v>160</v>
      </c>
      <c r="E182" s="203" t="s">
        <v>3</v>
      </c>
      <c r="F182" s="204" t="s">
        <v>230</v>
      </c>
      <c r="H182" s="205">
        <v>2</v>
      </c>
      <c r="I182" s="206"/>
      <c r="L182" s="202"/>
      <c r="M182" s="207"/>
      <c r="N182" s="208"/>
      <c r="O182" s="208"/>
      <c r="P182" s="208"/>
      <c r="Q182" s="208"/>
      <c r="R182" s="208"/>
      <c r="S182" s="208"/>
      <c r="T182" s="209"/>
      <c r="AT182" s="203" t="s">
        <v>160</v>
      </c>
      <c r="AU182" s="203" t="s">
        <v>85</v>
      </c>
      <c r="AV182" s="13" t="s">
        <v>85</v>
      </c>
      <c r="AW182" s="13" t="s">
        <v>36</v>
      </c>
      <c r="AX182" s="13" t="s">
        <v>75</v>
      </c>
      <c r="AY182" s="203" t="s">
        <v>149</v>
      </c>
    </row>
    <row r="183" spans="2:51" s="13" customFormat="1" ht="12">
      <c r="B183" s="202"/>
      <c r="D183" s="192" t="s">
        <v>160</v>
      </c>
      <c r="E183" s="203" t="s">
        <v>3</v>
      </c>
      <c r="F183" s="204" t="s">
        <v>231</v>
      </c>
      <c r="H183" s="205">
        <v>1.2</v>
      </c>
      <c r="I183" s="206"/>
      <c r="L183" s="202"/>
      <c r="M183" s="207"/>
      <c r="N183" s="208"/>
      <c r="O183" s="208"/>
      <c r="P183" s="208"/>
      <c r="Q183" s="208"/>
      <c r="R183" s="208"/>
      <c r="S183" s="208"/>
      <c r="T183" s="209"/>
      <c r="AT183" s="203" t="s">
        <v>160</v>
      </c>
      <c r="AU183" s="203" t="s">
        <v>85</v>
      </c>
      <c r="AV183" s="13" t="s">
        <v>85</v>
      </c>
      <c r="AW183" s="13" t="s">
        <v>36</v>
      </c>
      <c r="AX183" s="13" t="s">
        <v>75</v>
      </c>
      <c r="AY183" s="203" t="s">
        <v>149</v>
      </c>
    </row>
    <row r="184" spans="2:51" s="15" customFormat="1" ht="12">
      <c r="B184" s="228"/>
      <c r="D184" s="192" t="s">
        <v>160</v>
      </c>
      <c r="E184" s="229" t="s">
        <v>3</v>
      </c>
      <c r="F184" s="230" t="s">
        <v>226</v>
      </c>
      <c r="H184" s="231">
        <v>20</v>
      </c>
      <c r="I184" s="232"/>
      <c r="L184" s="228"/>
      <c r="M184" s="233"/>
      <c r="N184" s="234"/>
      <c r="O184" s="234"/>
      <c r="P184" s="234"/>
      <c r="Q184" s="234"/>
      <c r="R184" s="234"/>
      <c r="S184" s="234"/>
      <c r="T184" s="235"/>
      <c r="AT184" s="229" t="s">
        <v>160</v>
      </c>
      <c r="AU184" s="229" t="s">
        <v>85</v>
      </c>
      <c r="AV184" s="15" t="s">
        <v>179</v>
      </c>
      <c r="AW184" s="15" t="s">
        <v>36</v>
      </c>
      <c r="AX184" s="15" t="s">
        <v>75</v>
      </c>
      <c r="AY184" s="229" t="s">
        <v>149</v>
      </c>
    </row>
    <row r="185" spans="2:51" s="14" customFormat="1" ht="12">
      <c r="B185" s="210"/>
      <c r="D185" s="192" t="s">
        <v>160</v>
      </c>
      <c r="E185" s="211" t="s">
        <v>3</v>
      </c>
      <c r="F185" s="212" t="s">
        <v>170</v>
      </c>
      <c r="H185" s="213">
        <v>24.5</v>
      </c>
      <c r="I185" s="214"/>
      <c r="L185" s="210"/>
      <c r="M185" s="215"/>
      <c r="N185" s="216"/>
      <c r="O185" s="216"/>
      <c r="P185" s="216"/>
      <c r="Q185" s="216"/>
      <c r="R185" s="216"/>
      <c r="S185" s="216"/>
      <c r="T185" s="217"/>
      <c r="AT185" s="211" t="s">
        <v>160</v>
      </c>
      <c r="AU185" s="211" t="s">
        <v>85</v>
      </c>
      <c r="AV185" s="14" t="s">
        <v>150</v>
      </c>
      <c r="AW185" s="14" t="s">
        <v>36</v>
      </c>
      <c r="AX185" s="14" t="s">
        <v>83</v>
      </c>
      <c r="AY185" s="211" t="s">
        <v>149</v>
      </c>
    </row>
    <row r="186" spans="2:65" s="1" customFormat="1" ht="16.5" customHeight="1">
      <c r="B186" s="178"/>
      <c r="C186" s="179" t="s">
        <v>232</v>
      </c>
      <c r="D186" s="179" t="s">
        <v>152</v>
      </c>
      <c r="E186" s="180" t="s">
        <v>233</v>
      </c>
      <c r="F186" s="181" t="s">
        <v>234</v>
      </c>
      <c r="G186" s="182" t="s">
        <v>155</v>
      </c>
      <c r="H186" s="183">
        <v>14.2</v>
      </c>
      <c r="I186" s="184"/>
      <c r="J186" s="185">
        <f>ROUND(I186*H186,2)</f>
        <v>0</v>
      </c>
      <c r="K186" s="181" t="s">
        <v>156</v>
      </c>
      <c r="L186" s="38"/>
      <c r="M186" s="186" t="s">
        <v>3</v>
      </c>
      <c r="N186" s="187" t="s">
        <v>46</v>
      </c>
      <c r="O186" s="71"/>
      <c r="P186" s="188">
        <f>O186*H186</f>
        <v>0</v>
      </c>
      <c r="Q186" s="188">
        <v>0.0015</v>
      </c>
      <c r="R186" s="188">
        <f>Q186*H186</f>
        <v>0.0213</v>
      </c>
      <c r="S186" s="188">
        <v>0</v>
      </c>
      <c r="T186" s="189">
        <f>S186*H186</f>
        <v>0</v>
      </c>
      <c r="AR186" s="190" t="s">
        <v>150</v>
      </c>
      <c r="AT186" s="190" t="s">
        <v>152</v>
      </c>
      <c r="AU186" s="190" t="s">
        <v>85</v>
      </c>
      <c r="AY186" s="19" t="s">
        <v>149</v>
      </c>
      <c r="BE186" s="191">
        <f>IF(N186="základní",J186,0)</f>
        <v>0</v>
      </c>
      <c r="BF186" s="191">
        <f>IF(N186="snížená",J186,0)</f>
        <v>0</v>
      </c>
      <c r="BG186" s="191">
        <f>IF(N186="zákl. přenesená",J186,0)</f>
        <v>0</v>
      </c>
      <c r="BH186" s="191">
        <f>IF(N186="sníž. přenesená",J186,0)</f>
        <v>0</v>
      </c>
      <c r="BI186" s="191">
        <f>IF(N186="nulová",J186,0)</f>
        <v>0</v>
      </c>
      <c r="BJ186" s="19" t="s">
        <v>83</v>
      </c>
      <c r="BK186" s="191">
        <f>ROUND(I186*H186,2)</f>
        <v>0</v>
      </c>
      <c r="BL186" s="19" t="s">
        <v>150</v>
      </c>
      <c r="BM186" s="190" t="s">
        <v>235</v>
      </c>
    </row>
    <row r="187" spans="2:47" s="1" customFormat="1" ht="12">
      <c r="B187" s="38"/>
      <c r="D187" s="192" t="s">
        <v>158</v>
      </c>
      <c r="F187" s="193" t="s">
        <v>236</v>
      </c>
      <c r="I187" s="123"/>
      <c r="L187" s="38"/>
      <c r="M187" s="194"/>
      <c r="N187" s="71"/>
      <c r="O187" s="71"/>
      <c r="P187" s="71"/>
      <c r="Q187" s="71"/>
      <c r="R187" s="71"/>
      <c r="S187" s="71"/>
      <c r="T187" s="72"/>
      <c r="AT187" s="19" t="s">
        <v>158</v>
      </c>
      <c r="AU187" s="19" t="s">
        <v>85</v>
      </c>
    </row>
    <row r="188" spans="2:51" s="12" customFormat="1" ht="12">
      <c r="B188" s="195"/>
      <c r="D188" s="192" t="s">
        <v>160</v>
      </c>
      <c r="E188" s="196" t="s">
        <v>3</v>
      </c>
      <c r="F188" s="197" t="s">
        <v>186</v>
      </c>
      <c r="H188" s="196" t="s">
        <v>3</v>
      </c>
      <c r="I188" s="198"/>
      <c r="L188" s="195"/>
      <c r="M188" s="199"/>
      <c r="N188" s="200"/>
      <c r="O188" s="200"/>
      <c r="P188" s="200"/>
      <c r="Q188" s="200"/>
      <c r="R188" s="200"/>
      <c r="S188" s="200"/>
      <c r="T188" s="201"/>
      <c r="AT188" s="196" t="s">
        <v>160</v>
      </c>
      <c r="AU188" s="196" t="s">
        <v>85</v>
      </c>
      <c r="AV188" s="12" t="s">
        <v>83</v>
      </c>
      <c r="AW188" s="12" t="s">
        <v>36</v>
      </c>
      <c r="AX188" s="12" t="s">
        <v>75</v>
      </c>
      <c r="AY188" s="196" t="s">
        <v>149</v>
      </c>
    </row>
    <row r="189" spans="2:51" s="12" customFormat="1" ht="12">
      <c r="B189" s="195"/>
      <c r="D189" s="192" t="s">
        <v>160</v>
      </c>
      <c r="E189" s="196" t="s">
        <v>3</v>
      </c>
      <c r="F189" s="197" t="s">
        <v>187</v>
      </c>
      <c r="H189" s="196" t="s">
        <v>3</v>
      </c>
      <c r="I189" s="198"/>
      <c r="L189" s="195"/>
      <c r="M189" s="199"/>
      <c r="N189" s="200"/>
      <c r="O189" s="200"/>
      <c r="P189" s="200"/>
      <c r="Q189" s="200"/>
      <c r="R189" s="200"/>
      <c r="S189" s="200"/>
      <c r="T189" s="201"/>
      <c r="AT189" s="196" t="s">
        <v>160</v>
      </c>
      <c r="AU189" s="196" t="s">
        <v>85</v>
      </c>
      <c r="AV189" s="12" t="s">
        <v>83</v>
      </c>
      <c r="AW189" s="12" t="s">
        <v>36</v>
      </c>
      <c r="AX189" s="12" t="s">
        <v>75</v>
      </c>
      <c r="AY189" s="196" t="s">
        <v>149</v>
      </c>
    </row>
    <row r="190" spans="2:51" s="13" customFormat="1" ht="12">
      <c r="B190" s="202"/>
      <c r="D190" s="192" t="s">
        <v>160</v>
      </c>
      <c r="E190" s="203" t="s">
        <v>3</v>
      </c>
      <c r="F190" s="204" t="s">
        <v>237</v>
      </c>
      <c r="H190" s="205">
        <v>9.8</v>
      </c>
      <c r="I190" s="206"/>
      <c r="L190" s="202"/>
      <c r="M190" s="207"/>
      <c r="N190" s="208"/>
      <c r="O190" s="208"/>
      <c r="P190" s="208"/>
      <c r="Q190" s="208"/>
      <c r="R190" s="208"/>
      <c r="S190" s="208"/>
      <c r="T190" s="209"/>
      <c r="AT190" s="203" t="s">
        <v>160</v>
      </c>
      <c r="AU190" s="203" t="s">
        <v>85</v>
      </c>
      <c r="AV190" s="13" t="s">
        <v>85</v>
      </c>
      <c r="AW190" s="13" t="s">
        <v>36</v>
      </c>
      <c r="AX190" s="13" t="s">
        <v>75</v>
      </c>
      <c r="AY190" s="203" t="s">
        <v>149</v>
      </c>
    </row>
    <row r="191" spans="2:51" s="12" customFormat="1" ht="12">
      <c r="B191" s="195"/>
      <c r="D191" s="192" t="s">
        <v>160</v>
      </c>
      <c r="E191" s="196" t="s">
        <v>3</v>
      </c>
      <c r="F191" s="197" t="s">
        <v>199</v>
      </c>
      <c r="H191" s="196" t="s">
        <v>3</v>
      </c>
      <c r="I191" s="198"/>
      <c r="L191" s="195"/>
      <c r="M191" s="199"/>
      <c r="N191" s="200"/>
      <c r="O191" s="200"/>
      <c r="P191" s="200"/>
      <c r="Q191" s="200"/>
      <c r="R191" s="200"/>
      <c r="S191" s="200"/>
      <c r="T191" s="201"/>
      <c r="AT191" s="196" t="s">
        <v>160</v>
      </c>
      <c r="AU191" s="196" t="s">
        <v>85</v>
      </c>
      <c r="AV191" s="12" t="s">
        <v>83</v>
      </c>
      <c r="AW191" s="12" t="s">
        <v>36</v>
      </c>
      <c r="AX191" s="12" t="s">
        <v>75</v>
      </c>
      <c r="AY191" s="196" t="s">
        <v>149</v>
      </c>
    </row>
    <row r="192" spans="2:51" s="13" customFormat="1" ht="12">
      <c r="B192" s="202"/>
      <c r="D192" s="192" t="s">
        <v>160</v>
      </c>
      <c r="E192" s="203" t="s">
        <v>3</v>
      </c>
      <c r="F192" s="204" t="s">
        <v>238</v>
      </c>
      <c r="H192" s="205">
        <v>4.4</v>
      </c>
      <c r="I192" s="206"/>
      <c r="L192" s="202"/>
      <c r="M192" s="207"/>
      <c r="N192" s="208"/>
      <c r="O192" s="208"/>
      <c r="P192" s="208"/>
      <c r="Q192" s="208"/>
      <c r="R192" s="208"/>
      <c r="S192" s="208"/>
      <c r="T192" s="209"/>
      <c r="AT192" s="203" t="s">
        <v>160</v>
      </c>
      <c r="AU192" s="203" t="s">
        <v>85</v>
      </c>
      <c r="AV192" s="13" t="s">
        <v>85</v>
      </c>
      <c r="AW192" s="13" t="s">
        <v>36</v>
      </c>
      <c r="AX192" s="13" t="s">
        <v>75</v>
      </c>
      <c r="AY192" s="203" t="s">
        <v>149</v>
      </c>
    </row>
    <row r="193" spans="2:51" s="14" customFormat="1" ht="12">
      <c r="B193" s="210"/>
      <c r="D193" s="192" t="s">
        <v>160</v>
      </c>
      <c r="E193" s="211" t="s">
        <v>3</v>
      </c>
      <c r="F193" s="212" t="s">
        <v>170</v>
      </c>
      <c r="H193" s="213">
        <v>14.200000000000001</v>
      </c>
      <c r="I193" s="214"/>
      <c r="L193" s="210"/>
      <c r="M193" s="215"/>
      <c r="N193" s="216"/>
      <c r="O193" s="216"/>
      <c r="P193" s="216"/>
      <c r="Q193" s="216"/>
      <c r="R193" s="216"/>
      <c r="S193" s="216"/>
      <c r="T193" s="217"/>
      <c r="AT193" s="211" t="s">
        <v>160</v>
      </c>
      <c r="AU193" s="211" t="s">
        <v>85</v>
      </c>
      <c r="AV193" s="14" t="s">
        <v>150</v>
      </c>
      <c r="AW193" s="14" t="s">
        <v>36</v>
      </c>
      <c r="AX193" s="14" t="s">
        <v>83</v>
      </c>
      <c r="AY193" s="211" t="s">
        <v>149</v>
      </c>
    </row>
    <row r="194" spans="2:65" s="1" customFormat="1" ht="16.5" customHeight="1">
      <c r="B194" s="178"/>
      <c r="C194" s="179" t="s">
        <v>239</v>
      </c>
      <c r="D194" s="179" t="s">
        <v>152</v>
      </c>
      <c r="E194" s="180" t="s">
        <v>240</v>
      </c>
      <c r="F194" s="181" t="s">
        <v>241</v>
      </c>
      <c r="G194" s="182" t="s">
        <v>242</v>
      </c>
      <c r="H194" s="183">
        <v>3.48</v>
      </c>
      <c r="I194" s="184"/>
      <c r="J194" s="185">
        <f>ROUND(I194*H194,2)</f>
        <v>0</v>
      </c>
      <c r="K194" s="181" t="s">
        <v>156</v>
      </c>
      <c r="L194" s="38"/>
      <c r="M194" s="186" t="s">
        <v>3</v>
      </c>
      <c r="N194" s="187" t="s">
        <v>46</v>
      </c>
      <c r="O194" s="71"/>
      <c r="P194" s="188">
        <f>O194*H194</f>
        <v>0</v>
      </c>
      <c r="Q194" s="188">
        <v>2.45329</v>
      </c>
      <c r="R194" s="188">
        <f>Q194*H194</f>
        <v>8.5374492</v>
      </c>
      <c r="S194" s="188">
        <v>0</v>
      </c>
      <c r="T194" s="189">
        <f>S194*H194</f>
        <v>0</v>
      </c>
      <c r="AR194" s="190" t="s">
        <v>150</v>
      </c>
      <c r="AT194" s="190" t="s">
        <v>152</v>
      </c>
      <c r="AU194" s="190" t="s">
        <v>85</v>
      </c>
      <c r="AY194" s="19" t="s">
        <v>149</v>
      </c>
      <c r="BE194" s="191">
        <f>IF(N194="základní",J194,0)</f>
        <v>0</v>
      </c>
      <c r="BF194" s="191">
        <f>IF(N194="snížená",J194,0)</f>
        <v>0</v>
      </c>
      <c r="BG194" s="191">
        <f>IF(N194="zákl. přenesená",J194,0)</f>
        <v>0</v>
      </c>
      <c r="BH194" s="191">
        <f>IF(N194="sníž. přenesená",J194,0)</f>
        <v>0</v>
      </c>
      <c r="BI194" s="191">
        <f>IF(N194="nulová",J194,0)</f>
        <v>0</v>
      </c>
      <c r="BJ194" s="19" t="s">
        <v>83</v>
      </c>
      <c r="BK194" s="191">
        <f>ROUND(I194*H194,2)</f>
        <v>0</v>
      </c>
      <c r="BL194" s="19" t="s">
        <v>150</v>
      </c>
      <c r="BM194" s="190" t="s">
        <v>243</v>
      </c>
    </row>
    <row r="195" spans="2:47" s="1" customFormat="1" ht="12">
      <c r="B195" s="38"/>
      <c r="D195" s="192" t="s">
        <v>158</v>
      </c>
      <c r="F195" s="193" t="s">
        <v>244</v>
      </c>
      <c r="I195" s="123"/>
      <c r="L195" s="38"/>
      <c r="M195" s="194"/>
      <c r="N195" s="71"/>
      <c r="O195" s="71"/>
      <c r="P195" s="71"/>
      <c r="Q195" s="71"/>
      <c r="R195" s="71"/>
      <c r="S195" s="71"/>
      <c r="T195" s="72"/>
      <c r="AT195" s="19" t="s">
        <v>158</v>
      </c>
      <c r="AU195" s="19" t="s">
        <v>85</v>
      </c>
    </row>
    <row r="196" spans="2:51" s="12" customFormat="1" ht="12">
      <c r="B196" s="195"/>
      <c r="D196" s="192" t="s">
        <v>160</v>
      </c>
      <c r="E196" s="196" t="s">
        <v>3</v>
      </c>
      <c r="F196" s="197" t="s">
        <v>245</v>
      </c>
      <c r="H196" s="196" t="s">
        <v>3</v>
      </c>
      <c r="I196" s="198"/>
      <c r="L196" s="195"/>
      <c r="M196" s="199"/>
      <c r="N196" s="200"/>
      <c r="O196" s="200"/>
      <c r="P196" s="200"/>
      <c r="Q196" s="200"/>
      <c r="R196" s="200"/>
      <c r="S196" s="200"/>
      <c r="T196" s="201"/>
      <c r="AT196" s="196" t="s">
        <v>160</v>
      </c>
      <c r="AU196" s="196" t="s">
        <v>85</v>
      </c>
      <c r="AV196" s="12" t="s">
        <v>83</v>
      </c>
      <c r="AW196" s="12" t="s">
        <v>36</v>
      </c>
      <c r="AX196" s="12" t="s">
        <v>75</v>
      </c>
      <c r="AY196" s="196" t="s">
        <v>149</v>
      </c>
    </row>
    <row r="197" spans="2:51" s="12" customFormat="1" ht="12">
      <c r="B197" s="195"/>
      <c r="D197" s="192" t="s">
        <v>160</v>
      </c>
      <c r="E197" s="196" t="s">
        <v>3</v>
      </c>
      <c r="F197" s="197" t="s">
        <v>246</v>
      </c>
      <c r="H197" s="196" t="s">
        <v>3</v>
      </c>
      <c r="I197" s="198"/>
      <c r="L197" s="195"/>
      <c r="M197" s="199"/>
      <c r="N197" s="200"/>
      <c r="O197" s="200"/>
      <c r="P197" s="200"/>
      <c r="Q197" s="200"/>
      <c r="R197" s="200"/>
      <c r="S197" s="200"/>
      <c r="T197" s="201"/>
      <c r="AT197" s="196" t="s">
        <v>160</v>
      </c>
      <c r="AU197" s="196" t="s">
        <v>85</v>
      </c>
      <c r="AV197" s="12" t="s">
        <v>83</v>
      </c>
      <c r="AW197" s="12" t="s">
        <v>36</v>
      </c>
      <c r="AX197" s="12" t="s">
        <v>75</v>
      </c>
      <c r="AY197" s="196" t="s">
        <v>149</v>
      </c>
    </row>
    <row r="198" spans="2:51" s="12" customFormat="1" ht="12">
      <c r="B198" s="195"/>
      <c r="D198" s="192" t="s">
        <v>160</v>
      </c>
      <c r="E198" s="196" t="s">
        <v>3</v>
      </c>
      <c r="F198" s="197" t="s">
        <v>247</v>
      </c>
      <c r="H198" s="196" t="s">
        <v>3</v>
      </c>
      <c r="I198" s="198"/>
      <c r="L198" s="195"/>
      <c r="M198" s="199"/>
      <c r="N198" s="200"/>
      <c r="O198" s="200"/>
      <c r="P198" s="200"/>
      <c r="Q198" s="200"/>
      <c r="R198" s="200"/>
      <c r="S198" s="200"/>
      <c r="T198" s="201"/>
      <c r="AT198" s="196" t="s">
        <v>160</v>
      </c>
      <c r="AU198" s="196" t="s">
        <v>85</v>
      </c>
      <c r="AV198" s="12" t="s">
        <v>83</v>
      </c>
      <c r="AW198" s="12" t="s">
        <v>36</v>
      </c>
      <c r="AX198" s="12" t="s">
        <v>75</v>
      </c>
      <c r="AY198" s="196" t="s">
        <v>149</v>
      </c>
    </row>
    <row r="199" spans="2:51" s="12" customFormat="1" ht="12">
      <c r="B199" s="195"/>
      <c r="D199" s="192" t="s">
        <v>160</v>
      </c>
      <c r="E199" s="196" t="s">
        <v>3</v>
      </c>
      <c r="F199" s="197" t="s">
        <v>248</v>
      </c>
      <c r="H199" s="196" t="s">
        <v>3</v>
      </c>
      <c r="I199" s="198"/>
      <c r="L199" s="195"/>
      <c r="M199" s="199"/>
      <c r="N199" s="200"/>
      <c r="O199" s="200"/>
      <c r="P199" s="200"/>
      <c r="Q199" s="200"/>
      <c r="R199" s="200"/>
      <c r="S199" s="200"/>
      <c r="T199" s="201"/>
      <c r="AT199" s="196" t="s">
        <v>160</v>
      </c>
      <c r="AU199" s="196" t="s">
        <v>85</v>
      </c>
      <c r="AV199" s="12" t="s">
        <v>83</v>
      </c>
      <c r="AW199" s="12" t="s">
        <v>36</v>
      </c>
      <c r="AX199" s="12" t="s">
        <v>75</v>
      </c>
      <c r="AY199" s="196" t="s">
        <v>149</v>
      </c>
    </row>
    <row r="200" spans="2:51" s="13" customFormat="1" ht="12">
      <c r="B200" s="202"/>
      <c r="D200" s="192" t="s">
        <v>160</v>
      </c>
      <c r="E200" s="203" t="s">
        <v>3</v>
      </c>
      <c r="F200" s="204" t="s">
        <v>249</v>
      </c>
      <c r="H200" s="205">
        <v>3.48</v>
      </c>
      <c r="I200" s="206"/>
      <c r="L200" s="202"/>
      <c r="M200" s="207"/>
      <c r="N200" s="208"/>
      <c r="O200" s="208"/>
      <c r="P200" s="208"/>
      <c r="Q200" s="208"/>
      <c r="R200" s="208"/>
      <c r="S200" s="208"/>
      <c r="T200" s="209"/>
      <c r="AT200" s="203" t="s">
        <v>160</v>
      </c>
      <c r="AU200" s="203" t="s">
        <v>85</v>
      </c>
      <c r="AV200" s="13" t="s">
        <v>85</v>
      </c>
      <c r="AW200" s="13" t="s">
        <v>36</v>
      </c>
      <c r="AX200" s="13" t="s">
        <v>75</v>
      </c>
      <c r="AY200" s="203" t="s">
        <v>149</v>
      </c>
    </row>
    <row r="201" spans="2:51" s="14" customFormat="1" ht="12">
      <c r="B201" s="210"/>
      <c r="D201" s="192" t="s">
        <v>160</v>
      </c>
      <c r="E201" s="211" t="s">
        <v>3</v>
      </c>
      <c r="F201" s="212" t="s">
        <v>170</v>
      </c>
      <c r="H201" s="213">
        <v>3.48</v>
      </c>
      <c r="I201" s="214"/>
      <c r="L201" s="210"/>
      <c r="M201" s="215"/>
      <c r="N201" s="216"/>
      <c r="O201" s="216"/>
      <c r="P201" s="216"/>
      <c r="Q201" s="216"/>
      <c r="R201" s="216"/>
      <c r="S201" s="216"/>
      <c r="T201" s="217"/>
      <c r="AT201" s="211" t="s">
        <v>160</v>
      </c>
      <c r="AU201" s="211" t="s">
        <v>85</v>
      </c>
      <c r="AV201" s="14" t="s">
        <v>150</v>
      </c>
      <c r="AW201" s="14" t="s">
        <v>36</v>
      </c>
      <c r="AX201" s="14" t="s">
        <v>83</v>
      </c>
      <c r="AY201" s="211" t="s">
        <v>149</v>
      </c>
    </row>
    <row r="202" spans="2:51" s="12" customFormat="1" ht="12">
      <c r="B202" s="195"/>
      <c r="D202" s="192" t="s">
        <v>160</v>
      </c>
      <c r="E202" s="196" t="s">
        <v>3</v>
      </c>
      <c r="F202" s="197" t="s">
        <v>186</v>
      </c>
      <c r="H202" s="196" t="s">
        <v>3</v>
      </c>
      <c r="I202" s="198"/>
      <c r="L202" s="195"/>
      <c r="M202" s="199"/>
      <c r="N202" s="200"/>
      <c r="O202" s="200"/>
      <c r="P202" s="200"/>
      <c r="Q202" s="200"/>
      <c r="R202" s="200"/>
      <c r="S202" s="200"/>
      <c r="T202" s="201"/>
      <c r="AT202" s="196" t="s">
        <v>160</v>
      </c>
      <c r="AU202" s="196" t="s">
        <v>85</v>
      </c>
      <c r="AV202" s="12" t="s">
        <v>83</v>
      </c>
      <c r="AW202" s="12" t="s">
        <v>36</v>
      </c>
      <c r="AX202" s="12" t="s">
        <v>75</v>
      </c>
      <c r="AY202" s="196" t="s">
        <v>149</v>
      </c>
    </row>
    <row r="203" spans="2:51" s="12" customFormat="1" ht="12">
      <c r="B203" s="195"/>
      <c r="D203" s="192" t="s">
        <v>160</v>
      </c>
      <c r="E203" s="196" t="s">
        <v>3</v>
      </c>
      <c r="F203" s="197" t="s">
        <v>187</v>
      </c>
      <c r="H203" s="196" t="s">
        <v>3</v>
      </c>
      <c r="I203" s="198"/>
      <c r="L203" s="195"/>
      <c r="M203" s="199"/>
      <c r="N203" s="200"/>
      <c r="O203" s="200"/>
      <c r="P203" s="200"/>
      <c r="Q203" s="200"/>
      <c r="R203" s="200"/>
      <c r="S203" s="200"/>
      <c r="T203" s="201"/>
      <c r="AT203" s="196" t="s">
        <v>160</v>
      </c>
      <c r="AU203" s="196" t="s">
        <v>85</v>
      </c>
      <c r="AV203" s="12" t="s">
        <v>83</v>
      </c>
      <c r="AW203" s="12" t="s">
        <v>36</v>
      </c>
      <c r="AX203" s="12" t="s">
        <v>75</v>
      </c>
      <c r="AY203" s="196" t="s">
        <v>149</v>
      </c>
    </row>
    <row r="204" spans="2:51" s="13" customFormat="1" ht="12">
      <c r="B204" s="202"/>
      <c r="D204" s="192" t="s">
        <v>160</v>
      </c>
      <c r="E204" s="203" t="s">
        <v>3</v>
      </c>
      <c r="F204" s="204" t="s">
        <v>188</v>
      </c>
      <c r="H204" s="205">
        <v>16.51</v>
      </c>
      <c r="I204" s="206"/>
      <c r="L204" s="202"/>
      <c r="M204" s="207"/>
      <c r="N204" s="208"/>
      <c r="O204" s="208"/>
      <c r="P204" s="208"/>
      <c r="Q204" s="208"/>
      <c r="R204" s="208"/>
      <c r="S204" s="208"/>
      <c r="T204" s="209"/>
      <c r="AT204" s="203" t="s">
        <v>160</v>
      </c>
      <c r="AU204" s="203" t="s">
        <v>85</v>
      </c>
      <c r="AV204" s="13" t="s">
        <v>85</v>
      </c>
      <c r="AW204" s="13" t="s">
        <v>36</v>
      </c>
      <c r="AX204" s="13" t="s">
        <v>75</v>
      </c>
      <c r="AY204" s="203" t="s">
        <v>149</v>
      </c>
    </row>
    <row r="205" spans="2:51" s="12" customFormat="1" ht="12">
      <c r="B205" s="195"/>
      <c r="D205" s="192" t="s">
        <v>160</v>
      </c>
      <c r="E205" s="196" t="s">
        <v>3</v>
      </c>
      <c r="F205" s="197" t="s">
        <v>250</v>
      </c>
      <c r="H205" s="196" t="s">
        <v>3</v>
      </c>
      <c r="I205" s="198"/>
      <c r="L205" s="195"/>
      <c r="M205" s="199"/>
      <c r="N205" s="200"/>
      <c r="O205" s="200"/>
      <c r="P205" s="200"/>
      <c r="Q205" s="200"/>
      <c r="R205" s="200"/>
      <c r="S205" s="200"/>
      <c r="T205" s="201"/>
      <c r="AT205" s="196" t="s">
        <v>160</v>
      </c>
      <c r="AU205" s="196" t="s">
        <v>85</v>
      </c>
      <c r="AV205" s="12" t="s">
        <v>83</v>
      </c>
      <c r="AW205" s="12" t="s">
        <v>36</v>
      </c>
      <c r="AX205" s="12" t="s">
        <v>75</v>
      </c>
      <c r="AY205" s="196" t="s">
        <v>149</v>
      </c>
    </row>
    <row r="206" spans="2:51" s="13" customFormat="1" ht="12">
      <c r="B206" s="202"/>
      <c r="D206" s="192" t="s">
        <v>160</v>
      </c>
      <c r="E206" s="203" t="s">
        <v>3</v>
      </c>
      <c r="F206" s="204" t="s">
        <v>251</v>
      </c>
      <c r="H206" s="205">
        <v>6.54</v>
      </c>
      <c r="I206" s="206"/>
      <c r="L206" s="202"/>
      <c r="M206" s="207"/>
      <c r="N206" s="208"/>
      <c r="O206" s="208"/>
      <c r="P206" s="208"/>
      <c r="Q206" s="208"/>
      <c r="R206" s="208"/>
      <c r="S206" s="208"/>
      <c r="T206" s="209"/>
      <c r="AT206" s="203" t="s">
        <v>160</v>
      </c>
      <c r="AU206" s="203" t="s">
        <v>85</v>
      </c>
      <c r="AV206" s="13" t="s">
        <v>85</v>
      </c>
      <c r="AW206" s="13" t="s">
        <v>36</v>
      </c>
      <c r="AX206" s="13" t="s">
        <v>75</v>
      </c>
      <c r="AY206" s="203" t="s">
        <v>149</v>
      </c>
    </row>
    <row r="207" spans="2:51" s="13" customFormat="1" ht="12">
      <c r="B207" s="202"/>
      <c r="D207" s="192" t="s">
        <v>160</v>
      </c>
      <c r="E207" s="203" t="s">
        <v>3</v>
      </c>
      <c r="F207" s="204" t="s">
        <v>252</v>
      </c>
      <c r="H207" s="205">
        <v>-2.64</v>
      </c>
      <c r="I207" s="206"/>
      <c r="L207" s="202"/>
      <c r="M207" s="207"/>
      <c r="N207" s="208"/>
      <c r="O207" s="208"/>
      <c r="P207" s="208"/>
      <c r="Q207" s="208"/>
      <c r="R207" s="208"/>
      <c r="S207" s="208"/>
      <c r="T207" s="209"/>
      <c r="AT207" s="203" t="s">
        <v>160</v>
      </c>
      <c r="AU207" s="203" t="s">
        <v>85</v>
      </c>
      <c r="AV207" s="13" t="s">
        <v>85</v>
      </c>
      <c r="AW207" s="13" t="s">
        <v>36</v>
      </c>
      <c r="AX207" s="13" t="s">
        <v>75</v>
      </c>
      <c r="AY207" s="203" t="s">
        <v>149</v>
      </c>
    </row>
    <row r="208" spans="2:51" s="12" customFormat="1" ht="12">
      <c r="B208" s="195"/>
      <c r="D208" s="192" t="s">
        <v>160</v>
      </c>
      <c r="E208" s="196" t="s">
        <v>3</v>
      </c>
      <c r="F208" s="197" t="s">
        <v>253</v>
      </c>
      <c r="H208" s="196" t="s">
        <v>3</v>
      </c>
      <c r="I208" s="198"/>
      <c r="L208" s="195"/>
      <c r="M208" s="199"/>
      <c r="N208" s="200"/>
      <c r="O208" s="200"/>
      <c r="P208" s="200"/>
      <c r="Q208" s="200"/>
      <c r="R208" s="200"/>
      <c r="S208" s="200"/>
      <c r="T208" s="201"/>
      <c r="AT208" s="196" t="s">
        <v>160</v>
      </c>
      <c r="AU208" s="196" t="s">
        <v>85</v>
      </c>
      <c r="AV208" s="12" t="s">
        <v>83</v>
      </c>
      <c r="AW208" s="12" t="s">
        <v>36</v>
      </c>
      <c r="AX208" s="12" t="s">
        <v>75</v>
      </c>
      <c r="AY208" s="196" t="s">
        <v>149</v>
      </c>
    </row>
    <row r="209" spans="2:51" s="13" customFormat="1" ht="12">
      <c r="B209" s="202"/>
      <c r="D209" s="192" t="s">
        <v>160</v>
      </c>
      <c r="E209" s="203" t="s">
        <v>3</v>
      </c>
      <c r="F209" s="204" t="s">
        <v>254</v>
      </c>
      <c r="H209" s="205">
        <v>18.69</v>
      </c>
      <c r="I209" s="206"/>
      <c r="L209" s="202"/>
      <c r="M209" s="207"/>
      <c r="N209" s="208"/>
      <c r="O209" s="208"/>
      <c r="P209" s="208"/>
      <c r="Q209" s="208"/>
      <c r="R209" s="208"/>
      <c r="S209" s="208"/>
      <c r="T209" s="209"/>
      <c r="AT209" s="203" t="s">
        <v>160</v>
      </c>
      <c r="AU209" s="203" t="s">
        <v>85</v>
      </c>
      <c r="AV209" s="13" t="s">
        <v>85</v>
      </c>
      <c r="AW209" s="13" t="s">
        <v>36</v>
      </c>
      <c r="AX209" s="13" t="s">
        <v>75</v>
      </c>
      <c r="AY209" s="203" t="s">
        <v>149</v>
      </c>
    </row>
    <row r="210" spans="2:51" s="12" customFormat="1" ht="12">
      <c r="B210" s="195"/>
      <c r="D210" s="192" t="s">
        <v>160</v>
      </c>
      <c r="E210" s="196" t="s">
        <v>3</v>
      </c>
      <c r="F210" s="197" t="s">
        <v>255</v>
      </c>
      <c r="H210" s="196" t="s">
        <v>3</v>
      </c>
      <c r="I210" s="198"/>
      <c r="L210" s="195"/>
      <c r="M210" s="199"/>
      <c r="N210" s="200"/>
      <c r="O210" s="200"/>
      <c r="P210" s="200"/>
      <c r="Q210" s="200"/>
      <c r="R210" s="200"/>
      <c r="S210" s="200"/>
      <c r="T210" s="201"/>
      <c r="AT210" s="196" t="s">
        <v>160</v>
      </c>
      <c r="AU210" s="196" t="s">
        <v>85</v>
      </c>
      <c r="AV210" s="12" t="s">
        <v>83</v>
      </c>
      <c r="AW210" s="12" t="s">
        <v>36</v>
      </c>
      <c r="AX210" s="12" t="s">
        <v>75</v>
      </c>
      <c r="AY210" s="196" t="s">
        <v>149</v>
      </c>
    </row>
    <row r="211" spans="2:51" s="12" customFormat="1" ht="12">
      <c r="B211" s="195"/>
      <c r="D211" s="192" t="s">
        <v>160</v>
      </c>
      <c r="E211" s="196" t="s">
        <v>3</v>
      </c>
      <c r="F211" s="197" t="s">
        <v>256</v>
      </c>
      <c r="H211" s="196" t="s">
        <v>3</v>
      </c>
      <c r="I211" s="198"/>
      <c r="L211" s="195"/>
      <c r="M211" s="199"/>
      <c r="N211" s="200"/>
      <c r="O211" s="200"/>
      <c r="P211" s="200"/>
      <c r="Q211" s="200"/>
      <c r="R211" s="200"/>
      <c r="S211" s="200"/>
      <c r="T211" s="201"/>
      <c r="AT211" s="196" t="s">
        <v>160</v>
      </c>
      <c r="AU211" s="196" t="s">
        <v>85</v>
      </c>
      <c r="AV211" s="12" t="s">
        <v>83</v>
      </c>
      <c r="AW211" s="12" t="s">
        <v>36</v>
      </c>
      <c r="AX211" s="12" t="s">
        <v>75</v>
      </c>
      <c r="AY211" s="196" t="s">
        <v>149</v>
      </c>
    </row>
    <row r="212" spans="2:51" s="12" customFormat="1" ht="12">
      <c r="B212" s="195"/>
      <c r="D212" s="192" t="s">
        <v>160</v>
      </c>
      <c r="E212" s="196" t="s">
        <v>3</v>
      </c>
      <c r="F212" s="197" t="s">
        <v>205</v>
      </c>
      <c r="H212" s="196" t="s">
        <v>3</v>
      </c>
      <c r="I212" s="198"/>
      <c r="L212" s="195"/>
      <c r="M212" s="199"/>
      <c r="N212" s="200"/>
      <c r="O212" s="200"/>
      <c r="P212" s="200"/>
      <c r="Q212" s="200"/>
      <c r="R212" s="200"/>
      <c r="S212" s="200"/>
      <c r="T212" s="201"/>
      <c r="AT212" s="196" t="s">
        <v>160</v>
      </c>
      <c r="AU212" s="196" t="s">
        <v>85</v>
      </c>
      <c r="AV212" s="12" t="s">
        <v>83</v>
      </c>
      <c r="AW212" s="12" t="s">
        <v>36</v>
      </c>
      <c r="AX212" s="12" t="s">
        <v>75</v>
      </c>
      <c r="AY212" s="196" t="s">
        <v>149</v>
      </c>
    </row>
    <row r="213" spans="2:51" s="12" customFormat="1" ht="12">
      <c r="B213" s="195"/>
      <c r="D213" s="192" t="s">
        <v>160</v>
      </c>
      <c r="E213" s="196" t="s">
        <v>3</v>
      </c>
      <c r="F213" s="197" t="s">
        <v>257</v>
      </c>
      <c r="H213" s="196" t="s">
        <v>3</v>
      </c>
      <c r="I213" s="198"/>
      <c r="L213" s="195"/>
      <c r="M213" s="199"/>
      <c r="N213" s="200"/>
      <c r="O213" s="200"/>
      <c r="P213" s="200"/>
      <c r="Q213" s="200"/>
      <c r="R213" s="200"/>
      <c r="S213" s="200"/>
      <c r="T213" s="201"/>
      <c r="AT213" s="196" t="s">
        <v>160</v>
      </c>
      <c r="AU213" s="196" t="s">
        <v>85</v>
      </c>
      <c r="AV213" s="12" t="s">
        <v>83</v>
      </c>
      <c r="AW213" s="12" t="s">
        <v>36</v>
      </c>
      <c r="AX213" s="12" t="s">
        <v>75</v>
      </c>
      <c r="AY213" s="196" t="s">
        <v>149</v>
      </c>
    </row>
    <row r="214" spans="2:51" s="12" customFormat="1" ht="12">
      <c r="B214" s="195"/>
      <c r="D214" s="192" t="s">
        <v>160</v>
      </c>
      <c r="E214" s="196" t="s">
        <v>3</v>
      </c>
      <c r="F214" s="197" t="s">
        <v>258</v>
      </c>
      <c r="H214" s="196" t="s">
        <v>3</v>
      </c>
      <c r="I214" s="198"/>
      <c r="L214" s="195"/>
      <c r="M214" s="199"/>
      <c r="N214" s="200"/>
      <c r="O214" s="200"/>
      <c r="P214" s="200"/>
      <c r="Q214" s="200"/>
      <c r="R214" s="200"/>
      <c r="S214" s="200"/>
      <c r="T214" s="201"/>
      <c r="AT214" s="196" t="s">
        <v>160</v>
      </c>
      <c r="AU214" s="196" t="s">
        <v>85</v>
      </c>
      <c r="AV214" s="12" t="s">
        <v>83</v>
      </c>
      <c r="AW214" s="12" t="s">
        <v>36</v>
      </c>
      <c r="AX214" s="12" t="s">
        <v>75</v>
      </c>
      <c r="AY214" s="196" t="s">
        <v>149</v>
      </c>
    </row>
    <row r="215" spans="2:51" s="13" customFormat="1" ht="12">
      <c r="B215" s="202"/>
      <c r="D215" s="192" t="s">
        <v>160</v>
      </c>
      <c r="E215" s="203" t="s">
        <v>3</v>
      </c>
      <c r="F215" s="204" t="s">
        <v>259</v>
      </c>
      <c r="H215" s="205">
        <v>6.85</v>
      </c>
      <c r="I215" s="206"/>
      <c r="L215" s="202"/>
      <c r="M215" s="207"/>
      <c r="N215" s="208"/>
      <c r="O215" s="208"/>
      <c r="P215" s="208"/>
      <c r="Q215" s="208"/>
      <c r="R215" s="208"/>
      <c r="S215" s="208"/>
      <c r="T215" s="209"/>
      <c r="AT215" s="203" t="s">
        <v>160</v>
      </c>
      <c r="AU215" s="203" t="s">
        <v>85</v>
      </c>
      <c r="AV215" s="13" t="s">
        <v>85</v>
      </c>
      <c r="AW215" s="13" t="s">
        <v>36</v>
      </c>
      <c r="AX215" s="13" t="s">
        <v>75</v>
      </c>
      <c r="AY215" s="203" t="s">
        <v>149</v>
      </c>
    </row>
    <row r="216" spans="2:51" s="13" customFormat="1" ht="12">
      <c r="B216" s="202"/>
      <c r="D216" s="192" t="s">
        <v>160</v>
      </c>
      <c r="E216" s="203" t="s">
        <v>3</v>
      </c>
      <c r="F216" s="204" t="s">
        <v>252</v>
      </c>
      <c r="H216" s="205">
        <v>-2.64</v>
      </c>
      <c r="I216" s="206"/>
      <c r="L216" s="202"/>
      <c r="M216" s="207"/>
      <c r="N216" s="208"/>
      <c r="O216" s="208"/>
      <c r="P216" s="208"/>
      <c r="Q216" s="208"/>
      <c r="R216" s="208"/>
      <c r="S216" s="208"/>
      <c r="T216" s="209"/>
      <c r="AT216" s="203" t="s">
        <v>160</v>
      </c>
      <c r="AU216" s="203" t="s">
        <v>85</v>
      </c>
      <c r="AV216" s="13" t="s">
        <v>85</v>
      </c>
      <c r="AW216" s="13" t="s">
        <v>36</v>
      </c>
      <c r="AX216" s="13" t="s">
        <v>75</v>
      </c>
      <c r="AY216" s="203" t="s">
        <v>149</v>
      </c>
    </row>
    <row r="217" spans="2:51" s="12" customFormat="1" ht="12">
      <c r="B217" s="195"/>
      <c r="D217" s="192" t="s">
        <v>160</v>
      </c>
      <c r="E217" s="196" t="s">
        <v>3</v>
      </c>
      <c r="F217" s="197" t="s">
        <v>199</v>
      </c>
      <c r="H217" s="196" t="s">
        <v>3</v>
      </c>
      <c r="I217" s="198"/>
      <c r="L217" s="195"/>
      <c r="M217" s="199"/>
      <c r="N217" s="200"/>
      <c r="O217" s="200"/>
      <c r="P217" s="200"/>
      <c r="Q217" s="200"/>
      <c r="R217" s="200"/>
      <c r="S217" s="200"/>
      <c r="T217" s="201"/>
      <c r="AT217" s="196" t="s">
        <v>160</v>
      </c>
      <c r="AU217" s="196" t="s">
        <v>85</v>
      </c>
      <c r="AV217" s="12" t="s">
        <v>83</v>
      </c>
      <c r="AW217" s="12" t="s">
        <v>36</v>
      </c>
      <c r="AX217" s="12" t="s">
        <v>75</v>
      </c>
      <c r="AY217" s="196" t="s">
        <v>149</v>
      </c>
    </row>
    <row r="218" spans="2:51" s="13" customFormat="1" ht="12">
      <c r="B218" s="202"/>
      <c r="D218" s="192" t="s">
        <v>160</v>
      </c>
      <c r="E218" s="203" t="s">
        <v>3</v>
      </c>
      <c r="F218" s="204" t="s">
        <v>260</v>
      </c>
      <c r="H218" s="205">
        <v>18.7</v>
      </c>
      <c r="I218" s="206"/>
      <c r="L218" s="202"/>
      <c r="M218" s="207"/>
      <c r="N218" s="208"/>
      <c r="O218" s="208"/>
      <c r="P218" s="208"/>
      <c r="Q218" s="208"/>
      <c r="R218" s="208"/>
      <c r="S218" s="208"/>
      <c r="T218" s="209"/>
      <c r="AT218" s="203" t="s">
        <v>160</v>
      </c>
      <c r="AU218" s="203" t="s">
        <v>85</v>
      </c>
      <c r="AV218" s="13" t="s">
        <v>85</v>
      </c>
      <c r="AW218" s="13" t="s">
        <v>36</v>
      </c>
      <c r="AX218" s="13" t="s">
        <v>75</v>
      </c>
      <c r="AY218" s="203" t="s">
        <v>149</v>
      </c>
    </row>
    <row r="219" spans="2:51" s="13" customFormat="1" ht="12">
      <c r="B219" s="202"/>
      <c r="D219" s="192" t="s">
        <v>160</v>
      </c>
      <c r="E219" s="203" t="s">
        <v>3</v>
      </c>
      <c r="F219" s="204" t="s">
        <v>261</v>
      </c>
      <c r="H219" s="205">
        <v>-4.086</v>
      </c>
      <c r="I219" s="206"/>
      <c r="L219" s="202"/>
      <c r="M219" s="207"/>
      <c r="N219" s="208"/>
      <c r="O219" s="208"/>
      <c r="P219" s="208"/>
      <c r="Q219" s="208"/>
      <c r="R219" s="208"/>
      <c r="S219" s="208"/>
      <c r="T219" s="209"/>
      <c r="AT219" s="203" t="s">
        <v>160</v>
      </c>
      <c r="AU219" s="203" t="s">
        <v>85</v>
      </c>
      <c r="AV219" s="13" t="s">
        <v>85</v>
      </c>
      <c r="AW219" s="13" t="s">
        <v>36</v>
      </c>
      <c r="AX219" s="13" t="s">
        <v>75</v>
      </c>
      <c r="AY219" s="203" t="s">
        <v>149</v>
      </c>
    </row>
    <row r="220" spans="2:51" s="14" customFormat="1" ht="12">
      <c r="B220" s="210"/>
      <c r="D220" s="192" t="s">
        <v>160</v>
      </c>
      <c r="E220" s="211" t="s">
        <v>3</v>
      </c>
      <c r="F220" s="212" t="s">
        <v>170</v>
      </c>
      <c r="H220" s="213">
        <v>57.92400000000001</v>
      </c>
      <c r="I220" s="214"/>
      <c r="L220" s="210"/>
      <c r="M220" s="215"/>
      <c r="N220" s="216"/>
      <c r="O220" s="216"/>
      <c r="P220" s="216"/>
      <c r="Q220" s="216"/>
      <c r="R220" s="216"/>
      <c r="S220" s="216"/>
      <c r="T220" s="217"/>
      <c r="AT220" s="211" t="s">
        <v>160</v>
      </c>
      <c r="AU220" s="211" t="s">
        <v>85</v>
      </c>
      <c r="AV220" s="14" t="s">
        <v>150</v>
      </c>
      <c r="AW220" s="14" t="s">
        <v>36</v>
      </c>
      <c r="AX220" s="14" t="s">
        <v>75</v>
      </c>
      <c r="AY220" s="211" t="s">
        <v>149</v>
      </c>
    </row>
    <row r="221" spans="2:51" s="13" customFormat="1" ht="12">
      <c r="B221" s="202"/>
      <c r="D221" s="192" t="s">
        <v>160</v>
      </c>
      <c r="E221" s="203" t="s">
        <v>3</v>
      </c>
      <c r="F221" s="204" t="s">
        <v>262</v>
      </c>
      <c r="H221" s="205">
        <v>58</v>
      </c>
      <c r="I221" s="206"/>
      <c r="L221" s="202"/>
      <c r="M221" s="207"/>
      <c r="N221" s="208"/>
      <c r="O221" s="208"/>
      <c r="P221" s="208"/>
      <c r="Q221" s="208"/>
      <c r="R221" s="208"/>
      <c r="S221" s="208"/>
      <c r="T221" s="209"/>
      <c r="AT221" s="203" t="s">
        <v>160</v>
      </c>
      <c r="AU221" s="203" t="s">
        <v>85</v>
      </c>
      <c r="AV221" s="13" t="s">
        <v>85</v>
      </c>
      <c r="AW221" s="13" t="s">
        <v>36</v>
      </c>
      <c r="AX221" s="13" t="s">
        <v>75</v>
      </c>
      <c r="AY221" s="203" t="s">
        <v>149</v>
      </c>
    </row>
    <row r="222" spans="2:65" s="1" customFormat="1" ht="16.5" customHeight="1">
      <c r="B222" s="178"/>
      <c r="C222" s="179" t="s">
        <v>263</v>
      </c>
      <c r="D222" s="179" t="s">
        <v>152</v>
      </c>
      <c r="E222" s="180" t="s">
        <v>264</v>
      </c>
      <c r="F222" s="181" t="s">
        <v>265</v>
      </c>
      <c r="G222" s="182" t="s">
        <v>242</v>
      </c>
      <c r="H222" s="183">
        <v>1.31</v>
      </c>
      <c r="I222" s="184"/>
      <c r="J222" s="185">
        <f>ROUND(I222*H222,2)</f>
        <v>0</v>
      </c>
      <c r="K222" s="181" t="s">
        <v>156</v>
      </c>
      <c r="L222" s="38"/>
      <c r="M222" s="186" t="s">
        <v>3</v>
      </c>
      <c r="N222" s="187" t="s">
        <v>46</v>
      </c>
      <c r="O222" s="71"/>
      <c r="P222" s="188">
        <f>O222*H222</f>
        <v>0</v>
      </c>
      <c r="Q222" s="188">
        <v>2.45329</v>
      </c>
      <c r="R222" s="188">
        <f>Q222*H222</f>
        <v>3.2138099</v>
      </c>
      <c r="S222" s="188">
        <v>0</v>
      </c>
      <c r="T222" s="189">
        <f>S222*H222</f>
        <v>0</v>
      </c>
      <c r="AR222" s="190" t="s">
        <v>150</v>
      </c>
      <c r="AT222" s="190" t="s">
        <v>152</v>
      </c>
      <c r="AU222" s="190" t="s">
        <v>85</v>
      </c>
      <c r="AY222" s="19" t="s">
        <v>149</v>
      </c>
      <c r="BE222" s="191">
        <f>IF(N222="základní",J222,0)</f>
        <v>0</v>
      </c>
      <c r="BF222" s="191">
        <f>IF(N222="snížená",J222,0)</f>
        <v>0</v>
      </c>
      <c r="BG222" s="191">
        <f>IF(N222="zákl. přenesená",J222,0)</f>
        <v>0</v>
      </c>
      <c r="BH222" s="191">
        <f>IF(N222="sníž. přenesená",J222,0)</f>
        <v>0</v>
      </c>
      <c r="BI222" s="191">
        <f>IF(N222="nulová",J222,0)</f>
        <v>0</v>
      </c>
      <c r="BJ222" s="19" t="s">
        <v>83</v>
      </c>
      <c r="BK222" s="191">
        <f>ROUND(I222*H222,2)</f>
        <v>0</v>
      </c>
      <c r="BL222" s="19" t="s">
        <v>150</v>
      </c>
      <c r="BM222" s="190" t="s">
        <v>266</v>
      </c>
    </row>
    <row r="223" spans="2:47" s="1" customFormat="1" ht="12">
      <c r="B223" s="38"/>
      <c r="D223" s="192" t="s">
        <v>158</v>
      </c>
      <c r="F223" s="193" t="s">
        <v>244</v>
      </c>
      <c r="I223" s="123"/>
      <c r="L223" s="38"/>
      <c r="M223" s="194"/>
      <c r="N223" s="71"/>
      <c r="O223" s="71"/>
      <c r="P223" s="71"/>
      <c r="Q223" s="71"/>
      <c r="R223" s="71"/>
      <c r="S223" s="71"/>
      <c r="T223" s="72"/>
      <c r="AT223" s="19" t="s">
        <v>158</v>
      </c>
      <c r="AU223" s="19" t="s">
        <v>85</v>
      </c>
    </row>
    <row r="224" spans="2:51" s="12" customFormat="1" ht="12">
      <c r="B224" s="195"/>
      <c r="D224" s="192" t="s">
        <v>160</v>
      </c>
      <c r="E224" s="196" t="s">
        <v>3</v>
      </c>
      <c r="F224" s="197" t="s">
        <v>245</v>
      </c>
      <c r="H224" s="196" t="s">
        <v>3</v>
      </c>
      <c r="I224" s="198"/>
      <c r="L224" s="195"/>
      <c r="M224" s="199"/>
      <c r="N224" s="200"/>
      <c r="O224" s="200"/>
      <c r="P224" s="200"/>
      <c r="Q224" s="200"/>
      <c r="R224" s="200"/>
      <c r="S224" s="200"/>
      <c r="T224" s="201"/>
      <c r="AT224" s="196" t="s">
        <v>160</v>
      </c>
      <c r="AU224" s="196" t="s">
        <v>85</v>
      </c>
      <c r="AV224" s="12" t="s">
        <v>83</v>
      </c>
      <c r="AW224" s="12" t="s">
        <v>36</v>
      </c>
      <c r="AX224" s="12" t="s">
        <v>75</v>
      </c>
      <c r="AY224" s="196" t="s">
        <v>149</v>
      </c>
    </row>
    <row r="225" spans="2:51" s="12" customFormat="1" ht="12">
      <c r="B225" s="195"/>
      <c r="D225" s="192" t="s">
        <v>160</v>
      </c>
      <c r="E225" s="196" t="s">
        <v>3</v>
      </c>
      <c r="F225" s="197" t="s">
        <v>246</v>
      </c>
      <c r="H225" s="196" t="s">
        <v>3</v>
      </c>
      <c r="I225" s="198"/>
      <c r="L225" s="195"/>
      <c r="M225" s="199"/>
      <c r="N225" s="200"/>
      <c r="O225" s="200"/>
      <c r="P225" s="200"/>
      <c r="Q225" s="200"/>
      <c r="R225" s="200"/>
      <c r="S225" s="200"/>
      <c r="T225" s="201"/>
      <c r="AT225" s="196" t="s">
        <v>160</v>
      </c>
      <c r="AU225" s="196" t="s">
        <v>85</v>
      </c>
      <c r="AV225" s="12" t="s">
        <v>83</v>
      </c>
      <c r="AW225" s="12" t="s">
        <v>36</v>
      </c>
      <c r="AX225" s="12" t="s">
        <v>75</v>
      </c>
      <c r="AY225" s="196" t="s">
        <v>149</v>
      </c>
    </row>
    <row r="226" spans="2:51" s="12" customFormat="1" ht="12">
      <c r="B226" s="195"/>
      <c r="D226" s="192" t="s">
        <v>160</v>
      </c>
      <c r="E226" s="196" t="s">
        <v>3</v>
      </c>
      <c r="F226" s="197" t="s">
        <v>247</v>
      </c>
      <c r="H226" s="196" t="s">
        <v>3</v>
      </c>
      <c r="I226" s="198"/>
      <c r="L226" s="195"/>
      <c r="M226" s="199"/>
      <c r="N226" s="200"/>
      <c r="O226" s="200"/>
      <c r="P226" s="200"/>
      <c r="Q226" s="200"/>
      <c r="R226" s="200"/>
      <c r="S226" s="200"/>
      <c r="T226" s="201"/>
      <c r="AT226" s="196" t="s">
        <v>160</v>
      </c>
      <c r="AU226" s="196" t="s">
        <v>85</v>
      </c>
      <c r="AV226" s="12" t="s">
        <v>83</v>
      </c>
      <c r="AW226" s="12" t="s">
        <v>36</v>
      </c>
      <c r="AX226" s="12" t="s">
        <v>75</v>
      </c>
      <c r="AY226" s="196" t="s">
        <v>149</v>
      </c>
    </row>
    <row r="227" spans="2:51" s="12" customFormat="1" ht="12">
      <c r="B227" s="195"/>
      <c r="D227" s="192" t="s">
        <v>160</v>
      </c>
      <c r="E227" s="196" t="s">
        <v>3</v>
      </c>
      <c r="F227" s="197" t="s">
        <v>267</v>
      </c>
      <c r="H227" s="196" t="s">
        <v>3</v>
      </c>
      <c r="I227" s="198"/>
      <c r="L227" s="195"/>
      <c r="M227" s="199"/>
      <c r="N227" s="200"/>
      <c r="O227" s="200"/>
      <c r="P227" s="200"/>
      <c r="Q227" s="200"/>
      <c r="R227" s="200"/>
      <c r="S227" s="200"/>
      <c r="T227" s="201"/>
      <c r="AT227" s="196" t="s">
        <v>160</v>
      </c>
      <c r="AU227" s="196" t="s">
        <v>85</v>
      </c>
      <c r="AV227" s="12" t="s">
        <v>83</v>
      </c>
      <c r="AW227" s="12" t="s">
        <v>36</v>
      </c>
      <c r="AX227" s="12" t="s">
        <v>75</v>
      </c>
      <c r="AY227" s="196" t="s">
        <v>149</v>
      </c>
    </row>
    <row r="228" spans="2:51" s="13" customFormat="1" ht="12">
      <c r="B228" s="202"/>
      <c r="D228" s="192" t="s">
        <v>160</v>
      </c>
      <c r="E228" s="203" t="s">
        <v>3</v>
      </c>
      <c r="F228" s="204" t="s">
        <v>268</v>
      </c>
      <c r="H228" s="205">
        <v>1.31</v>
      </c>
      <c r="I228" s="206"/>
      <c r="L228" s="202"/>
      <c r="M228" s="207"/>
      <c r="N228" s="208"/>
      <c r="O228" s="208"/>
      <c r="P228" s="208"/>
      <c r="Q228" s="208"/>
      <c r="R228" s="208"/>
      <c r="S228" s="208"/>
      <c r="T228" s="209"/>
      <c r="AT228" s="203" t="s">
        <v>160</v>
      </c>
      <c r="AU228" s="203" t="s">
        <v>85</v>
      </c>
      <c r="AV228" s="13" t="s">
        <v>85</v>
      </c>
      <c r="AW228" s="13" t="s">
        <v>36</v>
      </c>
      <c r="AX228" s="13" t="s">
        <v>75</v>
      </c>
      <c r="AY228" s="203" t="s">
        <v>149</v>
      </c>
    </row>
    <row r="229" spans="2:51" s="14" customFormat="1" ht="12">
      <c r="B229" s="210"/>
      <c r="D229" s="192" t="s">
        <v>160</v>
      </c>
      <c r="E229" s="211" t="s">
        <v>3</v>
      </c>
      <c r="F229" s="212" t="s">
        <v>170</v>
      </c>
      <c r="H229" s="213">
        <v>1.31</v>
      </c>
      <c r="I229" s="214"/>
      <c r="L229" s="210"/>
      <c r="M229" s="215"/>
      <c r="N229" s="216"/>
      <c r="O229" s="216"/>
      <c r="P229" s="216"/>
      <c r="Q229" s="216"/>
      <c r="R229" s="216"/>
      <c r="S229" s="216"/>
      <c r="T229" s="217"/>
      <c r="AT229" s="211" t="s">
        <v>160</v>
      </c>
      <c r="AU229" s="211" t="s">
        <v>85</v>
      </c>
      <c r="AV229" s="14" t="s">
        <v>150</v>
      </c>
      <c r="AW229" s="14" t="s">
        <v>36</v>
      </c>
      <c r="AX229" s="14" t="s">
        <v>83</v>
      </c>
      <c r="AY229" s="211" t="s">
        <v>149</v>
      </c>
    </row>
    <row r="230" spans="2:51" s="12" customFormat="1" ht="12">
      <c r="B230" s="195"/>
      <c r="D230" s="192" t="s">
        <v>160</v>
      </c>
      <c r="E230" s="196" t="s">
        <v>3</v>
      </c>
      <c r="F230" s="197" t="s">
        <v>186</v>
      </c>
      <c r="H230" s="196" t="s">
        <v>3</v>
      </c>
      <c r="I230" s="198"/>
      <c r="L230" s="195"/>
      <c r="M230" s="199"/>
      <c r="N230" s="200"/>
      <c r="O230" s="200"/>
      <c r="P230" s="200"/>
      <c r="Q230" s="200"/>
      <c r="R230" s="200"/>
      <c r="S230" s="200"/>
      <c r="T230" s="201"/>
      <c r="AT230" s="196" t="s">
        <v>160</v>
      </c>
      <c r="AU230" s="196" t="s">
        <v>85</v>
      </c>
      <c r="AV230" s="12" t="s">
        <v>83</v>
      </c>
      <c r="AW230" s="12" t="s">
        <v>36</v>
      </c>
      <c r="AX230" s="12" t="s">
        <v>75</v>
      </c>
      <c r="AY230" s="196" t="s">
        <v>149</v>
      </c>
    </row>
    <row r="231" spans="2:51" s="12" customFormat="1" ht="12">
      <c r="B231" s="195"/>
      <c r="D231" s="192" t="s">
        <v>160</v>
      </c>
      <c r="E231" s="196" t="s">
        <v>3</v>
      </c>
      <c r="F231" s="197" t="s">
        <v>187</v>
      </c>
      <c r="H231" s="196" t="s">
        <v>3</v>
      </c>
      <c r="I231" s="198"/>
      <c r="L231" s="195"/>
      <c r="M231" s="199"/>
      <c r="N231" s="200"/>
      <c r="O231" s="200"/>
      <c r="P231" s="200"/>
      <c r="Q231" s="200"/>
      <c r="R231" s="200"/>
      <c r="S231" s="200"/>
      <c r="T231" s="201"/>
      <c r="AT231" s="196" t="s">
        <v>160</v>
      </c>
      <c r="AU231" s="196" t="s">
        <v>85</v>
      </c>
      <c r="AV231" s="12" t="s">
        <v>83</v>
      </c>
      <c r="AW231" s="12" t="s">
        <v>36</v>
      </c>
      <c r="AX231" s="12" t="s">
        <v>75</v>
      </c>
      <c r="AY231" s="196" t="s">
        <v>149</v>
      </c>
    </row>
    <row r="232" spans="2:51" s="12" customFormat="1" ht="12">
      <c r="B232" s="195"/>
      <c r="D232" s="192" t="s">
        <v>160</v>
      </c>
      <c r="E232" s="196" t="s">
        <v>3</v>
      </c>
      <c r="F232" s="197" t="s">
        <v>269</v>
      </c>
      <c r="H232" s="196" t="s">
        <v>3</v>
      </c>
      <c r="I232" s="198"/>
      <c r="L232" s="195"/>
      <c r="M232" s="199"/>
      <c r="N232" s="200"/>
      <c r="O232" s="200"/>
      <c r="P232" s="200"/>
      <c r="Q232" s="200"/>
      <c r="R232" s="200"/>
      <c r="S232" s="200"/>
      <c r="T232" s="201"/>
      <c r="AT232" s="196" t="s">
        <v>160</v>
      </c>
      <c r="AU232" s="196" t="s">
        <v>85</v>
      </c>
      <c r="AV232" s="12" t="s">
        <v>83</v>
      </c>
      <c r="AW232" s="12" t="s">
        <v>36</v>
      </c>
      <c r="AX232" s="12" t="s">
        <v>75</v>
      </c>
      <c r="AY232" s="196" t="s">
        <v>149</v>
      </c>
    </row>
    <row r="233" spans="2:51" s="12" customFormat="1" ht="12">
      <c r="B233" s="195"/>
      <c r="D233" s="192" t="s">
        <v>160</v>
      </c>
      <c r="E233" s="196" t="s">
        <v>3</v>
      </c>
      <c r="F233" s="197" t="s">
        <v>250</v>
      </c>
      <c r="H233" s="196" t="s">
        <v>3</v>
      </c>
      <c r="I233" s="198"/>
      <c r="L233" s="195"/>
      <c r="M233" s="199"/>
      <c r="N233" s="200"/>
      <c r="O233" s="200"/>
      <c r="P233" s="200"/>
      <c r="Q233" s="200"/>
      <c r="R233" s="200"/>
      <c r="S233" s="200"/>
      <c r="T233" s="201"/>
      <c r="AT233" s="196" t="s">
        <v>160</v>
      </c>
      <c r="AU233" s="196" t="s">
        <v>85</v>
      </c>
      <c r="AV233" s="12" t="s">
        <v>83</v>
      </c>
      <c r="AW233" s="12" t="s">
        <v>36</v>
      </c>
      <c r="AX233" s="12" t="s">
        <v>75</v>
      </c>
      <c r="AY233" s="196" t="s">
        <v>149</v>
      </c>
    </row>
    <row r="234" spans="2:51" s="12" customFormat="1" ht="12">
      <c r="B234" s="195"/>
      <c r="D234" s="192" t="s">
        <v>160</v>
      </c>
      <c r="E234" s="196" t="s">
        <v>3</v>
      </c>
      <c r="F234" s="197" t="s">
        <v>270</v>
      </c>
      <c r="H234" s="196" t="s">
        <v>3</v>
      </c>
      <c r="I234" s="198"/>
      <c r="L234" s="195"/>
      <c r="M234" s="199"/>
      <c r="N234" s="200"/>
      <c r="O234" s="200"/>
      <c r="P234" s="200"/>
      <c r="Q234" s="200"/>
      <c r="R234" s="200"/>
      <c r="S234" s="200"/>
      <c r="T234" s="201"/>
      <c r="AT234" s="196" t="s">
        <v>160</v>
      </c>
      <c r="AU234" s="196" t="s">
        <v>85</v>
      </c>
      <c r="AV234" s="12" t="s">
        <v>83</v>
      </c>
      <c r="AW234" s="12" t="s">
        <v>36</v>
      </c>
      <c r="AX234" s="12" t="s">
        <v>75</v>
      </c>
      <c r="AY234" s="196" t="s">
        <v>149</v>
      </c>
    </row>
    <row r="235" spans="2:51" s="13" customFormat="1" ht="12">
      <c r="B235" s="202"/>
      <c r="D235" s="192" t="s">
        <v>160</v>
      </c>
      <c r="E235" s="203" t="s">
        <v>3</v>
      </c>
      <c r="F235" s="204" t="s">
        <v>271</v>
      </c>
      <c r="H235" s="205">
        <v>2.64</v>
      </c>
      <c r="I235" s="206"/>
      <c r="L235" s="202"/>
      <c r="M235" s="207"/>
      <c r="N235" s="208"/>
      <c r="O235" s="208"/>
      <c r="P235" s="208"/>
      <c r="Q235" s="208"/>
      <c r="R235" s="208"/>
      <c r="S235" s="208"/>
      <c r="T235" s="209"/>
      <c r="AT235" s="203" t="s">
        <v>160</v>
      </c>
      <c r="AU235" s="203" t="s">
        <v>85</v>
      </c>
      <c r="AV235" s="13" t="s">
        <v>85</v>
      </c>
      <c r="AW235" s="13" t="s">
        <v>36</v>
      </c>
      <c r="AX235" s="13" t="s">
        <v>75</v>
      </c>
      <c r="AY235" s="203" t="s">
        <v>149</v>
      </c>
    </row>
    <row r="236" spans="2:51" s="12" customFormat="1" ht="12">
      <c r="B236" s="195"/>
      <c r="D236" s="192" t="s">
        <v>160</v>
      </c>
      <c r="E236" s="196" t="s">
        <v>3</v>
      </c>
      <c r="F236" s="197" t="s">
        <v>253</v>
      </c>
      <c r="H236" s="196" t="s">
        <v>3</v>
      </c>
      <c r="I236" s="198"/>
      <c r="L236" s="195"/>
      <c r="M236" s="199"/>
      <c r="N236" s="200"/>
      <c r="O236" s="200"/>
      <c r="P236" s="200"/>
      <c r="Q236" s="200"/>
      <c r="R236" s="200"/>
      <c r="S236" s="200"/>
      <c r="T236" s="201"/>
      <c r="AT236" s="196" t="s">
        <v>160</v>
      </c>
      <c r="AU236" s="196" t="s">
        <v>85</v>
      </c>
      <c r="AV236" s="12" t="s">
        <v>83</v>
      </c>
      <c r="AW236" s="12" t="s">
        <v>36</v>
      </c>
      <c r="AX236" s="12" t="s">
        <v>75</v>
      </c>
      <c r="AY236" s="196" t="s">
        <v>149</v>
      </c>
    </row>
    <row r="237" spans="2:51" s="12" customFormat="1" ht="12">
      <c r="B237" s="195"/>
      <c r="D237" s="192" t="s">
        <v>160</v>
      </c>
      <c r="E237" s="196" t="s">
        <v>3</v>
      </c>
      <c r="F237" s="197" t="s">
        <v>272</v>
      </c>
      <c r="H237" s="196" t="s">
        <v>3</v>
      </c>
      <c r="I237" s="198"/>
      <c r="L237" s="195"/>
      <c r="M237" s="199"/>
      <c r="N237" s="200"/>
      <c r="O237" s="200"/>
      <c r="P237" s="200"/>
      <c r="Q237" s="200"/>
      <c r="R237" s="200"/>
      <c r="S237" s="200"/>
      <c r="T237" s="201"/>
      <c r="AT237" s="196" t="s">
        <v>160</v>
      </c>
      <c r="AU237" s="196" t="s">
        <v>85</v>
      </c>
      <c r="AV237" s="12" t="s">
        <v>83</v>
      </c>
      <c r="AW237" s="12" t="s">
        <v>36</v>
      </c>
      <c r="AX237" s="12" t="s">
        <v>75</v>
      </c>
      <c r="AY237" s="196" t="s">
        <v>149</v>
      </c>
    </row>
    <row r="238" spans="2:51" s="12" customFormat="1" ht="12">
      <c r="B238" s="195"/>
      <c r="D238" s="192" t="s">
        <v>160</v>
      </c>
      <c r="E238" s="196" t="s">
        <v>3</v>
      </c>
      <c r="F238" s="197" t="s">
        <v>255</v>
      </c>
      <c r="H238" s="196" t="s">
        <v>3</v>
      </c>
      <c r="I238" s="198"/>
      <c r="L238" s="195"/>
      <c r="M238" s="199"/>
      <c r="N238" s="200"/>
      <c r="O238" s="200"/>
      <c r="P238" s="200"/>
      <c r="Q238" s="200"/>
      <c r="R238" s="200"/>
      <c r="S238" s="200"/>
      <c r="T238" s="201"/>
      <c r="AT238" s="196" t="s">
        <v>160</v>
      </c>
      <c r="AU238" s="196" t="s">
        <v>85</v>
      </c>
      <c r="AV238" s="12" t="s">
        <v>83</v>
      </c>
      <c r="AW238" s="12" t="s">
        <v>36</v>
      </c>
      <c r="AX238" s="12" t="s">
        <v>75</v>
      </c>
      <c r="AY238" s="196" t="s">
        <v>149</v>
      </c>
    </row>
    <row r="239" spans="2:51" s="13" customFormat="1" ht="12">
      <c r="B239" s="202"/>
      <c r="D239" s="192" t="s">
        <v>160</v>
      </c>
      <c r="E239" s="203" t="s">
        <v>3</v>
      </c>
      <c r="F239" s="204" t="s">
        <v>273</v>
      </c>
      <c r="H239" s="205">
        <v>1.1</v>
      </c>
      <c r="I239" s="206"/>
      <c r="L239" s="202"/>
      <c r="M239" s="207"/>
      <c r="N239" s="208"/>
      <c r="O239" s="208"/>
      <c r="P239" s="208"/>
      <c r="Q239" s="208"/>
      <c r="R239" s="208"/>
      <c r="S239" s="208"/>
      <c r="T239" s="209"/>
      <c r="AT239" s="203" t="s">
        <v>160</v>
      </c>
      <c r="AU239" s="203" t="s">
        <v>85</v>
      </c>
      <c r="AV239" s="13" t="s">
        <v>85</v>
      </c>
      <c r="AW239" s="13" t="s">
        <v>36</v>
      </c>
      <c r="AX239" s="13" t="s">
        <v>75</v>
      </c>
      <c r="AY239" s="203" t="s">
        <v>149</v>
      </c>
    </row>
    <row r="240" spans="2:51" s="12" customFormat="1" ht="12">
      <c r="B240" s="195"/>
      <c r="D240" s="192" t="s">
        <v>160</v>
      </c>
      <c r="E240" s="196" t="s">
        <v>3</v>
      </c>
      <c r="F240" s="197" t="s">
        <v>205</v>
      </c>
      <c r="H240" s="196" t="s">
        <v>3</v>
      </c>
      <c r="I240" s="198"/>
      <c r="L240" s="195"/>
      <c r="M240" s="199"/>
      <c r="N240" s="200"/>
      <c r="O240" s="200"/>
      <c r="P240" s="200"/>
      <c r="Q240" s="200"/>
      <c r="R240" s="200"/>
      <c r="S240" s="200"/>
      <c r="T240" s="201"/>
      <c r="AT240" s="196" t="s">
        <v>160</v>
      </c>
      <c r="AU240" s="196" t="s">
        <v>85</v>
      </c>
      <c r="AV240" s="12" t="s">
        <v>83</v>
      </c>
      <c r="AW240" s="12" t="s">
        <v>36</v>
      </c>
      <c r="AX240" s="12" t="s">
        <v>75</v>
      </c>
      <c r="AY240" s="196" t="s">
        <v>149</v>
      </c>
    </row>
    <row r="241" spans="2:51" s="13" customFormat="1" ht="12">
      <c r="B241" s="202"/>
      <c r="D241" s="192" t="s">
        <v>160</v>
      </c>
      <c r="E241" s="203" t="s">
        <v>3</v>
      </c>
      <c r="F241" s="204" t="s">
        <v>274</v>
      </c>
      <c r="H241" s="205">
        <v>2.6</v>
      </c>
      <c r="I241" s="206"/>
      <c r="L241" s="202"/>
      <c r="M241" s="207"/>
      <c r="N241" s="208"/>
      <c r="O241" s="208"/>
      <c r="P241" s="208"/>
      <c r="Q241" s="208"/>
      <c r="R241" s="208"/>
      <c r="S241" s="208"/>
      <c r="T241" s="209"/>
      <c r="AT241" s="203" t="s">
        <v>160</v>
      </c>
      <c r="AU241" s="203" t="s">
        <v>85</v>
      </c>
      <c r="AV241" s="13" t="s">
        <v>85</v>
      </c>
      <c r="AW241" s="13" t="s">
        <v>36</v>
      </c>
      <c r="AX241" s="13" t="s">
        <v>75</v>
      </c>
      <c r="AY241" s="203" t="s">
        <v>149</v>
      </c>
    </row>
    <row r="242" spans="2:51" s="12" customFormat="1" ht="12">
      <c r="B242" s="195"/>
      <c r="D242" s="192" t="s">
        <v>160</v>
      </c>
      <c r="E242" s="196" t="s">
        <v>3</v>
      </c>
      <c r="F242" s="197" t="s">
        <v>258</v>
      </c>
      <c r="H242" s="196" t="s">
        <v>3</v>
      </c>
      <c r="I242" s="198"/>
      <c r="L242" s="195"/>
      <c r="M242" s="199"/>
      <c r="N242" s="200"/>
      <c r="O242" s="200"/>
      <c r="P242" s="200"/>
      <c r="Q242" s="200"/>
      <c r="R242" s="200"/>
      <c r="S242" s="200"/>
      <c r="T242" s="201"/>
      <c r="AT242" s="196" t="s">
        <v>160</v>
      </c>
      <c r="AU242" s="196" t="s">
        <v>85</v>
      </c>
      <c r="AV242" s="12" t="s">
        <v>83</v>
      </c>
      <c r="AW242" s="12" t="s">
        <v>36</v>
      </c>
      <c r="AX242" s="12" t="s">
        <v>75</v>
      </c>
      <c r="AY242" s="196" t="s">
        <v>149</v>
      </c>
    </row>
    <row r="243" spans="2:51" s="12" customFormat="1" ht="12">
      <c r="B243" s="195"/>
      <c r="D243" s="192" t="s">
        <v>160</v>
      </c>
      <c r="E243" s="196" t="s">
        <v>3</v>
      </c>
      <c r="F243" s="197" t="s">
        <v>275</v>
      </c>
      <c r="H243" s="196" t="s">
        <v>3</v>
      </c>
      <c r="I243" s="198"/>
      <c r="L243" s="195"/>
      <c r="M243" s="199"/>
      <c r="N243" s="200"/>
      <c r="O243" s="200"/>
      <c r="P243" s="200"/>
      <c r="Q243" s="200"/>
      <c r="R243" s="200"/>
      <c r="S243" s="200"/>
      <c r="T243" s="201"/>
      <c r="AT243" s="196" t="s">
        <v>160</v>
      </c>
      <c r="AU243" s="196" t="s">
        <v>85</v>
      </c>
      <c r="AV243" s="12" t="s">
        <v>83</v>
      </c>
      <c r="AW243" s="12" t="s">
        <v>36</v>
      </c>
      <c r="AX243" s="12" t="s">
        <v>75</v>
      </c>
      <c r="AY243" s="196" t="s">
        <v>149</v>
      </c>
    </row>
    <row r="244" spans="2:51" s="13" customFormat="1" ht="12">
      <c r="B244" s="202"/>
      <c r="D244" s="192" t="s">
        <v>160</v>
      </c>
      <c r="E244" s="203" t="s">
        <v>3</v>
      </c>
      <c r="F244" s="204" t="s">
        <v>271</v>
      </c>
      <c r="H244" s="205">
        <v>2.64</v>
      </c>
      <c r="I244" s="206"/>
      <c r="L244" s="202"/>
      <c r="M244" s="207"/>
      <c r="N244" s="208"/>
      <c r="O244" s="208"/>
      <c r="P244" s="208"/>
      <c r="Q244" s="208"/>
      <c r="R244" s="208"/>
      <c r="S244" s="208"/>
      <c r="T244" s="209"/>
      <c r="AT244" s="203" t="s">
        <v>160</v>
      </c>
      <c r="AU244" s="203" t="s">
        <v>85</v>
      </c>
      <c r="AV244" s="13" t="s">
        <v>85</v>
      </c>
      <c r="AW244" s="13" t="s">
        <v>36</v>
      </c>
      <c r="AX244" s="13" t="s">
        <v>75</v>
      </c>
      <c r="AY244" s="203" t="s">
        <v>149</v>
      </c>
    </row>
    <row r="245" spans="2:51" s="12" customFormat="1" ht="12">
      <c r="B245" s="195"/>
      <c r="D245" s="192" t="s">
        <v>160</v>
      </c>
      <c r="E245" s="196" t="s">
        <v>3</v>
      </c>
      <c r="F245" s="197" t="s">
        <v>199</v>
      </c>
      <c r="H245" s="196" t="s">
        <v>3</v>
      </c>
      <c r="I245" s="198"/>
      <c r="L245" s="195"/>
      <c r="M245" s="199"/>
      <c r="N245" s="200"/>
      <c r="O245" s="200"/>
      <c r="P245" s="200"/>
      <c r="Q245" s="200"/>
      <c r="R245" s="200"/>
      <c r="S245" s="200"/>
      <c r="T245" s="201"/>
      <c r="AT245" s="196" t="s">
        <v>160</v>
      </c>
      <c r="AU245" s="196" t="s">
        <v>85</v>
      </c>
      <c r="AV245" s="12" t="s">
        <v>83</v>
      </c>
      <c r="AW245" s="12" t="s">
        <v>36</v>
      </c>
      <c r="AX245" s="12" t="s">
        <v>75</v>
      </c>
      <c r="AY245" s="196" t="s">
        <v>149</v>
      </c>
    </row>
    <row r="246" spans="2:51" s="12" customFormat="1" ht="12">
      <c r="B246" s="195"/>
      <c r="D246" s="192" t="s">
        <v>160</v>
      </c>
      <c r="E246" s="196" t="s">
        <v>3</v>
      </c>
      <c r="F246" s="197" t="s">
        <v>276</v>
      </c>
      <c r="H246" s="196" t="s">
        <v>3</v>
      </c>
      <c r="I246" s="198"/>
      <c r="L246" s="195"/>
      <c r="M246" s="199"/>
      <c r="N246" s="200"/>
      <c r="O246" s="200"/>
      <c r="P246" s="200"/>
      <c r="Q246" s="200"/>
      <c r="R246" s="200"/>
      <c r="S246" s="200"/>
      <c r="T246" s="201"/>
      <c r="AT246" s="196" t="s">
        <v>160</v>
      </c>
      <c r="AU246" s="196" t="s">
        <v>85</v>
      </c>
      <c r="AV246" s="12" t="s">
        <v>83</v>
      </c>
      <c r="AW246" s="12" t="s">
        <v>36</v>
      </c>
      <c r="AX246" s="12" t="s">
        <v>75</v>
      </c>
      <c r="AY246" s="196" t="s">
        <v>149</v>
      </c>
    </row>
    <row r="247" spans="2:51" s="13" customFormat="1" ht="12">
      <c r="B247" s="202"/>
      <c r="D247" s="192" t="s">
        <v>160</v>
      </c>
      <c r="E247" s="203" t="s">
        <v>3</v>
      </c>
      <c r="F247" s="204" t="s">
        <v>277</v>
      </c>
      <c r="H247" s="205">
        <v>4.086</v>
      </c>
      <c r="I247" s="206"/>
      <c r="L247" s="202"/>
      <c r="M247" s="207"/>
      <c r="N247" s="208"/>
      <c r="O247" s="208"/>
      <c r="P247" s="208"/>
      <c r="Q247" s="208"/>
      <c r="R247" s="208"/>
      <c r="S247" s="208"/>
      <c r="T247" s="209"/>
      <c r="AT247" s="203" t="s">
        <v>160</v>
      </c>
      <c r="AU247" s="203" t="s">
        <v>85</v>
      </c>
      <c r="AV247" s="13" t="s">
        <v>85</v>
      </c>
      <c r="AW247" s="13" t="s">
        <v>36</v>
      </c>
      <c r="AX247" s="13" t="s">
        <v>75</v>
      </c>
      <c r="AY247" s="203" t="s">
        <v>149</v>
      </c>
    </row>
    <row r="248" spans="2:51" s="14" customFormat="1" ht="12">
      <c r="B248" s="210"/>
      <c r="D248" s="192" t="s">
        <v>160</v>
      </c>
      <c r="E248" s="211" t="s">
        <v>3</v>
      </c>
      <c r="F248" s="212" t="s">
        <v>170</v>
      </c>
      <c r="H248" s="213">
        <v>13.066</v>
      </c>
      <c r="I248" s="214"/>
      <c r="L248" s="210"/>
      <c r="M248" s="215"/>
      <c r="N248" s="216"/>
      <c r="O248" s="216"/>
      <c r="P248" s="216"/>
      <c r="Q248" s="216"/>
      <c r="R248" s="216"/>
      <c r="S248" s="216"/>
      <c r="T248" s="217"/>
      <c r="AT248" s="211" t="s">
        <v>160</v>
      </c>
      <c r="AU248" s="211" t="s">
        <v>85</v>
      </c>
      <c r="AV248" s="14" t="s">
        <v>150</v>
      </c>
      <c r="AW248" s="14" t="s">
        <v>36</v>
      </c>
      <c r="AX248" s="14" t="s">
        <v>75</v>
      </c>
      <c r="AY248" s="211" t="s">
        <v>149</v>
      </c>
    </row>
    <row r="249" spans="2:51" s="13" customFormat="1" ht="12">
      <c r="B249" s="202"/>
      <c r="D249" s="192" t="s">
        <v>160</v>
      </c>
      <c r="E249" s="203" t="s">
        <v>3</v>
      </c>
      <c r="F249" s="204" t="s">
        <v>278</v>
      </c>
      <c r="H249" s="205">
        <v>13.1</v>
      </c>
      <c r="I249" s="206"/>
      <c r="L249" s="202"/>
      <c r="M249" s="207"/>
      <c r="N249" s="208"/>
      <c r="O249" s="208"/>
      <c r="P249" s="208"/>
      <c r="Q249" s="208"/>
      <c r="R249" s="208"/>
      <c r="S249" s="208"/>
      <c r="T249" s="209"/>
      <c r="AT249" s="203" t="s">
        <v>160</v>
      </c>
      <c r="AU249" s="203" t="s">
        <v>85</v>
      </c>
      <c r="AV249" s="13" t="s">
        <v>85</v>
      </c>
      <c r="AW249" s="13" t="s">
        <v>36</v>
      </c>
      <c r="AX249" s="13" t="s">
        <v>75</v>
      </c>
      <c r="AY249" s="203" t="s">
        <v>149</v>
      </c>
    </row>
    <row r="250" spans="2:65" s="1" customFormat="1" ht="16.5" customHeight="1">
      <c r="B250" s="178"/>
      <c r="C250" s="179" t="s">
        <v>279</v>
      </c>
      <c r="D250" s="179" t="s">
        <v>152</v>
      </c>
      <c r="E250" s="180" t="s">
        <v>280</v>
      </c>
      <c r="F250" s="181" t="s">
        <v>281</v>
      </c>
      <c r="G250" s="182" t="s">
        <v>242</v>
      </c>
      <c r="H250" s="183">
        <v>3.48</v>
      </c>
      <c r="I250" s="184"/>
      <c r="J250" s="185">
        <f>ROUND(I250*H250,2)</f>
        <v>0</v>
      </c>
      <c r="K250" s="181" t="s">
        <v>156</v>
      </c>
      <c r="L250" s="38"/>
      <c r="M250" s="186" t="s">
        <v>3</v>
      </c>
      <c r="N250" s="187" t="s">
        <v>46</v>
      </c>
      <c r="O250" s="71"/>
      <c r="P250" s="188">
        <f>O250*H250</f>
        <v>0</v>
      </c>
      <c r="Q250" s="188">
        <v>0</v>
      </c>
      <c r="R250" s="188">
        <f>Q250*H250</f>
        <v>0</v>
      </c>
      <c r="S250" s="188">
        <v>0</v>
      </c>
      <c r="T250" s="189">
        <f>S250*H250</f>
        <v>0</v>
      </c>
      <c r="AR250" s="190" t="s">
        <v>150</v>
      </c>
      <c r="AT250" s="190" t="s">
        <v>152</v>
      </c>
      <c r="AU250" s="190" t="s">
        <v>85</v>
      </c>
      <c r="AY250" s="19" t="s">
        <v>149</v>
      </c>
      <c r="BE250" s="191">
        <f>IF(N250="základní",J250,0)</f>
        <v>0</v>
      </c>
      <c r="BF250" s="191">
        <f>IF(N250="snížená",J250,0)</f>
        <v>0</v>
      </c>
      <c r="BG250" s="191">
        <f>IF(N250="zákl. přenesená",J250,0)</f>
        <v>0</v>
      </c>
      <c r="BH250" s="191">
        <f>IF(N250="sníž. přenesená",J250,0)</f>
        <v>0</v>
      </c>
      <c r="BI250" s="191">
        <f>IF(N250="nulová",J250,0)</f>
        <v>0</v>
      </c>
      <c r="BJ250" s="19" t="s">
        <v>83</v>
      </c>
      <c r="BK250" s="191">
        <f>ROUND(I250*H250,2)</f>
        <v>0</v>
      </c>
      <c r="BL250" s="19" t="s">
        <v>150</v>
      </c>
      <c r="BM250" s="190" t="s">
        <v>282</v>
      </c>
    </row>
    <row r="251" spans="2:47" s="1" customFormat="1" ht="12">
      <c r="B251" s="38"/>
      <c r="D251" s="192" t="s">
        <v>158</v>
      </c>
      <c r="F251" s="193" t="s">
        <v>283</v>
      </c>
      <c r="I251" s="123"/>
      <c r="L251" s="38"/>
      <c r="M251" s="194"/>
      <c r="N251" s="71"/>
      <c r="O251" s="71"/>
      <c r="P251" s="71"/>
      <c r="Q251" s="71"/>
      <c r="R251" s="71"/>
      <c r="S251" s="71"/>
      <c r="T251" s="72"/>
      <c r="AT251" s="19" t="s">
        <v>158</v>
      </c>
      <c r="AU251" s="19" t="s">
        <v>85</v>
      </c>
    </row>
    <row r="252" spans="2:65" s="1" customFormat="1" ht="16.5" customHeight="1">
      <c r="B252" s="178"/>
      <c r="C252" s="179" t="s">
        <v>284</v>
      </c>
      <c r="D252" s="179" t="s">
        <v>152</v>
      </c>
      <c r="E252" s="180" t="s">
        <v>285</v>
      </c>
      <c r="F252" s="181" t="s">
        <v>286</v>
      </c>
      <c r="G252" s="182" t="s">
        <v>242</v>
      </c>
      <c r="H252" s="183">
        <v>1.31</v>
      </c>
      <c r="I252" s="184"/>
      <c r="J252" s="185">
        <f>ROUND(I252*H252,2)</f>
        <v>0</v>
      </c>
      <c r="K252" s="181" t="s">
        <v>156</v>
      </c>
      <c r="L252" s="38"/>
      <c r="M252" s="186" t="s">
        <v>3</v>
      </c>
      <c r="N252" s="187" t="s">
        <v>46</v>
      </c>
      <c r="O252" s="71"/>
      <c r="P252" s="188">
        <f>O252*H252</f>
        <v>0</v>
      </c>
      <c r="Q252" s="188">
        <v>0</v>
      </c>
      <c r="R252" s="188">
        <f>Q252*H252</f>
        <v>0</v>
      </c>
      <c r="S252" s="188">
        <v>0</v>
      </c>
      <c r="T252" s="189">
        <f>S252*H252</f>
        <v>0</v>
      </c>
      <c r="AR252" s="190" t="s">
        <v>150</v>
      </c>
      <c r="AT252" s="190" t="s">
        <v>152</v>
      </c>
      <c r="AU252" s="190" t="s">
        <v>85</v>
      </c>
      <c r="AY252" s="19" t="s">
        <v>149</v>
      </c>
      <c r="BE252" s="191">
        <f>IF(N252="základní",J252,0)</f>
        <v>0</v>
      </c>
      <c r="BF252" s="191">
        <f>IF(N252="snížená",J252,0)</f>
        <v>0</v>
      </c>
      <c r="BG252" s="191">
        <f>IF(N252="zákl. přenesená",J252,0)</f>
        <v>0</v>
      </c>
      <c r="BH252" s="191">
        <f>IF(N252="sníž. přenesená",J252,0)</f>
        <v>0</v>
      </c>
      <c r="BI252" s="191">
        <f>IF(N252="nulová",J252,0)</f>
        <v>0</v>
      </c>
      <c r="BJ252" s="19" t="s">
        <v>83</v>
      </c>
      <c r="BK252" s="191">
        <f>ROUND(I252*H252,2)</f>
        <v>0</v>
      </c>
      <c r="BL252" s="19" t="s">
        <v>150</v>
      </c>
      <c r="BM252" s="190" t="s">
        <v>287</v>
      </c>
    </row>
    <row r="253" spans="2:47" s="1" customFormat="1" ht="12">
      <c r="B253" s="38"/>
      <c r="D253" s="192" t="s">
        <v>158</v>
      </c>
      <c r="F253" s="193" t="s">
        <v>283</v>
      </c>
      <c r="I253" s="123"/>
      <c r="L253" s="38"/>
      <c r="M253" s="194"/>
      <c r="N253" s="71"/>
      <c r="O253" s="71"/>
      <c r="P253" s="71"/>
      <c r="Q253" s="71"/>
      <c r="R253" s="71"/>
      <c r="S253" s="71"/>
      <c r="T253" s="72"/>
      <c r="AT253" s="19" t="s">
        <v>158</v>
      </c>
      <c r="AU253" s="19" t="s">
        <v>85</v>
      </c>
    </row>
    <row r="254" spans="2:65" s="1" customFormat="1" ht="24" customHeight="1">
      <c r="B254" s="178"/>
      <c r="C254" s="179" t="s">
        <v>288</v>
      </c>
      <c r="D254" s="179" t="s">
        <v>152</v>
      </c>
      <c r="E254" s="180" t="s">
        <v>289</v>
      </c>
      <c r="F254" s="181" t="s">
        <v>290</v>
      </c>
      <c r="G254" s="182" t="s">
        <v>242</v>
      </c>
      <c r="H254" s="183">
        <v>3.48</v>
      </c>
      <c r="I254" s="184"/>
      <c r="J254" s="185">
        <f>ROUND(I254*H254,2)</f>
        <v>0</v>
      </c>
      <c r="K254" s="181" t="s">
        <v>156</v>
      </c>
      <c r="L254" s="38"/>
      <c r="M254" s="186" t="s">
        <v>3</v>
      </c>
      <c r="N254" s="187" t="s">
        <v>46</v>
      </c>
      <c r="O254" s="71"/>
      <c r="P254" s="188">
        <f>O254*H254</f>
        <v>0</v>
      </c>
      <c r="Q254" s="188">
        <v>0</v>
      </c>
      <c r="R254" s="188">
        <f>Q254*H254</f>
        <v>0</v>
      </c>
      <c r="S254" s="188">
        <v>0</v>
      </c>
      <c r="T254" s="189">
        <f>S254*H254</f>
        <v>0</v>
      </c>
      <c r="AR254" s="190" t="s">
        <v>150</v>
      </c>
      <c r="AT254" s="190" t="s">
        <v>152</v>
      </c>
      <c r="AU254" s="190" t="s">
        <v>85</v>
      </c>
      <c r="AY254" s="19" t="s">
        <v>149</v>
      </c>
      <c r="BE254" s="191">
        <f>IF(N254="základní",J254,0)</f>
        <v>0</v>
      </c>
      <c r="BF254" s="191">
        <f>IF(N254="snížená",J254,0)</f>
        <v>0</v>
      </c>
      <c r="BG254" s="191">
        <f>IF(N254="zákl. přenesená",J254,0)</f>
        <v>0</v>
      </c>
      <c r="BH254" s="191">
        <f>IF(N254="sníž. přenesená",J254,0)</f>
        <v>0</v>
      </c>
      <c r="BI254" s="191">
        <f>IF(N254="nulová",J254,0)</f>
        <v>0</v>
      </c>
      <c r="BJ254" s="19" t="s">
        <v>83</v>
      </c>
      <c r="BK254" s="191">
        <f>ROUND(I254*H254,2)</f>
        <v>0</v>
      </c>
      <c r="BL254" s="19" t="s">
        <v>150</v>
      </c>
      <c r="BM254" s="190" t="s">
        <v>291</v>
      </c>
    </row>
    <row r="255" spans="2:47" s="1" customFormat="1" ht="12">
      <c r="B255" s="38"/>
      <c r="D255" s="192" t="s">
        <v>158</v>
      </c>
      <c r="F255" s="193" t="s">
        <v>283</v>
      </c>
      <c r="I255" s="123"/>
      <c r="L255" s="38"/>
      <c r="M255" s="194"/>
      <c r="N255" s="71"/>
      <c r="O255" s="71"/>
      <c r="P255" s="71"/>
      <c r="Q255" s="71"/>
      <c r="R255" s="71"/>
      <c r="S255" s="71"/>
      <c r="T255" s="72"/>
      <c r="AT255" s="19" t="s">
        <v>158</v>
      </c>
      <c r="AU255" s="19" t="s">
        <v>85</v>
      </c>
    </row>
    <row r="256" spans="2:65" s="1" customFormat="1" ht="24" customHeight="1">
      <c r="B256" s="178"/>
      <c r="C256" s="179" t="s">
        <v>9</v>
      </c>
      <c r="D256" s="179" t="s">
        <v>152</v>
      </c>
      <c r="E256" s="180" t="s">
        <v>292</v>
      </c>
      <c r="F256" s="181" t="s">
        <v>293</v>
      </c>
      <c r="G256" s="182" t="s">
        <v>242</v>
      </c>
      <c r="H256" s="183">
        <v>1.31</v>
      </c>
      <c r="I256" s="184"/>
      <c r="J256" s="185">
        <f>ROUND(I256*H256,2)</f>
        <v>0</v>
      </c>
      <c r="K256" s="181" t="s">
        <v>156</v>
      </c>
      <c r="L256" s="38"/>
      <c r="M256" s="186" t="s">
        <v>3</v>
      </c>
      <c r="N256" s="187" t="s">
        <v>46</v>
      </c>
      <c r="O256" s="71"/>
      <c r="P256" s="188">
        <f>O256*H256</f>
        <v>0</v>
      </c>
      <c r="Q256" s="188">
        <v>0</v>
      </c>
      <c r="R256" s="188">
        <f>Q256*H256</f>
        <v>0</v>
      </c>
      <c r="S256" s="188">
        <v>0</v>
      </c>
      <c r="T256" s="189">
        <f>S256*H256</f>
        <v>0</v>
      </c>
      <c r="AR256" s="190" t="s">
        <v>150</v>
      </c>
      <c r="AT256" s="190" t="s">
        <v>152</v>
      </c>
      <c r="AU256" s="190" t="s">
        <v>85</v>
      </c>
      <c r="AY256" s="19" t="s">
        <v>149</v>
      </c>
      <c r="BE256" s="191">
        <f>IF(N256="základní",J256,0)</f>
        <v>0</v>
      </c>
      <c r="BF256" s="191">
        <f>IF(N256="snížená",J256,0)</f>
        <v>0</v>
      </c>
      <c r="BG256" s="191">
        <f>IF(N256="zákl. přenesená",J256,0)</f>
        <v>0</v>
      </c>
      <c r="BH256" s="191">
        <f>IF(N256="sníž. přenesená",J256,0)</f>
        <v>0</v>
      </c>
      <c r="BI256" s="191">
        <f>IF(N256="nulová",J256,0)</f>
        <v>0</v>
      </c>
      <c r="BJ256" s="19" t="s">
        <v>83</v>
      </c>
      <c r="BK256" s="191">
        <f>ROUND(I256*H256,2)</f>
        <v>0</v>
      </c>
      <c r="BL256" s="19" t="s">
        <v>150</v>
      </c>
      <c r="BM256" s="190" t="s">
        <v>294</v>
      </c>
    </row>
    <row r="257" spans="2:47" s="1" customFormat="1" ht="12">
      <c r="B257" s="38"/>
      <c r="D257" s="192" t="s">
        <v>158</v>
      </c>
      <c r="F257" s="193" t="s">
        <v>283</v>
      </c>
      <c r="I257" s="123"/>
      <c r="L257" s="38"/>
      <c r="M257" s="194"/>
      <c r="N257" s="71"/>
      <c r="O257" s="71"/>
      <c r="P257" s="71"/>
      <c r="Q257" s="71"/>
      <c r="R257" s="71"/>
      <c r="S257" s="71"/>
      <c r="T257" s="72"/>
      <c r="AT257" s="19" t="s">
        <v>158</v>
      </c>
      <c r="AU257" s="19" t="s">
        <v>85</v>
      </c>
    </row>
    <row r="258" spans="2:65" s="1" customFormat="1" ht="16.5" customHeight="1">
      <c r="B258" s="178"/>
      <c r="C258" s="179" t="s">
        <v>295</v>
      </c>
      <c r="D258" s="179" t="s">
        <v>152</v>
      </c>
      <c r="E258" s="180" t="s">
        <v>296</v>
      </c>
      <c r="F258" s="181" t="s">
        <v>297</v>
      </c>
      <c r="G258" s="182" t="s">
        <v>242</v>
      </c>
      <c r="H258" s="183">
        <v>0.41</v>
      </c>
      <c r="I258" s="184"/>
      <c r="J258" s="185">
        <f>ROUND(I258*H258,2)</f>
        <v>0</v>
      </c>
      <c r="K258" s="181" t="s">
        <v>156</v>
      </c>
      <c r="L258" s="38"/>
      <c r="M258" s="186" t="s">
        <v>3</v>
      </c>
      <c r="N258" s="187" t="s">
        <v>46</v>
      </c>
      <c r="O258" s="71"/>
      <c r="P258" s="188">
        <f>O258*H258</f>
        <v>0</v>
      </c>
      <c r="Q258" s="188">
        <v>0</v>
      </c>
      <c r="R258" s="188">
        <f>Q258*H258</f>
        <v>0</v>
      </c>
      <c r="S258" s="188">
        <v>0</v>
      </c>
      <c r="T258" s="189">
        <f>S258*H258</f>
        <v>0</v>
      </c>
      <c r="AR258" s="190" t="s">
        <v>150</v>
      </c>
      <c r="AT258" s="190" t="s">
        <v>152</v>
      </c>
      <c r="AU258" s="190" t="s">
        <v>85</v>
      </c>
      <c r="AY258" s="19" t="s">
        <v>149</v>
      </c>
      <c r="BE258" s="191">
        <f>IF(N258="základní",J258,0)</f>
        <v>0</v>
      </c>
      <c r="BF258" s="191">
        <f>IF(N258="snížená",J258,0)</f>
        <v>0</v>
      </c>
      <c r="BG258" s="191">
        <f>IF(N258="zákl. přenesená",J258,0)</f>
        <v>0</v>
      </c>
      <c r="BH258" s="191">
        <f>IF(N258="sníž. přenesená",J258,0)</f>
        <v>0</v>
      </c>
      <c r="BI258" s="191">
        <f>IF(N258="nulová",J258,0)</f>
        <v>0</v>
      </c>
      <c r="BJ258" s="19" t="s">
        <v>83</v>
      </c>
      <c r="BK258" s="191">
        <f>ROUND(I258*H258,2)</f>
        <v>0</v>
      </c>
      <c r="BL258" s="19" t="s">
        <v>150</v>
      </c>
      <c r="BM258" s="190" t="s">
        <v>298</v>
      </c>
    </row>
    <row r="259" spans="2:47" s="1" customFormat="1" ht="12">
      <c r="B259" s="38"/>
      <c r="D259" s="192" t="s">
        <v>158</v>
      </c>
      <c r="F259" s="193" t="s">
        <v>283</v>
      </c>
      <c r="I259" s="123"/>
      <c r="L259" s="38"/>
      <c r="M259" s="194"/>
      <c r="N259" s="71"/>
      <c r="O259" s="71"/>
      <c r="P259" s="71"/>
      <c r="Q259" s="71"/>
      <c r="R259" s="71"/>
      <c r="S259" s="71"/>
      <c r="T259" s="72"/>
      <c r="AT259" s="19" t="s">
        <v>158</v>
      </c>
      <c r="AU259" s="19" t="s">
        <v>85</v>
      </c>
    </row>
    <row r="260" spans="2:51" s="12" customFormat="1" ht="12">
      <c r="B260" s="195"/>
      <c r="D260" s="192" t="s">
        <v>160</v>
      </c>
      <c r="E260" s="196" t="s">
        <v>3</v>
      </c>
      <c r="F260" s="197" t="s">
        <v>245</v>
      </c>
      <c r="H260" s="196" t="s">
        <v>3</v>
      </c>
      <c r="I260" s="198"/>
      <c r="L260" s="195"/>
      <c r="M260" s="199"/>
      <c r="N260" s="200"/>
      <c r="O260" s="200"/>
      <c r="P260" s="200"/>
      <c r="Q260" s="200"/>
      <c r="R260" s="200"/>
      <c r="S260" s="200"/>
      <c r="T260" s="201"/>
      <c r="AT260" s="196" t="s">
        <v>160</v>
      </c>
      <c r="AU260" s="196" t="s">
        <v>85</v>
      </c>
      <c r="AV260" s="12" t="s">
        <v>83</v>
      </c>
      <c r="AW260" s="12" t="s">
        <v>36</v>
      </c>
      <c r="AX260" s="12" t="s">
        <v>75</v>
      </c>
      <c r="AY260" s="196" t="s">
        <v>149</v>
      </c>
    </row>
    <row r="261" spans="2:51" s="12" customFormat="1" ht="12">
      <c r="B261" s="195"/>
      <c r="D261" s="192" t="s">
        <v>160</v>
      </c>
      <c r="E261" s="196" t="s">
        <v>3</v>
      </c>
      <c r="F261" s="197" t="s">
        <v>246</v>
      </c>
      <c r="H261" s="196" t="s">
        <v>3</v>
      </c>
      <c r="I261" s="198"/>
      <c r="L261" s="195"/>
      <c r="M261" s="199"/>
      <c r="N261" s="200"/>
      <c r="O261" s="200"/>
      <c r="P261" s="200"/>
      <c r="Q261" s="200"/>
      <c r="R261" s="200"/>
      <c r="S261" s="200"/>
      <c r="T261" s="201"/>
      <c r="AT261" s="196" t="s">
        <v>160</v>
      </c>
      <c r="AU261" s="196" t="s">
        <v>85</v>
      </c>
      <c r="AV261" s="12" t="s">
        <v>83</v>
      </c>
      <c r="AW261" s="12" t="s">
        <v>36</v>
      </c>
      <c r="AX261" s="12" t="s">
        <v>75</v>
      </c>
      <c r="AY261" s="196" t="s">
        <v>149</v>
      </c>
    </row>
    <row r="262" spans="2:51" s="12" customFormat="1" ht="12">
      <c r="B262" s="195"/>
      <c r="D262" s="192" t="s">
        <v>160</v>
      </c>
      <c r="E262" s="196" t="s">
        <v>3</v>
      </c>
      <c r="F262" s="197" t="s">
        <v>247</v>
      </c>
      <c r="H262" s="196" t="s">
        <v>3</v>
      </c>
      <c r="I262" s="198"/>
      <c r="L262" s="195"/>
      <c r="M262" s="199"/>
      <c r="N262" s="200"/>
      <c r="O262" s="200"/>
      <c r="P262" s="200"/>
      <c r="Q262" s="200"/>
      <c r="R262" s="200"/>
      <c r="S262" s="200"/>
      <c r="T262" s="201"/>
      <c r="AT262" s="196" t="s">
        <v>160</v>
      </c>
      <c r="AU262" s="196" t="s">
        <v>85</v>
      </c>
      <c r="AV262" s="12" t="s">
        <v>83</v>
      </c>
      <c r="AW262" s="12" t="s">
        <v>36</v>
      </c>
      <c r="AX262" s="12" t="s">
        <v>75</v>
      </c>
      <c r="AY262" s="196" t="s">
        <v>149</v>
      </c>
    </row>
    <row r="263" spans="2:51" s="12" customFormat="1" ht="12">
      <c r="B263" s="195"/>
      <c r="D263" s="192" t="s">
        <v>160</v>
      </c>
      <c r="E263" s="196" t="s">
        <v>3</v>
      </c>
      <c r="F263" s="197" t="s">
        <v>267</v>
      </c>
      <c r="H263" s="196" t="s">
        <v>3</v>
      </c>
      <c r="I263" s="198"/>
      <c r="L263" s="195"/>
      <c r="M263" s="199"/>
      <c r="N263" s="200"/>
      <c r="O263" s="200"/>
      <c r="P263" s="200"/>
      <c r="Q263" s="200"/>
      <c r="R263" s="200"/>
      <c r="S263" s="200"/>
      <c r="T263" s="201"/>
      <c r="AT263" s="196" t="s">
        <v>160</v>
      </c>
      <c r="AU263" s="196" t="s">
        <v>85</v>
      </c>
      <c r="AV263" s="12" t="s">
        <v>83</v>
      </c>
      <c r="AW263" s="12" t="s">
        <v>36</v>
      </c>
      <c r="AX263" s="12" t="s">
        <v>75</v>
      </c>
      <c r="AY263" s="196" t="s">
        <v>149</v>
      </c>
    </row>
    <row r="264" spans="2:51" s="13" customFormat="1" ht="12">
      <c r="B264" s="202"/>
      <c r="D264" s="192" t="s">
        <v>160</v>
      </c>
      <c r="E264" s="203" t="s">
        <v>3</v>
      </c>
      <c r="F264" s="204" t="s">
        <v>299</v>
      </c>
      <c r="H264" s="205">
        <v>0.41</v>
      </c>
      <c r="I264" s="206"/>
      <c r="L264" s="202"/>
      <c r="M264" s="207"/>
      <c r="N264" s="208"/>
      <c r="O264" s="208"/>
      <c r="P264" s="208"/>
      <c r="Q264" s="208"/>
      <c r="R264" s="208"/>
      <c r="S264" s="208"/>
      <c r="T264" s="209"/>
      <c r="AT264" s="203" t="s">
        <v>160</v>
      </c>
      <c r="AU264" s="203" t="s">
        <v>85</v>
      </c>
      <c r="AV264" s="13" t="s">
        <v>85</v>
      </c>
      <c r="AW264" s="13" t="s">
        <v>36</v>
      </c>
      <c r="AX264" s="13" t="s">
        <v>75</v>
      </c>
      <c r="AY264" s="203" t="s">
        <v>149</v>
      </c>
    </row>
    <row r="265" spans="2:51" s="14" customFormat="1" ht="12">
      <c r="B265" s="210"/>
      <c r="D265" s="192" t="s">
        <v>160</v>
      </c>
      <c r="E265" s="211" t="s">
        <v>3</v>
      </c>
      <c r="F265" s="212" t="s">
        <v>170</v>
      </c>
      <c r="H265" s="213">
        <v>0.41</v>
      </c>
      <c r="I265" s="214"/>
      <c r="L265" s="210"/>
      <c r="M265" s="215"/>
      <c r="N265" s="216"/>
      <c r="O265" s="216"/>
      <c r="P265" s="216"/>
      <c r="Q265" s="216"/>
      <c r="R265" s="216"/>
      <c r="S265" s="216"/>
      <c r="T265" s="217"/>
      <c r="AT265" s="211" t="s">
        <v>160</v>
      </c>
      <c r="AU265" s="211" t="s">
        <v>85</v>
      </c>
      <c r="AV265" s="14" t="s">
        <v>150</v>
      </c>
      <c r="AW265" s="14" t="s">
        <v>36</v>
      </c>
      <c r="AX265" s="14" t="s">
        <v>83</v>
      </c>
      <c r="AY265" s="211" t="s">
        <v>149</v>
      </c>
    </row>
    <row r="266" spans="2:51" s="12" customFormat="1" ht="12">
      <c r="B266" s="195"/>
      <c r="D266" s="192" t="s">
        <v>160</v>
      </c>
      <c r="E266" s="196" t="s">
        <v>3</v>
      </c>
      <c r="F266" s="197" t="s">
        <v>186</v>
      </c>
      <c r="H266" s="196" t="s">
        <v>3</v>
      </c>
      <c r="I266" s="198"/>
      <c r="L266" s="195"/>
      <c r="M266" s="199"/>
      <c r="N266" s="200"/>
      <c r="O266" s="200"/>
      <c r="P266" s="200"/>
      <c r="Q266" s="200"/>
      <c r="R266" s="200"/>
      <c r="S266" s="200"/>
      <c r="T266" s="201"/>
      <c r="AT266" s="196" t="s">
        <v>160</v>
      </c>
      <c r="AU266" s="196" t="s">
        <v>85</v>
      </c>
      <c r="AV266" s="12" t="s">
        <v>83</v>
      </c>
      <c r="AW266" s="12" t="s">
        <v>36</v>
      </c>
      <c r="AX266" s="12" t="s">
        <v>75</v>
      </c>
      <c r="AY266" s="196" t="s">
        <v>149</v>
      </c>
    </row>
    <row r="267" spans="2:51" s="12" customFormat="1" ht="12">
      <c r="B267" s="195"/>
      <c r="D267" s="192" t="s">
        <v>160</v>
      </c>
      <c r="E267" s="196" t="s">
        <v>3</v>
      </c>
      <c r="F267" s="197" t="s">
        <v>199</v>
      </c>
      <c r="H267" s="196" t="s">
        <v>3</v>
      </c>
      <c r="I267" s="198"/>
      <c r="L267" s="195"/>
      <c r="M267" s="199"/>
      <c r="N267" s="200"/>
      <c r="O267" s="200"/>
      <c r="P267" s="200"/>
      <c r="Q267" s="200"/>
      <c r="R267" s="200"/>
      <c r="S267" s="200"/>
      <c r="T267" s="201"/>
      <c r="AT267" s="196" t="s">
        <v>160</v>
      </c>
      <c r="AU267" s="196" t="s">
        <v>85</v>
      </c>
      <c r="AV267" s="12" t="s">
        <v>83</v>
      </c>
      <c r="AW267" s="12" t="s">
        <v>36</v>
      </c>
      <c r="AX267" s="12" t="s">
        <v>75</v>
      </c>
      <c r="AY267" s="196" t="s">
        <v>149</v>
      </c>
    </row>
    <row r="268" spans="2:51" s="12" customFormat="1" ht="12">
      <c r="B268" s="195"/>
      <c r="D268" s="192" t="s">
        <v>160</v>
      </c>
      <c r="E268" s="196" t="s">
        <v>3</v>
      </c>
      <c r="F268" s="197" t="s">
        <v>276</v>
      </c>
      <c r="H268" s="196" t="s">
        <v>3</v>
      </c>
      <c r="I268" s="198"/>
      <c r="L268" s="195"/>
      <c r="M268" s="199"/>
      <c r="N268" s="200"/>
      <c r="O268" s="200"/>
      <c r="P268" s="200"/>
      <c r="Q268" s="200"/>
      <c r="R268" s="200"/>
      <c r="S268" s="200"/>
      <c r="T268" s="201"/>
      <c r="AT268" s="196" t="s">
        <v>160</v>
      </c>
      <c r="AU268" s="196" t="s">
        <v>85</v>
      </c>
      <c r="AV268" s="12" t="s">
        <v>83</v>
      </c>
      <c r="AW268" s="12" t="s">
        <v>36</v>
      </c>
      <c r="AX268" s="12" t="s">
        <v>75</v>
      </c>
      <c r="AY268" s="196" t="s">
        <v>149</v>
      </c>
    </row>
    <row r="269" spans="2:51" s="13" customFormat="1" ht="12">
      <c r="B269" s="202"/>
      <c r="D269" s="192" t="s">
        <v>160</v>
      </c>
      <c r="E269" s="203" t="s">
        <v>3</v>
      </c>
      <c r="F269" s="204" t="s">
        <v>277</v>
      </c>
      <c r="H269" s="205">
        <v>4.086</v>
      </c>
      <c r="I269" s="206"/>
      <c r="L269" s="202"/>
      <c r="M269" s="207"/>
      <c r="N269" s="208"/>
      <c r="O269" s="208"/>
      <c r="P269" s="208"/>
      <c r="Q269" s="208"/>
      <c r="R269" s="208"/>
      <c r="S269" s="208"/>
      <c r="T269" s="209"/>
      <c r="AT269" s="203" t="s">
        <v>160</v>
      </c>
      <c r="AU269" s="203" t="s">
        <v>85</v>
      </c>
      <c r="AV269" s="13" t="s">
        <v>85</v>
      </c>
      <c r="AW269" s="13" t="s">
        <v>36</v>
      </c>
      <c r="AX269" s="13" t="s">
        <v>75</v>
      </c>
      <c r="AY269" s="203" t="s">
        <v>149</v>
      </c>
    </row>
    <row r="270" spans="2:51" s="14" customFormat="1" ht="12">
      <c r="B270" s="210"/>
      <c r="D270" s="192" t="s">
        <v>160</v>
      </c>
      <c r="E270" s="211" t="s">
        <v>3</v>
      </c>
      <c r="F270" s="212" t="s">
        <v>170</v>
      </c>
      <c r="H270" s="213">
        <v>4.086</v>
      </c>
      <c r="I270" s="214"/>
      <c r="L270" s="210"/>
      <c r="M270" s="215"/>
      <c r="N270" s="216"/>
      <c r="O270" s="216"/>
      <c r="P270" s="216"/>
      <c r="Q270" s="216"/>
      <c r="R270" s="216"/>
      <c r="S270" s="216"/>
      <c r="T270" s="217"/>
      <c r="AT270" s="211" t="s">
        <v>160</v>
      </c>
      <c r="AU270" s="211" t="s">
        <v>85</v>
      </c>
      <c r="AV270" s="14" t="s">
        <v>150</v>
      </c>
      <c r="AW270" s="14" t="s">
        <v>36</v>
      </c>
      <c r="AX270" s="14" t="s">
        <v>75</v>
      </c>
      <c r="AY270" s="211" t="s">
        <v>149</v>
      </c>
    </row>
    <row r="271" spans="2:65" s="1" customFormat="1" ht="16.5" customHeight="1">
      <c r="B271" s="178"/>
      <c r="C271" s="179" t="s">
        <v>300</v>
      </c>
      <c r="D271" s="179" t="s">
        <v>152</v>
      </c>
      <c r="E271" s="180" t="s">
        <v>301</v>
      </c>
      <c r="F271" s="181" t="s">
        <v>302</v>
      </c>
      <c r="G271" s="182" t="s">
        <v>182</v>
      </c>
      <c r="H271" s="183">
        <v>2.6</v>
      </c>
      <c r="I271" s="184"/>
      <c r="J271" s="185">
        <f>ROUND(I271*H271,2)</f>
        <v>0</v>
      </c>
      <c r="K271" s="181" t="s">
        <v>156</v>
      </c>
      <c r="L271" s="38"/>
      <c r="M271" s="186" t="s">
        <v>3</v>
      </c>
      <c r="N271" s="187" t="s">
        <v>46</v>
      </c>
      <c r="O271" s="71"/>
      <c r="P271" s="188">
        <f>O271*H271</f>
        <v>0</v>
      </c>
      <c r="Q271" s="188">
        <v>0.01352</v>
      </c>
      <c r="R271" s="188">
        <f>Q271*H271</f>
        <v>0.035152</v>
      </c>
      <c r="S271" s="188">
        <v>0</v>
      </c>
      <c r="T271" s="189">
        <f>S271*H271</f>
        <v>0</v>
      </c>
      <c r="AR271" s="190" t="s">
        <v>150</v>
      </c>
      <c r="AT271" s="190" t="s">
        <v>152</v>
      </c>
      <c r="AU271" s="190" t="s">
        <v>85</v>
      </c>
      <c r="AY271" s="19" t="s">
        <v>149</v>
      </c>
      <c r="BE271" s="191">
        <f>IF(N271="základní",J271,0)</f>
        <v>0</v>
      </c>
      <c r="BF271" s="191">
        <f>IF(N271="snížená",J271,0)</f>
        <v>0</v>
      </c>
      <c r="BG271" s="191">
        <f>IF(N271="zákl. přenesená",J271,0)</f>
        <v>0</v>
      </c>
      <c r="BH271" s="191">
        <f>IF(N271="sníž. přenesená",J271,0)</f>
        <v>0</v>
      </c>
      <c r="BI271" s="191">
        <f>IF(N271="nulová",J271,0)</f>
        <v>0</v>
      </c>
      <c r="BJ271" s="19" t="s">
        <v>83</v>
      </c>
      <c r="BK271" s="191">
        <f>ROUND(I271*H271,2)</f>
        <v>0</v>
      </c>
      <c r="BL271" s="19" t="s">
        <v>150</v>
      </c>
      <c r="BM271" s="190" t="s">
        <v>303</v>
      </c>
    </row>
    <row r="272" spans="2:51" s="12" customFormat="1" ht="12">
      <c r="B272" s="195"/>
      <c r="D272" s="192" t="s">
        <v>160</v>
      </c>
      <c r="E272" s="196" t="s">
        <v>3</v>
      </c>
      <c r="F272" s="197" t="s">
        <v>245</v>
      </c>
      <c r="H272" s="196" t="s">
        <v>3</v>
      </c>
      <c r="I272" s="198"/>
      <c r="L272" s="195"/>
      <c r="M272" s="199"/>
      <c r="N272" s="200"/>
      <c r="O272" s="200"/>
      <c r="P272" s="200"/>
      <c r="Q272" s="200"/>
      <c r="R272" s="200"/>
      <c r="S272" s="200"/>
      <c r="T272" s="201"/>
      <c r="AT272" s="196" t="s">
        <v>160</v>
      </c>
      <c r="AU272" s="196" t="s">
        <v>85</v>
      </c>
      <c r="AV272" s="12" t="s">
        <v>83</v>
      </c>
      <c r="AW272" s="12" t="s">
        <v>36</v>
      </c>
      <c r="AX272" s="12" t="s">
        <v>75</v>
      </c>
      <c r="AY272" s="196" t="s">
        <v>149</v>
      </c>
    </row>
    <row r="273" spans="2:51" s="12" customFormat="1" ht="12">
      <c r="B273" s="195"/>
      <c r="D273" s="192" t="s">
        <v>160</v>
      </c>
      <c r="E273" s="196" t="s">
        <v>3</v>
      </c>
      <c r="F273" s="197" t="s">
        <v>246</v>
      </c>
      <c r="H273" s="196" t="s">
        <v>3</v>
      </c>
      <c r="I273" s="198"/>
      <c r="L273" s="195"/>
      <c r="M273" s="199"/>
      <c r="N273" s="200"/>
      <c r="O273" s="200"/>
      <c r="P273" s="200"/>
      <c r="Q273" s="200"/>
      <c r="R273" s="200"/>
      <c r="S273" s="200"/>
      <c r="T273" s="201"/>
      <c r="AT273" s="196" t="s">
        <v>160</v>
      </c>
      <c r="AU273" s="196" t="s">
        <v>85</v>
      </c>
      <c r="AV273" s="12" t="s">
        <v>83</v>
      </c>
      <c r="AW273" s="12" t="s">
        <v>36</v>
      </c>
      <c r="AX273" s="12" t="s">
        <v>75</v>
      </c>
      <c r="AY273" s="196" t="s">
        <v>149</v>
      </c>
    </row>
    <row r="274" spans="2:51" s="12" customFormat="1" ht="12">
      <c r="B274" s="195"/>
      <c r="D274" s="192" t="s">
        <v>160</v>
      </c>
      <c r="E274" s="196" t="s">
        <v>3</v>
      </c>
      <c r="F274" s="197" t="s">
        <v>247</v>
      </c>
      <c r="H274" s="196" t="s">
        <v>3</v>
      </c>
      <c r="I274" s="198"/>
      <c r="L274" s="195"/>
      <c r="M274" s="199"/>
      <c r="N274" s="200"/>
      <c r="O274" s="200"/>
      <c r="P274" s="200"/>
      <c r="Q274" s="200"/>
      <c r="R274" s="200"/>
      <c r="S274" s="200"/>
      <c r="T274" s="201"/>
      <c r="AT274" s="196" t="s">
        <v>160</v>
      </c>
      <c r="AU274" s="196" t="s">
        <v>85</v>
      </c>
      <c r="AV274" s="12" t="s">
        <v>83</v>
      </c>
      <c r="AW274" s="12" t="s">
        <v>36</v>
      </c>
      <c r="AX274" s="12" t="s">
        <v>75</v>
      </c>
      <c r="AY274" s="196" t="s">
        <v>149</v>
      </c>
    </row>
    <row r="275" spans="2:51" s="12" customFormat="1" ht="12">
      <c r="B275" s="195"/>
      <c r="D275" s="192" t="s">
        <v>160</v>
      </c>
      <c r="E275" s="196" t="s">
        <v>3</v>
      </c>
      <c r="F275" s="197" t="s">
        <v>267</v>
      </c>
      <c r="H275" s="196" t="s">
        <v>3</v>
      </c>
      <c r="I275" s="198"/>
      <c r="L275" s="195"/>
      <c r="M275" s="199"/>
      <c r="N275" s="200"/>
      <c r="O275" s="200"/>
      <c r="P275" s="200"/>
      <c r="Q275" s="200"/>
      <c r="R275" s="200"/>
      <c r="S275" s="200"/>
      <c r="T275" s="201"/>
      <c r="AT275" s="196" t="s">
        <v>160</v>
      </c>
      <c r="AU275" s="196" t="s">
        <v>85</v>
      </c>
      <c r="AV275" s="12" t="s">
        <v>83</v>
      </c>
      <c r="AW275" s="12" t="s">
        <v>36</v>
      </c>
      <c r="AX275" s="12" t="s">
        <v>75</v>
      </c>
      <c r="AY275" s="196" t="s">
        <v>149</v>
      </c>
    </row>
    <row r="276" spans="2:51" s="13" customFormat="1" ht="12">
      <c r="B276" s="202"/>
      <c r="D276" s="192" t="s">
        <v>160</v>
      </c>
      <c r="E276" s="203" t="s">
        <v>3</v>
      </c>
      <c r="F276" s="204" t="s">
        <v>304</v>
      </c>
      <c r="H276" s="205">
        <v>2.6</v>
      </c>
      <c r="I276" s="206"/>
      <c r="L276" s="202"/>
      <c r="M276" s="207"/>
      <c r="N276" s="208"/>
      <c r="O276" s="208"/>
      <c r="P276" s="208"/>
      <c r="Q276" s="208"/>
      <c r="R276" s="208"/>
      <c r="S276" s="208"/>
      <c r="T276" s="209"/>
      <c r="AT276" s="203" t="s">
        <v>160</v>
      </c>
      <c r="AU276" s="203" t="s">
        <v>85</v>
      </c>
      <c r="AV276" s="13" t="s">
        <v>85</v>
      </c>
      <c r="AW276" s="13" t="s">
        <v>36</v>
      </c>
      <c r="AX276" s="13" t="s">
        <v>75</v>
      </c>
      <c r="AY276" s="203" t="s">
        <v>149</v>
      </c>
    </row>
    <row r="277" spans="2:51" s="14" customFormat="1" ht="12">
      <c r="B277" s="210"/>
      <c r="D277" s="192" t="s">
        <v>160</v>
      </c>
      <c r="E277" s="211" t="s">
        <v>3</v>
      </c>
      <c r="F277" s="212" t="s">
        <v>170</v>
      </c>
      <c r="H277" s="213">
        <v>2.6</v>
      </c>
      <c r="I277" s="214"/>
      <c r="L277" s="210"/>
      <c r="M277" s="215"/>
      <c r="N277" s="216"/>
      <c r="O277" s="216"/>
      <c r="P277" s="216"/>
      <c r="Q277" s="216"/>
      <c r="R277" s="216"/>
      <c r="S277" s="216"/>
      <c r="T277" s="217"/>
      <c r="AT277" s="211" t="s">
        <v>160</v>
      </c>
      <c r="AU277" s="211" t="s">
        <v>85</v>
      </c>
      <c r="AV277" s="14" t="s">
        <v>150</v>
      </c>
      <c r="AW277" s="14" t="s">
        <v>36</v>
      </c>
      <c r="AX277" s="14" t="s">
        <v>83</v>
      </c>
      <c r="AY277" s="211" t="s">
        <v>149</v>
      </c>
    </row>
    <row r="278" spans="2:51" s="12" customFormat="1" ht="12">
      <c r="B278" s="195"/>
      <c r="D278" s="192" t="s">
        <v>160</v>
      </c>
      <c r="E278" s="196" t="s">
        <v>3</v>
      </c>
      <c r="F278" s="197" t="s">
        <v>186</v>
      </c>
      <c r="H278" s="196" t="s">
        <v>3</v>
      </c>
      <c r="I278" s="198"/>
      <c r="L278" s="195"/>
      <c r="M278" s="199"/>
      <c r="N278" s="200"/>
      <c r="O278" s="200"/>
      <c r="P278" s="200"/>
      <c r="Q278" s="200"/>
      <c r="R278" s="200"/>
      <c r="S278" s="200"/>
      <c r="T278" s="201"/>
      <c r="AT278" s="196" t="s">
        <v>160</v>
      </c>
      <c r="AU278" s="196" t="s">
        <v>85</v>
      </c>
      <c r="AV278" s="12" t="s">
        <v>83</v>
      </c>
      <c r="AW278" s="12" t="s">
        <v>36</v>
      </c>
      <c r="AX278" s="12" t="s">
        <v>75</v>
      </c>
      <c r="AY278" s="196" t="s">
        <v>149</v>
      </c>
    </row>
    <row r="279" spans="2:51" s="12" customFormat="1" ht="12">
      <c r="B279" s="195"/>
      <c r="D279" s="192" t="s">
        <v>160</v>
      </c>
      <c r="E279" s="196" t="s">
        <v>3</v>
      </c>
      <c r="F279" s="197" t="s">
        <v>187</v>
      </c>
      <c r="H279" s="196" t="s">
        <v>3</v>
      </c>
      <c r="I279" s="198"/>
      <c r="L279" s="195"/>
      <c r="M279" s="199"/>
      <c r="N279" s="200"/>
      <c r="O279" s="200"/>
      <c r="P279" s="200"/>
      <c r="Q279" s="200"/>
      <c r="R279" s="200"/>
      <c r="S279" s="200"/>
      <c r="T279" s="201"/>
      <c r="AT279" s="196" t="s">
        <v>160</v>
      </c>
      <c r="AU279" s="196" t="s">
        <v>85</v>
      </c>
      <c r="AV279" s="12" t="s">
        <v>83</v>
      </c>
      <c r="AW279" s="12" t="s">
        <v>36</v>
      </c>
      <c r="AX279" s="12" t="s">
        <v>75</v>
      </c>
      <c r="AY279" s="196" t="s">
        <v>149</v>
      </c>
    </row>
    <row r="280" spans="2:51" s="12" customFormat="1" ht="12">
      <c r="B280" s="195"/>
      <c r="D280" s="192" t="s">
        <v>160</v>
      </c>
      <c r="E280" s="196" t="s">
        <v>3</v>
      </c>
      <c r="F280" s="197" t="s">
        <v>269</v>
      </c>
      <c r="H280" s="196" t="s">
        <v>3</v>
      </c>
      <c r="I280" s="198"/>
      <c r="L280" s="195"/>
      <c r="M280" s="199"/>
      <c r="N280" s="200"/>
      <c r="O280" s="200"/>
      <c r="P280" s="200"/>
      <c r="Q280" s="200"/>
      <c r="R280" s="200"/>
      <c r="S280" s="200"/>
      <c r="T280" s="201"/>
      <c r="AT280" s="196" t="s">
        <v>160</v>
      </c>
      <c r="AU280" s="196" t="s">
        <v>85</v>
      </c>
      <c r="AV280" s="12" t="s">
        <v>83</v>
      </c>
      <c r="AW280" s="12" t="s">
        <v>36</v>
      </c>
      <c r="AX280" s="12" t="s">
        <v>75</v>
      </c>
      <c r="AY280" s="196" t="s">
        <v>149</v>
      </c>
    </row>
    <row r="281" spans="2:51" s="12" customFormat="1" ht="12">
      <c r="B281" s="195"/>
      <c r="D281" s="192" t="s">
        <v>160</v>
      </c>
      <c r="E281" s="196" t="s">
        <v>3</v>
      </c>
      <c r="F281" s="197" t="s">
        <v>250</v>
      </c>
      <c r="H281" s="196" t="s">
        <v>3</v>
      </c>
      <c r="I281" s="198"/>
      <c r="L281" s="195"/>
      <c r="M281" s="199"/>
      <c r="N281" s="200"/>
      <c r="O281" s="200"/>
      <c r="P281" s="200"/>
      <c r="Q281" s="200"/>
      <c r="R281" s="200"/>
      <c r="S281" s="200"/>
      <c r="T281" s="201"/>
      <c r="AT281" s="196" t="s">
        <v>160</v>
      </c>
      <c r="AU281" s="196" t="s">
        <v>85</v>
      </c>
      <c r="AV281" s="12" t="s">
        <v>83</v>
      </c>
      <c r="AW281" s="12" t="s">
        <v>36</v>
      </c>
      <c r="AX281" s="12" t="s">
        <v>75</v>
      </c>
      <c r="AY281" s="196" t="s">
        <v>149</v>
      </c>
    </row>
    <row r="282" spans="2:51" s="12" customFormat="1" ht="12">
      <c r="B282" s="195"/>
      <c r="D282" s="192" t="s">
        <v>160</v>
      </c>
      <c r="E282" s="196" t="s">
        <v>3</v>
      </c>
      <c r="F282" s="197" t="s">
        <v>270</v>
      </c>
      <c r="H282" s="196" t="s">
        <v>3</v>
      </c>
      <c r="I282" s="198"/>
      <c r="L282" s="195"/>
      <c r="M282" s="199"/>
      <c r="N282" s="200"/>
      <c r="O282" s="200"/>
      <c r="P282" s="200"/>
      <c r="Q282" s="200"/>
      <c r="R282" s="200"/>
      <c r="S282" s="200"/>
      <c r="T282" s="201"/>
      <c r="AT282" s="196" t="s">
        <v>160</v>
      </c>
      <c r="AU282" s="196" t="s">
        <v>85</v>
      </c>
      <c r="AV282" s="12" t="s">
        <v>83</v>
      </c>
      <c r="AW282" s="12" t="s">
        <v>36</v>
      </c>
      <c r="AX282" s="12" t="s">
        <v>75</v>
      </c>
      <c r="AY282" s="196" t="s">
        <v>149</v>
      </c>
    </row>
    <row r="283" spans="2:51" s="13" customFormat="1" ht="12">
      <c r="B283" s="202"/>
      <c r="D283" s="192" t="s">
        <v>160</v>
      </c>
      <c r="E283" s="203" t="s">
        <v>3</v>
      </c>
      <c r="F283" s="204" t="s">
        <v>305</v>
      </c>
      <c r="H283" s="205">
        <v>4.6</v>
      </c>
      <c r="I283" s="206"/>
      <c r="L283" s="202"/>
      <c r="M283" s="207"/>
      <c r="N283" s="208"/>
      <c r="O283" s="208"/>
      <c r="P283" s="208"/>
      <c r="Q283" s="208"/>
      <c r="R283" s="208"/>
      <c r="S283" s="208"/>
      <c r="T283" s="209"/>
      <c r="AT283" s="203" t="s">
        <v>160</v>
      </c>
      <c r="AU283" s="203" t="s">
        <v>85</v>
      </c>
      <c r="AV283" s="13" t="s">
        <v>85</v>
      </c>
      <c r="AW283" s="13" t="s">
        <v>36</v>
      </c>
      <c r="AX283" s="13" t="s">
        <v>75</v>
      </c>
      <c r="AY283" s="203" t="s">
        <v>149</v>
      </c>
    </row>
    <row r="284" spans="2:51" s="12" customFormat="1" ht="12">
      <c r="B284" s="195"/>
      <c r="D284" s="192" t="s">
        <v>160</v>
      </c>
      <c r="E284" s="196" t="s">
        <v>3</v>
      </c>
      <c r="F284" s="197" t="s">
        <v>253</v>
      </c>
      <c r="H284" s="196" t="s">
        <v>3</v>
      </c>
      <c r="I284" s="198"/>
      <c r="L284" s="195"/>
      <c r="M284" s="199"/>
      <c r="N284" s="200"/>
      <c r="O284" s="200"/>
      <c r="P284" s="200"/>
      <c r="Q284" s="200"/>
      <c r="R284" s="200"/>
      <c r="S284" s="200"/>
      <c r="T284" s="201"/>
      <c r="AT284" s="196" t="s">
        <v>160</v>
      </c>
      <c r="AU284" s="196" t="s">
        <v>85</v>
      </c>
      <c r="AV284" s="12" t="s">
        <v>83</v>
      </c>
      <c r="AW284" s="12" t="s">
        <v>36</v>
      </c>
      <c r="AX284" s="12" t="s">
        <v>75</v>
      </c>
      <c r="AY284" s="196" t="s">
        <v>149</v>
      </c>
    </row>
    <row r="285" spans="2:51" s="12" customFormat="1" ht="12">
      <c r="B285" s="195"/>
      <c r="D285" s="192" t="s">
        <v>160</v>
      </c>
      <c r="E285" s="196" t="s">
        <v>3</v>
      </c>
      <c r="F285" s="197" t="s">
        <v>272</v>
      </c>
      <c r="H285" s="196" t="s">
        <v>3</v>
      </c>
      <c r="I285" s="198"/>
      <c r="L285" s="195"/>
      <c r="M285" s="199"/>
      <c r="N285" s="200"/>
      <c r="O285" s="200"/>
      <c r="P285" s="200"/>
      <c r="Q285" s="200"/>
      <c r="R285" s="200"/>
      <c r="S285" s="200"/>
      <c r="T285" s="201"/>
      <c r="AT285" s="196" t="s">
        <v>160</v>
      </c>
      <c r="AU285" s="196" t="s">
        <v>85</v>
      </c>
      <c r="AV285" s="12" t="s">
        <v>83</v>
      </c>
      <c r="AW285" s="12" t="s">
        <v>36</v>
      </c>
      <c r="AX285" s="12" t="s">
        <v>75</v>
      </c>
      <c r="AY285" s="196" t="s">
        <v>149</v>
      </c>
    </row>
    <row r="286" spans="2:51" s="12" customFormat="1" ht="12">
      <c r="B286" s="195"/>
      <c r="D286" s="192" t="s">
        <v>160</v>
      </c>
      <c r="E286" s="196" t="s">
        <v>3</v>
      </c>
      <c r="F286" s="197" t="s">
        <v>255</v>
      </c>
      <c r="H286" s="196" t="s">
        <v>3</v>
      </c>
      <c r="I286" s="198"/>
      <c r="L286" s="195"/>
      <c r="M286" s="199"/>
      <c r="N286" s="200"/>
      <c r="O286" s="200"/>
      <c r="P286" s="200"/>
      <c r="Q286" s="200"/>
      <c r="R286" s="200"/>
      <c r="S286" s="200"/>
      <c r="T286" s="201"/>
      <c r="AT286" s="196" t="s">
        <v>160</v>
      </c>
      <c r="AU286" s="196" t="s">
        <v>85</v>
      </c>
      <c r="AV286" s="12" t="s">
        <v>83</v>
      </c>
      <c r="AW286" s="12" t="s">
        <v>36</v>
      </c>
      <c r="AX286" s="12" t="s">
        <v>75</v>
      </c>
      <c r="AY286" s="196" t="s">
        <v>149</v>
      </c>
    </row>
    <row r="287" spans="2:51" s="13" customFormat="1" ht="12">
      <c r="B287" s="202"/>
      <c r="D287" s="192" t="s">
        <v>160</v>
      </c>
      <c r="E287" s="203" t="s">
        <v>3</v>
      </c>
      <c r="F287" s="204" t="s">
        <v>306</v>
      </c>
      <c r="H287" s="205">
        <v>4.2</v>
      </c>
      <c r="I287" s="206"/>
      <c r="L287" s="202"/>
      <c r="M287" s="207"/>
      <c r="N287" s="208"/>
      <c r="O287" s="208"/>
      <c r="P287" s="208"/>
      <c r="Q287" s="208"/>
      <c r="R287" s="208"/>
      <c r="S287" s="208"/>
      <c r="T287" s="209"/>
      <c r="AT287" s="203" t="s">
        <v>160</v>
      </c>
      <c r="AU287" s="203" t="s">
        <v>85</v>
      </c>
      <c r="AV287" s="13" t="s">
        <v>85</v>
      </c>
      <c r="AW287" s="13" t="s">
        <v>36</v>
      </c>
      <c r="AX287" s="13" t="s">
        <v>75</v>
      </c>
      <c r="AY287" s="203" t="s">
        <v>149</v>
      </c>
    </row>
    <row r="288" spans="2:51" s="12" customFormat="1" ht="12">
      <c r="B288" s="195"/>
      <c r="D288" s="192" t="s">
        <v>160</v>
      </c>
      <c r="E288" s="196" t="s">
        <v>3</v>
      </c>
      <c r="F288" s="197" t="s">
        <v>205</v>
      </c>
      <c r="H288" s="196" t="s">
        <v>3</v>
      </c>
      <c r="I288" s="198"/>
      <c r="L288" s="195"/>
      <c r="M288" s="199"/>
      <c r="N288" s="200"/>
      <c r="O288" s="200"/>
      <c r="P288" s="200"/>
      <c r="Q288" s="200"/>
      <c r="R288" s="200"/>
      <c r="S288" s="200"/>
      <c r="T288" s="201"/>
      <c r="AT288" s="196" t="s">
        <v>160</v>
      </c>
      <c r="AU288" s="196" t="s">
        <v>85</v>
      </c>
      <c r="AV288" s="12" t="s">
        <v>83</v>
      </c>
      <c r="AW288" s="12" t="s">
        <v>36</v>
      </c>
      <c r="AX288" s="12" t="s">
        <v>75</v>
      </c>
      <c r="AY288" s="196" t="s">
        <v>149</v>
      </c>
    </row>
    <row r="289" spans="2:51" s="13" customFormat="1" ht="12">
      <c r="B289" s="202"/>
      <c r="D289" s="192" t="s">
        <v>160</v>
      </c>
      <c r="E289" s="203" t="s">
        <v>3</v>
      </c>
      <c r="F289" s="204" t="s">
        <v>307</v>
      </c>
      <c r="H289" s="205">
        <v>6.6</v>
      </c>
      <c r="I289" s="206"/>
      <c r="L289" s="202"/>
      <c r="M289" s="207"/>
      <c r="N289" s="208"/>
      <c r="O289" s="208"/>
      <c r="P289" s="208"/>
      <c r="Q289" s="208"/>
      <c r="R289" s="208"/>
      <c r="S289" s="208"/>
      <c r="T289" s="209"/>
      <c r="AT289" s="203" t="s">
        <v>160</v>
      </c>
      <c r="AU289" s="203" t="s">
        <v>85</v>
      </c>
      <c r="AV289" s="13" t="s">
        <v>85</v>
      </c>
      <c r="AW289" s="13" t="s">
        <v>36</v>
      </c>
      <c r="AX289" s="13" t="s">
        <v>75</v>
      </c>
      <c r="AY289" s="203" t="s">
        <v>149</v>
      </c>
    </row>
    <row r="290" spans="2:51" s="12" customFormat="1" ht="12">
      <c r="B290" s="195"/>
      <c r="D290" s="192" t="s">
        <v>160</v>
      </c>
      <c r="E290" s="196" t="s">
        <v>3</v>
      </c>
      <c r="F290" s="197" t="s">
        <v>258</v>
      </c>
      <c r="H290" s="196" t="s">
        <v>3</v>
      </c>
      <c r="I290" s="198"/>
      <c r="L290" s="195"/>
      <c r="M290" s="199"/>
      <c r="N290" s="200"/>
      <c r="O290" s="200"/>
      <c r="P290" s="200"/>
      <c r="Q290" s="200"/>
      <c r="R290" s="200"/>
      <c r="S290" s="200"/>
      <c r="T290" s="201"/>
      <c r="AT290" s="196" t="s">
        <v>160</v>
      </c>
      <c r="AU290" s="196" t="s">
        <v>85</v>
      </c>
      <c r="AV290" s="12" t="s">
        <v>83</v>
      </c>
      <c r="AW290" s="12" t="s">
        <v>36</v>
      </c>
      <c r="AX290" s="12" t="s">
        <v>75</v>
      </c>
      <c r="AY290" s="196" t="s">
        <v>149</v>
      </c>
    </row>
    <row r="291" spans="2:51" s="12" customFormat="1" ht="12">
      <c r="B291" s="195"/>
      <c r="D291" s="192" t="s">
        <v>160</v>
      </c>
      <c r="E291" s="196" t="s">
        <v>3</v>
      </c>
      <c r="F291" s="197" t="s">
        <v>275</v>
      </c>
      <c r="H291" s="196" t="s">
        <v>3</v>
      </c>
      <c r="I291" s="198"/>
      <c r="L291" s="195"/>
      <c r="M291" s="199"/>
      <c r="N291" s="200"/>
      <c r="O291" s="200"/>
      <c r="P291" s="200"/>
      <c r="Q291" s="200"/>
      <c r="R291" s="200"/>
      <c r="S291" s="200"/>
      <c r="T291" s="201"/>
      <c r="AT291" s="196" t="s">
        <v>160</v>
      </c>
      <c r="AU291" s="196" t="s">
        <v>85</v>
      </c>
      <c r="AV291" s="12" t="s">
        <v>83</v>
      </c>
      <c r="AW291" s="12" t="s">
        <v>36</v>
      </c>
      <c r="AX291" s="12" t="s">
        <v>75</v>
      </c>
      <c r="AY291" s="196" t="s">
        <v>149</v>
      </c>
    </row>
    <row r="292" spans="2:51" s="13" customFormat="1" ht="12">
      <c r="B292" s="202"/>
      <c r="D292" s="192" t="s">
        <v>160</v>
      </c>
      <c r="E292" s="203" t="s">
        <v>3</v>
      </c>
      <c r="F292" s="204" t="s">
        <v>305</v>
      </c>
      <c r="H292" s="205">
        <v>4.6</v>
      </c>
      <c r="I292" s="206"/>
      <c r="L292" s="202"/>
      <c r="M292" s="207"/>
      <c r="N292" s="208"/>
      <c r="O292" s="208"/>
      <c r="P292" s="208"/>
      <c r="Q292" s="208"/>
      <c r="R292" s="208"/>
      <c r="S292" s="208"/>
      <c r="T292" s="209"/>
      <c r="AT292" s="203" t="s">
        <v>160</v>
      </c>
      <c r="AU292" s="203" t="s">
        <v>85</v>
      </c>
      <c r="AV292" s="13" t="s">
        <v>85</v>
      </c>
      <c r="AW292" s="13" t="s">
        <v>36</v>
      </c>
      <c r="AX292" s="13" t="s">
        <v>75</v>
      </c>
      <c r="AY292" s="203" t="s">
        <v>149</v>
      </c>
    </row>
    <row r="293" spans="2:51" s="12" customFormat="1" ht="12">
      <c r="B293" s="195"/>
      <c r="D293" s="192" t="s">
        <v>160</v>
      </c>
      <c r="E293" s="196" t="s">
        <v>3</v>
      </c>
      <c r="F293" s="197" t="s">
        <v>199</v>
      </c>
      <c r="H293" s="196" t="s">
        <v>3</v>
      </c>
      <c r="I293" s="198"/>
      <c r="L293" s="195"/>
      <c r="M293" s="199"/>
      <c r="N293" s="200"/>
      <c r="O293" s="200"/>
      <c r="P293" s="200"/>
      <c r="Q293" s="200"/>
      <c r="R293" s="200"/>
      <c r="S293" s="200"/>
      <c r="T293" s="201"/>
      <c r="AT293" s="196" t="s">
        <v>160</v>
      </c>
      <c r="AU293" s="196" t="s">
        <v>85</v>
      </c>
      <c r="AV293" s="12" t="s">
        <v>83</v>
      </c>
      <c r="AW293" s="12" t="s">
        <v>36</v>
      </c>
      <c r="AX293" s="12" t="s">
        <v>75</v>
      </c>
      <c r="AY293" s="196" t="s">
        <v>149</v>
      </c>
    </row>
    <row r="294" spans="2:51" s="12" customFormat="1" ht="12">
      <c r="B294" s="195"/>
      <c r="D294" s="192" t="s">
        <v>160</v>
      </c>
      <c r="E294" s="196" t="s">
        <v>3</v>
      </c>
      <c r="F294" s="197" t="s">
        <v>276</v>
      </c>
      <c r="H294" s="196" t="s">
        <v>3</v>
      </c>
      <c r="I294" s="198"/>
      <c r="L294" s="195"/>
      <c r="M294" s="199"/>
      <c r="N294" s="200"/>
      <c r="O294" s="200"/>
      <c r="P294" s="200"/>
      <c r="Q294" s="200"/>
      <c r="R294" s="200"/>
      <c r="S294" s="200"/>
      <c r="T294" s="201"/>
      <c r="AT294" s="196" t="s">
        <v>160</v>
      </c>
      <c r="AU294" s="196" t="s">
        <v>85</v>
      </c>
      <c r="AV294" s="12" t="s">
        <v>83</v>
      </c>
      <c r="AW294" s="12" t="s">
        <v>36</v>
      </c>
      <c r="AX294" s="12" t="s">
        <v>75</v>
      </c>
      <c r="AY294" s="196" t="s">
        <v>149</v>
      </c>
    </row>
    <row r="295" spans="2:51" s="13" customFormat="1" ht="12">
      <c r="B295" s="202"/>
      <c r="D295" s="192" t="s">
        <v>160</v>
      </c>
      <c r="E295" s="203" t="s">
        <v>3</v>
      </c>
      <c r="F295" s="204" t="s">
        <v>308</v>
      </c>
      <c r="H295" s="205">
        <v>5.805</v>
      </c>
      <c r="I295" s="206"/>
      <c r="L295" s="202"/>
      <c r="M295" s="207"/>
      <c r="N295" s="208"/>
      <c r="O295" s="208"/>
      <c r="P295" s="208"/>
      <c r="Q295" s="208"/>
      <c r="R295" s="208"/>
      <c r="S295" s="208"/>
      <c r="T295" s="209"/>
      <c r="AT295" s="203" t="s">
        <v>160</v>
      </c>
      <c r="AU295" s="203" t="s">
        <v>85</v>
      </c>
      <c r="AV295" s="13" t="s">
        <v>85</v>
      </c>
      <c r="AW295" s="13" t="s">
        <v>36</v>
      </c>
      <c r="AX295" s="13" t="s">
        <v>75</v>
      </c>
      <c r="AY295" s="203" t="s">
        <v>149</v>
      </c>
    </row>
    <row r="296" spans="2:51" s="14" customFormat="1" ht="12">
      <c r="B296" s="210"/>
      <c r="D296" s="192" t="s">
        <v>160</v>
      </c>
      <c r="E296" s="211" t="s">
        <v>3</v>
      </c>
      <c r="F296" s="212" t="s">
        <v>170</v>
      </c>
      <c r="H296" s="213">
        <v>25.805</v>
      </c>
      <c r="I296" s="214"/>
      <c r="L296" s="210"/>
      <c r="M296" s="215"/>
      <c r="N296" s="216"/>
      <c r="O296" s="216"/>
      <c r="P296" s="216"/>
      <c r="Q296" s="216"/>
      <c r="R296" s="216"/>
      <c r="S296" s="216"/>
      <c r="T296" s="217"/>
      <c r="AT296" s="211" t="s">
        <v>160</v>
      </c>
      <c r="AU296" s="211" t="s">
        <v>85</v>
      </c>
      <c r="AV296" s="14" t="s">
        <v>150</v>
      </c>
      <c r="AW296" s="14" t="s">
        <v>36</v>
      </c>
      <c r="AX296" s="14" t="s">
        <v>75</v>
      </c>
      <c r="AY296" s="211" t="s">
        <v>149</v>
      </c>
    </row>
    <row r="297" spans="2:65" s="1" customFormat="1" ht="16.5" customHeight="1">
      <c r="B297" s="178"/>
      <c r="C297" s="179" t="s">
        <v>309</v>
      </c>
      <c r="D297" s="179" t="s">
        <v>152</v>
      </c>
      <c r="E297" s="180" t="s">
        <v>310</v>
      </c>
      <c r="F297" s="181" t="s">
        <v>311</v>
      </c>
      <c r="G297" s="182" t="s">
        <v>182</v>
      </c>
      <c r="H297" s="183">
        <v>2.6</v>
      </c>
      <c r="I297" s="184"/>
      <c r="J297" s="185">
        <f>ROUND(I297*H297,2)</f>
        <v>0</v>
      </c>
      <c r="K297" s="181" t="s">
        <v>156</v>
      </c>
      <c r="L297" s="38"/>
      <c r="M297" s="186" t="s">
        <v>3</v>
      </c>
      <c r="N297" s="187" t="s">
        <v>46</v>
      </c>
      <c r="O297" s="71"/>
      <c r="P297" s="188">
        <f>O297*H297</f>
        <v>0</v>
      </c>
      <c r="Q297" s="188">
        <v>0</v>
      </c>
      <c r="R297" s="188">
        <f>Q297*H297</f>
        <v>0</v>
      </c>
      <c r="S297" s="188">
        <v>0</v>
      </c>
      <c r="T297" s="189">
        <f>S297*H297</f>
        <v>0</v>
      </c>
      <c r="AR297" s="190" t="s">
        <v>150</v>
      </c>
      <c r="AT297" s="190" t="s">
        <v>152</v>
      </c>
      <c r="AU297" s="190" t="s">
        <v>85</v>
      </c>
      <c r="AY297" s="19" t="s">
        <v>149</v>
      </c>
      <c r="BE297" s="191">
        <f>IF(N297="základní",J297,0)</f>
        <v>0</v>
      </c>
      <c r="BF297" s="191">
        <f>IF(N297="snížená",J297,0)</f>
        <v>0</v>
      </c>
      <c r="BG297" s="191">
        <f>IF(N297="zákl. přenesená",J297,0)</f>
        <v>0</v>
      </c>
      <c r="BH297" s="191">
        <f>IF(N297="sníž. přenesená",J297,0)</f>
        <v>0</v>
      </c>
      <c r="BI297" s="191">
        <f>IF(N297="nulová",J297,0)</f>
        <v>0</v>
      </c>
      <c r="BJ297" s="19" t="s">
        <v>83</v>
      </c>
      <c r="BK297" s="191">
        <f>ROUND(I297*H297,2)</f>
        <v>0</v>
      </c>
      <c r="BL297" s="19" t="s">
        <v>150</v>
      </c>
      <c r="BM297" s="190" t="s">
        <v>312</v>
      </c>
    </row>
    <row r="298" spans="2:65" s="1" customFormat="1" ht="16.5" customHeight="1">
      <c r="B298" s="178"/>
      <c r="C298" s="179" t="s">
        <v>313</v>
      </c>
      <c r="D298" s="179" t="s">
        <v>152</v>
      </c>
      <c r="E298" s="180" t="s">
        <v>314</v>
      </c>
      <c r="F298" s="181" t="s">
        <v>315</v>
      </c>
      <c r="G298" s="182" t="s">
        <v>316</v>
      </c>
      <c r="H298" s="183">
        <v>0.179</v>
      </c>
      <c r="I298" s="184"/>
      <c r="J298" s="185">
        <f>ROUND(I298*H298,2)</f>
        <v>0</v>
      </c>
      <c r="K298" s="181" t="s">
        <v>156</v>
      </c>
      <c r="L298" s="38"/>
      <c r="M298" s="186" t="s">
        <v>3</v>
      </c>
      <c r="N298" s="187" t="s">
        <v>46</v>
      </c>
      <c r="O298" s="71"/>
      <c r="P298" s="188">
        <f>O298*H298</f>
        <v>0</v>
      </c>
      <c r="Q298" s="188">
        <v>1.06277</v>
      </c>
      <c r="R298" s="188">
        <f>Q298*H298</f>
        <v>0.19023583</v>
      </c>
      <c r="S298" s="188">
        <v>0</v>
      </c>
      <c r="T298" s="189">
        <f>S298*H298</f>
        <v>0</v>
      </c>
      <c r="AR298" s="190" t="s">
        <v>150</v>
      </c>
      <c r="AT298" s="190" t="s">
        <v>152</v>
      </c>
      <c r="AU298" s="190" t="s">
        <v>85</v>
      </c>
      <c r="AY298" s="19" t="s">
        <v>149</v>
      </c>
      <c r="BE298" s="191">
        <f>IF(N298="základní",J298,0)</f>
        <v>0</v>
      </c>
      <c r="BF298" s="191">
        <f>IF(N298="snížená",J298,0)</f>
        <v>0</v>
      </c>
      <c r="BG298" s="191">
        <f>IF(N298="zákl. přenesená",J298,0)</f>
        <v>0</v>
      </c>
      <c r="BH298" s="191">
        <f>IF(N298="sníž. přenesená",J298,0)</f>
        <v>0</v>
      </c>
      <c r="BI298" s="191">
        <f>IF(N298="nulová",J298,0)</f>
        <v>0</v>
      </c>
      <c r="BJ298" s="19" t="s">
        <v>83</v>
      </c>
      <c r="BK298" s="191">
        <f>ROUND(I298*H298,2)</f>
        <v>0</v>
      </c>
      <c r="BL298" s="19" t="s">
        <v>150</v>
      </c>
      <c r="BM298" s="190" t="s">
        <v>317</v>
      </c>
    </row>
    <row r="299" spans="2:51" s="12" customFormat="1" ht="12">
      <c r="B299" s="195"/>
      <c r="D299" s="192" t="s">
        <v>160</v>
      </c>
      <c r="E299" s="196" t="s">
        <v>3</v>
      </c>
      <c r="F299" s="197" t="s">
        <v>245</v>
      </c>
      <c r="H299" s="196" t="s">
        <v>3</v>
      </c>
      <c r="I299" s="198"/>
      <c r="L299" s="195"/>
      <c r="M299" s="199"/>
      <c r="N299" s="200"/>
      <c r="O299" s="200"/>
      <c r="P299" s="200"/>
      <c r="Q299" s="200"/>
      <c r="R299" s="200"/>
      <c r="S299" s="200"/>
      <c r="T299" s="201"/>
      <c r="AT299" s="196" t="s">
        <v>160</v>
      </c>
      <c r="AU299" s="196" t="s">
        <v>85</v>
      </c>
      <c r="AV299" s="12" t="s">
        <v>83</v>
      </c>
      <c r="AW299" s="12" t="s">
        <v>36</v>
      </c>
      <c r="AX299" s="12" t="s">
        <v>75</v>
      </c>
      <c r="AY299" s="196" t="s">
        <v>149</v>
      </c>
    </row>
    <row r="300" spans="2:51" s="12" customFormat="1" ht="12">
      <c r="B300" s="195"/>
      <c r="D300" s="192" t="s">
        <v>160</v>
      </c>
      <c r="E300" s="196" t="s">
        <v>3</v>
      </c>
      <c r="F300" s="197" t="s">
        <v>246</v>
      </c>
      <c r="H300" s="196" t="s">
        <v>3</v>
      </c>
      <c r="I300" s="198"/>
      <c r="L300" s="195"/>
      <c r="M300" s="199"/>
      <c r="N300" s="200"/>
      <c r="O300" s="200"/>
      <c r="P300" s="200"/>
      <c r="Q300" s="200"/>
      <c r="R300" s="200"/>
      <c r="S300" s="200"/>
      <c r="T300" s="201"/>
      <c r="AT300" s="196" t="s">
        <v>160</v>
      </c>
      <c r="AU300" s="196" t="s">
        <v>85</v>
      </c>
      <c r="AV300" s="12" t="s">
        <v>83</v>
      </c>
      <c r="AW300" s="12" t="s">
        <v>36</v>
      </c>
      <c r="AX300" s="12" t="s">
        <v>75</v>
      </c>
      <c r="AY300" s="196" t="s">
        <v>149</v>
      </c>
    </row>
    <row r="301" spans="2:51" s="12" customFormat="1" ht="12">
      <c r="B301" s="195"/>
      <c r="D301" s="192" t="s">
        <v>160</v>
      </c>
      <c r="E301" s="196" t="s">
        <v>3</v>
      </c>
      <c r="F301" s="197" t="s">
        <v>247</v>
      </c>
      <c r="H301" s="196" t="s">
        <v>3</v>
      </c>
      <c r="I301" s="198"/>
      <c r="L301" s="195"/>
      <c r="M301" s="199"/>
      <c r="N301" s="200"/>
      <c r="O301" s="200"/>
      <c r="P301" s="200"/>
      <c r="Q301" s="200"/>
      <c r="R301" s="200"/>
      <c r="S301" s="200"/>
      <c r="T301" s="201"/>
      <c r="AT301" s="196" t="s">
        <v>160</v>
      </c>
      <c r="AU301" s="196" t="s">
        <v>85</v>
      </c>
      <c r="AV301" s="12" t="s">
        <v>83</v>
      </c>
      <c r="AW301" s="12" t="s">
        <v>36</v>
      </c>
      <c r="AX301" s="12" t="s">
        <v>75</v>
      </c>
      <c r="AY301" s="196" t="s">
        <v>149</v>
      </c>
    </row>
    <row r="302" spans="2:51" s="12" customFormat="1" ht="12">
      <c r="B302" s="195"/>
      <c r="D302" s="192" t="s">
        <v>160</v>
      </c>
      <c r="E302" s="196" t="s">
        <v>3</v>
      </c>
      <c r="F302" s="197" t="s">
        <v>318</v>
      </c>
      <c r="H302" s="196" t="s">
        <v>3</v>
      </c>
      <c r="I302" s="198"/>
      <c r="L302" s="195"/>
      <c r="M302" s="199"/>
      <c r="N302" s="200"/>
      <c r="O302" s="200"/>
      <c r="P302" s="200"/>
      <c r="Q302" s="200"/>
      <c r="R302" s="200"/>
      <c r="S302" s="200"/>
      <c r="T302" s="201"/>
      <c r="AT302" s="196" t="s">
        <v>160</v>
      </c>
      <c r="AU302" s="196" t="s">
        <v>85</v>
      </c>
      <c r="AV302" s="12" t="s">
        <v>83</v>
      </c>
      <c r="AW302" s="12" t="s">
        <v>36</v>
      </c>
      <c r="AX302" s="12" t="s">
        <v>75</v>
      </c>
      <c r="AY302" s="196" t="s">
        <v>149</v>
      </c>
    </row>
    <row r="303" spans="2:51" s="12" customFormat="1" ht="12">
      <c r="B303" s="195"/>
      <c r="D303" s="192" t="s">
        <v>160</v>
      </c>
      <c r="E303" s="196" t="s">
        <v>3</v>
      </c>
      <c r="F303" s="197" t="s">
        <v>248</v>
      </c>
      <c r="H303" s="196" t="s">
        <v>3</v>
      </c>
      <c r="I303" s="198"/>
      <c r="L303" s="195"/>
      <c r="M303" s="199"/>
      <c r="N303" s="200"/>
      <c r="O303" s="200"/>
      <c r="P303" s="200"/>
      <c r="Q303" s="200"/>
      <c r="R303" s="200"/>
      <c r="S303" s="200"/>
      <c r="T303" s="201"/>
      <c r="AT303" s="196" t="s">
        <v>160</v>
      </c>
      <c r="AU303" s="196" t="s">
        <v>85</v>
      </c>
      <c r="AV303" s="12" t="s">
        <v>83</v>
      </c>
      <c r="AW303" s="12" t="s">
        <v>36</v>
      </c>
      <c r="AX303" s="12" t="s">
        <v>75</v>
      </c>
      <c r="AY303" s="196" t="s">
        <v>149</v>
      </c>
    </row>
    <row r="304" spans="2:51" s="13" customFormat="1" ht="12">
      <c r="B304" s="202"/>
      <c r="D304" s="192" t="s">
        <v>160</v>
      </c>
      <c r="E304" s="203" t="s">
        <v>3</v>
      </c>
      <c r="F304" s="204" t="s">
        <v>319</v>
      </c>
      <c r="H304" s="205">
        <v>0.146</v>
      </c>
      <c r="I304" s="206"/>
      <c r="L304" s="202"/>
      <c r="M304" s="207"/>
      <c r="N304" s="208"/>
      <c r="O304" s="208"/>
      <c r="P304" s="208"/>
      <c r="Q304" s="208"/>
      <c r="R304" s="208"/>
      <c r="S304" s="208"/>
      <c r="T304" s="209"/>
      <c r="AT304" s="203" t="s">
        <v>160</v>
      </c>
      <c r="AU304" s="203" t="s">
        <v>85</v>
      </c>
      <c r="AV304" s="13" t="s">
        <v>85</v>
      </c>
      <c r="AW304" s="13" t="s">
        <v>36</v>
      </c>
      <c r="AX304" s="13" t="s">
        <v>75</v>
      </c>
      <c r="AY304" s="203" t="s">
        <v>149</v>
      </c>
    </row>
    <row r="305" spans="2:51" s="12" customFormat="1" ht="12">
      <c r="B305" s="195"/>
      <c r="D305" s="192" t="s">
        <v>160</v>
      </c>
      <c r="E305" s="196" t="s">
        <v>3</v>
      </c>
      <c r="F305" s="197" t="s">
        <v>267</v>
      </c>
      <c r="H305" s="196" t="s">
        <v>3</v>
      </c>
      <c r="I305" s="198"/>
      <c r="L305" s="195"/>
      <c r="M305" s="199"/>
      <c r="N305" s="200"/>
      <c r="O305" s="200"/>
      <c r="P305" s="200"/>
      <c r="Q305" s="200"/>
      <c r="R305" s="200"/>
      <c r="S305" s="200"/>
      <c r="T305" s="201"/>
      <c r="AT305" s="196" t="s">
        <v>160</v>
      </c>
      <c r="AU305" s="196" t="s">
        <v>85</v>
      </c>
      <c r="AV305" s="12" t="s">
        <v>83</v>
      </c>
      <c r="AW305" s="12" t="s">
        <v>36</v>
      </c>
      <c r="AX305" s="12" t="s">
        <v>75</v>
      </c>
      <c r="AY305" s="196" t="s">
        <v>149</v>
      </c>
    </row>
    <row r="306" spans="2:51" s="13" customFormat="1" ht="12">
      <c r="B306" s="202"/>
      <c r="D306" s="192" t="s">
        <v>160</v>
      </c>
      <c r="E306" s="203" t="s">
        <v>3</v>
      </c>
      <c r="F306" s="204" t="s">
        <v>320</v>
      </c>
      <c r="H306" s="205">
        <v>0.033</v>
      </c>
      <c r="I306" s="206"/>
      <c r="L306" s="202"/>
      <c r="M306" s="207"/>
      <c r="N306" s="208"/>
      <c r="O306" s="208"/>
      <c r="P306" s="208"/>
      <c r="Q306" s="208"/>
      <c r="R306" s="208"/>
      <c r="S306" s="208"/>
      <c r="T306" s="209"/>
      <c r="AT306" s="203" t="s">
        <v>160</v>
      </c>
      <c r="AU306" s="203" t="s">
        <v>85</v>
      </c>
      <c r="AV306" s="13" t="s">
        <v>85</v>
      </c>
      <c r="AW306" s="13" t="s">
        <v>36</v>
      </c>
      <c r="AX306" s="13" t="s">
        <v>75</v>
      </c>
      <c r="AY306" s="203" t="s">
        <v>149</v>
      </c>
    </row>
    <row r="307" spans="2:51" s="14" customFormat="1" ht="12">
      <c r="B307" s="210"/>
      <c r="D307" s="192" t="s">
        <v>160</v>
      </c>
      <c r="E307" s="211" t="s">
        <v>3</v>
      </c>
      <c r="F307" s="212" t="s">
        <v>170</v>
      </c>
      <c r="H307" s="213">
        <v>0.179</v>
      </c>
      <c r="I307" s="214"/>
      <c r="L307" s="210"/>
      <c r="M307" s="215"/>
      <c r="N307" s="216"/>
      <c r="O307" s="216"/>
      <c r="P307" s="216"/>
      <c r="Q307" s="216"/>
      <c r="R307" s="216"/>
      <c r="S307" s="216"/>
      <c r="T307" s="217"/>
      <c r="AT307" s="211" t="s">
        <v>160</v>
      </c>
      <c r="AU307" s="211" t="s">
        <v>85</v>
      </c>
      <c r="AV307" s="14" t="s">
        <v>150</v>
      </c>
      <c r="AW307" s="14" t="s">
        <v>36</v>
      </c>
      <c r="AX307" s="14" t="s">
        <v>83</v>
      </c>
      <c r="AY307" s="211" t="s">
        <v>149</v>
      </c>
    </row>
    <row r="308" spans="2:65" s="1" customFormat="1" ht="16.5" customHeight="1">
      <c r="B308" s="178"/>
      <c r="C308" s="179" t="s">
        <v>321</v>
      </c>
      <c r="D308" s="179" t="s">
        <v>152</v>
      </c>
      <c r="E308" s="180" t="s">
        <v>322</v>
      </c>
      <c r="F308" s="181" t="s">
        <v>323</v>
      </c>
      <c r="G308" s="182" t="s">
        <v>242</v>
      </c>
      <c r="H308" s="183">
        <v>7.1</v>
      </c>
      <c r="I308" s="184"/>
      <c r="J308" s="185">
        <f>ROUND(I308*H308,2)</f>
        <v>0</v>
      </c>
      <c r="K308" s="181" t="s">
        <v>156</v>
      </c>
      <c r="L308" s="38"/>
      <c r="M308" s="186" t="s">
        <v>3</v>
      </c>
      <c r="N308" s="187" t="s">
        <v>46</v>
      </c>
      <c r="O308" s="71"/>
      <c r="P308" s="188">
        <f>O308*H308</f>
        <v>0</v>
      </c>
      <c r="Q308" s="188">
        <v>0.42</v>
      </c>
      <c r="R308" s="188">
        <f>Q308*H308</f>
        <v>2.9819999999999998</v>
      </c>
      <c r="S308" s="188">
        <v>0</v>
      </c>
      <c r="T308" s="189">
        <f>S308*H308</f>
        <v>0</v>
      </c>
      <c r="AR308" s="190" t="s">
        <v>150</v>
      </c>
      <c r="AT308" s="190" t="s">
        <v>152</v>
      </c>
      <c r="AU308" s="190" t="s">
        <v>85</v>
      </c>
      <c r="AY308" s="19" t="s">
        <v>149</v>
      </c>
      <c r="BE308" s="191">
        <f>IF(N308="základní",J308,0)</f>
        <v>0</v>
      </c>
      <c r="BF308" s="191">
        <f>IF(N308="snížená",J308,0)</f>
        <v>0</v>
      </c>
      <c r="BG308" s="191">
        <f>IF(N308="zákl. přenesená",J308,0)</f>
        <v>0</v>
      </c>
      <c r="BH308" s="191">
        <f>IF(N308="sníž. přenesená",J308,0)</f>
        <v>0</v>
      </c>
      <c r="BI308" s="191">
        <f>IF(N308="nulová",J308,0)</f>
        <v>0</v>
      </c>
      <c r="BJ308" s="19" t="s">
        <v>83</v>
      </c>
      <c r="BK308" s="191">
        <f>ROUND(I308*H308,2)</f>
        <v>0</v>
      </c>
      <c r="BL308" s="19" t="s">
        <v>150</v>
      </c>
      <c r="BM308" s="190" t="s">
        <v>324</v>
      </c>
    </row>
    <row r="309" spans="2:47" s="1" customFormat="1" ht="12">
      <c r="B309" s="38"/>
      <c r="D309" s="192" t="s">
        <v>158</v>
      </c>
      <c r="F309" s="193" t="s">
        <v>325</v>
      </c>
      <c r="I309" s="123"/>
      <c r="L309" s="38"/>
      <c r="M309" s="194"/>
      <c r="N309" s="71"/>
      <c r="O309" s="71"/>
      <c r="P309" s="71"/>
      <c r="Q309" s="71"/>
      <c r="R309" s="71"/>
      <c r="S309" s="71"/>
      <c r="T309" s="72"/>
      <c r="AT309" s="19" t="s">
        <v>158</v>
      </c>
      <c r="AU309" s="19" t="s">
        <v>85</v>
      </c>
    </row>
    <row r="310" spans="2:51" s="12" customFormat="1" ht="12">
      <c r="B310" s="195"/>
      <c r="D310" s="192" t="s">
        <v>160</v>
      </c>
      <c r="E310" s="196" t="s">
        <v>3</v>
      </c>
      <c r="F310" s="197" t="s">
        <v>326</v>
      </c>
      <c r="H310" s="196" t="s">
        <v>3</v>
      </c>
      <c r="I310" s="198"/>
      <c r="L310" s="195"/>
      <c r="M310" s="199"/>
      <c r="N310" s="200"/>
      <c r="O310" s="200"/>
      <c r="P310" s="200"/>
      <c r="Q310" s="200"/>
      <c r="R310" s="200"/>
      <c r="S310" s="200"/>
      <c r="T310" s="201"/>
      <c r="AT310" s="196" t="s">
        <v>160</v>
      </c>
      <c r="AU310" s="196" t="s">
        <v>85</v>
      </c>
      <c r="AV310" s="12" t="s">
        <v>83</v>
      </c>
      <c r="AW310" s="12" t="s">
        <v>36</v>
      </c>
      <c r="AX310" s="12" t="s">
        <v>75</v>
      </c>
      <c r="AY310" s="196" t="s">
        <v>149</v>
      </c>
    </row>
    <row r="311" spans="2:51" s="13" customFormat="1" ht="12">
      <c r="B311" s="202"/>
      <c r="D311" s="192" t="s">
        <v>160</v>
      </c>
      <c r="E311" s="203" t="s">
        <v>3</v>
      </c>
      <c r="F311" s="204" t="s">
        <v>327</v>
      </c>
      <c r="H311" s="205">
        <v>7.1</v>
      </c>
      <c r="I311" s="206"/>
      <c r="L311" s="202"/>
      <c r="M311" s="207"/>
      <c r="N311" s="208"/>
      <c r="O311" s="208"/>
      <c r="P311" s="208"/>
      <c r="Q311" s="208"/>
      <c r="R311" s="208"/>
      <c r="S311" s="208"/>
      <c r="T311" s="209"/>
      <c r="AT311" s="203" t="s">
        <v>160</v>
      </c>
      <c r="AU311" s="203" t="s">
        <v>85</v>
      </c>
      <c r="AV311" s="13" t="s">
        <v>85</v>
      </c>
      <c r="AW311" s="13" t="s">
        <v>36</v>
      </c>
      <c r="AX311" s="13" t="s">
        <v>75</v>
      </c>
      <c r="AY311" s="203" t="s">
        <v>149</v>
      </c>
    </row>
    <row r="312" spans="2:51" s="14" customFormat="1" ht="12">
      <c r="B312" s="210"/>
      <c r="D312" s="192" t="s">
        <v>160</v>
      </c>
      <c r="E312" s="211" t="s">
        <v>3</v>
      </c>
      <c r="F312" s="212" t="s">
        <v>170</v>
      </c>
      <c r="H312" s="213">
        <v>7.1</v>
      </c>
      <c r="I312" s="214"/>
      <c r="L312" s="210"/>
      <c r="M312" s="215"/>
      <c r="N312" s="216"/>
      <c r="O312" s="216"/>
      <c r="P312" s="216"/>
      <c r="Q312" s="216"/>
      <c r="R312" s="216"/>
      <c r="S312" s="216"/>
      <c r="T312" s="217"/>
      <c r="AT312" s="211" t="s">
        <v>160</v>
      </c>
      <c r="AU312" s="211" t="s">
        <v>85</v>
      </c>
      <c r="AV312" s="14" t="s">
        <v>150</v>
      </c>
      <c r="AW312" s="14" t="s">
        <v>36</v>
      </c>
      <c r="AX312" s="14" t="s">
        <v>83</v>
      </c>
      <c r="AY312" s="211" t="s">
        <v>149</v>
      </c>
    </row>
    <row r="313" spans="2:51" s="12" customFormat="1" ht="12">
      <c r="B313" s="195"/>
      <c r="D313" s="192" t="s">
        <v>160</v>
      </c>
      <c r="E313" s="196" t="s">
        <v>3</v>
      </c>
      <c r="F313" s="197" t="s">
        <v>186</v>
      </c>
      <c r="H313" s="196" t="s">
        <v>3</v>
      </c>
      <c r="I313" s="198"/>
      <c r="L313" s="195"/>
      <c r="M313" s="199"/>
      <c r="N313" s="200"/>
      <c r="O313" s="200"/>
      <c r="P313" s="200"/>
      <c r="Q313" s="200"/>
      <c r="R313" s="200"/>
      <c r="S313" s="200"/>
      <c r="T313" s="201"/>
      <c r="AT313" s="196" t="s">
        <v>160</v>
      </c>
      <c r="AU313" s="196" t="s">
        <v>85</v>
      </c>
      <c r="AV313" s="12" t="s">
        <v>83</v>
      </c>
      <c r="AW313" s="12" t="s">
        <v>36</v>
      </c>
      <c r="AX313" s="12" t="s">
        <v>75</v>
      </c>
      <c r="AY313" s="196" t="s">
        <v>149</v>
      </c>
    </row>
    <row r="314" spans="2:51" s="12" customFormat="1" ht="12">
      <c r="B314" s="195"/>
      <c r="D314" s="192" t="s">
        <v>160</v>
      </c>
      <c r="E314" s="196" t="s">
        <v>3</v>
      </c>
      <c r="F314" s="197" t="s">
        <v>187</v>
      </c>
      <c r="H314" s="196" t="s">
        <v>3</v>
      </c>
      <c r="I314" s="198"/>
      <c r="L314" s="195"/>
      <c r="M314" s="199"/>
      <c r="N314" s="200"/>
      <c r="O314" s="200"/>
      <c r="P314" s="200"/>
      <c r="Q314" s="200"/>
      <c r="R314" s="200"/>
      <c r="S314" s="200"/>
      <c r="T314" s="201"/>
      <c r="AT314" s="196" t="s">
        <v>160</v>
      </c>
      <c r="AU314" s="196" t="s">
        <v>85</v>
      </c>
      <c r="AV314" s="12" t="s">
        <v>83</v>
      </c>
      <c r="AW314" s="12" t="s">
        <v>36</v>
      </c>
      <c r="AX314" s="12" t="s">
        <v>75</v>
      </c>
      <c r="AY314" s="196" t="s">
        <v>149</v>
      </c>
    </row>
    <row r="315" spans="2:51" s="13" customFormat="1" ht="12">
      <c r="B315" s="202"/>
      <c r="D315" s="192" t="s">
        <v>160</v>
      </c>
      <c r="E315" s="203" t="s">
        <v>3</v>
      </c>
      <c r="F315" s="204" t="s">
        <v>188</v>
      </c>
      <c r="H315" s="205">
        <v>16.51</v>
      </c>
      <c r="I315" s="206"/>
      <c r="L315" s="202"/>
      <c r="M315" s="207"/>
      <c r="N315" s="208"/>
      <c r="O315" s="208"/>
      <c r="P315" s="208"/>
      <c r="Q315" s="208"/>
      <c r="R315" s="208"/>
      <c r="S315" s="208"/>
      <c r="T315" s="209"/>
      <c r="AT315" s="203" t="s">
        <v>160</v>
      </c>
      <c r="AU315" s="203" t="s">
        <v>85</v>
      </c>
      <c r="AV315" s="13" t="s">
        <v>85</v>
      </c>
      <c r="AW315" s="13" t="s">
        <v>36</v>
      </c>
      <c r="AX315" s="13" t="s">
        <v>75</v>
      </c>
      <c r="AY315" s="203" t="s">
        <v>149</v>
      </c>
    </row>
    <row r="316" spans="2:51" s="12" customFormat="1" ht="12">
      <c r="B316" s="195"/>
      <c r="D316" s="192" t="s">
        <v>160</v>
      </c>
      <c r="E316" s="196" t="s">
        <v>3</v>
      </c>
      <c r="F316" s="197" t="s">
        <v>250</v>
      </c>
      <c r="H316" s="196" t="s">
        <v>3</v>
      </c>
      <c r="I316" s="198"/>
      <c r="L316" s="195"/>
      <c r="M316" s="199"/>
      <c r="N316" s="200"/>
      <c r="O316" s="200"/>
      <c r="P316" s="200"/>
      <c r="Q316" s="200"/>
      <c r="R316" s="200"/>
      <c r="S316" s="200"/>
      <c r="T316" s="201"/>
      <c r="AT316" s="196" t="s">
        <v>160</v>
      </c>
      <c r="AU316" s="196" t="s">
        <v>85</v>
      </c>
      <c r="AV316" s="12" t="s">
        <v>83</v>
      </c>
      <c r="AW316" s="12" t="s">
        <v>36</v>
      </c>
      <c r="AX316" s="12" t="s">
        <v>75</v>
      </c>
      <c r="AY316" s="196" t="s">
        <v>149</v>
      </c>
    </row>
    <row r="317" spans="2:51" s="13" customFormat="1" ht="12">
      <c r="B317" s="202"/>
      <c r="D317" s="192" t="s">
        <v>160</v>
      </c>
      <c r="E317" s="203" t="s">
        <v>3</v>
      </c>
      <c r="F317" s="204" t="s">
        <v>251</v>
      </c>
      <c r="H317" s="205">
        <v>6.54</v>
      </c>
      <c r="I317" s="206"/>
      <c r="L317" s="202"/>
      <c r="M317" s="207"/>
      <c r="N317" s="208"/>
      <c r="O317" s="208"/>
      <c r="P317" s="208"/>
      <c r="Q317" s="208"/>
      <c r="R317" s="208"/>
      <c r="S317" s="208"/>
      <c r="T317" s="209"/>
      <c r="AT317" s="203" t="s">
        <v>160</v>
      </c>
      <c r="AU317" s="203" t="s">
        <v>85</v>
      </c>
      <c r="AV317" s="13" t="s">
        <v>85</v>
      </c>
      <c r="AW317" s="13" t="s">
        <v>36</v>
      </c>
      <c r="AX317" s="13" t="s">
        <v>75</v>
      </c>
      <c r="AY317" s="203" t="s">
        <v>149</v>
      </c>
    </row>
    <row r="318" spans="2:51" s="12" customFormat="1" ht="12">
      <c r="B318" s="195"/>
      <c r="D318" s="192" t="s">
        <v>160</v>
      </c>
      <c r="E318" s="196" t="s">
        <v>3</v>
      </c>
      <c r="F318" s="197" t="s">
        <v>253</v>
      </c>
      <c r="H318" s="196" t="s">
        <v>3</v>
      </c>
      <c r="I318" s="198"/>
      <c r="L318" s="195"/>
      <c r="M318" s="199"/>
      <c r="N318" s="200"/>
      <c r="O318" s="200"/>
      <c r="P318" s="200"/>
      <c r="Q318" s="200"/>
      <c r="R318" s="200"/>
      <c r="S318" s="200"/>
      <c r="T318" s="201"/>
      <c r="AT318" s="196" t="s">
        <v>160</v>
      </c>
      <c r="AU318" s="196" t="s">
        <v>85</v>
      </c>
      <c r="AV318" s="12" t="s">
        <v>83</v>
      </c>
      <c r="AW318" s="12" t="s">
        <v>36</v>
      </c>
      <c r="AX318" s="12" t="s">
        <v>75</v>
      </c>
      <c r="AY318" s="196" t="s">
        <v>149</v>
      </c>
    </row>
    <row r="319" spans="2:51" s="13" customFormat="1" ht="12">
      <c r="B319" s="202"/>
      <c r="D319" s="192" t="s">
        <v>160</v>
      </c>
      <c r="E319" s="203" t="s">
        <v>3</v>
      </c>
      <c r="F319" s="204" t="s">
        <v>254</v>
      </c>
      <c r="H319" s="205">
        <v>18.69</v>
      </c>
      <c r="I319" s="206"/>
      <c r="L319" s="202"/>
      <c r="M319" s="207"/>
      <c r="N319" s="208"/>
      <c r="O319" s="208"/>
      <c r="P319" s="208"/>
      <c r="Q319" s="208"/>
      <c r="R319" s="208"/>
      <c r="S319" s="208"/>
      <c r="T319" s="209"/>
      <c r="AT319" s="203" t="s">
        <v>160</v>
      </c>
      <c r="AU319" s="203" t="s">
        <v>85</v>
      </c>
      <c r="AV319" s="13" t="s">
        <v>85</v>
      </c>
      <c r="AW319" s="13" t="s">
        <v>36</v>
      </c>
      <c r="AX319" s="13" t="s">
        <v>75</v>
      </c>
      <c r="AY319" s="203" t="s">
        <v>149</v>
      </c>
    </row>
    <row r="320" spans="2:51" s="12" customFormat="1" ht="12">
      <c r="B320" s="195"/>
      <c r="D320" s="192" t="s">
        <v>160</v>
      </c>
      <c r="E320" s="196" t="s">
        <v>3</v>
      </c>
      <c r="F320" s="197" t="s">
        <v>255</v>
      </c>
      <c r="H320" s="196" t="s">
        <v>3</v>
      </c>
      <c r="I320" s="198"/>
      <c r="L320" s="195"/>
      <c r="M320" s="199"/>
      <c r="N320" s="200"/>
      <c r="O320" s="200"/>
      <c r="P320" s="200"/>
      <c r="Q320" s="200"/>
      <c r="R320" s="200"/>
      <c r="S320" s="200"/>
      <c r="T320" s="201"/>
      <c r="AT320" s="196" t="s">
        <v>160</v>
      </c>
      <c r="AU320" s="196" t="s">
        <v>85</v>
      </c>
      <c r="AV320" s="12" t="s">
        <v>83</v>
      </c>
      <c r="AW320" s="12" t="s">
        <v>36</v>
      </c>
      <c r="AX320" s="12" t="s">
        <v>75</v>
      </c>
      <c r="AY320" s="196" t="s">
        <v>149</v>
      </c>
    </row>
    <row r="321" spans="2:51" s="13" customFormat="1" ht="12">
      <c r="B321" s="202"/>
      <c r="D321" s="192" t="s">
        <v>160</v>
      </c>
      <c r="E321" s="203" t="s">
        <v>3</v>
      </c>
      <c r="F321" s="204" t="s">
        <v>328</v>
      </c>
      <c r="H321" s="205">
        <v>1.1</v>
      </c>
      <c r="I321" s="206"/>
      <c r="L321" s="202"/>
      <c r="M321" s="207"/>
      <c r="N321" s="208"/>
      <c r="O321" s="208"/>
      <c r="P321" s="208"/>
      <c r="Q321" s="208"/>
      <c r="R321" s="208"/>
      <c r="S321" s="208"/>
      <c r="T321" s="209"/>
      <c r="AT321" s="203" t="s">
        <v>160</v>
      </c>
      <c r="AU321" s="203" t="s">
        <v>85</v>
      </c>
      <c r="AV321" s="13" t="s">
        <v>85</v>
      </c>
      <c r="AW321" s="13" t="s">
        <v>36</v>
      </c>
      <c r="AX321" s="13" t="s">
        <v>75</v>
      </c>
      <c r="AY321" s="203" t="s">
        <v>149</v>
      </c>
    </row>
    <row r="322" spans="2:51" s="12" customFormat="1" ht="12">
      <c r="B322" s="195"/>
      <c r="D322" s="192" t="s">
        <v>160</v>
      </c>
      <c r="E322" s="196" t="s">
        <v>3</v>
      </c>
      <c r="F322" s="197" t="s">
        <v>205</v>
      </c>
      <c r="H322" s="196" t="s">
        <v>3</v>
      </c>
      <c r="I322" s="198"/>
      <c r="L322" s="195"/>
      <c r="M322" s="199"/>
      <c r="N322" s="200"/>
      <c r="O322" s="200"/>
      <c r="P322" s="200"/>
      <c r="Q322" s="200"/>
      <c r="R322" s="200"/>
      <c r="S322" s="200"/>
      <c r="T322" s="201"/>
      <c r="AT322" s="196" t="s">
        <v>160</v>
      </c>
      <c r="AU322" s="196" t="s">
        <v>85</v>
      </c>
      <c r="AV322" s="12" t="s">
        <v>83</v>
      </c>
      <c r="AW322" s="12" t="s">
        <v>36</v>
      </c>
      <c r="AX322" s="12" t="s">
        <v>75</v>
      </c>
      <c r="AY322" s="196" t="s">
        <v>149</v>
      </c>
    </row>
    <row r="323" spans="2:51" s="13" customFormat="1" ht="12">
      <c r="B323" s="202"/>
      <c r="D323" s="192" t="s">
        <v>160</v>
      </c>
      <c r="E323" s="203" t="s">
        <v>3</v>
      </c>
      <c r="F323" s="204" t="s">
        <v>329</v>
      </c>
      <c r="H323" s="205">
        <v>2.6</v>
      </c>
      <c r="I323" s="206"/>
      <c r="L323" s="202"/>
      <c r="M323" s="207"/>
      <c r="N323" s="208"/>
      <c r="O323" s="208"/>
      <c r="P323" s="208"/>
      <c r="Q323" s="208"/>
      <c r="R323" s="208"/>
      <c r="S323" s="208"/>
      <c r="T323" s="209"/>
      <c r="AT323" s="203" t="s">
        <v>160</v>
      </c>
      <c r="AU323" s="203" t="s">
        <v>85</v>
      </c>
      <c r="AV323" s="13" t="s">
        <v>85</v>
      </c>
      <c r="AW323" s="13" t="s">
        <v>36</v>
      </c>
      <c r="AX323" s="13" t="s">
        <v>75</v>
      </c>
      <c r="AY323" s="203" t="s">
        <v>149</v>
      </c>
    </row>
    <row r="324" spans="2:51" s="12" customFormat="1" ht="12">
      <c r="B324" s="195"/>
      <c r="D324" s="192" t="s">
        <v>160</v>
      </c>
      <c r="E324" s="196" t="s">
        <v>3</v>
      </c>
      <c r="F324" s="197" t="s">
        <v>258</v>
      </c>
      <c r="H324" s="196" t="s">
        <v>3</v>
      </c>
      <c r="I324" s="198"/>
      <c r="L324" s="195"/>
      <c r="M324" s="199"/>
      <c r="N324" s="200"/>
      <c r="O324" s="200"/>
      <c r="P324" s="200"/>
      <c r="Q324" s="200"/>
      <c r="R324" s="200"/>
      <c r="S324" s="200"/>
      <c r="T324" s="201"/>
      <c r="AT324" s="196" t="s">
        <v>160</v>
      </c>
      <c r="AU324" s="196" t="s">
        <v>85</v>
      </c>
      <c r="AV324" s="12" t="s">
        <v>83</v>
      </c>
      <c r="AW324" s="12" t="s">
        <v>36</v>
      </c>
      <c r="AX324" s="12" t="s">
        <v>75</v>
      </c>
      <c r="AY324" s="196" t="s">
        <v>149</v>
      </c>
    </row>
    <row r="325" spans="2:51" s="13" customFormat="1" ht="12">
      <c r="B325" s="202"/>
      <c r="D325" s="192" t="s">
        <v>160</v>
      </c>
      <c r="E325" s="203" t="s">
        <v>3</v>
      </c>
      <c r="F325" s="204" t="s">
        <v>259</v>
      </c>
      <c r="H325" s="205">
        <v>6.85</v>
      </c>
      <c r="I325" s="206"/>
      <c r="L325" s="202"/>
      <c r="M325" s="207"/>
      <c r="N325" s="208"/>
      <c r="O325" s="208"/>
      <c r="P325" s="208"/>
      <c r="Q325" s="208"/>
      <c r="R325" s="208"/>
      <c r="S325" s="208"/>
      <c r="T325" s="209"/>
      <c r="AT325" s="203" t="s">
        <v>160</v>
      </c>
      <c r="AU325" s="203" t="s">
        <v>85</v>
      </c>
      <c r="AV325" s="13" t="s">
        <v>85</v>
      </c>
      <c r="AW325" s="13" t="s">
        <v>36</v>
      </c>
      <c r="AX325" s="13" t="s">
        <v>75</v>
      </c>
      <c r="AY325" s="203" t="s">
        <v>149</v>
      </c>
    </row>
    <row r="326" spans="2:51" s="12" customFormat="1" ht="12">
      <c r="B326" s="195"/>
      <c r="D326" s="192" t="s">
        <v>160</v>
      </c>
      <c r="E326" s="196" t="s">
        <v>3</v>
      </c>
      <c r="F326" s="197" t="s">
        <v>199</v>
      </c>
      <c r="H326" s="196" t="s">
        <v>3</v>
      </c>
      <c r="I326" s="198"/>
      <c r="L326" s="195"/>
      <c r="M326" s="199"/>
      <c r="N326" s="200"/>
      <c r="O326" s="200"/>
      <c r="P326" s="200"/>
      <c r="Q326" s="200"/>
      <c r="R326" s="200"/>
      <c r="S326" s="200"/>
      <c r="T326" s="201"/>
      <c r="AT326" s="196" t="s">
        <v>160</v>
      </c>
      <c r="AU326" s="196" t="s">
        <v>85</v>
      </c>
      <c r="AV326" s="12" t="s">
        <v>83</v>
      </c>
      <c r="AW326" s="12" t="s">
        <v>36</v>
      </c>
      <c r="AX326" s="12" t="s">
        <v>75</v>
      </c>
      <c r="AY326" s="196" t="s">
        <v>149</v>
      </c>
    </row>
    <row r="327" spans="2:51" s="13" customFormat="1" ht="12">
      <c r="B327" s="202"/>
      <c r="D327" s="192" t="s">
        <v>160</v>
      </c>
      <c r="E327" s="203" t="s">
        <v>3</v>
      </c>
      <c r="F327" s="204" t="s">
        <v>260</v>
      </c>
      <c r="H327" s="205">
        <v>18.7</v>
      </c>
      <c r="I327" s="206"/>
      <c r="L327" s="202"/>
      <c r="M327" s="207"/>
      <c r="N327" s="208"/>
      <c r="O327" s="208"/>
      <c r="P327" s="208"/>
      <c r="Q327" s="208"/>
      <c r="R327" s="208"/>
      <c r="S327" s="208"/>
      <c r="T327" s="209"/>
      <c r="AT327" s="203" t="s">
        <v>160</v>
      </c>
      <c r="AU327" s="203" t="s">
        <v>85</v>
      </c>
      <c r="AV327" s="13" t="s">
        <v>85</v>
      </c>
      <c r="AW327" s="13" t="s">
        <v>36</v>
      </c>
      <c r="AX327" s="13" t="s">
        <v>75</v>
      </c>
      <c r="AY327" s="203" t="s">
        <v>149</v>
      </c>
    </row>
    <row r="328" spans="2:51" s="14" customFormat="1" ht="12">
      <c r="B328" s="210"/>
      <c r="D328" s="192" t="s">
        <v>160</v>
      </c>
      <c r="E328" s="211" t="s">
        <v>3</v>
      </c>
      <c r="F328" s="212" t="s">
        <v>170</v>
      </c>
      <c r="H328" s="213">
        <v>70.99000000000001</v>
      </c>
      <c r="I328" s="214"/>
      <c r="L328" s="210"/>
      <c r="M328" s="215"/>
      <c r="N328" s="216"/>
      <c r="O328" s="216"/>
      <c r="P328" s="216"/>
      <c r="Q328" s="216"/>
      <c r="R328" s="216"/>
      <c r="S328" s="216"/>
      <c r="T328" s="217"/>
      <c r="AT328" s="211" t="s">
        <v>160</v>
      </c>
      <c r="AU328" s="211" t="s">
        <v>85</v>
      </c>
      <c r="AV328" s="14" t="s">
        <v>150</v>
      </c>
      <c r="AW328" s="14" t="s">
        <v>36</v>
      </c>
      <c r="AX328" s="14" t="s">
        <v>75</v>
      </c>
      <c r="AY328" s="211" t="s">
        <v>149</v>
      </c>
    </row>
    <row r="329" spans="2:63" s="11" customFormat="1" ht="22.8" customHeight="1">
      <c r="B329" s="165"/>
      <c r="D329" s="166" t="s">
        <v>74</v>
      </c>
      <c r="E329" s="176" t="s">
        <v>232</v>
      </c>
      <c r="F329" s="176" t="s">
        <v>330</v>
      </c>
      <c r="I329" s="168"/>
      <c r="J329" s="177">
        <f>BK329</f>
        <v>0</v>
      </c>
      <c r="L329" s="165"/>
      <c r="M329" s="170"/>
      <c r="N329" s="171"/>
      <c r="O329" s="171"/>
      <c r="P329" s="172">
        <f>P330+SUM(P331:P469)</f>
        <v>0</v>
      </c>
      <c r="Q329" s="171"/>
      <c r="R329" s="172">
        <f>R330+SUM(R331:R469)</f>
        <v>0.44020385</v>
      </c>
      <c r="S329" s="171"/>
      <c r="T329" s="173">
        <f>T330+SUM(T331:T469)</f>
        <v>23.194649999999996</v>
      </c>
      <c r="AR329" s="166" t="s">
        <v>83</v>
      </c>
      <c r="AT329" s="174" t="s">
        <v>74</v>
      </c>
      <c r="AU329" s="174" t="s">
        <v>83</v>
      </c>
      <c r="AY329" s="166" t="s">
        <v>149</v>
      </c>
      <c r="BK329" s="175">
        <f>BK330+SUM(BK331:BK469)</f>
        <v>0</v>
      </c>
    </row>
    <row r="330" spans="2:65" s="1" customFormat="1" ht="24" customHeight="1">
      <c r="B330" s="178"/>
      <c r="C330" s="179" t="s">
        <v>8</v>
      </c>
      <c r="D330" s="179" t="s">
        <v>152</v>
      </c>
      <c r="E330" s="180" t="s">
        <v>331</v>
      </c>
      <c r="F330" s="181" t="s">
        <v>332</v>
      </c>
      <c r="G330" s="182" t="s">
        <v>182</v>
      </c>
      <c r="H330" s="183">
        <v>70.99</v>
      </c>
      <c r="I330" s="184"/>
      <c r="J330" s="185">
        <f>ROUND(I330*H330,2)</f>
        <v>0</v>
      </c>
      <c r="K330" s="181" t="s">
        <v>156</v>
      </c>
      <c r="L330" s="38"/>
      <c r="M330" s="186" t="s">
        <v>3</v>
      </c>
      <c r="N330" s="187" t="s">
        <v>46</v>
      </c>
      <c r="O330" s="71"/>
      <c r="P330" s="188">
        <f>O330*H330</f>
        <v>0</v>
      </c>
      <c r="Q330" s="188">
        <v>0.00013</v>
      </c>
      <c r="R330" s="188">
        <f>Q330*H330</f>
        <v>0.009228699999999998</v>
      </c>
      <c r="S330" s="188">
        <v>0</v>
      </c>
      <c r="T330" s="189">
        <f>S330*H330</f>
        <v>0</v>
      </c>
      <c r="AR330" s="190" t="s">
        <v>150</v>
      </c>
      <c r="AT330" s="190" t="s">
        <v>152</v>
      </c>
      <c r="AU330" s="190" t="s">
        <v>85</v>
      </c>
      <c r="AY330" s="19" t="s">
        <v>149</v>
      </c>
      <c r="BE330" s="191">
        <f>IF(N330="základní",J330,0)</f>
        <v>0</v>
      </c>
      <c r="BF330" s="191">
        <f>IF(N330="snížená",J330,0)</f>
        <v>0</v>
      </c>
      <c r="BG330" s="191">
        <f>IF(N330="zákl. přenesená",J330,0)</f>
        <v>0</v>
      </c>
      <c r="BH330" s="191">
        <f>IF(N330="sníž. přenesená",J330,0)</f>
        <v>0</v>
      </c>
      <c r="BI330" s="191">
        <f>IF(N330="nulová",J330,0)</f>
        <v>0</v>
      </c>
      <c r="BJ330" s="19" t="s">
        <v>83</v>
      </c>
      <c r="BK330" s="191">
        <f>ROUND(I330*H330,2)</f>
        <v>0</v>
      </c>
      <c r="BL330" s="19" t="s">
        <v>150</v>
      </c>
      <c r="BM330" s="190" t="s">
        <v>333</v>
      </c>
    </row>
    <row r="331" spans="2:47" s="1" customFormat="1" ht="12">
      <c r="B331" s="38"/>
      <c r="D331" s="192" t="s">
        <v>158</v>
      </c>
      <c r="F331" s="193" t="s">
        <v>334</v>
      </c>
      <c r="I331" s="123"/>
      <c r="L331" s="38"/>
      <c r="M331" s="194"/>
      <c r="N331" s="71"/>
      <c r="O331" s="71"/>
      <c r="P331" s="71"/>
      <c r="Q331" s="71"/>
      <c r="R331" s="71"/>
      <c r="S331" s="71"/>
      <c r="T331" s="72"/>
      <c r="AT331" s="19" t="s">
        <v>158</v>
      </c>
      <c r="AU331" s="19" t="s">
        <v>85</v>
      </c>
    </row>
    <row r="332" spans="2:51" s="12" customFormat="1" ht="12">
      <c r="B332" s="195"/>
      <c r="D332" s="192" t="s">
        <v>160</v>
      </c>
      <c r="E332" s="196" t="s">
        <v>3</v>
      </c>
      <c r="F332" s="197" t="s">
        <v>186</v>
      </c>
      <c r="H332" s="196" t="s">
        <v>3</v>
      </c>
      <c r="I332" s="198"/>
      <c r="L332" s="195"/>
      <c r="M332" s="199"/>
      <c r="N332" s="200"/>
      <c r="O332" s="200"/>
      <c r="P332" s="200"/>
      <c r="Q332" s="200"/>
      <c r="R332" s="200"/>
      <c r="S332" s="200"/>
      <c r="T332" s="201"/>
      <c r="AT332" s="196" t="s">
        <v>160</v>
      </c>
      <c r="AU332" s="196" t="s">
        <v>85</v>
      </c>
      <c r="AV332" s="12" t="s">
        <v>83</v>
      </c>
      <c r="AW332" s="12" t="s">
        <v>36</v>
      </c>
      <c r="AX332" s="12" t="s">
        <v>75</v>
      </c>
      <c r="AY332" s="196" t="s">
        <v>149</v>
      </c>
    </row>
    <row r="333" spans="2:51" s="12" customFormat="1" ht="12">
      <c r="B333" s="195"/>
      <c r="D333" s="192" t="s">
        <v>160</v>
      </c>
      <c r="E333" s="196" t="s">
        <v>3</v>
      </c>
      <c r="F333" s="197" t="s">
        <v>187</v>
      </c>
      <c r="H333" s="196" t="s">
        <v>3</v>
      </c>
      <c r="I333" s="198"/>
      <c r="L333" s="195"/>
      <c r="M333" s="199"/>
      <c r="N333" s="200"/>
      <c r="O333" s="200"/>
      <c r="P333" s="200"/>
      <c r="Q333" s="200"/>
      <c r="R333" s="200"/>
      <c r="S333" s="200"/>
      <c r="T333" s="201"/>
      <c r="AT333" s="196" t="s">
        <v>160</v>
      </c>
      <c r="AU333" s="196" t="s">
        <v>85</v>
      </c>
      <c r="AV333" s="12" t="s">
        <v>83</v>
      </c>
      <c r="AW333" s="12" t="s">
        <v>36</v>
      </c>
      <c r="AX333" s="12" t="s">
        <v>75</v>
      </c>
      <c r="AY333" s="196" t="s">
        <v>149</v>
      </c>
    </row>
    <row r="334" spans="2:51" s="13" customFormat="1" ht="12">
      <c r="B334" s="202"/>
      <c r="D334" s="192" t="s">
        <v>160</v>
      </c>
      <c r="E334" s="203" t="s">
        <v>3</v>
      </c>
      <c r="F334" s="204" t="s">
        <v>188</v>
      </c>
      <c r="H334" s="205">
        <v>16.51</v>
      </c>
      <c r="I334" s="206"/>
      <c r="L334" s="202"/>
      <c r="M334" s="207"/>
      <c r="N334" s="208"/>
      <c r="O334" s="208"/>
      <c r="P334" s="208"/>
      <c r="Q334" s="208"/>
      <c r="R334" s="208"/>
      <c r="S334" s="208"/>
      <c r="T334" s="209"/>
      <c r="AT334" s="203" t="s">
        <v>160</v>
      </c>
      <c r="AU334" s="203" t="s">
        <v>85</v>
      </c>
      <c r="AV334" s="13" t="s">
        <v>85</v>
      </c>
      <c r="AW334" s="13" t="s">
        <v>36</v>
      </c>
      <c r="AX334" s="13" t="s">
        <v>75</v>
      </c>
      <c r="AY334" s="203" t="s">
        <v>149</v>
      </c>
    </row>
    <row r="335" spans="2:51" s="12" customFormat="1" ht="12">
      <c r="B335" s="195"/>
      <c r="D335" s="192" t="s">
        <v>160</v>
      </c>
      <c r="E335" s="196" t="s">
        <v>3</v>
      </c>
      <c r="F335" s="197" t="s">
        <v>250</v>
      </c>
      <c r="H335" s="196" t="s">
        <v>3</v>
      </c>
      <c r="I335" s="198"/>
      <c r="L335" s="195"/>
      <c r="M335" s="199"/>
      <c r="N335" s="200"/>
      <c r="O335" s="200"/>
      <c r="P335" s="200"/>
      <c r="Q335" s="200"/>
      <c r="R335" s="200"/>
      <c r="S335" s="200"/>
      <c r="T335" s="201"/>
      <c r="AT335" s="196" t="s">
        <v>160</v>
      </c>
      <c r="AU335" s="196" t="s">
        <v>85</v>
      </c>
      <c r="AV335" s="12" t="s">
        <v>83</v>
      </c>
      <c r="AW335" s="12" t="s">
        <v>36</v>
      </c>
      <c r="AX335" s="12" t="s">
        <v>75</v>
      </c>
      <c r="AY335" s="196" t="s">
        <v>149</v>
      </c>
    </row>
    <row r="336" spans="2:51" s="13" customFormat="1" ht="12">
      <c r="B336" s="202"/>
      <c r="D336" s="192" t="s">
        <v>160</v>
      </c>
      <c r="E336" s="203" t="s">
        <v>3</v>
      </c>
      <c r="F336" s="204" t="s">
        <v>251</v>
      </c>
      <c r="H336" s="205">
        <v>6.54</v>
      </c>
      <c r="I336" s="206"/>
      <c r="L336" s="202"/>
      <c r="M336" s="207"/>
      <c r="N336" s="208"/>
      <c r="O336" s="208"/>
      <c r="P336" s="208"/>
      <c r="Q336" s="208"/>
      <c r="R336" s="208"/>
      <c r="S336" s="208"/>
      <c r="T336" s="209"/>
      <c r="AT336" s="203" t="s">
        <v>160</v>
      </c>
      <c r="AU336" s="203" t="s">
        <v>85</v>
      </c>
      <c r="AV336" s="13" t="s">
        <v>85</v>
      </c>
      <c r="AW336" s="13" t="s">
        <v>36</v>
      </c>
      <c r="AX336" s="13" t="s">
        <v>75</v>
      </c>
      <c r="AY336" s="203" t="s">
        <v>149</v>
      </c>
    </row>
    <row r="337" spans="2:51" s="12" customFormat="1" ht="12">
      <c r="B337" s="195"/>
      <c r="D337" s="192" t="s">
        <v>160</v>
      </c>
      <c r="E337" s="196" t="s">
        <v>3</v>
      </c>
      <c r="F337" s="197" t="s">
        <v>253</v>
      </c>
      <c r="H337" s="196" t="s">
        <v>3</v>
      </c>
      <c r="I337" s="198"/>
      <c r="L337" s="195"/>
      <c r="M337" s="199"/>
      <c r="N337" s="200"/>
      <c r="O337" s="200"/>
      <c r="P337" s="200"/>
      <c r="Q337" s="200"/>
      <c r="R337" s="200"/>
      <c r="S337" s="200"/>
      <c r="T337" s="201"/>
      <c r="AT337" s="196" t="s">
        <v>160</v>
      </c>
      <c r="AU337" s="196" t="s">
        <v>85</v>
      </c>
      <c r="AV337" s="12" t="s">
        <v>83</v>
      </c>
      <c r="AW337" s="12" t="s">
        <v>36</v>
      </c>
      <c r="AX337" s="12" t="s">
        <v>75</v>
      </c>
      <c r="AY337" s="196" t="s">
        <v>149</v>
      </c>
    </row>
    <row r="338" spans="2:51" s="13" customFormat="1" ht="12">
      <c r="B338" s="202"/>
      <c r="D338" s="192" t="s">
        <v>160</v>
      </c>
      <c r="E338" s="203" t="s">
        <v>3</v>
      </c>
      <c r="F338" s="204" t="s">
        <v>254</v>
      </c>
      <c r="H338" s="205">
        <v>18.69</v>
      </c>
      <c r="I338" s="206"/>
      <c r="L338" s="202"/>
      <c r="M338" s="207"/>
      <c r="N338" s="208"/>
      <c r="O338" s="208"/>
      <c r="P338" s="208"/>
      <c r="Q338" s="208"/>
      <c r="R338" s="208"/>
      <c r="S338" s="208"/>
      <c r="T338" s="209"/>
      <c r="AT338" s="203" t="s">
        <v>160</v>
      </c>
      <c r="AU338" s="203" t="s">
        <v>85</v>
      </c>
      <c r="AV338" s="13" t="s">
        <v>85</v>
      </c>
      <c r="AW338" s="13" t="s">
        <v>36</v>
      </c>
      <c r="AX338" s="13" t="s">
        <v>75</v>
      </c>
      <c r="AY338" s="203" t="s">
        <v>149</v>
      </c>
    </row>
    <row r="339" spans="2:51" s="12" customFormat="1" ht="12">
      <c r="B339" s="195"/>
      <c r="D339" s="192" t="s">
        <v>160</v>
      </c>
      <c r="E339" s="196" t="s">
        <v>3</v>
      </c>
      <c r="F339" s="197" t="s">
        <v>255</v>
      </c>
      <c r="H339" s="196" t="s">
        <v>3</v>
      </c>
      <c r="I339" s="198"/>
      <c r="L339" s="195"/>
      <c r="M339" s="199"/>
      <c r="N339" s="200"/>
      <c r="O339" s="200"/>
      <c r="P339" s="200"/>
      <c r="Q339" s="200"/>
      <c r="R339" s="200"/>
      <c r="S339" s="200"/>
      <c r="T339" s="201"/>
      <c r="AT339" s="196" t="s">
        <v>160</v>
      </c>
      <c r="AU339" s="196" t="s">
        <v>85</v>
      </c>
      <c r="AV339" s="12" t="s">
        <v>83</v>
      </c>
      <c r="AW339" s="12" t="s">
        <v>36</v>
      </c>
      <c r="AX339" s="12" t="s">
        <v>75</v>
      </c>
      <c r="AY339" s="196" t="s">
        <v>149</v>
      </c>
    </row>
    <row r="340" spans="2:51" s="13" customFormat="1" ht="12">
      <c r="B340" s="202"/>
      <c r="D340" s="192" t="s">
        <v>160</v>
      </c>
      <c r="E340" s="203" t="s">
        <v>3</v>
      </c>
      <c r="F340" s="204" t="s">
        <v>328</v>
      </c>
      <c r="H340" s="205">
        <v>1.1</v>
      </c>
      <c r="I340" s="206"/>
      <c r="L340" s="202"/>
      <c r="M340" s="207"/>
      <c r="N340" s="208"/>
      <c r="O340" s="208"/>
      <c r="P340" s="208"/>
      <c r="Q340" s="208"/>
      <c r="R340" s="208"/>
      <c r="S340" s="208"/>
      <c r="T340" s="209"/>
      <c r="AT340" s="203" t="s">
        <v>160</v>
      </c>
      <c r="AU340" s="203" t="s">
        <v>85</v>
      </c>
      <c r="AV340" s="13" t="s">
        <v>85</v>
      </c>
      <c r="AW340" s="13" t="s">
        <v>36</v>
      </c>
      <c r="AX340" s="13" t="s">
        <v>75</v>
      </c>
      <c r="AY340" s="203" t="s">
        <v>149</v>
      </c>
    </row>
    <row r="341" spans="2:51" s="12" customFormat="1" ht="12">
      <c r="B341" s="195"/>
      <c r="D341" s="192" t="s">
        <v>160</v>
      </c>
      <c r="E341" s="196" t="s">
        <v>3</v>
      </c>
      <c r="F341" s="197" t="s">
        <v>205</v>
      </c>
      <c r="H341" s="196" t="s">
        <v>3</v>
      </c>
      <c r="I341" s="198"/>
      <c r="L341" s="195"/>
      <c r="M341" s="199"/>
      <c r="N341" s="200"/>
      <c r="O341" s="200"/>
      <c r="P341" s="200"/>
      <c r="Q341" s="200"/>
      <c r="R341" s="200"/>
      <c r="S341" s="200"/>
      <c r="T341" s="201"/>
      <c r="AT341" s="196" t="s">
        <v>160</v>
      </c>
      <c r="AU341" s="196" t="s">
        <v>85</v>
      </c>
      <c r="AV341" s="12" t="s">
        <v>83</v>
      </c>
      <c r="AW341" s="12" t="s">
        <v>36</v>
      </c>
      <c r="AX341" s="12" t="s">
        <v>75</v>
      </c>
      <c r="AY341" s="196" t="s">
        <v>149</v>
      </c>
    </row>
    <row r="342" spans="2:51" s="13" customFormat="1" ht="12">
      <c r="B342" s="202"/>
      <c r="D342" s="192" t="s">
        <v>160</v>
      </c>
      <c r="E342" s="203" t="s">
        <v>3</v>
      </c>
      <c r="F342" s="204" t="s">
        <v>329</v>
      </c>
      <c r="H342" s="205">
        <v>2.6</v>
      </c>
      <c r="I342" s="206"/>
      <c r="L342" s="202"/>
      <c r="M342" s="207"/>
      <c r="N342" s="208"/>
      <c r="O342" s="208"/>
      <c r="P342" s="208"/>
      <c r="Q342" s="208"/>
      <c r="R342" s="208"/>
      <c r="S342" s="208"/>
      <c r="T342" s="209"/>
      <c r="AT342" s="203" t="s">
        <v>160</v>
      </c>
      <c r="AU342" s="203" t="s">
        <v>85</v>
      </c>
      <c r="AV342" s="13" t="s">
        <v>85</v>
      </c>
      <c r="AW342" s="13" t="s">
        <v>36</v>
      </c>
      <c r="AX342" s="13" t="s">
        <v>75</v>
      </c>
      <c r="AY342" s="203" t="s">
        <v>149</v>
      </c>
    </row>
    <row r="343" spans="2:51" s="12" customFormat="1" ht="12">
      <c r="B343" s="195"/>
      <c r="D343" s="192" t="s">
        <v>160</v>
      </c>
      <c r="E343" s="196" t="s">
        <v>3</v>
      </c>
      <c r="F343" s="197" t="s">
        <v>258</v>
      </c>
      <c r="H343" s="196" t="s">
        <v>3</v>
      </c>
      <c r="I343" s="198"/>
      <c r="L343" s="195"/>
      <c r="M343" s="199"/>
      <c r="N343" s="200"/>
      <c r="O343" s="200"/>
      <c r="P343" s="200"/>
      <c r="Q343" s="200"/>
      <c r="R343" s="200"/>
      <c r="S343" s="200"/>
      <c r="T343" s="201"/>
      <c r="AT343" s="196" t="s">
        <v>160</v>
      </c>
      <c r="AU343" s="196" t="s">
        <v>85</v>
      </c>
      <c r="AV343" s="12" t="s">
        <v>83</v>
      </c>
      <c r="AW343" s="12" t="s">
        <v>36</v>
      </c>
      <c r="AX343" s="12" t="s">
        <v>75</v>
      </c>
      <c r="AY343" s="196" t="s">
        <v>149</v>
      </c>
    </row>
    <row r="344" spans="2:51" s="13" customFormat="1" ht="12">
      <c r="B344" s="202"/>
      <c r="D344" s="192" t="s">
        <v>160</v>
      </c>
      <c r="E344" s="203" t="s">
        <v>3</v>
      </c>
      <c r="F344" s="204" t="s">
        <v>259</v>
      </c>
      <c r="H344" s="205">
        <v>6.85</v>
      </c>
      <c r="I344" s="206"/>
      <c r="L344" s="202"/>
      <c r="M344" s="207"/>
      <c r="N344" s="208"/>
      <c r="O344" s="208"/>
      <c r="P344" s="208"/>
      <c r="Q344" s="208"/>
      <c r="R344" s="208"/>
      <c r="S344" s="208"/>
      <c r="T344" s="209"/>
      <c r="AT344" s="203" t="s">
        <v>160</v>
      </c>
      <c r="AU344" s="203" t="s">
        <v>85</v>
      </c>
      <c r="AV344" s="13" t="s">
        <v>85</v>
      </c>
      <c r="AW344" s="13" t="s">
        <v>36</v>
      </c>
      <c r="AX344" s="13" t="s">
        <v>75</v>
      </c>
      <c r="AY344" s="203" t="s">
        <v>149</v>
      </c>
    </row>
    <row r="345" spans="2:51" s="12" customFormat="1" ht="12">
      <c r="B345" s="195"/>
      <c r="D345" s="192" t="s">
        <v>160</v>
      </c>
      <c r="E345" s="196" t="s">
        <v>3</v>
      </c>
      <c r="F345" s="197" t="s">
        <v>199</v>
      </c>
      <c r="H345" s="196" t="s">
        <v>3</v>
      </c>
      <c r="I345" s="198"/>
      <c r="L345" s="195"/>
      <c r="M345" s="199"/>
      <c r="N345" s="200"/>
      <c r="O345" s="200"/>
      <c r="P345" s="200"/>
      <c r="Q345" s="200"/>
      <c r="R345" s="200"/>
      <c r="S345" s="200"/>
      <c r="T345" s="201"/>
      <c r="AT345" s="196" t="s">
        <v>160</v>
      </c>
      <c r="AU345" s="196" t="s">
        <v>85</v>
      </c>
      <c r="AV345" s="12" t="s">
        <v>83</v>
      </c>
      <c r="AW345" s="12" t="s">
        <v>36</v>
      </c>
      <c r="AX345" s="12" t="s">
        <v>75</v>
      </c>
      <c r="AY345" s="196" t="s">
        <v>149</v>
      </c>
    </row>
    <row r="346" spans="2:51" s="13" customFormat="1" ht="12">
      <c r="B346" s="202"/>
      <c r="D346" s="192" t="s">
        <v>160</v>
      </c>
      <c r="E346" s="203" t="s">
        <v>3</v>
      </c>
      <c r="F346" s="204" t="s">
        <v>260</v>
      </c>
      <c r="H346" s="205">
        <v>18.7</v>
      </c>
      <c r="I346" s="206"/>
      <c r="L346" s="202"/>
      <c r="M346" s="207"/>
      <c r="N346" s="208"/>
      <c r="O346" s="208"/>
      <c r="P346" s="208"/>
      <c r="Q346" s="208"/>
      <c r="R346" s="208"/>
      <c r="S346" s="208"/>
      <c r="T346" s="209"/>
      <c r="AT346" s="203" t="s">
        <v>160</v>
      </c>
      <c r="AU346" s="203" t="s">
        <v>85</v>
      </c>
      <c r="AV346" s="13" t="s">
        <v>85</v>
      </c>
      <c r="AW346" s="13" t="s">
        <v>36</v>
      </c>
      <c r="AX346" s="13" t="s">
        <v>75</v>
      </c>
      <c r="AY346" s="203" t="s">
        <v>149</v>
      </c>
    </row>
    <row r="347" spans="2:51" s="14" customFormat="1" ht="12">
      <c r="B347" s="210"/>
      <c r="D347" s="192" t="s">
        <v>160</v>
      </c>
      <c r="E347" s="211" t="s">
        <v>3</v>
      </c>
      <c r="F347" s="212" t="s">
        <v>170</v>
      </c>
      <c r="H347" s="213">
        <v>70.99000000000001</v>
      </c>
      <c r="I347" s="214"/>
      <c r="L347" s="210"/>
      <c r="M347" s="215"/>
      <c r="N347" s="216"/>
      <c r="O347" s="216"/>
      <c r="P347" s="216"/>
      <c r="Q347" s="216"/>
      <c r="R347" s="216"/>
      <c r="S347" s="216"/>
      <c r="T347" s="217"/>
      <c r="AT347" s="211" t="s">
        <v>160</v>
      </c>
      <c r="AU347" s="211" t="s">
        <v>85</v>
      </c>
      <c r="AV347" s="14" t="s">
        <v>150</v>
      </c>
      <c r="AW347" s="14" t="s">
        <v>36</v>
      </c>
      <c r="AX347" s="14" t="s">
        <v>83</v>
      </c>
      <c r="AY347" s="211" t="s">
        <v>149</v>
      </c>
    </row>
    <row r="348" spans="2:65" s="1" customFormat="1" ht="24" customHeight="1">
      <c r="B348" s="178"/>
      <c r="C348" s="179" t="s">
        <v>335</v>
      </c>
      <c r="D348" s="179" t="s">
        <v>152</v>
      </c>
      <c r="E348" s="180" t="s">
        <v>336</v>
      </c>
      <c r="F348" s="181" t="s">
        <v>337</v>
      </c>
      <c r="G348" s="182" t="s">
        <v>182</v>
      </c>
      <c r="H348" s="183">
        <v>70.99</v>
      </c>
      <c r="I348" s="184"/>
      <c r="J348" s="185">
        <f>ROUND(I348*H348,2)</f>
        <v>0</v>
      </c>
      <c r="K348" s="181" t="s">
        <v>156</v>
      </c>
      <c r="L348" s="38"/>
      <c r="M348" s="186" t="s">
        <v>3</v>
      </c>
      <c r="N348" s="187" t="s">
        <v>46</v>
      </c>
      <c r="O348" s="71"/>
      <c r="P348" s="188">
        <f>O348*H348</f>
        <v>0</v>
      </c>
      <c r="Q348" s="188">
        <v>4E-05</v>
      </c>
      <c r="R348" s="188">
        <f>Q348*H348</f>
        <v>0.0028396</v>
      </c>
      <c r="S348" s="188">
        <v>0</v>
      </c>
      <c r="T348" s="189">
        <f>S348*H348</f>
        <v>0</v>
      </c>
      <c r="AR348" s="190" t="s">
        <v>150</v>
      </c>
      <c r="AT348" s="190" t="s">
        <v>152</v>
      </c>
      <c r="AU348" s="190" t="s">
        <v>85</v>
      </c>
      <c r="AY348" s="19" t="s">
        <v>149</v>
      </c>
      <c r="BE348" s="191">
        <f>IF(N348="základní",J348,0)</f>
        <v>0</v>
      </c>
      <c r="BF348" s="191">
        <f>IF(N348="snížená",J348,0)</f>
        <v>0</v>
      </c>
      <c r="BG348" s="191">
        <f>IF(N348="zákl. přenesená",J348,0)</f>
        <v>0</v>
      </c>
      <c r="BH348" s="191">
        <f>IF(N348="sníž. přenesená",J348,0)</f>
        <v>0</v>
      </c>
      <c r="BI348" s="191">
        <f>IF(N348="nulová",J348,0)</f>
        <v>0</v>
      </c>
      <c r="BJ348" s="19" t="s">
        <v>83</v>
      </c>
      <c r="BK348" s="191">
        <f>ROUND(I348*H348,2)</f>
        <v>0</v>
      </c>
      <c r="BL348" s="19" t="s">
        <v>150</v>
      </c>
      <c r="BM348" s="190" t="s">
        <v>338</v>
      </c>
    </row>
    <row r="349" spans="2:47" s="1" customFormat="1" ht="12">
      <c r="B349" s="38"/>
      <c r="D349" s="192" t="s">
        <v>158</v>
      </c>
      <c r="F349" s="193" t="s">
        <v>339</v>
      </c>
      <c r="I349" s="123"/>
      <c r="L349" s="38"/>
      <c r="M349" s="194"/>
      <c r="N349" s="71"/>
      <c r="O349" s="71"/>
      <c r="P349" s="71"/>
      <c r="Q349" s="71"/>
      <c r="R349" s="71"/>
      <c r="S349" s="71"/>
      <c r="T349" s="72"/>
      <c r="AT349" s="19" t="s">
        <v>158</v>
      </c>
      <c r="AU349" s="19" t="s">
        <v>85</v>
      </c>
    </row>
    <row r="350" spans="2:51" s="12" customFormat="1" ht="12">
      <c r="B350" s="195"/>
      <c r="D350" s="192" t="s">
        <v>160</v>
      </c>
      <c r="E350" s="196" t="s">
        <v>3</v>
      </c>
      <c r="F350" s="197" t="s">
        <v>186</v>
      </c>
      <c r="H350" s="196" t="s">
        <v>3</v>
      </c>
      <c r="I350" s="198"/>
      <c r="L350" s="195"/>
      <c r="M350" s="199"/>
      <c r="N350" s="200"/>
      <c r="O350" s="200"/>
      <c r="P350" s="200"/>
      <c r="Q350" s="200"/>
      <c r="R350" s="200"/>
      <c r="S350" s="200"/>
      <c r="T350" s="201"/>
      <c r="AT350" s="196" t="s">
        <v>160</v>
      </c>
      <c r="AU350" s="196" t="s">
        <v>85</v>
      </c>
      <c r="AV350" s="12" t="s">
        <v>83</v>
      </c>
      <c r="AW350" s="12" t="s">
        <v>36</v>
      </c>
      <c r="AX350" s="12" t="s">
        <v>75</v>
      </c>
      <c r="AY350" s="196" t="s">
        <v>149</v>
      </c>
    </row>
    <row r="351" spans="2:51" s="12" customFormat="1" ht="12">
      <c r="B351" s="195"/>
      <c r="D351" s="192" t="s">
        <v>160</v>
      </c>
      <c r="E351" s="196" t="s">
        <v>3</v>
      </c>
      <c r="F351" s="197" t="s">
        <v>187</v>
      </c>
      <c r="H351" s="196" t="s">
        <v>3</v>
      </c>
      <c r="I351" s="198"/>
      <c r="L351" s="195"/>
      <c r="M351" s="199"/>
      <c r="N351" s="200"/>
      <c r="O351" s="200"/>
      <c r="P351" s="200"/>
      <c r="Q351" s="200"/>
      <c r="R351" s="200"/>
      <c r="S351" s="200"/>
      <c r="T351" s="201"/>
      <c r="AT351" s="196" t="s">
        <v>160</v>
      </c>
      <c r="AU351" s="196" t="s">
        <v>85</v>
      </c>
      <c r="AV351" s="12" t="s">
        <v>83</v>
      </c>
      <c r="AW351" s="12" t="s">
        <v>36</v>
      </c>
      <c r="AX351" s="12" t="s">
        <v>75</v>
      </c>
      <c r="AY351" s="196" t="s">
        <v>149</v>
      </c>
    </row>
    <row r="352" spans="2:51" s="13" customFormat="1" ht="12">
      <c r="B352" s="202"/>
      <c r="D352" s="192" t="s">
        <v>160</v>
      </c>
      <c r="E352" s="203" t="s">
        <v>3</v>
      </c>
      <c r="F352" s="204" t="s">
        <v>188</v>
      </c>
      <c r="H352" s="205">
        <v>16.51</v>
      </c>
      <c r="I352" s="206"/>
      <c r="L352" s="202"/>
      <c r="M352" s="207"/>
      <c r="N352" s="208"/>
      <c r="O352" s="208"/>
      <c r="P352" s="208"/>
      <c r="Q352" s="208"/>
      <c r="R352" s="208"/>
      <c r="S352" s="208"/>
      <c r="T352" s="209"/>
      <c r="AT352" s="203" t="s">
        <v>160</v>
      </c>
      <c r="AU352" s="203" t="s">
        <v>85</v>
      </c>
      <c r="AV352" s="13" t="s">
        <v>85</v>
      </c>
      <c r="AW352" s="13" t="s">
        <v>36</v>
      </c>
      <c r="AX352" s="13" t="s">
        <v>75</v>
      </c>
      <c r="AY352" s="203" t="s">
        <v>149</v>
      </c>
    </row>
    <row r="353" spans="2:51" s="12" customFormat="1" ht="12">
      <c r="B353" s="195"/>
      <c r="D353" s="192" t="s">
        <v>160</v>
      </c>
      <c r="E353" s="196" t="s">
        <v>3</v>
      </c>
      <c r="F353" s="197" t="s">
        <v>250</v>
      </c>
      <c r="H353" s="196" t="s">
        <v>3</v>
      </c>
      <c r="I353" s="198"/>
      <c r="L353" s="195"/>
      <c r="M353" s="199"/>
      <c r="N353" s="200"/>
      <c r="O353" s="200"/>
      <c r="P353" s="200"/>
      <c r="Q353" s="200"/>
      <c r="R353" s="200"/>
      <c r="S353" s="200"/>
      <c r="T353" s="201"/>
      <c r="AT353" s="196" t="s">
        <v>160</v>
      </c>
      <c r="AU353" s="196" t="s">
        <v>85</v>
      </c>
      <c r="AV353" s="12" t="s">
        <v>83</v>
      </c>
      <c r="AW353" s="12" t="s">
        <v>36</v>
      </c>
      <c r="AX353" s="12" t="s">
        <v>75</v>
      </c>
      <c r="AY353" s="196" t="s">
        <v>149</v>
      </c>
    </row>
    <row r="354" spans="2:51" s="13" customFormat="1" ht="12">
      <c r="B354" s="202"/>
      <c r="D354" s="192" t="s">
        <v>160</v>
      </c>
      <c r="E354" s="203" t="s">
        <v>3</v>
      </c>
      <c r="F354" s="204" t="s">
        <v>251</v>
      </c>
      <c r="H354" s="205">
        <v>6.54</v>
      </c>
      <c r="I354" s="206"/>
      <c r="L354" s="202"/>
      <c r="M354" s="207"/>
      <c r="N354" s="208"/>
      <c r="O354" s="208"/>
      <c r="P354" s="208"/>
      <c r="Q354" s="208"/>
      <c r="R354" s="208"/>
      <c r="S354" s="208"/>
      <c r="T354" s="209"/>
      <c r="AT354" s="203" t="s">
        <v>160</v>
      </c>
      <c r="AU354" s="203" t="s">
        <v>85</v>
      </c>
      <c r="AV354" s="13" t="s">
        <v>85</v>
      </c>
      <c r="AW354" s="13" t="s">
        <v>36</v>
      </c>
      <c r="AX354" s="13" t="s">
        <v>75</v>
      </c>
      <c r="AY354" s="203" t="s">
        <v>149</v>
      </c>
    </row>
    <row r="355" spans="2:51" s="12" customFormat="1" ht="12">
      <c r="B355" s="195"/>
      <c r="D355" s="192" t="s">
        <v>160</v>
      </c>
      <c r="E355" s="196" t="s">
        <v>3</v>
      </c>
      <c r="F355" s="197" t="s">
        <v>253</v>
      </c>
      <c r="H355" s="196" t="s">
        <v>3</v>
      </c>
      <c r="I355" s="198"/>
      <c r="L355" s="195"/>
      <c r="M355" s="199"/>
      <c r="N355" s="200"/>
      <c r="O355" s="200"/>
      <c r="P355" s="200"/>
      <c r="Q355" s="200"/>
      <c r="R355" s="200"/>
      <c r="S355" s="200"/>
      <c r="T355" s="201"/>
      <c r="AT355" s="196" t="s">
        <v>160</v>
      </c>
      <c r="AU355" s="196" t="s">
        <v>85</v>
      </c>
      <c r="AV355" s="12" t="s">
        <v>83</v>
      </c>
      <c r="AW355" s="12" t="s">
        <v>36</v>
      </c>
      <c r="AX355" s="12" t="s">
        <v>75</v>
      </c>
      <c r="AY355" s="196" t="s">
        <v>149</v>
      </c>
    </row>
    <row r="356" spans="2:51" s="13" customFormat="1" ht="12">
      <c r="B356" s="202"/>
      <c r="D356" s="192" t="s">
        <v>160</v>
      </c>
      <c r="E356" s="203" t="s">
        <v>3</v>
      </c>
      <c r="F356" s="204" t="s">
        <v>254</v>
      </c>
      <c r="H356" s="205">
        <v>18.69</v>
      </c>
      <c r="I356" s="206"/>
      <c r="L356" s="202"/>
      <c r="M356" s="207"/>
      <c r="N356" s="208"/>
      <c r="O356" s="208"/>
      <c r="P356" s="208"/>
      <c r="Q356" s="208"/>
      <c r="R356" s="208"/>
      <c r="S356" s="208"/>
      <c r="T356" s="209"/>
      <c r="AT356" s="203" t="s">
        <v>160</v>
      </c>
      <c r="AU356" s="203" t="s">
        <v>85</v>
      </c>
      <c r="AV356" s="13" t="s">
        <v>85</v>
      </c>
      <c r="AW356" s="13" t="s">
        <v>36</v>
      </c>
      <c r="AX356" s="13" t="s">
        <v>75</v>
      </c>
      <c r="AY356" s="203" t="s">
        <v>149</v>
      </c>
    </row>
    <row r="357" spans="2:51" s="12" customFormat="1" ht="12">
      <c r="B357" s="195"/>
      <c r="D357" s="192" t="s">
        <v>160</v>
      </c>
      <c r="E357" s="196" t="s">
        <v>3</v>
      </c>
      <c r="F357" s="197" t="s">
        <v>255</v>
      </c>
      <c r="H357" s="196" t="s">
        <v>3</v>
      </c>
      <c r="I357" s="198"/>
      <c r="L357" s="195"/>
      <c r="M357" s="199"/>
      <c r="N357" s="200"/>
      <c r="O357" s="200"/>
      <c r="P357" s="200"/>
      <c r="Q357" s="200"/>
      <c r="R357" s="200"/>
      <c r="S357" s="200"/>
      <c r="T357" s="201"/>
      <c r="AT357" s="196" t="s">
        <v>160</v>
      </c>
      <c r="AU357" s="196" t="s">
        <v>85</v>
      </c>
      <c r="AV357" s="12" t="s">
        <v>83</v>
      </c>
      <c r="AW357" s="12" t="s">
        <v>36</v>
      </c>
      <c r="AX357" s="12" t="s">
        <v>75</v>
      </c>
      <c r="AY357" s="196" t="s">
        <v>149</v>
      </c>
    </row>
    <row r="358" spans="2:51" s="13" customFormat="1" ht="12">
      <c r="B358" s="202"/>
      <c r="D358" s="192" t="s">
        <v>160</v>
      </c>
      <c r="E358" s="203" t="s">
        <v>3</v>
      </c>
      <c r="F358" s="204" t="s">
        <v>328</v>
      </c>
      <c r="H358" s="205">
        <v>1.1</v>
      </c>
      <c r="I358" s="206"/>
      <c r="L358" s="202"/>
      <c r="M358" s="207"/>
      <c r="N358" s="208"/>
      <c r="O358" s="208"/>
      <c r="P358" s="208"/>
      <c r="Q358" s="208"/>
      <c r="R358" s="208"/>
      <c r="S358" s="208"/>
      <c r="T358" s="209"/>
      <c r="AT358" s="203" t="s">
        <v>160</v>
      </c>
      <c r="AU358" s="203" t="s">
        <v>85</v>
      </c>
      <c r="AV358" s="13" t="s">
        <v>85</v>
      </c>
      <c r="AW358" s="13" t="s">
        <v>36</v>
      </c>
      <c r="AX358" s="13" t="s">
        <v>75</v>
      </c>
      <c r="AY358" s="203" t="s">
        <v>149</v>
      </c>
    </row>
    <row r="359" spans="2:51" s="12" customFormat="1" ht="12">
      <c r="B359" s="195"/>
      <c r="D359" s="192" t="s">
        <v>160</v>
      </c>
      <c r="E359" s="196" t="s">
        <v>3</v>
      </c>
      <c r="F359" s="197" t="s">
        <v>205</v>
      </c>
      <c r="H359" s="196" t="s">
        <v>3</v>
      </c>
      <c r="I359" s="198"/>
      <c r="L359" s="195"/>
      <c r="M359" s="199"/>
      <c r="N359" s="200"/>
      <c r="O359" s="200"/>
      <c r="P359" s="200"/>
      <c r="Q359" s="200"/>
      <c r="R359" s="200"/>
      <c r="S359" s="200"/>
      <c r="T359" s="201"/>
      <c r="AT359" s="196" t="s">
        <v>160</v>
      </c>
      <c r="AU359" s="196" t="s">
        <v>85</v>
      </c>
      <c r="AV359" s="12" t="s">
        <v>83</v>
      </c>
      <c r="AW359" s="12" t="s">
        <v>36</v>
      </c>
      <c r="AX359" s="12" t="s">
        <v>75</v>
      </c>
      <c r="AY359" s="196" t="s">
        <v>149</v>
      </c>
    </row>
    <row r="360" spans="2:51" s="13" customFormat="1" ht="12">
      <c r="B360" s="202"/>
      <c r="D360" s="192" t="s">
        <v>160</v>
      </c>
      <c r="E360" s="203" t="s">
        <v>3</v>
      </c>
      <c r="F360" s="204" t="s">
        <v>329</v>
      </c>
      <c r="H360" s="205">
        <v>2.6</v>
      </c>
      <c r="I360" s="206"/>
      <c r="L360" s="202"/>
      <c r="M360" s="207"/>
      <c r="N360" s="208"/>
      <c r="O360" s="208"/>
      <c r="P360" s="208"/>
      <c r="Q360" s="208"/>
      <c r="R360" s="208"/>
      <c r="S360" s="208"/>
      <c r="T360" s="209"/>
      <c r="AT360" s="203" t="s">
        <v>160</v>
      </c>
      <c r="AU360" s="203" t="s">
        <v>85</v>
      </c>
      <c r="AV360" s="13" t="s">
        <v>85</v>
      </c>
      <c r="AW360" s="13" t="s">
        <v>36</v>
      </c>
      <c r="AX360" s="13" t="s">
        <v>75</v>
      </c>
      <c r="AY360" s="203" t="s">
        <v>149</v>
      </c>
    </row>
    <row r="361" spans="2:51" s="12" customFormat="1" ht="12">
      <c r="B361" s="195"/>
      <c r="D361" s="192" t="s">
        <v>160</v>
      </c>
      <c r="E361" s="196" t="s">
        <v>3</v>
      </c>
      <c r="F361" s="197" t="s">
        <v>258</v>
      </c>
      <c r="H361" s="196" t="s">
        <v>3</v>
      </c>
      <c r="I361" s="198"/>
      <c r="L361" s="195"/>
      <c r="M361" s="199"/>
      <c r="N361" s="200"/>
      <c r="O361" s="200"/>
      <c r="P361" s="200"/>
      <c r="Q361" s="200"/>
      <c r="R361" s="200"/>
      <c r="S361" s="200"/>
      <c r="T361" s="201"/>
      <c r="AT361" s="196" t="s">
        <v>160</v>
      </c>
      <c r="AU361" s="196" t="s">
        <v>85</v>
      </c>
      <c r="AV361" s="12" t="s">
        <v>83</v>
      </c>
      <c r="AW361" s="12" t="s">
        <v>36</v>
      </c>
      <c r="AX361" s="12" t="s">
        <v>75</v>
      </c>
      <c r="AY361" s="196" t="s">
        <v>149</v>
      </c>
    </row>
    <row r="362" spans="2:51" s="13" customFormat="1" ht="12">
      <c r="B362" s="202"/>
      <c r="D362" s="192" t="s">
        <v>160</v>
      </c>
      <c r="E362" s="203" t="s">
        <v>3</v>
      </c>
      <c r="F362" s="204" t="s">
        <v>259</v>
      </c>
      <c r="H362" s="205">
        <v>6.85</v>
      </c>
      <c r="I362" s="206"/>
      <c r="L362" s="202"/>
      <c r="M362" s="207"/>
      <c r="N362" s="208"/>
      <c r="O362" s="208"/>
      <c r="P362" s="208"/>
      <c r="Q362" s="208"/>
      <c r="R362" s="208"/>
      <c r="S362" s="208"/>
      <c r="T362" s="209"/>
      <c r="AT362" s="203" t="s">
        <v>160</v>
      </c>
      <c r="AU362" s="203" t="s">
        <v>85</v>
      </c>
      <c r="AV362" s="13" t="s">
        <v>85</v>
      </c>
      <c r="AW362" s="13" t="s">
        <v>36</v>
      </c>
      <c r="AX362" s="13" t="s">
        <v>75</v>
      </c>
      <c r="AY362" s="203" t="s">
        <v>149</v>
      </c>
    </row>
    <row r="363" spans="2:51" s="12" customFormat="1" ht="12">
      <c r="B363" s="195"/>
      <c r="D363" s="192" t="s">
        <v>160</v>
      </c>
      <c r="E363" s="196" t="s">
        <v>3</v>
      </c>
      <c r="F363" s="197" t="s">
        <v>199</v>
      </c>
      <c r="H363" s="196" t="s">
        <v>3</v>
      </c>
      <c r="I363" s="198"/>
      <c r="L363" s="195"/>
      <c r="M363" s="199"/>
      <c r="N363" s="200"/>
      <c r="O363" s="200"/>
      <c r="P363" s="200"/>
      <c r="Q363" s="200"/>
      <c r="R363" s="200"/>
      <c r="S363" s="200"/>
      <c r="T363" s="201"/>
      <c r="AT363" s="196" t="s">
        <v>160</v>
      </c>
      <c r="AU363" s="196" t="s">
        <v>85</v>
      </c>
      <c r="AV363" s="12" t="s">
        <v>83</v>
      </c>
      <c r="AW363" s="12" t="s">
        <v>36</v>
      </c>
      <c r="AX363" s="12" t="s">
        <v>75</v>
      </c>
      <c r="AY363" s="196" t="s">
        <v>149</v>
      </c>
    </row>
    <row r="364" spans="2:51" s="13" customFormat="1" ht="12">
      <c r="B364" s="202"/>
      <c r="D364" s="192" t="s">
        <v>160</v>
      </c>
      <c r="E364" s="203" t="s">
        <v>3</v>
      </c>
      <c r="F364" s="204" t="s">
        <v>260</v>
      </c>
      <c r="H364" s="205">
        <v>18.7</v>
      </c>
      <c r="I364" s="206"/>
      <c r="L364" s="202"/>
      <c r="M364" s="207"/>
      <c r="N364" s="208"/>
      <c r="O364" s="208"/>
      <c r="P364" s="208"/>
      <c r="Q364" s="208"/>
      <c r="R364" s="208"/>
      <c r="S364" s="208"/>
      <c r="T364" s="209"/>
      <c r="AT364" s="203" t="s">
        <v>160</v>
      </c>
      <c r="AU364" s="203" t="s">
        <v>85</v>
      </c>
      <c r="AV364" s="13" t="s">
        <v>85</v>
      </c>
      <c r="AW364" s="13" t="s">
        <v>36</v>
      </c>
      <c r="AX364" s="13" t="s">
        <v>75</v>
      </c>
      <c r="AY364" s="203" t="s">
        <v>149</v>
      </c>
    </row>
    <row r="365" spans="2:51" s="14" customFormat="1" ht="12">
      <c r="B365" s="210"/>
      <c r="D365" s="192" t="s">
        <v>160</v>
      </c>
      <c r="E365" s="211" t="s">
        <v>3</v>
      </c>
      <c r="F365" s="212" t="s">
        <v>170</v>
      </c>
      <c r="H365" s="213">
        <v>70.99000000000001</v>
      </c>
      <c r="I365" s="214"/>
      <c r="L365" s="210"/>
      <c r="M365" s="215"/>
      <c r="N365" s="216"/>
      <c r="O365" s="216"/>
      <c r="P365" s="216"/>
      <c r="Q365" s="216"/>
      <c r="R365" s="216"/>
      <c r="S365" s="216"/>
      <c r="T365" s="217"/>
      <c r="AT365" s="211" t="s">
        <v>160</v>
      </c>
      <c r="AU365" s="211" t="s">
        <v>85</v>
      </c>
      <c r="AV365" s="14" t="s">
        <v>150</v>
      </c>
      <c r="AW365" s="14" t="s">
        <v>36</v>
      </c>
      <c r="AX365" s="14" t="s">
        <v>83</v>
      </c>
      <c r="AY365" s="211" t="s">
        <v>149</v>
      </c>
    </row>
    <row r="366" spans="2:65" s="1" customFormat="1" ht="16.5" customHeight="1">
      <c r="B366" s="178"/>
      <c r="C366" s="179" t="s">
        <v>340</v>
      </c>
      <c r="D366" s="179" t="s">
        <v>152</v>
      </c>
      <c r="E366" s="180" t="s">
        <v>341</v>
      </c>
      <c r="F366" s="181" t="s">
        <v>342</v>
      </c>
      <c r="G366" s="182" t="s">
        <v>155</v>
      </c>
      <c r="H366" s="183">
        <v>2</v>
      </c>
      <c r="I366" s="184"/>
      <c r="J366" s="185">
        <f>ROUND(I366*H366,2)</f>
        <v>0</v>
      </c>
      <c r="K366" s="181" t="s">
        <v>156</v>
      </c>
      <c r="L366" s="38"/>
      <c r="M366" s="186" t="s">
        <v>3</v>
      </c>
      <c r="N366" s="187" t="s">
        <v>46</v>
      </c>
      <c r="O366" s="71"/>
      <c r="P366" s="188">
        <f>O366*H366</f>
        <v>0</v>
      </c>
      <c r="Q366" s="188">
        <v>0</v>
      </c>
      <c r="R366" s="188">
        <f>Q366*H366</f>
        <v>0</v>
      </c>
      <c r="S366" s="188">
        <v>0.37</v>
      </c>
      <c r="T366" s="189">
        <f>S366*H366</f>
        <v>0.74</v>
      </c>
      <c r="AR366" s="190" t="s">
        <v>150</v>
      </c>
      <c r="AT366" s="190" t="s">
        <v>152</v>
      </c>
      <c r="AU366" s="190" t="s">
        <v>85</v>
      </c>
      <c r="AY366" s="19" t="s">
        <v>149</v>
      </c>
      <c r="BE366" s="191">
        <f>IF(N366="základní",J366,0)</f>
        <v>0</v>
      </c>
      <c r="BF366" s="191">
        <f>IF(N366="snížená",J366,0)</f>
        <v>0</v>
      </c>
      <c r="BG366" s="191">
        <f>IF(N366="zákl. přenesená",J366,0)</f>
        <v>0</v>
      </c>
      <c r="BH366" s="191">
        <f>IF(N366="sníž. přenesená",J366,0)</f>
        <v>0</v>
      </c>
      <c r="BI366" s="191">
        <f>IF(N366="nulová",J366,0)</f>
        <v>0</v>
      </c>
      <c r="BJ366" s="19" t="s">
        <v>83</v>
      </c>
      <c r="BK366" s="191">
        <f>ROUND(I366*H366,2)</f>
        <v>0</v>
      </c>
      <c r="BL366" s="19" t="s">
        <v>150</v>
      </c>
      <c r="BM366" s="190" t="s">
        <v>343</v>
      </c>
    </row>
    <row r="367" spans="2:51" s="12" customFormat="1" ht="12">
      <c r="B367" s="195"/>
      <c r="D367" s="192" t="s">
        <v>160</v>
      </c>
      <c r="E367" s="196" t="s">
        <v>3</v>
      </c>
      <c r="F367" s="197" t="s">
        <v>161</v>
      </c>
      <c r="H367" s="196" t="s">
        <v>3</v>
      </c>
      <c r="I367" s="198"/>
      <c r="L367" s="195"/>
      <c r="M367" s="199"/>
      <c r="N367" s="200"/>
      <c r="O367" s="200"/>
      <c r="P367" s="200"/>
      <c r="Q367" s="200"/>
      <c r="R367" s="200"/>
      <c r="S367" s="200"/>
      <c r="T367" s="201"/>
      <c r="AT367" s="196" t="s">
        <v>160</v>
      </c>
      <c r="AU367" s="196" t="s">
        <v>85</v>
      </c>
      <c r="AV367" s="12" t="s">
        <v>83</v>
      </c>
      <c r="AW367" s="12" t="s">
        <v>36</v>
      </c>
      <c r="AX367" s="12" t="s">
        <v>75</v>
      </c>
      <c r="AY367" s="196" t="s">
        <v>149</v>
      </c>
    </row>
    <row r="368" spans="2:51" s="12" customFormat="1" ht="12">
      <c r="B368" s="195"/>
      <c r="D368" s="192" t="s">
        <v>160</v>
      </c>
      <c r="E368" s="196" t="s">
        <v>3</v>
      </c>
      <c r="F368" s="197" t="s">
        <v>164</v>
      </c>
      <c r="H368" s="196" t="s">
        <v>3</v>
      </c>
      <c r="I368" s="198"/>
      <c r="L368" s="195"/>
      <c r="M368" s="199"/>
      <c r="N368" s="200"/>
      <c r="O368" s="200"/>
      <c r="P368" s="200"/>
      <c r="Q368" s="200"/>
      <c r="R368" s="200"/>
      <c r="S368" s="200"/>
      <c r="T368" s="201"/>
      <c r="AT368" s="196" t="s">
        <v>160</v>
      </c>
      <c r="AU368" s="196" t="s">
        <v>85</v>
      </c>
      <c r="AV368" s="12" t="s">
        <v>83</v>
      </c>
      <c r="AW368" s="12" t="s">
        <v>36</v>
      </c>
      <c r="AX368" s="12" t="s">
        <v>75</v>
      </c>
      <c r="AY368" s="196" t="s">
        <v>149</v>
      </c>
    </row>
    <row r="369" spans="2:51" s="12" customFormat="1" ht="12">
      <c r="B369" s="195"/>
      <c r="D369" s="192" t="s">
        <v>160</v>
      </c>
      <c r="E369" s="196" t="s">
        <v>3</v>
      </c>
      <c r="F369" s="197" t="s">
        <v>165</v>
      </c>
      <c r="H369" s="196" t="s">
        <v>3</v>
      </c>
      <c r="I369" s="198"/>
      <c r="L369" s="195"/>
      <c r="M369" s="199"/>
      <c r="N369" s="200"/>
      <c r="O369" s="200"/>
      <c r="P369" s="200"/>
      <c r="Q369" s="200"/>
      <c r="R369" s="200"/>
      <c r="S369" s="200"/>
      <c r="T369" s="201"/>
      <c r="AT369" s="196" t="s">
        <v>160</v>
      </c>
      <c r="AU369" s="196" t="s">
        <v>85</v>
      </c>
      <c r="AV369" s="12" t="s">
        <v>83</v>
      </c>
      <c r="AW369" s="12" t="s">
        <v>36</v>
      </c>
      <c r="AX369" s="12" t="s">
        <v>75</v>
      </c>
      <c r="AY369" s="196" t="s">
        <v>149</v>
      </c>
    </row>
    <row r="370" spans="2:51" s="12" customFormat="1" ht="12">
      <c r="B370" s="195"/>
      <c r="D370" s="192" t="s">
        <v>160</v>
      </c>
      <c r="E370" s="196" t="s">
        <v>3</v>
      </c>
      <c r="F370" s="197" t="s">
        <v>166</v>
      </c>
      <c r="H370" s="196" t="s">
        <v>3</v>
      </c>
      <c r="I370" s="198"/>
      <c r="L370" s="195"/>
      <c r="M370" s="199"/>
      <c r="N370" s="200"/>
      <c r="O370" s="200"/>
      <c r="P370" s="200"/>
      <c r="Q370" s="200"/>
      <c r="R370" s="200"/>
      <c r="S370" s="200"/>
      <c r="T370" s="201"/>
      <c r="AT370" s="196" t="s">
        <v>160</v>
      </c>
      <c r="AU370" s="196" t="s">
        <v>85</v>
      </c>
      <c r="AV370" s="12" t="s">
        <v>83</v>
      </c>
      <c r="AW370" s="12" t="s">
        <v>36</v>
      </c>
      <c r="AX370" s="12" t="s">
        <v>75</v>
      </c>
      <c r="AY370" s="196" t="s">
        <v>149</v>
      </c>
    </row>
    <row r="371" spans="2:51" s="12" customFormat="1" ht="12">
      <c r="B371" s="195"/>
      <c r="D371" s="192" t="s">
        <v>160</v>
      </c>
      <c r="E371" s="196" t="s">
        <v>3</v>
      </c>
      <c r="F371" s="197" t="s">
        <v>167</v>
      </c>
      <c r="H371" s="196" t="s">
        <v>3</v>
      </c>
      <c r="I371" s="198"/>
      <c r="L371" s="195"/>
      <c r="M371" s="199"/>
      <c r="N371" s="200"/>
      <c r="O371" s="200"/>
      <c r="P371" s="200"/>
      <c r="Q371" s="200"/>
      <c r="R371" s="200"/>
      <c r="S371" s="200"/>
      <c r="T371" s="201"/>
      <c r="AT371" s="196" t="s">
        <v>160</v>
      </c>
      <c r="AU371" s="196" t="s">
        <v>85</v>
      </c>
      <c r="AV371" s="12" t="s">
        <v>83</v>
      </c>
      <c r="AW371" s="12" t="s">
        <v>36</v>
      </c>
      <c r="AX371" s="12" t="s">
        <v>75</v>
      </c>
      <c r="AY371" s="196" t="s">
        <v>149</v>
      </c>
    </row>
    <row r="372" spans="2:51" s="13" customFormat="1" ht="12">
      <c r="B372" s="202"/>
      <c r="D372" s="192" t="s">
        <v>160</v>
      </c>
      <c r="E372" s="203" t="s">
        <v>3</v>
      </c>
      <c r="F372" s="204" t="s">
        <v>169</v>
      </c>
      <c r="H372" s="205">
        <v>2</v>
      </c>
      <c r="I372" s="206"/>
      <c r="L372" s="202"/>
      <c r="M372" s="207"/>
      <c r="N372" s="208"/>
      <c r="O372" s="208"/>
      <c r="P372" s="208"/>
      <c r="Q372" s="208"/>
      <c r="R372" s="208"/>
      <c r="S372" s="208"/>
      <c r="T372" s="209"/>
      <c r="AT372" s="203" t="s">
        <v>160</v>
      </c>
      <c r="AU372" s="203" t="s">
        <v>85</v>
      </c>
      <c r="AV372" s="13" t="s">
        <v>85</v>
      </c>
      <c r="AW372" s="13" t="s">
        <v>36</v>
      </c>
      <c r="AX372" s="13" t="s">
        <v>83</v>
      </c>
      <c r="AY372" s="203" t="s">
        <v>149</v>
      </c>
    </row>
    <row r="373" spans="2:65" s="1" customFormat="1" ht="16.5" customHeight="1">
      <c r="B373" s="178"/>
      <c r="C373" s="179" t="s">
        <v>344</v>
      </c>
      <c r="D373" s="179" t="s">
        <v>152</v>
      </c>
      <c r="E373" s="180" t="s">
        <v>345</v>
      </c>
      <c r="F373" s="181" t="s">
        <v>346</v>
      </c>
      <c r="G373" s="182" t="s">
        <v>182</v>
      </c>
      <c r="H373" s="183">
        <v>77.6</v>
      </c>
      <c r="I373" s="184"/>
      <c r="J373" s="185">
        <f>ROUND(I373*H373,2)</f>
        <v>0</v>
      </c>
      <c r="K373" s="181" t="s">
        <v>156</v>
      </c>
      <c r="L373" s="38"/>
      <c r="M373" s="186" t="s">
        <v>3</v>
      </c>
      <c r="N373" s="187" t="s">
        <v>46</v>
      </c>
      <c r="O373" s="71"/>
      <c r="P373" s="188">
        <f>O373*H373</f>
        <v>0</v>
      </c>
      <c r="Q373" s="188">
        <v>0</v>
      </c>
      <c r="R373" s="188">
        <f>Q373*H373</f>
        <v>0</v>
      </c>
      <c r="S373" s="188">
        <v>0.09</v>
      </c>
      <c r="T373" s="189">
        <f>S373*H373</f>
        <v>6.983999999999999</v>
      </c>
      <c r="AR373" s="190" t="s">
        <v>150</v>
      </c>
      <c r="AT373" s="190" t="s">
        <v>152</v>
      </c>
      <c r="AU373" s="190" t="s">
        <v>85</v>
      </c>
      <c r="AY373" s="19" t="s">
        <v>149</v>
      </c>
      <c r="BE373" s="191">
        <f>IF(N373="základní",J373,0)</f>
        <v>0</v>
      </c>
      <c r="BF373" s="191">
        <f>IF(N373="snížená",J373,0)</f>
        <v>0</v>
      </c>
      <c r="BG373" s="191">
        <f>IF(N373="zákl. přenesená",J373,0)</f>
        <v>0</v>
      </c>
      <c r="BH373" s="191">
        <f>IF(N373="sníž. přenesená",J373,0)</f>
        <v>0</v>
      </c>
      <c r="BI373" s="191">
        <f>IF(N373="nulová",J373,0)</f>
        <v>0</v>
      </c>
      <c r="BJ373" s="19" t="s">
        <v>83</v>
      </c>
      <c r="BK373" s="191">
        <f>ROUND(I373*H373,2)</f>
        <v>0</v>
      </c>
      <c r="BL373" s="19" t="s">
        <v>150</v>
      </c>
      <c r="BM373" s="190" t="s">
        <v>347</v>
      </c>
    </row>
    <row r="374" spans="2:51" s="12" customFormat="1" ht="12">
      <c r="B374" s="195"/>
      <c r="D374" s="192" t="s">
        <v>160</v>
      </c>
      <c r="E374" s="196" t="s">
        <v>3</v>
      </c>
      <c r="F374" s="197" t="s">
        <v>161</v>
      </c>
      <c r="H374" s="196" t="s">
        <v>3</v>
      </c>
      <c r="I374" s="198"/>
      <c r="L374" s="195"/>
      <c r="M374" s="199"/>
      <c r="N374" s="200"/>
      <c r="O374" s="200"/>
      <c r="P374" s="200"/>
      <c r="Q374" s="200"/>
      <c r="R374" s="200"/>
      <c r="S374" s="200"/>
      <c r="T374" s="201"/>
      <c r="AT374" s="196" t="s">
        <v>160</v>
      </c>
      <c r="AU374" s="196" t="s">
        <v>85</v>
      </c>
      <c r="AV374" s="12" t="s">
        <v>83</v>
      </c>
      <c r="AW374" s="12" t="s">
        <v>36</v>
      </c>
      <c r="AX374" s="12" t="s">
        <v>75</v>
      </c>
      <c r="AY374" s="196" t="s">
        <v>149</v>
      </c>
    </row>
    <row r="375" spans="2:51" s="12" customFormat="1" ht="12">
      <c r="B375" s="195"/>
      <c r="D375" s="192" t="s">
        <v>160</v>
      </c>
      <c r="E375" s="196" t="s">
        <v>3</v>
      </c>
      <c r="F375" s="197" t="s">
        <v>348</v>
      </c>
      <c r="H375" s="196" t="s">
        <v>3</v>
      </c>
      <c r="I375" s="198"/>
      <c r="L375" s="195"/>
      <c r="M375" s="199"/>
      <c r="N375" s="200"/>
      <c r="O375" s="200"/>
      <c r="P375" s="200"/>
      <c r="Q375" s="200"/>
      <c r="R375" s="200"/>
      <c r="S375" s="200"/>
      <c r="T375" s="201"/>
      <c r="AT375" s="196" t="s">
        <v>160</v>
      </c>
      <c r="AU375" s="196" t="s">
        <v>85</v>
      </c>
      <c r="AV375" s="12" t="s">
        <v>83</v>
      </c>
      <c r="AW375" s="12" t="s">
        <v>36</v>
      </c>
      <c r="AX375" s="12" t="s">
        <v>75</v>
      </c>
      <c r="AY375" s="196" t="s">
        <v>149</v>
      </c>
    </row>
    <row r="376" spans="2:51" s="12" customFormat="1" ht="12">
      <c r="B376" s="195"/>
      <c r="D376" s="192" t="s">
        <v>160</v>
      </c>
      <c r="E376" s="196" t="s">
        <v>3</v>
      </c>
      <c r="F376" s="197" t="s">
        <v>349</v>
      </c>
      <c r="H376" s="196" t="s">
        <v>3</v>
      </c>
      <c r="I376" s="198"/>
      <c r="L376" s="195"/>
      <c r="M376" s="199"/>
      <c r="N376" s="200"/>
      <c r="O376" s="200"/>
      <c r="P376" s="200"/>
      <c r="Q376" s="200"/>
      <c r="R376" s="200"/>
      <c r="S376" s="200"/>
      <c r="T376" s="201"/>
      <c r="AT376" s="196" t="s">
        <v>160</v>
      </c>
      <c r="AU376" s="196" t="s">
        <v>85</v>
      </c>
      <c r="AV376" s="12" t="s">
        <v>83</v>
      </c>
      <c r="AW376" s="12" t="s">
        <v>36</v>
      </c>
      <c r="AX376" s="12" t="s">
        <v>75</v>
      </c>
      <c r="AY376" s="196" t="s">
        <v>149</v>
      </c>
    </row>
    <row r="377" spans="2:51" s="12" customFormat="1" ht="12">
      <c r="B377" s="195"/>
      <c r="D377" s="192" t="s">
        <v>160</v>
      </c>
      <c r="E377" s="196" t="s">
        <v>3</v>
      </c>
      <c r="F377" s="197" t="s">
        <v>186</v>
      </c>
      <c r="H377" s="196" t="s">
        <v>3</v>
      </c>
      <c r="I377" s="198"/>
      <c r="L377" s="195"/>
      <c r="M377" s="199"/>
      <c r="N377" s="200"/>
      <c r="O377" s="200"/>
      <c r="P377" s="200"/>
      <c r="Q377" s="200"/>
      <c r="R377" s="200"/>
      <c r="S377" s="200"/>
      <c r="T377" s="201"/>
      <c r="AT377" s="196" t="s">
        <v>160</v>
      </c>
      <c r="AU377" s="196" t="s">
        <v>85</v>
      </c>
      <c r="AV377" s="12" t="s">
        <v>83</v>
      </c>
      <c r="AW377" s="12" t="s">
        <v>36</v>
      </c>
      <c r="AX377" s="12" t="s">
        <v>75</v>
      </c>
      <c r="AY377" s="196" t="s">
        <v>149</v>
      </c>
    </row>
    <row r="378" spans="2:51" s="12" customFormat="1" ht="12">
      <c r="B378" s="195"/>
      <c r="D378" s="192" t="s">
        <v>160</v>
      </c>
      <c r="E378" s="196" t="s">
        <v>3</v>
      </c>
      <c r="F378" s="197" t="s">
        <v>350</v>
      </c>
      <c r="H378" s="196" t="s">
        <v>3</v>
      </c>
      <c r="I378" s="198"/>
      <c r="L378" s="195"/>
      <c r="M378" s="199"/>
      <c r="N378" s="200"/>
      <c r="O378" s="200"/>
      <c r="P378" s="200"/>
      <c r="Q378" s="200"/>
      <c r="R378" s="200"/>
      <c r="S378" s="200"/>
      <c r="T378" s="201"/>
      <c r="AT378" s="196" t="s">
        <v>160</v>
      </c>
      <c r="AU378" s="196" t="s">
        <v>85</v>
      </c>
      <c r="AV378" s="12" t="s">
        <v>83</v>
      </c>
      <c r="AW378" s="12" t="s">
        <v>36</v>
      </c>
      <c r="AX378" s="12" t="s">
        <v>75</v>
      </c>
      <c r="AY378" s="196" t="s">
        <v>149</v>
      </c>
    </row>
    <row r="379" spans="2:51" s="13" customFormat="1" ht="12">
      <c r="B379" s="202"/>
      <c r="D379" s="192" t="s">
        <v>160</v>
      </c>
      <c r="E379" s="203" t="s">
        <v>3</v>
      </c>
      <c r="F379" s="204" t="s">
        <v>351</v>
      </c>
      <c r="H379" s="205">
        <v>77.6</v>
      </c>
      <c r="I379" s="206"/>
      <c r="L379" s="202"/>
      <c r="M379" s="207"/>
      <c r="N379" s="208"/>
      <c r="O379" s="208"/>
      <c r="P379" s="208"/>
      <c r="Q379" s="208"/>
      <c r="R379" s="208"/>
      <c r="S379" s="208"/>
      <c r="T379" s="209"/>
      <c r="AT379" s="203" t="s">
        <v>160</v>
      </c>
      <c r="AU379" s="203" t="s">
        <v>85</v>
      </c>
      <c r="AV379" s="13" t="s">
        <v>85</v>
      </c>
      <c r="AW379" s="13" t="s">
        <v>36</v>
      </c>
      <c r="AX379" s="13" t="s">
        <v>83</v>
      </c>
      <c r="AY379" s="203" t="s">
        <v>149</v>
      </c>
    </row>
    <row r="380" spans="2:65" s="1" customFormat="1" ht="24" customHeight="1">
      <c r="B380" s="178"/>
      <c r="C380" s="179" t="s">
        <v>352</v>
      </c>
      <c r="D380" s="179" t="s">
        <v>152</v>
      </c>
      <c r="E380" s="180" t="s">
        <v>353</v>
      </c>
      <c r="F380" s="181" t="s">
        <v>354</v>
      </c>
      <c r="G380" s="182" t="s">
        <v>182</v>
      </c>
      <c r="H380" s="183">
        <v>77.6</v>
      </c>
      <c r="I380" s="184"/>
      <c r="J380" s="185">
        <f>ROUND(I380*H380,2)</f>
        <v>0</v>
      </c>
      <c r="K380" s="181" t="s">
        <v>156</v>
      </c>
      <c r="L380" s="38"/>
      <c r="M380" s="186" t="s">
        <v>3</v>
      </c>
      <c r="N380" s="187" t="s">
        <v>46</v>
      </c>
      <c r="O380" s="71"/>
      <c r="P380" s="188">
        <f>O380*H380</f>
        <v>0</v>
      </c>
      <c r="Q380" s="188">
        <v>0</v>
      </c>
      <c r="R380" s="188">
        <f>Q380*H380</f>
        <v>0</v>
      </c>
      <c r="S380" s="188">
        <v>0.045</v>
      </c>
      <c r="T380" s="189">
        <f>S380*H380</f>
        <v>3.4919999999999995</v>
      </c>
      <c r="AR380" s="190" t="s">
        <v>150</v>
      </c>
      <c r="AT380" s="190" t="s">
        <v>152</v>
      </c>
      <c r="AU380" s="190" t="s">
        <v>85</v>
      </c>
      <c r="AY380" s="19" t="s">
        <v>149</v>
      </c>
      <c r="BE380" s="191">
        <f>IF(N380="základní",J380,0)</f>
        <v>0</v>
      </c>
      <c r="BF380" s="191">
        <f>IF(N380="snížená",J380,0)</f>
        <v>0</v>
      </c>
      <c r="BG380" s="191">
        <f>IF(N380="zákl. přenesená",J380,0)</f>
        <v>0</v>
      </c>
      <c r="BH380" s="191">
        <f>IF(N380="sníž. přenesená",J380,0)</f>
        <v>0</v>
      </c>
      <c r="BI380" s="191">
        <f>IF(N380="nulová",J380,0)</f>
        <v>0</v>
      </c>
      <c r="BJ380" s="19" t="s">
        <v>83</v>
      </c>
      <c r="BK380" s="191">
        <f>ROUND(I380*H380,2)</f>
        <v>0</v>
      </c>
      <c r="BL380" s="19" t="s">
        <v>150</v>
      </c>
      <c r="BM380" s="190" t="s">
        <v>355</v>
      </c>
    </row>
    <row r="381" spans="2:47" s="1" customFormat="1" ht="12">
      <c r="B381" s="38"/>
      <c r="D381" s="192" t="s">
        <v>158</v>
      </c>
      <c r="F381" s="193" t="s">
        <v>356</v>
      </c>
      <c r="I381" s="123"/>
      <c r="L381" s="38"/>
      <c r="M381" s="194"/>
      <c r="N381" s="71"/>
      <c r="O381" s="71"/>
      <c r="P381" s="71"/>
      <c r="Q381" s="71"/>
      <c r="R381" s="71"/>
      <c r="S381" s="71"/>
      <c r="T381" s="72"/>
      <c r="AT381" s="19" t="s">
        <v>158</v>
      </c>
      <c r="AU381" s="19" t="s">
        <v>85</v>
      </c>
    </row>
    <row r="382" spans="2:51" s="12" customFormat="1" ht="12">
      <c r="B382" s="195"/>
      <c r="D382" s="192" t="s">
        <v>160</v>
      </c>
      <c r="E382" s="196" t="s">
        <v>3</v>
      </c>
      <c r="F382" s="197" t="s">
        <v>161</v>
      </c>
      <c r="H382" s="196" t="s">
        <v>3</v>
      </c>
      <c r="I382" s="198"/>
      <c r="L382" s="195"/>
      <c r="M382" s="199"/>
      <c r="N382" s="200"/>
      <c r="O382" s="200"/>
      <c r="P382" s="200"/>
      <c r="Q382" s="200"/>
      <c r="R382" s="200"/>
      <c r="S382" s="200"/>
      <c r="T382" s="201"/>
      <c r="AT382" s="196" t="s">
        <v>160</v>
      </c>
      <c r="AU382" s="196" t="s">
        <v>85</v>
      </c>
      <c r="AV382" s="12" t="s">
        <v>83</v>
      </c>
      <c r="AW382" s="12" t="s">
        <v>36</v>
      </c>
      <c r="AX382" s="12" t="s">
        <v>75</v>
      </c>
      <c r="AY382" s="196" t="s">
        <v>149</v>
      </c>
    </row>
    <row r="383" spans="2:51" s="12" customFormat="1" ht="12">
      <c r="B383" s="195"/>
      <c r="D383" s="192" t="s">
        <v>160</v>
      </c>
      <c r="E383" s="196" t="s">
        <v>3</v>
      </c>
      <c r="F383" s="197" t="s">
        <v>348</v>
      </c>
      <c r="H383" s="196" t="s">
        <v>3</v>
      </c>
      <c r="I383" s="198"/>
      <c r="L383" s="195"/>
      <c r="M383" s="199"/>
      <c r="N383" s="200"/>
      <c r="O383" s="200"/>
      <c r="P383" s="200"/>
      <c r="Q383" s="200"/>
      <c r="R383" s="200"/>
      <c r="S383" s="200"/>
      <c r="T383" s="201"/>
      <c r="AT383" s="196" t="s">
        <v>160</v>
      </c>
      <c r="AU383" s="196" t="s">
        <v>85</v>
      </c>
      <c r="AV383" s="12" t="s">
        <v>83</v>
      </c>
      <c r="AW383" s="12" t="s">
        <v>36</v>
      </c>
      <c r="AX383" s="12" t="s">
        <v>75</v>
      </c>
      <c r="AY383" s="196" t="s">
        <v>149</v>
      </c>
    </row>
    <row r="384" spans="2:51" s="12" customFormat="1" ht="12">
      <c r="B384" s="195"/>
      <c r="D384" s="192" t="s">
        <v>160</v>
      </c>
      <c r="E384" s="196" t="s">
        <v>3</v>
      </c>
      <c r="F384" s="197" t="s">
        <v>186</v>
      </c>
      <c r="H384" s="196" t="s">
        <v>3</v>
      </c>
      <c r="I384" s="198"/>
      <c r="L384" s="195"/>
      <c r="M384" s="199"/>
      <c r="N384" s="200"/>
      <c r="O384" s="200"/>
      <c r="P384" s="200"/>
      <c r="Q384" s="200"/>
      <c r="R384" s="200"/>
      <c r="S384" s="200"/>
      <c r="T384" s="201"/>
      <c r="AT384" s="196" t="s">
        <v>160</v>
      </c>
      <c r="AU384" s="196" t="s">
        <v>85</v>
      </c>
      <c r="AV384" s="12" t="s">
        <v>83</v>
      </c>
      <c r="AW384" s="12" t="s">
        <v>36</v>
      </c>
      <c r="AX384" s="12" t="s">
        <v>75</v>
      </c>
      <c r="AY384" s="196" t="s">
        <v>149</v>
      </c>
    </row>
    <row r="385" spans="2:51" s="12" customFormat="1" ht="12">
      <c r="B385" s="195"/>
      <c r="D385" s="192" t="s">
        <v>160</v>
      </c>
      <c r="E385" s="196" t="s">
        <v>3</v>
      </c>
      <c r="F385" s="197" t="s">
        <v>350</v>
      </c>
      <c r="H385" s="196" t="s">
        <v>3</v>
      </c>
      <c r="I385" s="198"/>
      <c r="L385" s="195"/>
      <c r="M385" s="199"/>
      <c r="N385" s="200"/>
      <c r="O385" s="200"/>
      <c r="P385" s="200"/>
      <c r="Q385" s="200"/>
      <c r="R385" s="200"/>
      <c r="S385" s="200"/>
      <c r="T385" s="201"/>
      <c r="AT385" s="196" t="s">
        <v>160</v>
      </c>
      <c r="AU385" s="196" t="s">
        <v>85</v>
      </c>
      <c r="AV385" s="12" t="s">
        <v>83</v>
      </c>
      <c r="AW385" s="12" t="s">
        <v>36</v>
      </c>
      <c r="AX385" s="12" t="s">
        <v>75</v>
      </c>
      <c r="AY385" s="196" t="s">
        <v>149</v>
      </c>
    </row>
    <row r="386" spans="2:51" s="13" customFormat="1" ht="12">
      <c r="B386" s="202"/>
      <c r="D386" s="192" t="s">
        <v>160</v>
      </c>
      <c r="E386" s="203" t="s">
        <v>3</v>
      </c>
      <c r="F386" s="204" t="s">
        <v>351</v>
      </c>
      <c r="H386" s="205">
        <v>77.6</v>
      </c>
      <c r="I386" s="206"/>
      <c r="L386" s="202"/>
      <c r="M386" s="207"/>
      <c r="N386" s="208"/>
      <c r="O386" s="208"/>
      <c r="P386" s="208"/>
      <c r="Q386" s="208"/>
      <c r="R386" s="208"/>
      <c r="S386" s="208"/>
      <c r="T386" s="209"/>
      <c r="AT386" s="203" t="s">
        <v>160</v>
      </c>
      <c r="AU386" s="203" t="s">
        <v>85</v>
      </c>
      <c r="AV386" s="13" t="s">
        <v>85</v>
      </c>
      <c r="AW386" s="13" t="s">
        <v>36</v>
      </c>
      <c r="AX386" s="13" t="s">
        <v>83</v>
      </c>
      <c r="AY386" s="203" t="s">
        <v>149</v>
      </c>
    </row>
    <row r="387" spans="2:65" s="1" customFormat="1" ht="16.5" customHeight="1">
      <c r="B387" s="178"/>
      <c r="C387" s="179" t="s">
        <v>217</v>
      </c>
      <c r="D387" s="179" t="s">
        <v>152</v>
      </c>
      <c r="E387" s="180" t="s">
        <v>357</v>
      </c>
      <c r="F387" s="181" t="s">
        <v>358</v>
      </c>
      <c r="G387" s="182" t="s">
        <v>242</v>
      </c>
      <c r="H387" s="183">
        <v>7.76</v>
      </c>
      <c r="I387" s="184"/>
      <c r="J387" s="185">
        <f>ROUND(I387*H387,2)</f>
        <v>0</v>
      </c>
      <c r="K387" s="181" t="s">
        <v>156</v>
      </c>
      <c r="L387" s="38"/>
      <c r="M387" s="186" t="s">
        <v>3</v>
      </c>
      <c r="N387" s="187" t="s">
        <v>46</v>
      </c>
      <c r="O387" s="71"/>
      <c r="P387" s="188">
        <f>O387*H387</f>
        <v>0</v>
      </c>
      <c r="Q387" s="188">
        <v>0</v>
      </c>
      <c r="R387" s="188">
        <f>Q387*H387</f>
        <v>0</v>
      </c>
      <c r="S387" s="188">
        <v>1.4</v>
      </c>
      <c r="T387" s="189">
        <f>S387*H387</f>
        <v>10.863999999999999</v>
      </c>
      <c r="AR387" s="190" t="s">
        <v>150</v>
      </c>
      <c r="AT387" s="190" t="s">
        <v>152</v>
      </c>
      <c r="AU387" s="190" t="s">
        <v>85</v>
      </c>
      <c r="AY387" s="19" t="s">
        <v>149</v>
      </c>
      <c r="BE387" s="191">
        <f>IF(N387="základní",J387,0)</f>
        <v>0</v>
      </c>
      <c r="BF387" s="191">
        <f>IF(N387="snížená",J387,0)</f>
        <v>0</v>
      </c>
      <c r="BG387" s="191">
        <f>IF(N387="zákl. přenesená",J387,0)</f>
        <v>0</v>
      </c>
      <c r="BH387" s="191">
        <f>IF(N387="sníž. přenesená",J387,0)</f>
        <v>0</v>
      </c>
      <c r="BI387" s="191">
        <f>IF(N387="nulová",J387,0)</f>
        <v>0</v>
      </c>
      <c r="BJ387" s="19" t="s">
        <v>83</v>
      </c>
      <c r="BK387" s="191">
        <f>ROUND(I387*H387,2)</f>
        <v>0</v>
      </c>
      <c r="BL387" s="19" t="s">
        <v>150</v>
      </c>
      <c r="BM387" s="190" t="s">
        <v>359</v>
      </c>
    </row>
    <row r="388" spans="2:51" s="12" customFormat="1" ht="12">
      <c r="B388" s="195"/>
      <c r="D388" s="192" t="s">
        <v>160</v>
      </c>
      <c r="E388" s="196" t="s">
        <v>3</v>
      </c>
      <c r="F388" s="197" t="s">
        <v>161</v>
      </c>
      <c r="H388" s="196" t="s">
        <v>3</v>
      </c>
      <c r="I388" s="198"/>
      <c r="L388" s="195"/>
      <c r="M388" s="199"/>
      <c r="N388" s="200"/>
      <c r="O388" s="200"/>
      <c r="P388" s="200"/>
      <c r="Q388" s="200"/>
      <c r="R388" s="200"/>
      <c r="S388" s="200"/>
      <c r="T388" s="201"/>
      <c r="AT388" s="196" t="s">
        <v>160</v>
      </c>
      <c r="AU388" s="196" t="s">
        <v>85</v>
      </c>
      <c r="AV388" s="12" t="s">
        <v>83</v>
      </c>
      <c r="AW388" s="12" t="s">
        <v>36</v>
      </c>
      <c r="AX388" s="12" t="s">
        <v>75</v>
      </c>
      <c r="AY388" s="196" t="s">
        <v>149</v>
      </c>
    </row>
    <row r="389" spans="2:51" s="12" customFormat="1" ht="12">
      <c r="B389" s="195"/>
      <c r="D389" s="192" t="s">
        <v>160</v>
      </c>
      <c r="E389" s="196" t="s">
        <v>3</v>
      </c>
      <c r="F389" s="197" t="s">
        <v>348</v>
      </c>
      <c r="H389" s="196" t="s">
        <v>3</v>
      </c>
      <c r="I389" s="198"/>
      <c r="L389" s="195"/>
      <c r="M389" s="199"/>
      <c r="N389" s="200"/>
      <c r="O389" s="200"/>
      <c r="P389" s="200"/>
      <c r="Q389" s="200"/>
      <c r="R389" s="200"/>
      <c r="S389" s="200"/>
      <c r="T389" s="201"/>
      <c r="AT389" s="196" t="s">
        <v>160</v>
      </c>
      <c r="AU389" s="196" t="s">
        <v>85</v>
      </c>
      <c r="AV389" s="12" t="s">
        <v>83</v>
      </c>
      <c r="AW389" s="12" t="s">
        <v>36</v>
      </c>
      <c r="AX389" s="12" t="s">
        <v>75</v>
      </c>
      <c r="AY389" s="196" t="s">
        <v>149</v>
      </c>
    </row>
    <row r="390" spans="2:51" s="12" customFormat="1" ht="12">
      <c r="B390" s="195"/>
      <c r="D390" s="192" t="s">
        <v>160</v>
      </c>
      <c r="E390" s="196" t="s">
        <v>3</v>
      </c>
      <c r="F390" s="197" t="s">
        <v>360</v>
      </c>
      <c r="H390" s="196" t="s">
        <v>3</v>
      </c>
      <c r="I390" s="198"/>
      <c r="L390" s="195"/>
      <c r="M390" s="199"/>
      <c r="N390" s="200"/>
      <c r="O390" s="200"/>
      <c r="P390" s="200"/>
      <c r="Q390" s="200"/>
      <c r="R390" s="200"/>
      <c r="S390" s="200"/>
      <c r="T390" s="201"/>
      <c r="AT390" s="196" t="s">
        <v>160</v>
      </c>
      <c r="AU390" s="196" t="s">
        <v>85</v>
      </c>
      <c r="AV390" s="12" t="s">
        <v>83</v>
      </c>
      <c r="AW390" s="12" t="s">
        <v>36</v>
      </c>
      <c r="AX390" s="12" t="s">
        <v>75</v>
      </c>
      <c r="AY390" s="196" t="s">
        <v>149</v>
      </c>
    </row>
    <row r="391" spans="2:51" s="12" customFormat="1" ht="12">
      <c r="B391" s="195"/>
      <c r="D391" s="192" t="s">
        <v>160</v>
      </c>
      <c r="E391" s="196" t="s">
        <v>3</v>
      </c>
      <c r="F391" s="197" t="s">
        <v>186</v>
      </c>
      <c r="H391" s="196" t="s">
        <v>3</v>
      </c>
      <c r="I391" s="198"/>
      <c r="L391" s="195"/>
      <c r="M391" s="199"/>
      <c r="N391" s="200"/>
      <c r="O391" s="200"/>
      <c r="P391" s="200"/>
      <c r="Q391" s="200"/>
      <c r="R391" s="200"/>
      <c r="S391" s="200"/>
      <c r="T391" s="201"/>
      <c r="AT391" s="196" t="s">
        <v>160</v>
      </c>
      <c r="AU391" s="196" t="s">
        <v>85</v>
      </c>
      <c r="AV391" s="12" t="s">
        <v>83</v>
      </c>
      <c r="AW391" s="12" t="s">
        <v>36</v>
      </c>
      <c r="AX391" s="12" t="s">
        <v>75</v>
      </c>
      <c r="AY391" s="196" t="s">
        <v>149</v>
      </c>
    </row>
    <row r="392" spans="2:51" s="12" customFormat="1" ht="12">
      <c r="B392" s="195"/>
      <c r="D392" s="192" t="s">
        <v>160</v>
      </c>
      <c r="E392" s="196" t="s">
        <v>3</v>
      </c>
      <c r="F392" s="197" t="s">
        <v>350</v>
      </c>
      <c r="H392" s="196" t="s">
        <v>3</v>
      </c>
      <c r="I392" s="198"/>
      <c r="L392" s="195"/>
      <c r="M392" s="199"/>
      <c r="N392" s="200"/>
      <c r="O392" s="200"/>
      <c r="P392" s="200"/>
      <c r="Q392" s="200"/>
      <c r="R392" s="200"/>
      <c r="S392" s="200"/>
      <c r="T392" s="201"/>
      <c r="AT392" s="196" t="s">
        <v>160</v>
      </c>
      <c r="AU392" s="196" t="s">
        <v>85</v>
      </c>
      <c r="AV392" s="12" t="s">
        <v>83</v>
      </c>
      <c r="AW392" s="12" t="s">
        <v>36</v>
      </c>
      <c r="AX392" s="12" t="s">
        <v>75</v>
      </c>
      <c r="AY392" s="196" t="s">
        <v>149</v>
      </c>
    </row>
    <row r="393" spans="2:51" s="13" customFormat="1" ht="12">
      <c r="B393" s="202"/>
      <c r="D393" s="192" t="s">
        <v>160</v>
      </c>
      <c r="E393" s="203" t="s">
        <v>3</v>
      </c>
      <c r="F393" s="204" t="s">
        <v>361</v>
      </c>
      <c r="H393" s="205">
        <v>7.76</v>
      </c>
      <c r="I393" s="206"/>
      <c r="L393" s="202"/>
      <c r="M393" s="207"/>
      <c r="N393" s="208"/>
      <c r="O393" s="208"/>
      <c r="P393" s="208"/>
      <c r="Q393" s="208"/>
      <c r="R393" s="208"/>
      <c r="S393" s="208"/>
      <c r="T393" s="209"/>
      <c r="AT393" s="203" t="s">
        <v>160</v>
      </c>
      <c r="AU393" s="203" t="s">
        <v>85</v>
      </c>
      <c r="AV393" s="13" t="s">
        <v>85</v>
      </c>
      <c r="AW393" s="13" t="s">
        <v>36</v>
      </c>
      <c r="AX393" s="13" t="s">
        <v>75</v>
      </c>
      <c r="AY393" s="203" t="s">
        <v>149</v>
      </c>
    </row>
    <row r="394" spans="2:51" s="14" customFormat="1" ht="12">
      <c r="B394" s="210"/>
      <c r="D394" s="192" t="s">
        <v>160</v>
      </c>
      <c r="E394" s="211" t="s">
        <v>3</v>
      </c>
      <c r="F394" s="212" t="s">
        <v>170</v>
      </c>
      <c r="H394" s="213">
        <v>7.76</v>
      </c>
      <c r="I394" s="214"/>
      <c r="L394" s="210"/>
      <c r="M394" s="215"/>
      <c r="N394" s="216"/>
      <c r="O394" s="216"/>
      <c r="P394" s="216"/>
      <c r="Q394" s="216"/>
      <c r="R394" s="216"/>
      <c r="S394" s="216"/>
      <c r="T394" s="217"/>
      <c r="AT394" s="211" t="s">
        <v>160</v>
      </c>
      <c r="AU394" s="211" t="s">
        <v>85</v>
      </c>
      <c r="AV394" s="14" t="s">
        <v>150</v>
      </c>
      <c r="AW394" s="14" t="s">
        <v>36</v>
      </c>
      <c r="AX394" s="14" t="s">
        <v>83</v>
      </c>
      <c r="AY394" s="211" t="s">
        <v>149</v>
      </c>
    </row>
    <row r="395" spans="2:65" s="1" customFormat="1" ht="24" customHeight="1">
      <c r="B395" s="178"/>
      <c r="C395" s="179" t="s">
        <v>362</v>
      </c>
      <c r="D395" s="179" t="s">
        <v>152</v>
      </c>
      <c r="E395" s="180" t="s">
        <v>363</v>
      </c>
      <c r="F395" s="181" t="s">
        <v>364</v>
      </c>
      <c r="G395" s="182" t="s">
        <v>155</v>
      </c>
      <c r="H395" s="183">
        <v>1.3</v>
      </c>
      <c r="I395" s="184"/>
      <c r="J395" s="185">
        <f>ROUND(I395*H395,2)</f>
        <v>0</v>
      </c>
      <c r="K395" s="181" t="s">
        <v>156</v>
      </c>
      <c r="L395" s="38"/>
      <c r="M395" s="186" t="s">
        <v>3</v>
      </c>
      <c r="N395" s="187" t="s">
        <v>46</v>
      </c>
      <c r="O395" s="71"/>
      <c r="P395" s="188">
        <f>O395*H395</f>
        <v>0</v>
      </c>
      <c r="Q395" s="188">
        <v>0.00073</v>
      </c>
      <c r="R395" s="188">
        <f>Q395*H395</f>
        <v>0.000949</v>
      </c>
      <c r="S395" s="188">
        <v>0.005</v>
      </c>
      <c r="T395" s="189">
        <f>S395*H395</f>
        <v>0.006500000000000001</v>
      </c>
      <c r="AR395" s="190" t="s">
        <v>150</v>
      </c>
      <c r="AT395" s="190" t="s">
        <v>152</v>
      </c>
      <c r="AU395" s="190" t="s">
        <v>85</v>
      </c>
      <c r="AY395" s="19" t="s">
        <v>149</v>
      </c>
      <c r="BE395" s="191">
        <f>IF(N395="základní",J395,0)</f>
        <v>0</v>
      </c>
      <c r="BF395" s="191">
        <f>IF(N395="snížená",J395,0)</f>
        <v>0</v>
      </c>
      <c r="BG395" s="191">
        <f>IF(N395="zákl. přenesená",J395,0)</f>
        <v>0</v>
      </c>
      <c r="BH395" s="191">
        <f>IF(N395="sníž. přenesená",J395,0)</f>
        <v>0</v>
      </c>
      <c r="BI395" s="191">
        <f>IF(N395="nulová",J395,0)</f>
        <v>0</v>
      </c>
      <c r="BJ395" s="19" t="s">
        <v>83</v>
      </c>
      <c r="BK395" s="191">
        <f>ROUND(I395*H395,2)</f>
        <v>0</v>
      </c>
      <c r="BL395" s="19" t="s">
        <v>150</v>
      </c>
      <c r="BM395" s="190" t="s">
        <v>365</v>
      </c>
    </row>
    <row r="396" spans="2:47" s="1" customFormat="1" ht="12">
      <c r="B396" s="38"/>
      <c r="D396" s="192" t="s">
        <v>158</v>
      </c>
      <c r="F396" s="193" t="s">
        <v>366</v>
      </c>
      <c r="I396" s="123"/>
      <c r="L396" s="38"/>
      <c r="M396" s="194"/>
      <c r="N396" s="71"/>
      <c r="O396" s="71"/>
      <c r="P396" s="71"/>
      <c r="Q396" s="71"/>
      <c r="R396" s="71"/>
      <c r="S396" s="71"/>
      <c r="T396" s="72"/>
      <c r="AT396" s="19" t="s">
        <v>158</v>
      </c>
      <c r="AU396" s="19" t="s">
        <v>85</v>
      </c>
    </row>
    <row r="397" spans="2:51" s="12" customFormat="1" ht="12">
      <c r="B397" s="195"/>
      <c r="D397" s="192" t="s">
        <v>160</v>
      </c>
      <c r="E397" s="196" t="s">
        <v>3</v>
      </c>
      <c r="F397" s="197" t="s">
        <v>367</v>
      </c>
      <c r="H397" s="196" t="s">
        <v>3</v>
      </c>
      <c r="I397" s="198"/>
      <c r="L397" s="195"/>
      <c r="M397" s="199"/>
      <c r="N397" s="200"/>
      <c r="O397" s="200"/>
      <c r="P397" s="200"/>
      <c r="Q397" s="200"/>
      <c r="R397" s="200"/>
      <c r="S397" s="200"/>
      <c r="T397" s="201"/>
      <c r="AT397" s="196" t="s">
        <v>160</v>
      </c>
      <c r="AU397" s="196" t="s">
        <v>85</v>
      </c>
      <c r="AV397" s="12" t="s">
        <v>83</v>
      </c>
      <c r="AW397" s="12" t="s">
        <v>36</v>
      </c>
      <c r="AX397" s="12" t="s">
        <v>75</v>
      </c>
      <c r="AY397" s="196" t="s">
        <v>149</v>
      </c>
    </row>
    <row r="398" spans="2:51" s="12" customFormat="1" ht="12">
      <c r="B398" s="195"/>
      <c r="D398" s="192" t="s">
        <v>160</v>
      </c>
      <c r="E398" s="196" t="s">
        <v>3</v>
      </c>
      <c r="F398" s="197" t="s">
        <v>368</v>
      </c>
      <c r="H398" s="196" t="s">
        <v>3</v>
      </c>
      <c r="I398" s="198"/>
      <c r="L398" s="195"/>
      <c r="M398" s="199"/>
      <c r="N398" s="200"/>
      <c r="O398" s="200"/>
      <c r="P398" s="200"/>
      <c r="Q398" s="200"/>
      <c r="R398" s="200"/>
      <c r="S398" s="200"/>
      <c r="T398" s="201"/>
      <c r="AT398" s="196" t="s">
        <v>160</v>
      </c>
      <c r="AU398" s="196" t="s">
        <v>85</v>
      </c>
      <c r="AV398" s="12" t="s">
        <v>83</v>
      </c>
      <c r="AW398" s="12" t="s">
        <v>36</v>
      </c>
      <c r="AX398" s="12" t="s">
        <v>75</v>
      </c>
      <c r="AY398" s="196" t="s">
        <v>149</v>
      </c>
    </row>
    <row r="399" spans="2:51" s="13" customFormat="1" ht="12">
      <c r="B399" s="202"/>
      <c r="D399" s="192" t="s">
        <v>160</v>
      </c>
      <c r="E399" s="203" t="s">
        <v>3</v>
      </c>
      <c r="F399" s="204" t="s">
        <v>369</v>
      </c>
      <c r="H399" s="205">
        <v>1.3</v>
      </c>
      <c r="I399" s="206"/>
      <c r="L399" s="202"/>
      <c r="M399" s="207"/>
      <c r="N399" s="208"/>
      <c r="O399" s="208"/>
      <c r="P399" s="208"/>
      <c r="Q399" s="208"/>
      <c r="R399" s="208"/>
      <c r="S399" s="208"/>
      <c r="T399" s="209"/>
      <c r="AT399" s="203" t="s">
        <v>160</v>
      </c>
      <c r="AU399" s="203" t="s">
        <v>85</v>
      </c>
      <c r="AV399" s="13" t="s">
        <v>85</v>
      </c>
      <c r="AW399" s="13" t="s">
        <v>36</v>
      </c>
      <c r="AX399" s="13" t="s">
        <v>83</v>
      </c>
      <c r="AY399" s="203" t="s">
        <v>149</v>
      </c>
    </row>
    <row r="400" spans="2:65" s="1" customFormat="1" ht="24" customHeight="1">
      <c r="B400" s="178"/>
      <c r="C400" s="179" t="s">
        <v>370</v>
      </c>
      <c r="D400" s="179" t="s">
        <v>152</v>
      </c>
      <c r="E400" s="180" t="s">
        <v>371</v>
      </c>
      <c r="F400" s="181" t="s">
        <v>372</v>
      </c>
      <c r="G400" s="182" t="s">
        <v>155</v>
      </c>
      <c r="H400" s="183">
        <v>1.3</v>
      </c>
      <c r="I400" s="184"/>
      <c r="J400" s="185">
        <f>ROUND(I400*H400,2)</f>
        <v>0</v>
      </c>
      <c r="K400" s="181" t="s">
        <v>156</v>
      </c>
      <c r="L400" s="38"/>
      <c r="M400" s="186" t="s">
        <v>3</v>
      </c>
      <c r="N400" s="187" t="s">
        <v>46</v>
      </c>
      <c r="O400" s="71"/>
      <c r="P400" s="188">
        <f>O400*H400</f>
        <v>0</v>
      </c>
      <c r="Q400" s="188">
        <v>0.00309</v>
      </c>
      <c r="R400" s="188">
        <f>Q400*H400</f>
        <v>0.004017</v>
      </c>
      <c r="S400" s="188">
        <v>0.126</v>
      </c>
      <c r="T400" s="189">
        <f>S400*H400</f>
        <v>0.1638</v>
      </c>
      <c r="AR400" s="190" t="s">
        <v>150</v>
      </c>
      <c r="AT400" s="190" t="s">
        <v>152</v>
      </c>
      <c r="AU400" s="190" t="s">
        <v>85</v>
      </c>
      <c r="AY400" s="19" t="s">
        <v>149</v>
      </c>
      <c r="BE400" s="191">
        <f>IF(N400="základní",J400,0)</f>
        <v>0</v>
      </c>
      <c r="BF400" s="191">
        <f>IF(N400="snížená",J400,0)</f>
        <v>0</v>
      </c>
      <c r="BG400" s="191">
        <f>IF(N400="zákl. přenesená",J400,0)</f>
        <v>0</v>
      </c>
      <c r="BH400" s="191">
        <f>IF(N400="sníž. přenesená",J400,0)</f>
        <v>0</v>
      </c>
      <c r="BI400" s="191">
        <f>IF(N400="nulová",J400,0)</f>
        <v>0</v>
      </c>
      <c r="BJ400" s="19" t="s">
        <v>83</v>
      </c>
      <c r="BK400" s="191">
        <f>ROUND(I400*H400,2)</f>
        <v>0</v>
      </c>
      <c r="BL400" s="19" t="s">
        <v>150</v>
      </c>
      <c r="BM400" s="190" t="s">
        <v>373</v>
      </c>
    </row>
    <row r="401" spans="2:47" s="1" customFormat="1" ht="12">
      <c r="B401" s="38"/>
      <c r="D401" s="192" t="s">
        <v>158</v>
      </c>
      <c r="F401" s="193" t="s">
        <v>366</v>
      </c>
      <c r="I401" s="123"/>
      <c r="L401" s="38"/>
      <c r="M401" s="194"/>
      <c r="N401" s="71"/>
      <c r="O401" s="71"/>
      <c r="P401" s="71"/>
      <c r="Q401" s="71"/>
      <c r="R401" s="71"/>
      <c r="S401" s="71"/>
      <c r="T401" s="72"/>
      <c r="AT401" s="19" t="s">
        <v>158</v>
      </c>
      <c r="AU401" s="19" t="s">
        <v>85</v>
      </c>
    </row>
    <row r="402" spans="2:51" s="12" customFormat="1" ht="12">
      <c r="B402" s="195"/>
      <c r="D402" s="192" t="s">
        <v>160</v>
      </c>
      <c r="E402" s="196" t="s">
        <v>3</v>
      </c>
      <c r="F402" s="197" t="s">
        <v>374</v>
      </c>
      <c r="H402" s="196" t="s">
        <v>3</v>
      </c>
      <c r="I402" s="198"/>
      <c r="L402" s="195"/>
      <c r="M402" s="199"/>
      <c r="N402" s="200"/>
      <c r="O402" s="200"/>
      <c r="P402" s="200"/>
      <c r="Q402" s="200"/>
      <c r="R402" s="200"/>
      <c r="S402" s="200"/>
      <c r="T402" s="201"/>
      <c r="AT402" s="196" t="s">
        <v>160</v>
      </c>
      <c r="AU402" s="196" t="s">
        <v>85</v>
      </c>
      <c r="AV402" s="12" t="s">
        <v>83</v>
      </c>
      <c r="AW402" s="12" t="s">
        <v>36</v>
      </c>
      <c r="AX402" s="12" t="s">
        <v>75</v>
      </c>
      <c r="AY402" s="196" t="s">
        <v>149</v>
      </c>
    </row>
    <row r="403" spans="2:51" s="13" customFormat="1" ht="12">
      <c r="B403" s="202"/>
      <c r="D403" s="192" t="s">
        <v>160</v>
      </c>
      <c r="E403" s="203" t="s">
        <v>3</v>
      </c>
      <c r="F403" s="204" t="s">
        <v>369</v>
      </c>
      <c r="H403" s="205">
        <v>1.3</v>
      </c>
      <c r="I403" s="206"/>
      <c r="L403" s="202"/>
      <c r="M403" s="207"/>
      <c r="N403" s="208"/>
      <c r="O403" s="208"/>
      <c r="P403" s="208"/>
      <c r="Q403" s="208"/>
      <c r="R403" s="208"/>
      <c r="S403" s="208"/>
      <c r="T403" s="209"/>
      <c r="AT403" s="203" t="s">
        <v>160</v>
      </c>
      <c r="AU403" s="203" t="s">
        <v>85</v>
      </c>
      <c r="AV403" s="13" t="s">
        <v>85</v>
      </c>
      <c r="AW403" s="13" t="s">
        <v>36</v>
      </c>
      <c r="AX403" s="13" t="s">
        <v>83</v>
      </c>
      <c r="AY403" s="203" t="s">
        <v>149</v>
      </c>
    </row>
    <row r="404" spans="2:65" s="1" customFormat="1" ht="24" customHeight="1">
      <c r="B404" s="178"/>
      <c r="C404" s="179" t="s">
        <v>375</v>
      </c>
      <c r="D404" s="179" t="s">
        <v>152</v>
      </c>
      <c r="E404" s="180" t="s">
        <v>376</v>
      </c>
      <c r="F404" s="181" t="s">
        <v>377</v>
      </c>
      <c r="G404" s="182" t="s">
        <v>182</v>
      </c>
      <c r="H404" s="183">
        <v>16.51</v>
      </c>
      <c r="I404" s="184"/>
      <c r="J404" s="185">
        <f>ROUND(I404*H404,2)</f>
        <v>0</v>
      </c>
      <c r="K404" s="181" t="s">
        <v>156</v>
      </c>
      <c r="L404" s="38"/>
      <c r="M404" s="186" t="s">
        <v>3</v>
      </c>
      <c r="N404" s="187" t="s">
        <v>46</v>
      </c>
      <c r="O404" s="71"/>
      <c r="P404" s="188">
        <f>O404*H404</f>
        <v>0</v>
      </c>
      <c r="Q404" s="188">
        <v>0</v>
      </c>
      <c r="R404" s="188">
        <f>Q404*H404</f>
        <v>0</v>
      </c>
      <c r="S404" s="188">
        <v>0.01</v>
      </c>
      <c r="T404" s="189">
        <f>S404*H404</f>
        <v>0.16510000000000002</v>
      </c>
      <c r="AR404" s="190" t="s">
        <v>150</v>
      </c>
      <c r="AT404" s="190" t="s">
        <v>152</v>
      </c>
      <c r="AU404" s="190" t="s">
        <v>85</v>
      </c>
      <c r="AY404" s="19" t="s">
        <v>149</v>
      </c>
      <c r="BE404" s="191">
        <f>IF(N404="základní",J404,0)</f>
        <v>0</v>
      </c>
      <c r="BF404" s="191">
        <f>IF(N404="snížená",J404,0)</f>
        <v>0</v>
      </c>
      <c r="BG404" s="191">
        <f>IF(N404="zákl. přenesená",J404,0)</f>
        <v>0</v>
      </c>
      <c r="BH404" s="191">
        <f>IF(N404="sníž. přenesená",J404,0)</f>
        <v>0</v>
      </c>
      <c r="BI404" s="191">
        <f>IF(N404="nulová",J404,0)</f>
        <v>0</v>
      </c>
      <c r="BJ404" s="19" t="s">
        <v>83</v>
      </c>
      <c r="BK404" s="191">
        <f>ROUND(I404*H404,2)</f>
        <v>0</v>
      </c>
      <c r="BL404" s="19" t="s">
        <v>150</v>
      </c>
      <c r="BM404" s="190" t="s">
        <v>378</v>
      </c>
    </row>
    <row r="405" spans="2:47" s="1" customFormat="1" ht="12">
      <c r="B405" s="38"/>
      <c r="D405" s="192" t="s">
        <v>158</v>
      </c>
      <c r="F405" s="193" t="s">
        <v>379</v>
      </c>
      <c r="I405" s="123"/>
      <c r="L405" s="38"/>
      <c r="M405" s="194"/>
      <c r="N405" s="71"/>
      <c r="O405" s="71"/>
      <c r="P405" s="71"/>
      <c r="Q405" s="71"/>
      <c r="R405" s="71"/>
      <c r="S405" s="71"/>
      <c r="T405" s="72"/>
      <c r="AT405" s="19" t="s">
        <v>158</v>
      </c>
      <c r="AU405" s="19" t="s">
        <v>85</v>
      </c>
    </row>
    <row r="406" spans="2:51" s="12" customFormat="1" ht="12">
      <c r="B406" s="195"/>
      <c r="D406" s="192" t="s">
        <v>160</v>
      </c>
      <c r="E406" s="196" t="s">
        <v>3</v>
      </c>
      <c r="F406" s="197" t="s">
        <v>161</v>
      </c>
      <c r="H406" s="196" t="s">
        <v>3</v>
      </c>
      <c r="I406" s="198"/>
      <c r="L406" s="195"/>
      <c r="M406" s="199"/>
      <c r="N406" s="200"/>
      <c r="O406" s="200"/>
      <c r="P406" s="200"/>
      <c r="Q406" s="200"/>
      <c r="R406" s="200"/>
      <c r="S406" s="200"/>
      <c r="T406" s="201"/>
      <c r="AT406" s="196" t="s">
        <v>160</v>
      </c>
      <c r="AU406" s="196" t="s">
        <v>85</v>
      </c>
      <c r="AV406" s="12" t="s">
        <v>83</v>
      </c>
      <c r="AW406" s="12" t="s">
        <v>36</v>
      </c>
      <c r="AX406" s="12" t="s">
        <v>75</v>
      </c>
      <c r="AY406" s="196" t="s">
        <v>149</v>
      </c>
    </row>
    <row r="407" spans="2:51" s="12" customFormat="1" ht="12">
      <c r="B407" s="195"/>
      <c r="D407" s="192" t="s">
        <v>160</v>
      </c>
      <c r="E407" s="196" t="s">
        <v>3</v>
      </c>
      <c r="F407" s="197" t="s">
        <v>185</v>
      </c>
      <c r="H407" s="196" t="s">
        <v>3</v>
      </c>
      <c r="I407" s="198"/>
      <c r="L407" s="195"/>
      <c r="M407" s="199"/>
      <c r="N407" s="200"/>
      <c r="O407" s="200"/>
      <c r="P407" s="200"/>
      <c r="Q407" s="200"/>
      <c r="R407" s="200"/>
      <c r="S407" s="200"/>
      <c r="T407" s="201"/>
      <c r="AT407" s="196" t="s">
        <v>160</v>
      </c>
      <c r="AU407" s="196" t="s">
        <v>85</v>
      </c>
      <c r="AV407" s="12" t="s">
        <v>83</v>
      </c>
      <c r="AW407" s="12" t="s">
        <v>36</v>
      </c>
      <c r="AX407" s="12" t="s">
        <v>75</v>
      </c>
      <c r="AY407" s="196" t="s">
        <v>149</v>
      </c>
    </row>
    <row r="408" spans="2:51" s="12" customFormat="1" ht="12">
      <c r="B408" s="195"/>
      <c r="D408" s="192" t="s">
        <v>160</v>
      </c>
      <c r="E408" s="196" t="s">
        <v>3</v>
      </c>
      <c r="F408" s="197" t="s">
        <v>186</v>
      </c>
      <c r="H408" s="196" t="s">
        <v>3</v>
      </c>
      <c r="I408" s="198"/>
      <c r="L408" s="195"/>
      <c r="M408" s="199"/>
      <c r="N408" s="200"/>
      <c r="O408" s="200"/>
      <c r="P408" s="200"/>
      <c r="Q408" s="200"/>
      <c r="R408" s="200"/>
      <c r="S408" s="200"/>
      <c r="T408" s="201"/>
      <c r="AT408" s="196" t="s">
        <v>160</v>
      </c>
      <c r="AU408" s="196" t="s">
        <v>85</v>
      </c>
      <c r="AV408" s="12" t="s">
        <v>83</v>
      </c>
      <c r="AW408" s="12" t="s">
        <v>36</v>
      </c>
      <c r="AX408" s="12" t="s">
        <v>75</v>
      </c>
      <c r="AY408" s="196" t="s">
        <v>149</v>
      </c>
    </row>
    <row r="409" spans="2:51" s="12" customFormat="1" ht="12">
      <c r="B409" s="195"/>
      <c r="D409" s="192" t="s">
        <v>160</v>
      </c>
      <c r="E409" s="196" t="s">
        <v>3</v>
      </c>
      <c r="F409" s="197" t="s">
        <v>187</v>
      </c>
      <c r="H409" s="196" t="s">
        <v>3</v>
      </c>
      <c r="I409" s="198"/>
      <c r="L409" s="195"/>
      <c r="M409" s="199"/>
      <c r="N409" s="200"/>
      <c r="O409" s="200"/>
      <c r="P409" s="200"/>
      <c r="Q409" s="200"/>
      <c r="R409" s="200"/>
      <c r="S409" s="200"/>
      <c r="T409" s="201"/>
      <c r="AT409" s="196" t="s">
        <v>160</v>
      </c>
      <c r="AU409" s="196" t="s">
        <v>85</v>
      </c>
      <c r="AV409" s="12" t="s">
        <v>83</v>
      </c>
      <c r="AW409" s="12" t="s">
        <v>36</v>
      </c>
      <c r="AX409" s="12" t="s">
        <v>75</v>
      </c>
      <c r="AY409" s="196" t="s">
        <v>149</v>
      </c>
    </row>
    <row r="410" spans="2:51" s="13" customFormat="1" ht="12">
      <c r="B410" s="202"/>
      <c r="D410" s="192" t="s">
        <v>160</v>
      </c>
      <c r="E410" s="203" t="s">
        <v>3</v>
      </c>
      <c r="F410" s="204" t="s">
        <v>188</v>
      </c>
      <c r="H410" s="205">
        <v>16.51</v>
      </c>
      <c r="I410" s="206"/>
      <c r="L410" s="202"/>
      <c r="M410" s="207"/>
      <c r="N410" s="208"/>
      <c r="O410" s="208"/>
      <c r="P410" s="208"/>
      <c r="Q410" s="208"/>
      <c r="R410" s="208"/>
      <c r="S410" s="208"/>
      <c r="T410" s="209"/>
      <c r="AT410" s="203" t="s">
        <v>160</v>
      </c>
      <c r="AU410" s="203" t="s">
        <v>85</v>
      </c>
      <c r="AV410" s="13" t="s">
        <v>85</v>
      </c>
      <c r="AW410" s="13" t="s">
        <v>36</v>
      </c>
      <c r="AX410" s="13" t="s">
        <v>83</v>
      </c>
      <c r="AY410" s="203" t="s">
        <v>149</v>
      </c>
    </row>
    <row r="411" spans="2:65" s="1" customFormat="1" ht="24" customHeight="1">
      <c r="B411" s="178"/>
      <c r="C411" s="179" t="s">
        <v>380</v>
      </c>
      <c r="D411" s="179" t="s">
        <v>152</v>
      </c>
      <c r="E411" s="180" t="s">
        <v>381</v>
      </c>
      <c r="F411" s="181" t="s">
        <v>382</v>
      </c>
      <c r="G411" s="182" t="s">
        <v>182</v>
      </c>
      <c r="H411" s="183">
        <v>34.44</v>
      </c>
      <c r="I411" s="184"/>
      <c r="J411" s="185">
        <f>ROUND(I411*H411,2)</f>
        <v>0</v>
      </c>
      <c r="K411" s="181" t="s">
        <v>156</v>
      </c>
      <c r="L411" s="38"/>
      <c r="M411" s="186" t="s">
        <v>3</v>
      </c>
      <c r="N411" s="187" t="s">
        <v>46</v>
      </c>
      <c r="O411" s="71"/>
      <c r="P411" s="188">
        <f>O411*H411</f>
        <v>0</v>
      </c>
      <c r="Q411" s="188">
        <v>0</v>
      </c>
      <c r="R411" s="188">
        <f>Q411*H411</f>
        <v>0</v>
      </c>
      <c r="S411" s="188">
        <v>0.01</v>
      </c>
      <c r="T411" s="189">
        <f>S411*H411</f>
        <v>0.3444</v>
      </c>
      <c r="AR411" s="190" t="s">
        <v>150</v>
      </c>
      <c r="AT411" s="190" t="s">
        <v>152</v>
      </c>
      <c r="AU411" s="190" t="s">
        <v>85</v>
      </c>
      <c r="AY411" s="19" t="s">
        <v>149</v>
      </c>
      <c r="BE411" s="191">
        <f>IF(N411="základní",J411,0)</f>
        <v>0</v>
      </c>
      <c r="BF411" s="191">
        <f>IF(N411="snížená",J411,0)</f>
        <v>0</v>
      </c>
      <c r="BG411" s="191">
        <f>IF(N411="zákl. přenesená",J411,0)</f>
        <v>0</v>
      </c>
      <c r="BH411" s="191">
        <f>IF(N411="sníž. přenesená",J411,0)</f>
        <v>0</v>
      </c>
      <c r="BI411" s="191">
        <f>IF(N411="nulová",J411,0)</f>
        <v>0</v>
      </c>
      <c r="BJ411" s="19" t="s">
        <v>83</v>
      </c>
      <c r="BK411" s="191">
        <f>ROUND(I411*H411,2)</f>
        <v>0</v>
      </c>
      <c r="BL411" s="19" t="s">
        <v>150</v>
      </c>
      <c r="BM411" s="190" t="s">
        <v>383</v>
      </c>
    </row>
    <row r="412" spans="2:47" s="1" customFormat="1" ht="12">
      <c r="B412" s="38"/>
      <c r="D412" s="192" t="s">
        <v>158</v>
      </c>
      <c r="F412" s="193" t="s">
        <v>379</v>
      </c>
      <c r="I412" s="123"/>
      <c r="L412" s="38"/>
      <c r="M412" s="194"/>
      <c r="N412" s="71"/>
      <c r="O412" s="71"/>
      <c r="P412" s="71"/>
      <c r="Q412" s="71"/>
      <c r="R412" s="71"/>
      <c r="S412" s="71"/>
      <c r="T412" s="72"/>
      <c r="AT412" s="19" t="s">
        <v>158</v>
      </c>
      <c r="AU412" s="19" t="s">
        <v>85</v>
      </c>
    </row>
    <row r="413" spans="2:51" s="12" customFormat="1" ht="12">
      <c r="B413" s="195"/>
      <c r="D413" s="192" t="s">
        <v>160</v>
      </c>
      <c r="E413" s="196" t="s">
        <v>3</v>
      </c>
      <c r="F413" s="197" t="s">
        <v>204</v>
      </c>
      <c r="H413" s="196" t="s">
        <v>3</v>
      </c>
      <c r="I413" s="198"/>
      <c r="L413" s="195"/>
      <c r="M413" s="199"/>
      <c r="N413" s="200"/>
      <c r="O413" s="200"/>
      <c r="P413" s="200"/>
      <c r="Q413" s="200"/>
      <c r="R413" s="200"/>
      <c r="S413" s="200"/>
      <c r="T413" s="201"/>
      <c r="AT413" s="196" t="s">
        <v>160</v>
      </c>
      <c r="AU413" s="196" t="s">
        <v>85</v>
      </c>
      <c r="AV413" s="12" t="s">
        <v>83</v>
      </c>
      <c r="AW413" s="12" t="s">
        <v>36</v>
      </c>
      <c r="AX413" s="12" t="s">
        <v>75</v>
      </c>
      <c r="AY413" s="196" t="s">
        <v>149</v>
      </c>
    </row>
    <row r="414" spans="2:51" s="12" customFormat="1" ht="12">
      <c r="B414" s="195"/>
      <c r="D414" s="192" t="s">
        <v>160</v>
      </c>
      <c r="E414" s="196" t="s">
        <v>3</v>
      </c>
      <c r="F414" s="197" t="s">
        <v>186</v>
      </c>
      <c r="H414" s="196" t="s">
        <v>3</v>
      </c>
      <c r="I414" s="198"/>
      <c r="L414" s="195"/>
      <c r="M414" s="199"/>
      <c r="N414" s="200"/>
      <c r="O414" s="200"/>
      <c r="P414" s="200"/>
      <c r="Q414" s="200"/>
      <c r="R414" s="200"/>
      <c r="S414" s="200"/>
      <c r="T414" s="201"/>
      <c r="AT414" s="196" t="s">
        <v>160</v>
      </c>
      <c r="AU414" s="196" t="s">
        <v>85</v>
      </c>
      <c r="AV414" s="12" t="s">
        <v>83</v>
      </c>
      <c r="AW414" s="12" t="s">
        <v>36</v>
      </c>
      <c r="AX414" s="12" t="s">
        <v>75</v>
      </c>
      <c r="AY414" s="196" t="s">
        <v>149</v>
      </c>
    </row>
    <row r="415" spans="2:51" s="12" customFormat="1" ht="12">
      <c r="B415" s="195"/>
      <c r="D415" s="192" t="s">
        <v>160</v>
      </c>
      <c r="E415" s="196" t="s">
        <v>3</v>
      </c>
      <c r="F415" s="197" t="s">
        <v>205</v>
      </c>
      <c r="H415" s="196" t="s">
        <v>3</v>
      </c>
      <c r="I415" s="198"/>
      <c r="L415" s="195"/>
      <c r="M415" s="199"/>
      <c r="N415" s="200"/>
      <c r="O415" s="200"/>
      <c r="P415" s="200"/>
      <c r="Q415" s="200"/>
      <c r="R415" s="200"/>
      <c r="S415" s="200"/>
      <c r="T415" s="201"/>
      <c r="AT415" s="196" t="s">
        <v>160</v>
      </c>
      <c r="AU415" s="196" t="s">
        <v>85</v>
      </c>
      <c r="AV415" s="12" t="s">
        <v>83</v>
      </c>
      <c r="AW415" s="12" t="s">
        <v>36</v>
      </c>
      <c r="AX415" s="12" t="s">
        <v>75</v>
      </c>
      <c r="AY415" s="196" t="s">
        <v>149</v>
      </c>
    </row>
    <row r="416" spans="2:51" s="13" customFormat="1" ht="12">
      <c r="B416" s="202"/>
      <c r="D416" s="192" t="s">
        <v>160</v>
      </c>
      <c r="E416" s="203" t="s">
        <v>3</v>
      </c>
      <c r="F416" s="204" t="s">
        <v>206</v>
      </c>
      <c r="H416" s="205">
        <v>6.6</v>
      </c>
      <c r="I416" s="206"/>
      <c r="L416" s="202"/>
      <c r="M416" s="207"/>
      <c r="N416" s="208"/>
      <c r="O416" s="208"/>
      <c r="P416" s="208"/>
      <c r="Q416" s="208"/>
      <c r="R416" s="208"/>
      <c r="S416" s="208"/>
      <c r="T416" s="209"/>
      <c r="AT416" s="203" t="s">
        <v>160</v>
      </c>
      <c r="AU416" s="203" t="s">
        <v>85</v>
      </c>
      <c r="AV416" s="13" t="s">
        <v>85</v>
      </c>
      <c r="AW416" s="13" t="s">
        <v>36</v>
      </c>
      <c r="AX416" s="13" t="s">
        <v>75</v>
      </c>
      <c r="AY416" s="203" t="s">
        <v>149</v>
      </c>
    </row>
    <row r="417" spans="2:51" s="12" customFormat="1" ht="12">
      <c r="B417" s="195"/>
      <c r="D417" s="192" t="s">
        <v>160</v>
      </c>
      <c r="E417" s="196" t="s">
        <v>3</v>
      </c>
      <c r="F417" s="197" t="s">
        <v>199</v>
      </c>
      <c r="H417" s="196" t="s">
        <v>3</v>
      </c>
      <c r="I417" s="198"/>
      <c r="L417" s="195"/>
      <c r="M417" s="199"/>
      <c r="N417" s="200"/>
      <c r="O417" s="200"/>
      <c r="P417" s="200"/>
      <c r="Q417" s="200"/>
      <c r="R417" s="200"/>
      <c r="S417" s="200"/>
      <c r="T417" s="201"/>
      <c r="AT417" s="196" t="s">
        <v>160</v>
      </c>
      <c r="AU417" s="196" t="s">
        <v>85</v>
      </c>
      <c r="AV417" s="12" t="s">
        <v>83</v>
      </c>
      <c r="AW417" s="12" t="s">
        <v>36</v>
      </c>
      <c r="AX417" s="12" t="s">
        <v>75</v>
      </c>
      <c r="AY417" s="196" t="s">
        <v>149</v>
      </c>
    </row>
    <row r="418" spans="2:51" s="13" customFormat="1" ht="12">
      <c r="B418" s="202"/>
      <c r="D418" s="192" t="s">
        <v>160</v>
      </c>
      <c r="E418" s="203" t="s">
        <v>3</v>
      </c>
      <c r="F418" s="204" t="s">
        <v>207</v>
      </c>
      <c r="H418" s="205">
        <v>1.92</v>
      </c>
      <c r="I418" s="206"/>
      <c r="L418" s="202"/>
      <c r="M418" s="207"/>
      <c r="N418" s="208"/>
      <c r="O418" s="208"/>
      <c r="P418" s="208"/>
      <c r="Q418" s="208"/>
      <c r="R418" s="208"/>
      <c r="S418" s="208"/>
      <c r="T418" s="209"/>
      <c r="AT418" s="203" t="s">
        <v>160</v>
      </c>
      <c r="AU418" s="203" t="s">
        <v>85</v>
      </c>
      <c r="AV418" s="13" t="s">
        <v>85</v>
      </c>
      <c r="AW418" s="13" t="s">
        <v>36</v>
      </c>
      <c r="AX418" s="13" t="s">
        <v>75</v>
      </c>
      <c r="AY418" s="203" t="s">
        <v>149</v>
      </c>
    </row>
    <row r="419" spans="2:51" s="15" customFormat="1" ht="12">
      <c r="B419" s="228"/>
      <c r="D419" s="192" t="s">
        <v>160</v>
      </c>
      <c r="E419" s="229" t="s">
        <v>3</v>
      </c>
      <c r="F419" s="230" t="s">
        <v>226</v>
      </c>
      <c r="H419" s="231">
        <v>8.52</v>
      </c>
      <c r="I419" s="232"/>
      <c r="L419" s="228"/>
      <c r="M419" s="233"/>
      <c r="N419" s="234"/>
      <c r="O419" s="234"/>
      <c r="P419" s="234"/>
      <c r="Q419" s="234"/>
      <c r="R419" s="234"/>
      <c r="S419" s="234"/>
      <c r="T419" s="235"/>
      <c r="AT419" s="229" t="s">
        <v>160</v>
      </c>
      <c r="AU419" s="229" t="s">
        <v>85</v>
      </c>
      <c r="AV419" s="15" t="s">
        <v>179</v>
      </c>
      <c r="AW419" s="15" t="s">
        <v>36</v>
      </c>
      <c r="AX419" s="15" t="s">
        <v>75</v>
      </c>
      <c r="AY419" s="229" t="s">
        <v>149</v>
      </c>
    </row>
    <row r="420" spans="2:51" s="12" customFormat="1" ht="12">
      <c r="B420" s="195"/>
      <c r="D420" s="192" t="s">
        <v>160</v>
      </c>
      <c r="E420" s="196" t="s">
        <v>3</v>
      </c>
      <c r="F420" s="197" t="s">
        <v>161</v>
      </c>
      <c r="H420" s="196" t="s">
        <v>3</v>
      </c>
      <c r="I420" s="198"/>
      <c r="L420" s="195"/>
      <c r="M420" s="199"/>
      <c r="N420" s="200"/>
      <c r="O420" s="200"/>
      <c r="P420" s="200"/>
      <c r="Q420" s="200"/>
      <c r="R420" s="200"/>
      <c r="S420" s="200"/>
      <c r="T420" s="201"/>
      <c r="AT420" s="196" t="s">
        <v>160</v>
      </c>
      <c r="AU420" s="196" t="s">
        <v>85</v>
      </c>
      <c r="AV420" s="12" t="s">
        <v>83</v>
      </c>
      <c r="AW420" s="12" t="s">
        <v>36</v>
      </c>
      <c r="AX420" s="12" t="s">
        <v>75</v>
      </c>
      <c r="AY420" s="196" t="s">
        <v>149</v>
      </c>
    </row>
    <row r="421" spans="2:51" s="12" customFormat="1" ht="12">
      <c r="B421" s="195"/>
      <c r="D421" s="192" t="s">
        <v>160</v>
      </c>
      <c r="E421" s="196" t="s">
        <v>3</v>
      </c>
      <c r="F421" s="197" t="s">
        <v>185</v>
      </c>
      <c r="H421" s="196" t="s">
        <v>3</v>
      </c>
      <c r="I421" s="198"/>
      <c r="L421" s="195"/>
      <c r="M421" s="199"/>
      <c r="N421" s="200"/>
      <c r="O421" s="200"/>
      <c r="P421" s="200"/>
      <c r="Q421" s="200"/>
      <c r="R421" s="200"/>
      <c r="S421" s="200"/>
      <c r="T421" s="201"/>
      <c r="AT421" s="196" t="s">
        <v>160</v>
      </c>
      <c r="AU421" s="196" t="s">
        <v>85</v>
      </c>
      <c r="AV421" s="12" t="s">
        <v>83</v>
      </c>
      <c r="AW421" s="12" t="s">
        <v>36</v>
      </c>
      <c r="AX421" s="12" t="s">
        <v>75</v>
      </c>
      <c r="AY421" s="196" t="s">
        <v>149</v>
      </c>
    </row>
    <row r="422" spans="2:51" s="12" customFormat="1" ht="12">
      <c r="B422" s="195"/>
      <c r="D422" s="192" t="s">
        <v>160</v>
      </c>
      <c r="E422" s="196" t="s">
        <v>3</v>
      </c>
      <c r="F422" s="197" t="s">
        <v>186</v>
      </c>
      <c r="H422" s="196" t="s">
        <v>3</v>
      </c>
      <c r="I422" s="198"/>
      <c r="L422" s="195"/>
      <c r="M422" s="199"/>
      <c r="N422" s="200"/>
      <c r="O422" s="200"/>
      <c r="P422" s="200"/>
      <c r="Q422" s="200"/>
      <c r="R422" s="200"/>
      <c r="S422" s="200"/>
      <c r="T422" s="201"/>
      <c r="AT422" s="196" t="s">
        <v>160</v>
      </c>
      <c r="AU422" s="196" t="s">
        <v>85</v>
      </c>
      <c r="AV422" s="12" t="s">
        <v>83</v>
      </c>
      <c r="AW422" s="12" t="s">
        <v>36</v>
      </c>
      <c r="AX422" s="12" t="s">
        <v>75</v>
      </c>
      <c r="AY422" s="196" t="s">
        <v>149</v>
      </c>
    </row>
    <row r="423" spans="2:51" s="12" customFormat="1" ht="12">
      <c r="B423" s="195"/>
      <c r="D423" s="192" t="s">
        <v>160</v>
      </c>
      <c r="E423" s="196" t="s">
        <v>3</v>
      </c>
      <c r="F423" s="197" t="s">
        <v>187</v>
      </c>
      <c r="H423" s="196" t="s">
        <v>3</v>
      </c>
      <c r="I423" s="198"/>
      <c r="L423" s="195"/>
      <c r="M423" s="199"/>
      <c r="N423" s="200"/>
      <c r="O423" s="200"/>
      <c r="P423" s="200"/>
      <c r="Q423" s="200"/>
      <c r="R423" s="200"/>
      <c r="S423" s="200"/>
      <c r="T423" s="201"/>
      <c r="AT423" s="196" t="s">
        <v>160</v>
      </c>
      <c r="AU423" s="196" t="s">
        <v>85</v>
      </c>
      <c r="AV423" s="12" t="s">
        <v>83</v>
      </c>
      <c r="AW423" s="12" t="s">
        <v>36</v>
      </c>
      <c r="AX423" s="12" t="s">
        <v>75</v>
      </c>
      <c r="AY423" s="196" t="s">
        <v>149</v>
      </c>
    </row>
    <row r="424" spans="2:51" s="13" customFormat="1" ht="12">
      <c r="B424" s="202"/>
      <c r="D424" s="192" t="s">
        <v>160</v>
      </c>
      <c r="E424" s="203" t="s">
        <v>3</v>
      </c>
      <c r="F424" s="204" t="s">
        <v>212</v>
      </c>
      <c r="H424" s="205">
        <v>20.64</v>
      </c>
      <c r="I424" s="206"/>
      <c r="L424" s="202"/>
      <c r="M424" s="207"/>
      <c r="N424" s="208"/>
      <c r="O424" s="208"/>
      <c r="P424" s="208"/>
      <c r="Q424" s="208"/>
      <c r="R424" s="208"/>
      <c r="S424" s="208"/>
      <c r="T424" s="209"/>
      <c r="AT424" s="203" t="s">
        <v>160</v>
      </c>
      <c r="AU424" s="203" t="s">
        <v>85</v>
      </c>
      <c r="AV424" s="13" t="s">
        <v>85</v>
      </c>
      <c r="AW424" s="13" t="s">
        <v>36</v>
      </c>
      <c r="AX424" s="13" t="s">
        <v>75</v>
      </c>
      <c r="AY424" s="203" t="s">
        <v>149</v>
      </c>
    </row>
    <row r="425" spans="2:51" s="13" customFormat="1" ht="12">
      <c r="B425" s="202"/>
      <c r="D425" s="192" t="s">
        <v>160</v>
      </c>
      <c r="E425" s="203" t="s">
        <v>3</v>
      </c>
      <c r="F425" s="204" t="s">
        <v>213</v>
      </c>
      <c r="H425" s="205">
        <v>-1.8</v>
      </c>
      <c r="I425" s="206"/>
      <c r="L425" s="202"/>
      <c r="M425" s="207"/>
      <c r="N425" s="208"/>
      <c r="O425" s="208"/>
      <c r="P425" s="208"/>
      <c r="Q425" s="208"/>
      <c r="R425" s="208"/>
      <c r="S425" s="208"/>
      <c r="T425" s="209"/>
      <c r="AT425" s="203" t="s">
        <v>160</v>
      </c>
      <c r="AU425" s="203" t="s">
        <v>85</v>
      </c>
      <c r="AV425" s="13" t="s">
        <v>85</v>
      </c>
      <c r="AW425" s="13" t="s">
        <v>36</v>
      </c>
      <c r="AX425" s="13" t="s">
        <v>75</v>
      </c>
      <c r="AY425" s="203" t="s">
        <v>149</v>
      </c>
    </row>
    <row r="426" spans="2:51" s="12" customFormat="1" ht="12">
      <c r="B426" s="195"/>
      <c r="D426" s="192" t="s">
        <v>160</v>
      </c>
      <c r="E426" s="196" t="s">
        <v>3</v>
      </c>
      <c r="F426" s="197" t="s">
        <v>205</v>
      </c>
      <c r="H426" s="196" t="s">
        <v>3</v>
      </c>
      <c r="I426" s="198"/>
      <c r="L426" s="195"/>
      <c r="M426" s="199"/>
      <c r="N426" s="200"/>
      <c r="O426" s="200"/>
      <c r="P426" s="200"/>
      <c r="Q426" s="200"/>
      <c r="R426" s="200"/>
      <c r="S426" s="200"/>
      <c r="T426" s="201"/>
      <c r="AT426" s="196" t="s">
        <v>160</v>
      </c>
      <c r="AU426" s="196" t="s">
        <v>85</v>
      </c>
      <c r="AV426" s="12" t="s">
        <v>83</v>
      </c>
      <c r="AW426" s="12" t="s">
        <v>36</v>
      </c>
      <c r="AX426" s="12" t="s">
        <v>75</v>
      </c>
      <c r="AY426" s="196" t="s">
        <v>149</v>
      </c>
    </row>
    <row r="427" spans="2:51" s="13" customFormat="1" ht="12">
      <c r="B427" s="202"/>
      <c r="D427" s="192" t="s">
        <v>160</v>
      </c>
      <c r="E427" s="203" t="s">
        <v>3</v>
      </c>
      <c r="F427" s="204" t="s">
        <v>214</v>
      </c>
      <c r="H427" s="205">
        <v>1.32</v>
      </c>
      <c r="I427" s="206"/>
      <c r="L427" s="202"/>
      <c r="M427" s="207"/>
      <c r="N427" s="208"/>
      <c r="O427" s="208"/>
      <c r="P427" s="208"/>
      <c r="Q427" s="208"/>
      <c r="R427" s="208"/>
      <c r="S427" s="208"/>
      <c r="T427" s="209"/>
      <c r="AT427" s="203" t="s">
        <v>160</v>
      </c>
      <c r="AU427" s="203" t="s">
        <v>85</v>
      </c>
      <c r="AV427" s="13" t="s">
        <v>85</v>
      </c>
      <c r="AW427" s="13" t="s">
        <v>36</v>
      </c>
      <c r="AX427" s="13" t="s">
        <v>75</v>
      </c>
      <c r="AY427" s="203" t="s">
        <v>149</v>
      </c>
    </row>
    <row r="428" spans="2:51" s="12" customFormat="1" ht="12">
      <c r="B428" s="195"/>
      <c r="D428" s="192" t="s">
        <v>160</v>
      </c>
      <c r="E428" s="196" t="s">
        <v>3</v>
      </c>
      <c r="F428" s="197" t="s">
        <v>199</v>
      </c>
      <c r="H428" s="196" t="s">
        <v>3</v>
      </c>
      <c r="I428" s="198"/>
      <c r="L428" s="195"/>
      <c r="M428" s="199"/>
      <c r="N428" s="200"/>
      <c r="O428" s="200"/>
      <c r="P428" s="200"/>
      <c r="Q428" s="200"/>
      <c r="R428" s="200"/>
      <c r="S428" s="200"/>
      <c r="T428" s="201"/>
      <c r="AT428" s="196" t="s">
        <v>160</v>
      </c>
      <c r="AU428" s="196" t="s">
        <v>85</v>
      </c>
      <c r="AV428" s="12" t="s">
        <v>83</v>
      </c>
      <c r="AW428" s="12" t="s">
        <v>36</v>
      </c>
      <c r="AX428" s="12" t="s">
        <v>75</v>
      </c>
      <c r="AY428" s="196" t="s">
        <v>149</v>
      </c>
    </row>
    <row r="429" spans="2:51" s="13" customFormat="1" ht="12">
      <c r="B429" s="202"/>
      <c r="D429" s="192" t="s">
        <v>160</v>
      </c>
      <c r="E429" s="203" t="s">
        <v>3</v>
      </c>
      <c r="F429" s="204" t="s">
        <v>215</v>
      </c>
      <c r="H429" s="205">
        <v>4.8</v>
      </c>
      <c r="I429" s="206"/>
      <c r="L429" s="202"/>
      <c r="M429" s="207"/>
      <c r="N429" s="208"/>
      <c r="O429" s="208"/>
      <c r="P429" s="208"/>
      <c r="Q429" s="208"/>
      <c r="R429" s="208"/>
      <c r="S429" s="208"/>
      <c r="T429" s="209"/>
      <c r="AT429" s="203" t="s">
        <v>160</v>
      </c>
      <c r="AU429" s="203" t="s">
        <v>85</v>
      </c>
      <c r="AV429" s="13" t="s">
        <v>85</v>
      </c>
      <c r="AW429" s="13" t="s">
        <v>36</v>
      </c>
      <c r="AX429" s="13" t="s">
        <v>75</v>
      </c>
      <c r="AY429" s="203" t="s">
        <v>149</v>
      </c>
    </row>
    <row r="430" spans="2:51" s="13" customFormat="1" ht="12">
      <c r="B430" s="202"/>
      <c r="D430" s="192" t="s">
        <v>160</v>
      </c>
      <c r="E430" s="203" t="s">
        <v>3</v>
      </c>
      <c r="F430" s="204" t="s">
        <v>216</v>
      </c>
      <c r="H430" s="205">
        <v>0.96</v>
      </c>
      <c r="I430" s="206"/>
      <c r="L430" s="202"/>
      <c r="M430" s="207"/>
      <c r="N430" s="208"/>
      <c r="O430" s="208"/>
      <c r="P430" s="208"/>
      <c r="Q430" s="208"/>
      <c r="R430" s="208"/>
      <c r="S430" s="208"/>
      <c r="T430" s="209"/>
      <c r="AT430" s="203" t="s">
        <v>160</v>
      </c>
      <c r="AU430" s="203" t="s">
        <v>85</v>
      </c>
      <c r="AV430" s="13" t="s">
        <v>85</v>
      </c>
      <c r="AW430" s="13" t="s">
        <v>36</v>
      </c>
      <c r="AX430" s="13" t="s">
        <v>75</v>
      </c>
      <c r="AY430" s="203" t="s">
        <v>149</v>
      </c>
    </row>
    <row r="431" spans="2:51" s="15" customFormat="1" ht="12">
      <c r="B431" s="228"/>
      <c r="D431" s="192" t="s">
        <v>160</v>
      </c>
      <c r="E431" s="229" t="s">
        <v>3</v>
      </c>
      <c r="F431" s="230" t="s">
        <v>226</v>
      </c>
      <c r="H431" s="231">
        <v>25.92</v>
      </c>
      <c r="I431" s="232"/>
      <c r="L431" s="228"/>
      <c r="M431" s="233"/>
      <c r="N431" s="234"/>
      <c r="O431" s="234"/>
      <c r="P431" s="234"/>
      <c r="Q431" s="234"/>
      <c r="R431" s="234"/>
      <c r="S431" s="234"/>
      <c r="T431" s="235"/>
      <c r="AT431" s="229" t="s">
        <v>160</v>
      </c>
      <c r="AU431" s="229" t="s">
        <v>85</v>
      </c>
      <c r="AV431" s="15" t="s">
        <v>179</v>
      </c>
      <c r="AW431" s="15" t="s">
        <v>36</v>
      </c>
      <c r="AX431" s="15" t="s">
        <v>75</v>
      </c>
      <c r="AY431" s="229" t="s">
        <v>149</v>
      </c>
    </row>
    <row r="432" spans="2:51" s="14" customFormat="1" ht="12">
      <c r="B432" s="210"/>
      <c r="D432" s="192" t="s">
        <v>160</v>
      </c>
      <c r="E432" s="211" t="s">
        <v>3</v>
      </c>
      <c r="F432" s="212" t="s">
        <v>170</v>
      </c>
      <c r="H432" s="213">
        <v>34.44</v>
      </c>
      <c r="I432" s="214"/>
      <c r="L432" s="210"/>
      <c r="M432" s="215"/>
      <c r="N432" s="216"/>
      <c r="O432" s="216"/>
      <c r="P432" s="216"/>
      <c r="Q432" s="216"/>
      <c r="R432" s="216"/>
      <c r="S432" s="216"/>
      <c r="T432" s="217"/>
      <c r="AT432" s="211" t="s">
        <v>160</v>
      </c>
      <c r="AU432" s="211" t="s">
        <v>85</v>
      </c>
      <c r="AV432" s="14" t="s">
        <v>150</v>
      </c>
      <c r="AW432" s="14" t="s">
        <v>36</v>
      </c>
      <c r="AX432" s="14" t="s">
        <v>83</v>
      </c>
      <c r="AY432" s="211" t="s">
        <v>149</v>
      </c>
    </row>
    <row r="433" spans="2:65" s="1" customFormat="1" ht="16.5" customHeight="1">
      <c r="B433" s="178"/>
      <c r="C433" s="179" t="s">
        <v>384</v>
      </c>
      <c r="D433" s="179" t="s">
        <v>152</v>
      </c>
      <c r="E433" s="180" t="s">
        <v>385</v>
      </c>
      <c r="F433" s="181" t="s">
        <v>386</v>
      </c>
      <c r="G433" s="182" t="s">
        <v>242</v>
      </c>
      <c r="H433" s="183">
        <v>3.88</v>
      </c>
      <c r="I433" s="184"/>
      <c r="J433" s="185">
        <f>ROUND(I433*H433,2)</f>
        <v>0</v>
      </c>
      <c r="K433" s="181" t="s">
        <v>156</v>
      </c>
      <c r="L433" s="38"/>
      <c r="M433" s="186" t="s">
        <v>3</v>
      </c>
      <c r="N433" s="187" t="s">
        <v>46</v>
      </c>
      <c r="O433" s="71"/>
      <c r="P433" s="188">
        <f>O433*H433</f>
        <v>0</v>
      </c>
      <c r="Q433" s="188">
        <v>0</v>
      </c>
      <c r="R433" s="188">
        <f>Q433*H433</f>
        <v>0</v>
      </c>
      <c r="S433" s="188">
        <v>0</v>
      </c>
      <c r="T433" s="189">
        <f>S433*H433</f>
        <v>0</v>
      </c>
      <c r="AR433" s="190" t="s">
        <v>150</v>
      </c>
      <c r="AT433" s="190" t="s">
        <v>152</v>
      </c>
      <c r="AU433" s="190" t="s">
        <v>85</v>
      </c>
      <c r="AY433" s="19" t="s">
        <v>149</v>
      </c>
      <c r="BE433" s="191">
        <f>IF(N433="základní",J433,0)</f>
        <v>0</v>
      </c>
      <c r="BF433" s="191">
        <f>IF(N433="snížená",J433,0)</f>
        <v>0</v>
      </c>
      <c r="BG433" s="191">
        <f>IF(N433="zákl. přenesená",J433,0)</f>
        <v>0</v>
      </c>
      <c r="BH433" s="191">
        <f>IF(N433="sníž. přenesená",J433,0)</f>
        <v>0</v>
      </c>
      <c r="BI433" s="191">
        <f>IF(N433="nulová",J433,0)</f>
        <v>0</v>
      </c>
      <c r="BJ433" s="19" t="s">
        <v>83</v>
      </c>
      <c r="BK433" s="191">
        <f>ROUND(I433*H433,2)</f>
        <v>0</v>
      </c>
      <c r="BL433" s="19" t="s">
        <v>150</v>
      </c>
      <c r="BM433" s="190" t="s">
        <v>387</v>
      </c>
    </row>
    <row r="434" spans="2:47" s="1" customFormat="1" ht="12">
      <c r="B434" s="38"/>
      <c r="D434" s="192" t="s">
        <v>158</v>
      </c>
      <c r="F434" s="193" t="s">
        <v>388</v>
      </c>
      <c r="I434" s="123"/>
      <c r="L434" s="38"/>
      <c r="M434" s="194"/>
      <c r="N434" s="71"/>
      <c r="O434" s="71"/>
      <c r="P434" s="71"/>
      <c r="Q434" s="71"/>
      <c r="R434" s="71"/>
      <c r="S434" s="71"/>
      <c r="T434" s="72"/>
      <c r="AT434" s="19" t="s">
        <v>158</v>
      </c>
      <c r="AU434" s="19" t="s">
        <v>85</v>
      </c>
    </row>
    <row r="435" spans="2:51" s="12" customFormat="1" ht="12">
      <c r="B435" s="195"/>
      <c r="D435" s="192" t="s">
        <v>160</v>
      </c>
      <c r="E435" s="196" t="s">
        <v>3</v>
      </c>
      <c r="F435" s="197" t="s">
        <v>161</v>
      </c>
      <c r="H435" s="196" t="s">
        <v>3</v>
      </c>
      <c r="I435" s="198"/>
      <c r="L435" s="195"/>
      <c r="M435" s="199"/>
      <c r="N435" s="200"/>
      <c r="O435" s="200"/>
      <c r="P435" s="200"/>
      <c r="Q435" s="200"/>
      <c r="R435" s="200"/>
      <c r="S435" s="200"/>
      <c r="T435" s="201"/>
      <c r="AT435" s="196" t="s">
        <v>160</v>
      </c>
      <c r="AU435" s="196" t="s">
        <v>85</v>
      </c>
      <c r="AV435" s="12" t="s">
        <v>83</v>
      </c>
      <c r="AW435" s="12" t="s">
        <v>36</v>
      </c>
      <c r="AX435" s="12" t="s">
        <v>75</v>
      </c>
      <c r="AY435" s="196" t="s">
        <v>149</v>
      </c>
    </row>
    <row r="436" spans="2:51" s="12" customFormat="1" ht="12">
      <c r="B436" s="195"/>
      <c r="D436" s="192" t="s">
        <v>160</v>
      </c>
      <c r="E436" s="196" t="s">
        <v>3</v>
      </c>
      <c r="F436" s="197" t="s">
        <v>348</v>
      </c>
      <c r="H436" s="196" t="s">
        <v>3</v>
      </c>
      <c r="I436" s="198"/>
      <c r="L436" s="195"/>
      <c r="M436" s="199"/>
      <c r="N436" s="200"/>
      <c r="O436" s="200"/>
      <c r="P436" s="200"/>
      <c r="Q436" s="200"/>
      <c r="R436" s="200"/>
      <c r="S436" s="200"/>
      <c r="T436" s="201"/>
      <c r="AT436" s="196" t="s">
        <v>160</v>
      </c>
      <c r="AU436" s="196" t="s">
        <v>85</v>
      </c>
      <c r="AV436" s="12" t="s">
        <v>83</v>
      </c>
      <c r="AW436" s="12" t="s">
        <v>36</v>
      </c>
      <c r="AX436" s="12" t="s">
        <v>75</v>
      </c>
      <c r="AY436" s="196" t="s">
        <v>149</v>
      </c>
    </row>
    <row r="437" spans="2:51" s="12" customFormat="1" ht="12">
      <c r="B437" s="195"/>
      <c r="D437" s="192" t="s">
        <v>160</v>
      </c>
      <c r="E437" s="196" t="s">
        <v>3</v>
      </c>
      <c r="F437" s="197" t="s">
        <v>389</v>
      </c>
      <c r="H437" s="196" t="s">
        <v>3</v>
      </c>
      <c r="I437" s="198"/>
      <c r="L437" s="195"/>
      <c r="M437" s="199"/>
      <c r="N437" s="200"/>
      <c r="O437" s="200"/>
      <c r="P437" s="200"/>
      <c r="Q437" s="200"/>
      <c r="R437" s="200"/>
      <c r="S437" s="200"/>
      <c r="T437" s="201"/>
      <c r="AT437" s="196" t="s">
        <v>160</v>
      </c>
      <c r="AU437" s="196" t="s">
        <v>85</v>
      </c>
      <c r="AV437" s="12" t="s">
        <v>83</v>
      </c>
      <c r="AW437" s="12" t="s">
        <v>36</v>
      </c>
      <c r="AX437" s="12" t="s">
        <v>75</v>
      </c>
      <c r="AY437" s="196" t="s">
        <v>149</v>
      </c>
    </row>
    <row r="438" spans="2:51" s="12" customFormat="1" ht="12">
      <c r="B438" s="195"/>
      <c r="D438" s="192" t="s">
        <v>160</v>
      </c>
      <c r="E438" s="196" t="s">
        <v>3</v>
      </c>
      <c r="F438" s="197" t="s">
        <v>186</v>
      </c>
      <c r="H438" s="196" t="s">
        <v>3</v>
      </c>
      <c r="I438" s="198"/>
      <c r="L438" s="195"/>
      <c r="M438" s="199"/>
      <c r="N438" s="200"/>
      <c r="O438" s="200"/>
      <c r="P438" s="200"/>
      <c r="Q438" s="200"/>
      <c r="R438" s="200"/>
      <c r="S438" s="200"/>
      <c r="T438" s="201"/>
      <c r="AT438" s="196" t="s">
        <v>160</v>
      </c>
      <c r="AU438" s="196" t="s">
        <v>85</v>
      </c>
      <c r="AV438" s="12" t="s">
        <v>83</v>
      </c>
      <c r="AW438" s="12" t="s">
        <v>36</v>
      </c>
      <c r="AX438" s="12" t="s">
        <v>75</v>
      </c>
      <c r="AY438" s="196" t="s">
        <v>149</v>
      </c>
    </row>
    <row r="439" spans="2:51" s="12" customFormat="1" ht="12">
      <c r="B439" s="195"/>
      <c r="D439" s="192" t="s">
        <v>160</v>
      </c>
      <c r="E439" s="196" t="s">
        <v>3</v>
      </c>
      <c r="F439" s="197" t="s">
        <v>350</v>
      </c>
      <c r="H439" s="196" t="s">
        <v>3</v>
      </c>
      <c r="I439" s="198"/>
      <c r="L439" s="195"/>
      <c r="M439" s="199"/>
      <c r="N439" s="200"/>
      <c r="O439" s="200"/>
      <c r="P439" s="200"/>
      <c r="Q439" s="200"/>
      <c r="R439" s="200"/>
      <c r="S439" s="200"/>
      <c r="T439" s="201"/>
      <c r="AT439" s="196" t="s">
        <v>160</v>
      </c>
      <c r="AU439" s="196" t="s">
        <v>85</v>
      </c>
      <c r="AV439" s="12" t="s">
        <v>83</v>
      </c>
      <c r="AW439" s="12" t="s">
        <v>36</v>
      </c>
      <c r="AX439" s="12" t="s">
        <v>75</v>
      </c>
      <c r="AY439" s="196" t="s">
        <v>149</v>
      </c>
    </row>
    <row r="440" spans="2:51" s="13" customFormat="1" ht="12">
      <c r="B440" s="202"/>
      <c r="D440" s="192" t="s">
        <v>160</v>
      </c>
      <c r="E440" s="203" t="s">
        <v>3</v>
      </c>
      <c r="F440" s="204" t="s">
        <v>390</v>
      </c>
      <c r="H440" s="205">
        <v>3.88</v>
      </c>
      <c r="I440" s="206"/>
      <c r="L440" s="202"/>
      <c r="M440" s="207"/>
      <c r="N440" s="208"/>
      <c r="O440" s="208"/>
      <c r="P440" s="208"/>
      <c r="Q440" s="208"/>
      <c r="R440" s="208"/>
      <c r="S440" s="208"/>
      <c r="T440" s="209"/>
      <c r="AT440" s="203" t="s">
        <v>160</v>
      </c>
      <c r="AU440" s="203" t="s">
        <v>85</v>
      </c>
      <c r="AV440" s="13" t="s">
        <v>85</v>
      </c>
      <c r="AW440" s="13" t="s">
        <v>36</v>
      </c>
      <c r="AX440" s="13" t="s">
        <v>83</v>
      </c>
      <c r="AY440" s="203" t="s">
        <v>149</v>
      </c>
    </row>
    <row r="441" spans="2:65" s="1" customFormat="1" ht="16.5" customHeight="1">
      <c r="B441" s="178"/>
      <c r="C441" s="179" t="s">
        <v>391</v>
      </c>
      <c r="D441" s="179" t="s">
        <v>152</v>
      </c>
      <c r="E441" s="180" t="s">
        <v>392</v>
      </c>
      <c r="F441" s="181" t="s">
        <v>393</v>
      </c>
      <c r="G441" s="182" t="s">
        <v>242</v>
      </c>
      <c r="H441" s="183">
        <v>0.155</v>
      </c>
      <c r="I441" s="184"/>
      <c r="J441" s="185">
        <f>ROUND(I441*H441,2)</f>
        <v>0</v>
      </c>
      <c r="K441" s="181" t="s">
        <v>156</v>
      </c>
      <c r="L441" s="38"/>
      <c r="M441" s="186" t="s">
        <v>3</v>
      </c>
      <c r="N441" s="187" t="s">
        <v>46</v>
      </c>
      <c r="O441" s="71"/>
      <c r="P441" s="188">
        <f>O441*H441</f>
        <v>0</v>
      </c>
      <c r="Q441" s="188">
        <v>0</v>
      </c>
      <c r="R441" s="188">
        <f>Q441*H441</f>
        <v>0</v>
      </c>
      <c r="S441" s="188">
        <v>0</v>
      </c>
      <c r="T441" s="189">
        <f>S441*H441</f>
        <v>0</v>
      </c>
      <c r="AR441" s="190" t="s">
        <v>150</v>
      </c>
      <c r="AT441" s="190" t="s">
        <v>152</v>
      </c>
      <c r="AU441" s="190" t="s">
        <v>85</v>
      </c>
      <c r="AY441" s="19" t="s">
        <v>149</v>
      </c>
      <c r="BE441" s="191">
        <f>IF(N441="základní",J441,0)</f>
        <v>0</v>
      </c>
      <c r="BF441" s="191">
        <f>IF(N441="snížená",J441,0)</f>
        <v>0</v>
      </c>
      <c r="BG441" s="191">
        <f>IF(N441="zákl. přenesená",J441,0)</f>
        <v>0</v>
      </c>
      <c r="BH441" s="191">
        <f>IF(N441="sníž. přenesená",J441,0)</f>
        <v>0</v>
      </c>
      <c r="BI441" s="191">
        <f>IF(N441="nulová",J441,0)</f>
        <v>0</v>
      </c>
      <c r="BJ441" s="19" t="s">
        <v>83</v>
      </c>
      <c r="BK441" s="191">
        <f>ROUND(I441*H441,2)</f>
        <v>0</v>
      </c>
      <c r="BL441" s="19" t="s">
        <v>150</v>
      </c>
      <c r="BM441" s="190" t="s">
        <v>394</v>
      </c>
    </row>
    <row r="442" spans="2:47" s="1" customFormat="1" ht="12">
      <c r="B442" s="38"/>
      <c r="D442" s="192" t="s">
        <v>158</v>
      </c>
      <c r="F442" s="193" t="s">
        <v>388</v>
      </c>
      <c r="I442" s="123"/>
      <c r="L442" s="38"/>
      <c r="M442" s="194"/>
      <c r="N442" s="71"/>
      <c r="O442" s="71"/>
      <c r="P442" s="71"/>
      <c r="Q442" s="71"/>
      <c r="R442" s="71"/>
      <c r="S442" s="71"/>
      <c r="T442" s="72"/>
      <c r="AT442" s="19" t="s">
        <v>158</v>
      </c>
      <c r="AU442" s="19" t="s">
        <v>85</v>
      </c>
    </row>
    <row r="443" spans="2:51" s="12" customFormat="1" ht="12">
      <c r="B443" s="195"/>
      <c r="D443" s="192" t="s">
        <v>160</v>
      </c>
      <c r="E443" s="196" t="s">
        <v>3</v>
      </c>
      <c r="F443" s="197" t="s">
        <v>161</v>
      </c>
      <c r="H443" s="196" t="s">
        <v>3</v>
      </c>
      <c r="I443" s="198"/>
      <c r="L443" s="195"/>
      <c r="M443" s="199"/>
      <c r="N443" s="200"/>
      <c r="O443" s="200"/>
      <c r="P443" s="200"/>
      <c r="Q443" s="200"/>
      <c r="R443" s="200"/>
      <c r="S443" s="200"/>
      <c r="T443" s="201"/>
      <c r="AT443" s="196" t="s">
        <v>160</v>
      </c>
      <c r="AU443" s="196" t="s">
        <v>85</v>
      </c>
      <c r="AV443" s="12" t="s">
        <v>83</v>
      </c>
      <c r="AW443" s="12" t="s">
        <v>36</v>
      </c>
      <c r="AX443" s="12" t="s">
        <v>75</v>
      </c>
      <c r="AY443" s="196" t="s">
        <v>149</v>
      </c>
    </row>
    <row r="444" spans="2:51" s="12" customFormat="1" ht="12">
      <c r="B444" s="195"/>
      <c r="D444" s="192" t="s">
        <v>160</v>
      </c>
      <c r="E444" s="196" t="s">
        <v>3</v>
      </c>
      <c r="F444" s="197" t="s">
        <v>164</v>
      </c>
      <c r="H444" s="196" t="s">
        <v>3</v>
      </c>
      <c r="I444" s="198"/>
      <c r="L444" s="195"/>
      <c r="M444" s="199"/>
      <c r="N444" s="200"/>
      <c r="O444" s="200"/>
      <c r="P444" s="200"/>
      <c r="Q444" s="200"/>
      <c r="R444" s="200"/>
      <c r="S444" s="200"/>
      <c r="T444" s="201"/>
      <c r="AT444" s="196" t="s">
        <v>160</v>
      </c>
      <c r="AU444" s="196" t="s">
        <v>85</v>
      </c>
      <c r="AV444" s="12" t="s">
        <v>83</v>
      </c>
      <c r="AW444" s="12" t="s">
        <v>36</v>
      </c>
      <c r="AX444" s="12" t="s">
        <v>75</v>
      </c>
      <c r="AY444" s="196" t="s">
        <v>149</v>
      </c>
    </row>
    <row r="445" spans="2:51" s="12" customFormat="1" ht="12">
      <c r="B445" s="195"/>
      <c r="D445" s="192" t="s">
        <v>160</v>
      </c>
      <c r="E445" s="196" t="s">
        <v>3</v>
      </c>
      <c r="F445" s="197" t="s">
        <v>165</v>
      </c>
      <c r="H445" s="196" t="s">
        <v>3</v>
      </c>
      <c r="I445" s="198"/>
      <c r="L445" s="195"/>
      <c r="M445" s="199"/>
      <c r="N445" s="200"/>
      <c r="O445" s="200"/>
      <c r="P445" s="200"/>
      <c r="Q445" s="200"/>
      <c r="R445" s="200"/>
      <c r="S445" s="200"/>
      <c r="T445" s="201"/>
      <c r="AT445" s="196" t="s">
        <v>160</v>
      </c>
      <c r="AU445" s="196" t="s">
        <v>85</v>
      </c>
      <c r="AV445" s="12" t="s">
        <v>83</v>
      </c>
      <c r="AW445" s="12" t="s">
        <v>36</v>
      </c>
      <c r="AX445" s="12" t="s">
        <v>75</v>
      </c>
      <c r="AY445" s="196" t="s">
        <v>149</v>
      </c>
    </row>
    <row r="446" spans="2:51" s="12" customFormat="1" ht="12">
      <c r="B446" s="195"/>
      <c r="D446" s="192" t="s">
        <v>160</v>
      </c>
      <c r="E446" s="196" t="s">
        <v>3</v>
      </c>
      <c r="F446" s="197" t="s">
        <v>166</v>
      </c>
      <c r="H446" s="196" t="s">
        <v>3</v>
      </c>
      <c r="I446" s="198"/>
      <c r="L446" s="195"/>
      <c r="M446" s="199"/>
      <c r="N446" s="200"/>
      <c r="O446" s="200"/>
      <c r="P446" s="200"/>
      <c r="Q446" s="200"/>
      <c r="R446" s="200"/>
      <c r="S446" s="200"/>
      <c r="T446" s="201"/>
      <c r="AT446" s="196" t="s">
        <v>160</v>
      </c>
      <c r="AU446" s="196" t="s">
        <v>85</v>
      </c>
      <c r="AV446" s="12" t="s">
        <v>83</v>
      </c>
      <c r="AW446" s="12" t="s">
        <v>36</v>
      </c>
      <c r="AX446" s="12" t="s">
        <v>75</v>
      </c>
      <c r="AY446" s="196" t="s">
        <v>149</v>
      </c>
    </row>
    <row r="447" spans="2:51" s="12" customFormat="1" ht="12">
      <c r="B447" s="195"/>
      <c r="D447" s="192" t="s">
        <v>160</v>
      </c>
      <c r="E447" s="196" t="s">
        <v>3</v>
      </c>
      <c r="F447" s="197" t="s">
        <v>167</v>
      </c>
      <c r="H447" s="196" t="s">
        <v>3</v>
      </c>
      <c r="I447" s="198"/>
      <c r="L447" s="195"/>
      <c r="M447" s="199"/>
      <c r="N447" s="200"/>
      <c r="O447" s="200"/>
      <c r="P447" s="200"/>
      <c r="Q447" s="200"/>
      <c r="R447" s="200"/>
      <c r="S447" s="200"/>
      <c r="T447" s="201"/>
      <c r="AT447" s="196" t="s">
        <v>160</v>
      </c>
      <c r="AU447" s="196" t="s">
        <v>85</v>
      </c>
      <c r="AV447" s="12" t="s">
        <v>83</v>
      </c>
      <c r="AW447" s="12" t="s">
        <v>36</v>
      </c>
      <c r="AX447" s="12" t="s">
        <v>75</v>
      </c>
      <c r="AY447" s="196" t="s">
        <v>149</v>
      </c>
    </row>
    <row r="448" spans="2:51" s="12" customFormat="1" ht="12">
      <c r="B448" s="195"/>
      <c r="D448" s="192" t="s">
        <v>160</v>
      </c>
      <c r="E448" s="196" t="s">
        <v>3</v>
      </c>
      <c r="F448" s="197" t="s">
        <v>395</v>
      </c>
      <c r="H448" s="196" t="s">
        <v>3</v>
      </c>
      <c r="I448" s="198"/>
      <c r="L448" s="195"/>
      <c r="M448" s="199"/>
      <c r="N448" s="200"/>
      <c r="O448" s="200"/>
      <c r="P448" s="200"/>
      <c r="Q448" s="200"/>
      <c r="R448" s="200"/>
      <c r="S448" s="200"/>
      <c r="T448" s="201"/>
      <c r="AT448" s="196" t="s">
        <v>160</v>
      </c>
      <c r="AU448" s="196" t="s">
        <v>85</v>
      </c>
      <c r="AV448" s="12" t="s">
        <v>83</v>
      </c>
      <c r="AW448" s="12" t="s">
        <v>36</v>
      </c>
      <c r="AX448" s="12" t="s">
        <v>75</v>
      </c>
      <c r="AY448" s="196" t="s">
        <v>149</v>
      </c>
    </row>
    <row r="449" spans="2:51" s="13" customFormat="1" ht="12">
      <c r="B449" s="202"/>
      <c r="D449" s="192" t="s">
        <v>160</v>
      </c>
      <c r="E449" s="203" t="s">
        <v>3</v>
      </c>
      <c r="F449" s="204" t="s">
        <v>396</v>
      </c>
      <c r="H449" s="205">
        <v>0.155</v>
      </c>
      <c r="I449" s="206"/>
      <c r="L449" s="202"/>
      <c r="M449" s="207"/>
      <c r="N449" s="208"/>
      <c r="O449" s="208"/>
      <c r="P449" s="208"/>
      <c r="Q449" s="208"/>
      <c r="R449" s="208"/>
      <c r="S449" s="208"/>
      <c r="T449" s="209"/>
      <c r="AT449" s="203" t="s">
        <v>160</v>
      </c>
      <c r="AU449" s="203" t="s">
        <v>85</v>
      </c>
      <c r="AV449" s="13" t="s">
        <v>85</v>
      </c>
      <c r="AW449" s="13" t="s">
        <v>36</v>
      </c>
      <c r="AX449" s="13" t="s">
        <v>83</v>
      </c>
      <c r="AY449" s="203" t="s">
        <v>149</v>
      </c>
    </row>
    <row r="450" spans="2:65" s="1" customFormat="1" ht="16.5" customHeight="1">
      <c r="B450" s="178"/>
      <c r="C450" s="179" t="s">
        <v>397</v>
      </c>
      <c r="D450" s="179" t="s">
        <v>152</v>
      </c>
      <c r="E450" s="180" t="s">
        <v>398</v>
      </c>
      <c r="F450" s="181" t="s">
        <v>399</v>
      </c>
      <c r="G450" s="182" t="s">
        <v>242</v>
      </c>
      <c r="H450" s="183">
        <v>0.223</v>
      </c>
      <c r="I450" s="184"/>
      <c r="J450" s="185">
        <f>ROUND(I450*H450,2)</f>
        <v>0</v>
      </c>
      <c r="K450" s="181" t="s">
        <v>156</v>
      </c>
      <c r="L450" s="38"/>
      <c r="M450" s="186" t="s">
        <v>3</v>
      </c>
      <c r="N450" s="187" t="s">
        <v>46</v>
      </c>
      <c r="O450" s="71"/>
      <c r="P450" s="188">
        <f>O450*H450</f>
        <v>0</v>
      </c>
      <c r="Q450" s="188">
        <v>0.50375</v>
      </c>
      <c r="R450" s="188">
        <f>Q450*H450</f>
        <v>0.11233625000000001</v>
      </c>
      <c r="S450" s="188">
        <v>1.95</v>
      </c>
      <c r="T450" s="189">
        <f>S450*H450</f>
        <v>0.43485</v>
      </c>
      <c r="AR450" s="190" t="s">
        <v>150</v>
      </c>
      <c r="AT450" s="190" t="s">
        <v>152</v>
      </c>
      <c r="AU450" s="190" t="s">
        <v>85</v>
      </c>
      <c r="AY450" s="19" t="s">
        <v>149</v>
      </c>
      <c r="BE450" s="191">
        <f>IF(N450="základní",J450,0)</f>
        <v>0</v>
      </c>
      <c r="BF450" s="191">
        <f>IF(N450="snížená",J450,0)</f>
        <v>0</v>
      </c>
      <c r="BG450" s="191">
        <f>IF(N450="zákl. přenesená",J450,0)</f>
        <v>0</v>
      </c>
      <c r="BH450" s="191">
        <f>IF(N450="sníž. přenesená",J450,0)</f>
        <v>0</v>
      </c>
      <c r="BI450" s="191">
        <f>IF(N450="nulová",J450,0)</f>
        <v>0</v>
      </c>
      <c r="BJ450" s="19" t="s">
        <v>83</v>
      </c>
      <c r="BK450" s="191">
        <f>ROUND(I450*H450,2)</f>
        <v>0</v>
      </c>
      <c r="BL450" s="19" t="s">
        <v>150</v>
      </c>
      <c r="BM450" s="190" t="s">
        <v>400</v>
      </c>
    </row>
    <row r="451" spans="2:47" s="1" customFormat="1" ht="12">
      <c r="B451" s="38"/>
      <c r="D451" s="192" t="s">
        <v>158</v>
      </c>
      <c r="F451" s="193" t="s">
        <v>401</v>
      </c>
      <c r="I451" s="123"/>
      <c r="L451" s="38"/>
      <c r="M451" s="194"/>
      <c r="N451" s="71"/>
      <c r="O451" s="71"/>
      <c r="P451" s="71"/>
      <c r="Q451" s="71"/>
      <c r="R451" s="71"/>
      <c r="S451" s="71"/>
      <c r="T451" s="72"/>
      <c r="AT451" s="19" t="s">
        <v>158</v>
      </c>
      <c r="AU451" s="19" t="s">
        <v>85</v>
      </c>
    </row>
    <row r="452" spans="2:51" s="12" customFormat="1" ht="12">
      <c r="B452" s="195"/>
      <c r="D452" s="192" t="s">
        <v>160</v>
      </c>
      <c r="E452" s="196" t="s">
        <v>3</v>
      </c>
      <c r="F452" s="197" t="s">
        <v>161</v>
      </c>
      <c r="H452" s="196" t="s">
        <v>3</v>
      </c>
      <c r="I452" s="198"/>
      <c r="L452" s="195"/>
      <c r="M452" s="199"/>
      <c r="N452" s="200"/>
      <c r="O452" s="200"/>
      <c r="P452" s="200"/>
      <c r="Q452" s="200"/>
      <c r="R452" s="200"/>
      <c r="S452" s="200"/>
      <c r="T452" s="201"/>
      <c r="AT452" s="196" t="s">
        <v>160</v>
      </c>
      <c r="AU452" s="196" t="s">
        <v>85</v>
      </c>
      <c r="AV452" s="12" t="s">
        <v>83</v>
      </c>
      <c r="AW452" s="12" t="s">
        <v>36</v>
      </c>
      <c r="AX452" s="12" t="s">
        <v>75</v>
      </c>
      <c r="AY452" s="196" t="s">
        <v>149</v>
      </c>
    </row>
    <row r="453" spans="2:51" s="12" customFormat="1" ht="12">
      <c r="B453" s="195"/>
      <c r="D453" s="192" t="s">
        <v>160</v>
      </c>
      <c r="E453" s="196" t="s">
        <v>3</v>
      </c>
      <c r="F453" s="197" t="s">
        <v>164</v>
      </c>
      <c r="H453" s="196" t="s">
        <v>3</v>
      </c>
      <c r="I453" s="198"/>
      <c r="L453" s="195"/>
      <c r="M453" s="199"/>
      <c r="N453" s="200"/>
      <c r="O453" s="200"/>
      <c r="P453" s="200"/>
      <c r="Q453" s="200"/>
      <c r="R453" s="200"/>
      <c r="S453" s="200"/>
      <c r="T453" s="201"/>
      <c r="AT453" s="196" t="s">
        <v>160</v>
      </c>
      <c r="AU453" s="196" t="s">
        <v>85</v>
      </c>
      <c r="AV453" s="12" t="s">
        <v>83</v>
      </c>
      <c r="AW453" s="12" t="s">
        <v>36</v>
      </c>
      <c r="AX453" s="12" t="s">
        <v>75</v>
      </c>
      <c r="AY453" s="196" t="s">
        <v>149</v>
      </c>
    </row>
    <row r="454" spans="2:51" s="12" customFormat="1" ht="12">
      <c r="B454" s="195"/>
      <c r="D454" s="192" t="s">
        <v>160</v>
      </c>
      <c r="E454" s="196" t="s">
        <v>3</v>
      </c>
      <c r="F454" s="197" t="s">
        <v>165</v>
      </c>
      <c r="H454" s="196" t="s">
        <v>3</v>
      </c>
      <c r="I454" s="198"/>
      <c r="L454" s="195"/>
      <c r="M454" s="199"/>
      <c r="N454" s="200"/>
      <c r="O454" s="200"/>
      <c r="P454" s="200"/>
      <c r="Q454" s="200"/>
      <c r="R454" s="200"/>
      <c r="S454" s="200"/>
      <c r="T454" s="201"/>
      <c r="AT454" s="196" t="s">
        <v>160</v>
      </c>
      <c r="AU454" s="196" t="s">
        <v>85</v>
      </c>
      <c r="AV454" s="12" t="s">
        <v>83</v>
      </c>
      <c r="AW454" s="12" t="s">
        <v>36</v>
      </c>
      <c r="AX454" s="12" t="s">
        <v>75</v>
      </c>
      <c r="AY454" s="196" t="s">
        <v>149</v>
      </c>
    </row>
    <row r="455" spans="2:51" s="12" customFormat="1" ht="12">
      <c r="B455" s="195"/>
      <c r="D455" s="192" t="s">
        <v>160</v>
      </c>
      <c r="E455" s="196" t="s">
        <v>3</v>
      </c>
      <c r="F455" s="197" t="s">
        <v>166</v>
      </c>
      <c r="H455" s="196" t="s">
        <v>3</v>
      </c>
      <c r="I455" s="198"/>
      <c r="L455" s="195"/>
      <c r="M455" s="199"/>
      <c r="N455" s="200"/>
      <c r="O455" s="200"/>
      <c r="P455" s="200"/>
      <c r="Q455" s="200"/>
      <c r="R455" s="200"/>
      <c r="S455" s="200"/>
      <c r="T455" s="201"/>
      <c r="AT455" s="196" t="s">
        <v>160</v>
      </c>
      <c r="AU455" s="196" t="s">
        <v>85</v>
      </c>
      <c r="AV455" s="12" t="s">
        <v>83</v>
      </c>
      <c r="AW455" s="12" t="s">
        <v>36</v>
      </c>
      <c r="AX455" s="12" t="s">
        <v>75</v>
      </c>
      <c r="AY455" s="196" t="s">
        <v>149</v>
      </c>
    </row>
    <row r="456" spans="2:51" s="12" customFormat="1" ht="12">
      <c r="B456" s="195"/>
      <c r="D456" s="192" t="s">
        <v>160</v>
      </c>
      <c r="E456" s="196" t="s">
        <v>3</v>
      </c>
      <c r="F456" s="197" t="s">
        <v>167</v>
      </c>
      <c r="H456" s="196" t="s">
        <v>3</v>
      </c>
      <c r="I456" s="198"/>
      <c r="L456" s="195"/>
      <c r="M456" s="199"/>
      <c r="N456" s="200"/>
      <c r="O456" s="200"/>
      <c r="P456" s="200"/>
      <c r="Q456" s="200"/>
      <c r="R456" s="200"/>
      <c r="S456" s="200"/>
      <c r="T456" s="201"/>
      <c r="AT456" s="196" t="s">
        <v>160</v>
      </c>
      <c r="AU456" s="196" t="s">
        <v>85</v>
      </c>
      <c r="AV456" s="12" t="s">
        <v>83</v>
      </c>
      <c r="AW456" s="12" t="s">
        <v>36</v>
      </c>
      <c r="AX456" s="12" t="s">
        <v>75</v>
      </c>
      <c r="AY456" s="196" t="s">
        <v>149</v>
      </c>
    </row>
    <row r="457" spans="2:51" s="12" customFormat="1" ht="12">
      <c r="B457" s="195"/>
      <c r="D457" s="192" t="s">
        <v>160</v>
      </c>
      <c r="E457" s="196" t="s">
        <v>3</v>
      </c>
      <c r="F457" s="197" t="s">
        <v>402</v>
      </c>
      <c r="H457" s="196" t="s">
        <v>3</v>
      </c>
      <c r="I457" s="198"/>
      <c r="L457" s="195"/>
      <c r="M457" s="199"/>
      <c r="N457" s="200"/>
      <c r="O457" s="200"/>
      <c r="P457" s="200"/>
      <c r="Q457" s="200"/>
      <c r="R457" s="200"/>
      <c r="S457" s="200"/>
      <c r="T457" s="201"/>
      <c r="AT457" s="196" t="s">
        <v>160</v>
      </c>
      <c r="AU457" s="196" t="s">
        <v>85</v>
      </c>
      <c r="AV457" s="12" t="s">
        <v>83</v>
      </c>
      <c r="AW457" s="12" t="s">
        <v>36</v>
      </c>
      <c r="AX457" s="12" t="s">
        <v>75</v>
      </c>
      <c r="AY457" s="196" t="s">
        <v>149</v>
      </c>
    </row>
    <row r="458" spans="2:51" s="13" customFormat="1" ht="12">
      <c r="B458" s="202"/>
      <c r="D458" s="192" t="s">
        <v>160</v>
      </c>
      <c r="E458" s="203" t="s">
        <v>3</v>
      </c>
      <c r="F458" s="204" t="s">
        <v>403</v>
      </c>
      <c r="H458" s="205">
        <v>0.223</v>
      </c>
      <c r="I458" s="206"/>
      <c r="L458" s="202"/>
      <c r="M458" s="207"/>
      <c r="N458" s="208"/>
      <c r="O458" s="208"/>
      <c r="P458" s="208"/>
      <c r="Q458" s="208"/>
      <c r="R458" s="208"/>
      <c r="S458" s="208"/>
      <c r="T458" s="209"/>
      <c r="AT458" s="203" t="s">
        <v>160</v>
      </c>
      <c r="AU458" s="203" t="s">
        <v>85</v>
      </c>
      <c r="AV458" s="13" t="s">
        <v>85</v>
      </c>
      <c r="AW458" s="13" t="s">
        <v>36</v>
      </c>
      <c r="AX458" s="13" t="s">
        <v>83</v>
      </c>
      <c r="AY458" s="203" t="s">
        <v>149</v>
      </c>
    </row>
    <row r="459" spans="2:65" s="1" customFormat="1" ht="16.5" customHeight="1">
      <c r="B459" s="178"/>
      <c r="C459" s="218" t="s">
        <v>404</v>
      </c>
      <c r="D459" s="218" t="s">
        <v>171</v>
      </c>
      <c r="E459" s="219" t="s">
        <v>405</v>
      </c>
      <c r="F459" s="220" t="s">
        <v>406</v>
      </c>
      <c r="G459" s="221" t="s">
        <v>174</v>
      </c>
      <c r="H459" s="222">
        <v>75.813</v>
      </c>
      <c r="I459" s="223"/>
      <c r="J459" s="224">
        <f>ROUND(I459*H459,2)</f>
        <v>0</v>
      </c>
      <c r="K459" s="220" t="s">
        <v>156</v>
      </c>
      <c r="L459" s="225"/>
      <c r="M459" s="226" t="s">
        <v>3</v>
      </c>
      <c r="N459" s="227" t="s">
        <v>46</v>
      </c>
      <c r="O459" s="71"/>
      <c r="P459" s="188">
        <f>O459*H459</f>
        <v>0</v>
      </c>
      <c r="Q459" s="188">
        <v>0.0041</v>
      </c>
      <c r="R459" s="188">
        <f>Q459*H459</f>
        <v>0.31083330000000003</v>
      </c>
      <c r="S459" s="188">
        <v>0</v>
      </c>
      <c r="T459" s="189">
        <f>S459*H459</f>
        <v>0</v>
      </c>
      <c r="AR459" s="190" t="s">
        <v>175</v>
      </c>
      <c r="AT459" s="190" t="s">
        <v>171</v>
      </c>
      <c r="AU459" s="190" t="s">
        <v>85</v>
      </c>
      <c r="AY459" s="19" t="s">
        <v>149</v>
      </c>
      <c r="BE459" s="191">
        <f>IF(N459="základní",J459,0)</f>
        <v>0</v>
      </c>
      <c r="BF459" s="191">
        <f>IF(N459="snížená",J459,0)</f>
        <v>0</v>
      </c>
      <c r="BG459" s="191">
        <f>IF(N459="zákl. přenesená",J459,0)</f>
        <v>0</v>
      </c>
      <c r="BH459" s="191">
        <f>IF(N459="sníž. přenesená",J459,0)</f>
        <v>0</v>
      </c>
      <c r="BI459" s="191">
        <f>IF(N459="nulová",J459,0)</f>
        <v>0</v>
      </c>
      <c r="BJ459" s="19" t="s">
        <v>83</v>
      </c>
      <c r="BK459" s="191">
        <f>ROUND(I459*H459,2)</f>
        <v>0</v>
      </c>
      <c r="BL459" s="19" t="s">
        <v>150</v>
      </c>
      <c r="BM459" s="190" t="s">
        <v>407</v>
      </c>
    </row>
    <row r="460" spans="2:51" s="12" customFormat="1" ht="12">
      <c r="B460" s="195"/>
      <c r="D460" s="192" t="s">
        <v>160</v>
      </c>
      <c r="E460" s="196" t="s">
        <v>3</v>
      </c>
      <c r="F460" s="197" t="s">
        <v>161</v>
      </c>
      <c r="H460" s="196" t="s">
        <v>3</v>
      </c>
      <c r="I460" s="198"/>
      <c r="L460" s="195"/>
      <c r="M460" s="199"/>
      <c r="N460" s="200"/>
      <c r="O460" s="200"/>
      <c r="P460" s="200"/>
      <c r="Q460" s="200"/>
      <c r="R460" s="200"/>
      <c r="S460" s="200"/>
      <c r="T460" s="201"/>
      <c r="AT460" s="196" t="s">
        <v>160</v>
      </c>
      <c r="AU460" s="196" t="s">
        <v>85</v>
      </c>
      <c r="AV460" s="12" t="s">
        <v>83</v>
      </c>
      <c r="AW460" s="12" t="s">
        <v>36</v>
      </c>
      <c r="AX460" s="12" t="s">
        <v>75</v>
      </c>
      <c r="AY460" s="196" t="s">
        <v>149</v>
      </c>
    </row>
    <row r="461" spans="2:51" s="12" customFormat="1" ht="12">
      <c r="B461" s="195"/>
      <c r="D461" s="192" t="s">
        <v>160</v>
      </c>
      <c r="E461" s="196" t="s">
        <v>3</v>
      </c>
      <c r="F461" s="197" t="s">
        <v>164</v>
      </c>
      <c r="H461" s="196" t="s">
        <v>3</v>
      </c>
      <c r="I461" s="198"/>
      <c r="L461" s="195"/>
      <c r="M461" s="199"/>
      <c r="N461" s="200"/>
      <c r="O461" s="200"/>
      <c r="P461" s="200"/>
      <c r="Q461" s="200"/>
      <c r="R461" s="200"/>
      <c r="S461" s="200"/>
      <c r="T461" s="201"/>
      <c r="AT461" s="196" t="s">
        <v>160</v>
      </c>
      <c r="AU461" s="196" t="s">
        <v>85</v>
      </c>
      <c r="AV461" s="12" t="s">
        <v>83</v>
      </c>
      <c r="AW461" s="12" t="s">
        <v>36</v>
      </c>
      <c r="AX461" s="12" t="s">
        <v>75</v>
      </c>
      <c r="AY461" s="196" t="s">
        <v>149</v>
      </c>
    </row>
    <row r="462" spans="2:51" s="12" customFormat="1" ht="12">
      <c r="B462" s="195"/>
      <c r="D462" s="192" t="s">
        <v>160</v>
      </c>
      <c r="E462" s="196" t="s">
        <v>3</v>
      </c>
      <c r="F462" s="197" t="s">
        <v>165</v>
      </c>
      <c r="H462" s="196" t="s">
        <v>3</v>
      </c>
      <c r="I462" s="198"/>
      <c r="L462" s="195"/>
      <c r="M462" s="199"/>
      <c r="N462" s="200"/>
      <c r="O462" s="200"/>
      <c r="P462" s="200"/>
      <c r="Q462" s="200"/>
      <c r="R462" s="200"/>
      <c r="S462" s="200"/>
      <c r="T462" s="201"/>
      <c r="AT462" s="196" t="s">
        <v>160</v>
      </c>
      <c r="AU462" s="196" t="s">
        <v>85</v>
      </c>
      <c r="AV462" s="12" t="s">
        <v>83</v>
      </c>
      <c r="AW462" s="12" t="s">
        <v>36</v>
      </c>
      <c r="AX462" s="12" t="s">
        <v>75</v>
      </c>
      <c r="AY462" s="196" t="s">
        <v>149</v>
      </c>
    </row>
    <row r="463" spans="2:51" s="12" customFormat="1" ht="12">
      <c r="B463" s="195"/>
      <c r="D463" s="192" t="s">
        <v>160</v>
      </c>
      <c r="E463" s="196" t="s">
        <v>3</v>
      </c>
      <c r="F463" s="197" t="s">
        <v>166</v>
      </c>
      <c r="H463" s="196" t="s">
        <v>3</v>
      </c>
      <c r="I463" s="198"/>
      <c r="L463" s="195"/>
      <c r="M463" s="199"/>
      <c r="N463" s="200"/>
      <c r="O463" s="200"/>
      <c r="P463" s="200"/>
      <c r="Q463" s="200"/>
      <c r="R463" s="200"/>
      <c r="S463" s="200"/>
      <c r="T463" s="201"/>
      <c r="AT463" s="196" t="s">
        <v>160</v>
      </c>
      <c r="AU463" s="196" t="s">
        <v>85</v>
      </c>
      <c r="AV463" s="12" t="s">
        <v>83</v>
      </c>
      <c r="AW463" s="12" t="s">
        <v>36</v>
      </c>
      <c r="AX463" s="12" t="s">
        <v>75</v>
      </c>
      <c r="AY463" s="196" t="s">
        <v>149</v>
      </c>
    </row>
    <row r="464" spans="2:51" s="12" customFormat="1" ht="12">
      <c r="B464" s="195"/>
      <c r="D464" s="192" t="s">
        <v>160</v>
      </c>
      <c r="E464" s="196" t="s">
        <v>3</v>
      </c>
      <c r="F464" s="197" t="s">
        <v>167</v>
      </c>
      <c r="H464" s="196" t="s">
        <v>3</v>
      </c>
      <c r="I464" s="198"/>
      <c r="L464" s="195"/>
      <c r="M464" s="199"/>
      <c r="N464" s="200"/>
      <c r="O464" s="200"/>
      <c r="P464" s="200"/>
      <c r="Q464" s="200"/>
      <c r="R464" s="200"/>
      <c r="S464" s="200"/>
      <c r="T464" s="201"/>
      <c r="AT464" s="196" t="s">
        <v>160</v>
      </c>
      <c r="AU464" s="196" t="s">
        <v>85</v>
      </c>
      <c r="AV464" s="12" t="s">
        <v>83</v>
      </c>
      <c r="AW464" s="12" t="s">
        <v>36</v>
      </c>
      <c r="AX464" s="12" t="s">
        <v>75</v>
      </c>
      <c r="AY464" s="196" t="s">
        <v>149</v>
      </c>
    </row>
    <row r="465" spans="2:51" s="12" customFormat="1" ht="12">
      <c r="B465" s="195"/>
      <c r="D465" s="192" t="s">
        <v>160</v>
      </c>
      <c r="E465" s="196" t="s">
        <v>3</v>
      </c>
      <c r="F465" s="197" t="s">
        <v>402</v>
      </c>
      <c r="H465" s="196" t="s">
        <v>3</v>
      </c>
      <c r="I465" s="198"/>
      <c r="L465" s="195"/>
      <c r="M465" s="199"/>
      <c r="N465" s="200"/>
      <c r="O465" s="200"/>
      <c r="P465" s="200"/>
      <c r="Q465" s="200"/>
      <c r="R465" s="200"/>
      <c r="S465" s="200"/>
      <c r="T465" s="201"/>
      <c r="AT465" s="196" t="s">
        <v>160</v>
      </c>
      <c r="AU465" s="196" t="s">
        <v>85</v>
      </c>
      <c r="AV465" s="12" t="s">
        <v>83</v>
      </c>
      <c r="AW465" s="12" t="s">
        <v>36</v>
      </c>
      <c r="AX465" s="12" t="s">
        <v>75</v>
      </c>
      <c r="AY465" s="196" t="s">
        <v>149</v>
      </c>
    </row>
    <row r="466" spans="2:51" s="12" customFormat="1" ht="12">
      <c r="B466" s="195"/>
      <c r="D466" s="192" t="s">
        <v>160</v>
      </c>
      <c r="E466" s="196" t="s">
        <v>3</v>
      </c>
      <c r="F466" s="197" t="s">
        <v>408</v>
      </c>
      <c r="H466" s="196" t="s">
        <v>3</v>
      </c>
      <c r="I466" s="198"/>
      <c r="L466" s="195"/>
      <c r="M466" s="199"/>
      <c r="N466" s="200"/>
      <c r="O466" s="200"/>
      <c r="P466" s="200"/>
      <c r="Q466" s="200"/>
      <c r="R466" s="200"/>
      <c r="S466" s="200"/>
      <c r="T466" s="201"/>
      <c r="AT466" s="196" t="s">
        <v>160</v>
      </c>
      <c r="AU466" s="196" t="s">
        <v>85</v>
      </c>
      <c r="AV466" s="12" t="s">
        <v>83</v>
      </c>
      <c r="AW466" s="12" t="s">
        <v>36</v>
      </c>
      <c r="AX466" s="12" t="s">
        <v>75</v>
      </c>
      <c r="AY466" s="196" t="s">
        <v>149</v>
      </c>
    </row>
    <row r="467" spans="2:51" s="13" customFormat="1" ht="12">
      <c r="B467" s="202"/>
      <c r="D467" s="192" t="s">
        <v>160</v>
      </c>
      <c r="E467" s="203" t="s">
        <v>3</v>
      </c>
      <c r="F467" s="204" t="s">
        <v>409</v>
      </c>
      <c r="H467" s="205">
        <v>74.326</v>
      </c>
      <c r="I467" s="206"/>
      <c r="L467" s="202"/>
      <c r="M467" s="207"/>
      <c r="N467" s="208"/>
      <c r="O467" s="208"/>
      <c r="P467" s="208"/>
      <c r="Q467" s="208"/>
      <c r="R467" s="208"/>
      <c r="S467" s="208"/>
      <c r="T467" s="209"/>
      <c r="AT467" s="203" t="s">
        <v>160</v>
      </c>
      <c r="AU467" s="203" t="s">
        <v>85</v>
      </c>
      <c r="AV467" s="13" t="s">
        <v>85</v>
      </c>
      <c r="AW467" s="13" t="s">
        <v>36</v>
      </c>
      <c r="AX467" s="13" t="s">
        <v>83</v>
      </c>
      <c r="AY467" s="203" t="s">
        <v>149</v>
      </c>
    </row>
    <row r="468" spans="2:51" s="13" customFormat="1" ht="12">
      <c r="B468" s="202"/>
      <c r="D468" s="192" t="s">
        <v>160</v>
      </c>
      <c r="F468" s="204" t="s">
        <v>410</v>
      </c>
      <c r="H468" s="205">
        <v>75.813</v>
      </c>
      <c r="I468" s="206"/>
      <c r="L468" s="202"/>
      <c r="M468" s="207"/>
      <c r="N468" s="208"/>
      <c r="O468" s="208"/>
      <c r="P468" s="208"/>
      <c r="Q468" s="208"/>
      <c r="R468" s="208"/>
      <c r="S468" s="208"/>
      <c r="T468" s="209"/>
      <c r="AT468" s="203" t="s">
        <v>160</v>
      </c>
      <c r="AU468" s="203" t="s">
        <v>85</v>
      </c>
      <c r="AV468" s="13" t="s">
        <v>85</v>
      </c>
      <c r="AW468" s="13" t="s">
        <v>4</v>
      </c>
      <c r="AX468" s="13" t="s">
        <v>83</v>
      </c>
      <c r="AY468" s="203" t="s">
        <v>149</v>
      </c>
    </row>
    <row r="469" spans="2:63" s="11" customFormat="1" ht="20.85" customHeight="1">
      <c r="B469" s="165"/>
      <c r="D469" s="166" t="s">
        <v>74</v>
      </c>
      <c r="E469" s="176" t="s">
        <v>411</v>
      </c>
      <c r="F469" s="176" t="s">
        <v>412</v>
      </c>
      <c r="I469" s="168"/>
      <c r="J469" s="177">
        <f>BK469</f>
        <v>0</v>
      </c>
      <c r="L469" s="165"/>
      <c r="M469" s="170"/>
      <c r="N469" s="171"/>
      <c r="O469" s="171"/>
      <c r="P469" s="172">
        <f>P470</f>
        <v>0</v>
      </c>
      <c r="Q469" s="171"/>
      <c r="R469" s="172">
        <f>R470</f>
        <v>0</v>
      </c>
      <c r="S469" s="171"/>
      <c r="T469" s="173">
        <f>T470</f>
        <v>0</v>
      </c>
      <c r="AR469" s="166" t="s">
        <v>83</v>
      </c>
      <c r="AT469" s="174" t="s">
        <v>74</v>
      </c>
      <c r="AU469" s="174" t="s">
        <v>85</v>
      </c>
      <c r="AY469" s="166" t="s">
        <v>149</v>
      </c>
      <c r="BK469" s="175">
        <f>BK470</f>
        <v>0</v>
      </c>
    </row>
    <row r="470" spans="2:65" s="1" customFormat="1" ht="16.5" customHeight="1">
      <c r="B470" s="178"/>
      <c r="C470" s="179" t="s">
        <v>413</v>
      </c>
      <c r="D470" s="179" t="s">
        <v>152</v>
      </c>
      <c r="E470" s="180" t="s">
        <v>414</v>
      </c>
      <c r="F470" s="181" t="s">
        <v>415</v>
      </c>
      <c r="G470" s="182" t="s">
        <v>174</v>
      </c>
      <c r="H470" s="183">
        <v>1</v>
      </c>
      <c r="I470" s="184"/>
      <c r="J470" s="185">
        <f>ROUND(I470*H470,2)</f>
        <v>0</v>
      </c>
      <c r="K470" s="181" t="s">
        <v>3</v>
      </c>
      <c r="L470" s="38"/>
      <c r="M470" s="186" t="s">
        <v>3</v>
      </c>
      <c r="N470" s="187" t="s">
        <v>46</v>
      </c>
      <c r="O470" s="71"/>
      <c r="P470" s="188">
        <f>O470*H470</f>
        <v>0</v>
      </c>
      <c r="Q470" s="188">
        <v>0</v>
      </c>
      <c r="R470" s="188">
        <f>Q470*H470</f>
        <v>0</v>
      </c>
      <c r="S470" s="188">
        <v>0</v>
      </c>
      <c r="T470" s="189">
        <f>S470*H470</f>
        <v>0</v>
      </c>
      <c r="AR470" s="190" t="s">
        <v>150</v>
      </c>
      <c r="AT470" s="190" t="s">
        <v>152</v>
      </c>
      <c r="AU470" s="190" t="s">
        <v>179</v>
      </c>
      <c r="AY470" s="19" t="s">
        <v>149</v>
      </c>
      <c r="BE470" s="191">
        <f>IF(N470="základní",J470,0)</f>
        <v>0</v>
      </c>
      <c r="BF470" s="191">
        <f>IF(N470="snížená",J470,0)</f>
        <v>0</v>
      </c>
      <c r="BG470" s="191">
        <f>IF(N470="zákl. přenesená",J470,0)</f>
        <v>0</v>
      </c>
      <c r="BH470" s="191">
        <f>IF(N470="sníž. přenesená",J470,0)</f>
        <v>0</v>
      </c>
      <c r="BI470" s="191">
        <f>IF(N470="nulová",J470,0)</f>
        <v>0</v>
      </c>
      <c r="BJ470" s="19" t="s">
        <v>83</v>
      </c>
      <c r="BK470" s="191">
        <f>ROUND(I470*H470,2)</f>
        <v>0</v>
      </c>
      <c r="BL470" s="19" t="s">
        <v>150</v>
      </c>
      <c r="BM470" s="190" t="s">
        <v>416</v>
      </c>
    </row>
    <row r="471" spans="2:63" s="11" customFormat="1" ht="22.8" customHeight="1">
      <c r="B471" s="165"/>
      <c r="D471" s="166" t="s">
        <v>74</v>
      </c>
      <c r="E471" s="176" t="s">
        <v>417</v>
      </c>
      <c r="F471" s="176" t="s">
        <v>418</v>
      </c>
      <c r="I471" s="168"/>
      <c r="J471" s="177">
        <f>BK471</f>
        <v>0</v>
      </c>
      <c r="L471" s="165"/>
      <c r="M471" s="170"/>
      <c r="N471" s="171"/>
      <c r="O471" s="171"/>
      <c r="P471" s="172">
        <f>SUM(P472:P491)</f>
        <v>0</v>
      </c>
      <c r="Q471" s="171"/>
      <c r="R471" s="172">
        <f>SUM(R472:R491)</f>
        <v>0</v>
      </c>
      <c r="S471" s="171"/>
      <c r="T471" s="173">
        <f>SUM(T472:T491)</f>
        <v>0</v>
      </c>
      <c r="AR471" s="166" t="s">
        <v>83</v>
      </c>
      <c r="AT471" s="174" t="s">
        <v>74</v>
      </c>
      <c r="AU471" s="174" t="s">
        <v>83</v>
      </c>
      <c r="AY471" s="166" t="s">
        <v>149</v>
      </c>
      <c r="BK471" s="175">
        <f>SUM(BK472:BK491)</f>
        <v>0</v>
      </c>
    </row>
    <row r="472" spans="2:65" s="1" customFormat="1" ht="24" customHeight="1">
      <c r="B472" s="178"/>
      <c r="C472" s="179" t="s">
        <v>419</v>
      </c>
      <c r="D472" s="179" t="s">
        <v>152</v>
      </c>
      <c r="E472" s="180" t="s">
        <v>420</v>
      </c>
      <c r="F472" s="181" t="s">
        <v>421</v>
      </c>
      <c r="G472" s="182" t="s">
        <v>316</v>
      </c>
      <c r="H472" s="183">
        <v>25.401</v>
      </c>
      <c r="I472" s="184"/>
      <c r="J472" s="185">
        <f>ROUND(I472*H472,2)</f>
        <v>0</v>
      </c>
      <c r="K472" s="181" t="s">
        <v>156</v>
      </c>
      <c r="L472" s="38"/>
      <c r="M472" s="186" t="s">
        <v>3</v>
      </c>
      <c r="N472" s="187" t="s">
        <v>46</v>
      </c>
      <c r="O472" s="71"/>
      <c r="P472" s="188">
        <f>O472*H472</f>
        <v>0</v>
      </c>
      <c r="Q472" s="188">
        <v>0</v>
      </c>
      <c r="R472" s="188">
        <f>Q472*H472</f>
        <v>0</v>
      </c>
      <c r="S472" s="188">
        <v>0</v>
      </c>
      <c r="T472" s="189">
        <f>S472*H472</f>
        <v>0</v>
      </c>
      <c r="AR472" s="190" t="s">
        <v>150</v>
      </c>
      <c r="AT472" s="190" t="s">
        <v>152</v>
      </c>
      <c r="AU472" s="190" t="s">
        <v>85</v>
      </c>
      <c r="AY472" s="19" t="s">
        <v>149</v>
      </c>
      <c r="BE472" s="191">
        <f>IF(N472="základní",J472,0)</f>
        <v>0</v>
      </c>
      <c r="BF472" s="191">
        <f>IF(N472="snížená",J472,0)</f>
        <v>0</v>
      </c>
      <c r="BG472" s="191">
        <f>IF(N472="zákl. přenesená",J472,0)</f>
        <v>0</v>
      </c>
      <c r="BH472" s="191">
        <f>IF(N472="sníž. přenesená",J472,0)</f>
        <v>0</v>
      </c>
      <c r="BI472" s="191">
        <f>IF(N472="nulová",J472,0)</f>
        <v>0</v>
      </c>
      <c r="BJ472" s="19" t="s">
        <v>83</v>
      </c>
      <c r="BK472" s="191">
        <f>ROUND(I472*H472,2)</f>
        <v>0</v>
      </c>
      <c r="BL472" s="19" t="s">
        <v>150</v>
      </c>
      <c r="BM472" s="190" t="s">
        <v>422</v>
      </c>
    </row>
    <row r="473" spans="2:47" s="1" customFormat="1" ht="12">
      <c r="B473" s="38"/>
      <c r="D473" s="192" t="s">
        <v>158</v>
      </c>
      <c r="F473" s="193" t="s">
        <v>423</v>
      </c>
      <c r="I473" s="123"/>
      <c r="L473" s="38"/>
      <c r="M473" s="194"/>
      <c r="N473" s="71"/>
      <c r="O473" s="71"/>
      <c r="P473" s="71"/>
      <c r="Q473" s="71"/>
      <c r="R473" s="71"/>
      <c r="S473" s="71"/>
      <c r="T473" s="72"/>
      <c r="AT473" s="19" t="s">
        <v>158</v>
      </c>
      <c r="AU473" s="19" t="s">
        <v>85</v>
      </c>
    </row>
    <row r="474" spans="2:65" s="1" customFormat="1" ht="16.5" customHeight="1">
      <c r="B474" s="178"/>
      <c r="C474" s="179" t="s">
        <v>424</v>
      </c>
      <c r="D474" s="179" t="s">
        <v>152</v>
      </c>
      <c r="E474" s="180" t="s">
        <v>425</v>
      </c>
      <c r="F474" s="181" t="s">
        <v>426</v>
      </c>
      <c r="G474" s="182" t="s">
        <v>316</v>
      </c>
      <c r="H474" s="183">
        <v>25.401</v>
      </c>
      <c r="I474" s="184"/>
      <c r="J474" s="185">
        <f>ROUND(I474*H474,2)</f>
        <v>0</v>
      </c>
      <c r="K474" s="181" t="s">
        <v>156</v>
      </c>
      <c r="L474" s="38"/>
      <c r="M474" s="186" t="s">
        <v>3</v>
      </c>
      <c r="N474" s="187" t="s">
        <v>46</v>
      </c>
      <c r="O474" s="71"/>
      <c r="P474" s="188">
        <f>O474*H474</f>
        <v>0</v>
      </c>
      <c r="Q474" s="188">
        <v>0</v>
      </c>
      <c r="R474" s="188">
        <f>Q474*H474</f>
        <v>0</v>
      </c>
      <c r="S474" s="188">
        <v>0</v>
      </c>
      <c r="T474" s="189">
        <f>S474*H474</f>
        <v>0</v>
      </c>
      <c r="AR474" s="190" t="s">
        <v>150</v>
      </c>
      <c r="AT474" s="190" t="s">
        <v>152</v>
      </c>
      <c r="AU474" s="190" t="s">
        <v>85</v>
      </c>
      <c r="AY474" s="19" t="s">
        <v>149</v>
      </c>
      <c r="BE474" s="191">
        <f>IF(N474="základní",J474,0)</f>
        <v>0</v>
      </c>
      <c r="BF474" s="191">
        <f>IF(N474="snížená",J474,0)</f>
        <v>0</v>
      </c>
      <c r="BG474" s="191">
        <f>IF(N474="zákl. přenesená",J474,0)</f>
        <v>0</v>
      </c>
      <c r="BH474" s="191">
        <f>IF(N474="sníž. přenesená",J474,0)</f>
        <v>0</v>
      </c>
      <c r="BI474" s="191">
        <f>IF(N474="nulová",J474,0)</f>
        <v>0</v>
      </c>
      <c r="BJ474" s="19" t="s">
        <v>83</v>
      </c>
      <c r="BK474" s="191">
        <f>ROUND(I474*H474,2)</f>
        <v>0</v>
      </c>
      <c r="BL474" s="19" t="s">
        <v>150</v>
      </c>
      <c r="BM474" s="190" t="s">
        <v>427</v>
      </c>
    </row>
    <row r="475" spans="2:47" s="1" customFormat="1" ht="12">
      <c r="B475" s="38"/>
      <c r="D475" s="192" t="s">
        <v>158</v>
      </c>
      <c r="F475" s="193" t="s">
        <v>428</v>
      </c>
      <c r="I475" s="123"/>
      <c r="L475" s="38"/>
      <c r="M475" s="194"/>
      <c r="N475" s="71"/>
      <c r="O475" s="71"/>
      <c r="P475" s="71"/>
      <c r="Q475" s="71"/>
      <c r="R475" s="71"/>
      <c r="S475" s="71"/>
      <c r="T475" s="72"/>
      <c r="AT475" s="19" t="s">
        <v>158</v>
      </c>
      <c r="AU475" s="19" t="s">
        <v>85</v>
      </c>
    </row>
    <row r="476" spans="2:65" s="1" customFormat="1" ht="24" customHeight="1">
      <c r="B476" s="178"/>
      <c r="C476" s="179" t="s">
        <v>429</v>
      </c>
      <c r="D476" s="179" t="s">
        <v>152</v>
      </c>
      <c r="E476" s="180" t="s">
        <v>430</v>
      </c>
      <c r="F476" s="181" t="s">
        <v>431</v>
      </c>
      <c r="G476" s="182" t="s">
        <v>316</v>
      </c>
      <c r="H476" s="183">
        <v>508.02</v>
      </c>
      <c r="I476" s="184"/>
      <c r="J476" s="185">
        <f>ROUND(I476*H476,2)</f>
        <v>0</v>
      </c>
      <c r="K476" s="181" t="s">
        <v>156</v>
      </c>
      <c r="L476" s="38"/>
      <c r="M476" s="186" t="s">
        <v>3</v>
      </c>
      <c r="N476" s="187" t="s">
        <v>46</v>
      </c>
      <c r="O476" s="71"/>
      <c r="P476" s="188">
        <f>O476*H476</f>
        <v>0</v>
      </c>
      <c r="Q476" s="188">
        <v>0</v>
      </c>
      <c r="R476" s="188">
        <f>Q476*H476</f>
        <v>0</v>
      </c>
      <c r="S476" s="188">
        <v>0</v>
      </c>
      <c r="T476" s="189">
        <f>S476*H476</f>
        <v>0</v>
      </c>
      <c r="AR476" s="190" t="s">
        <v>150</v>
      </c>
      <c r="AT476" s="190" t="s">
        <v>152</v>
      </c>
      <c r="AU476" s="190" t="s">
        <v>85</v>
      </c>
      <c r="AY476" s="19" t="s">
        <v>149</v>
      </c>
      <c r="BE476" s="191">
        <f>IF(N476="základní",J476,0)</f>
        <v>0</v>
      </c>
      <c r="BF476" s="191">
        <f>IF(N476="snížená",J476,0)</f>
        <v>0</v>
      </c>
      <c r="BG476" s="191">
        <f>IF(N476="zákl. přenesená",J476,0)</f>
        <v>0</v>
      </c>
      <c r="BH476" s="191">
        <f>IF(N476="sníž. přenesená",J476,0)</f>
        <v>0</v>
      </c>
      <c r="BI476" s="191">
        <f>IF(N476="nulová",J476,0)</f>
        <v>0</v>
      </c>
      <c r="BJ476" s="19" t="s">
        <v>83</v>
      </c>
      <c r="BK476" s="191">
        <f>ROUND(I476*H476,2)</f>
        <v>0</v>
      </c>
      <c r="BL476" s="19" t="s">
        <v>150</v>
      </c>
      <c r="BM476" s="190" t="s">
        <v>432</v>
      </c>
    </row>
    <row r="477" spans="2:47" s="1" customFormat="1" ht="12">
      <c r="B477" s="38"/>
      <c r="D477" s="192" t="s">
        <v>158</v>
      </c>
      <c r="F477" s="193" t="s">
        <v>428</v>
      </c>
      <c r="I477" s="123"/>
      <c r="L477" s="38"/>
      <c r="M477" s="194"/>
      <c r="N477" s="71"/>
      <c r="O477" s="71"/>
      <c r="P477" s="71"/>
      <c r="Q477" s="71"/>
      <c r="R477" s="71"/>
      <c r="S477" s="71"/>
      <c r="T477" s="72"/>
      <c r="AT477" s="19" t="s">
        <v>158</v>
      </c>
      <c r="AU477" s="19" t="s">
        <v>85</v>
      </c>
    </row>
    <row r="478" spans="2:51" s="13" customFormat="1" ht="12">
      <c r="B478" s="202"/>
      <c r="D478" s="192" t="s">
        <v>160</v>
      </c>
      <c r="F478" s="204" t="s">
        <v>433</v>
      </c>
      <c r="H478" s="205">
        <v>508.02</v>
      </c>
      <c r="I478" s="206"/>
      <c r="L478" s="202"/>
      <c r="M478" s="207"/>
      <c r="N478" s="208"/>
      <c r="O478" s="208"/>
      <c r="P478" s="208"/>
      <c r="Q478" s="208"/>
      <c r="R478" s="208"/>
      <c r="S478" s="208"/>
      <c r="T478" s="209"/>
      <c r="AT478" s="203" t="s">
        <v>160</v>
      </c>
      <c r="AU478" s="203" t="s">
        <v>85</v>
      </c>
      <c r="AV478" s="13" t="s">
        <v>85</v>
      </c>
      <c r="AW478" s="13" t="s">
        <v>4</v>
      </c>
      <c r="AX478" s="13" t="s">
        <v>83</v>
      </c>
      <c r="AY478" s="203" t="s">
        <v>149</v>
      </c>
    </row>
    <row r="479" spans="2:65" s="1" customFormat="1" ht="24" customHeight="1">
      <c r="B479" s="178"/>
      <c r="C479" s="179" t="s">
        <v>434</v>
      </c>
      <c r="D479" s="179" t="s">
        <v>152</v>
      </c>
      <c r="E479" s="180" t="s">
        <v>435</v>
      </c>
      <c r="F479" s="181" t="s">
        <v>436</v>
      </c>
      <c r="G479" s="182" t="s">
        <v>316</v>
      </c>
      <c r="H479" s="183">
        <v>1.1</v>
      </c>
      <c r="I479" s="184"/>
      <c r="J479" s="185">
        <f>ROUND(I479*H479,2)</f>
        <v>0</v>
      </c>
      <c r="K479" s="181" t="s">
        <v>156</v>
      </c>
      <c r="L479" s="38"/>
      <c r="M479" s="186" t="s">
        <v>3</v>
      </c>
      <c r="N479" s="187" t="s">
        <v>46</v>
      </c>
      <c r="O479" s="71"/>
      <c r="P479" s="188">
        <f>O479*H479</f>
        <v>0</v>
      </c>
      <c r="Q479" s="188">
        <v>0</v>
      </c>
      <c r="R479" s="188">
        <f>Q479*H479</f>
        <v>0</v>
      </c>
      <c r="S479" s="188">
        <v>0</v>
      </c>
      <c r="T479" s="189">
        <f>S479*H479</f>
        <v>0</v>
      </c>
      <c r="AR479" s="190" t="s">
        <v>150</v>
      </c>
      <c r="AT479" s="190" t="s">
        <v>152</v>
      </c>
      <c r="AU479" s="190" t="s">
        <v>85</v>
      </c>
      <c r="AY479" s="19" t="s">
        <v>149</v>
      </c>
      <c r="BE479" s="191">
        <f>IF(N479="základní",J479,0)</f>
        <v>0</v>
      </c>
      <c r="BF479" s="191">
        <f>IF(N479="snížená",J479,0)</f>
        <v>0</v>
      </c>
      <c r="BG479" s="191">
        <f>IF(N479="zákl. přenesená",J479,0)</f>
        <v>0</v>
      </c>
      <c r="BH479" s="191">
        <f>IF(N479="sníž. přenesená",J479,0)</f>
        <v>0</v>
      </c>
      <c r="BI479" s="191">
        <f>IF(N479="nulová",J479,0)</f>
        <v>0</v>
      </c>
      <c r="BJ479" s="19" t="s">
        <v>83</v>
      </c>
      <c r="BK479" s="191">
        <f>ROUND(I479*H479,2)</f>
        <v>0</v>
      </c>
      <c r="BL479" s="19" t="s">
        <v>150</v>
      </c>
      <c r="BM479" s="190" t="s">
        <v>437</v>
      </c>
    </row>
    <row r="480" spans="2:47" s="1" customFormat="1" ht="12">
      <c r="B480" s="38"/>
      <c r="D480" s="192" t="s">
        <v>158</v>
      </c>
      <c r="F480" s="193" t="s">
        <v>438</v>
      </c>
      <c r="I480" s="123"/>
      <c r="L480" s="38"/>
      <c r="M480" s="194"/>
      <c r="N480" s="71"/>
      <c r="O480" s="71"/>
      <c r="P480" s="71"/>
      <c r="Q480" s="71"/>
      <c r="R480" s="71"/>
      <c r="S480" s="71"/>
      <c r="T480" s="72"/>
      <c r="AT480" s="19" t="s">
        <v>158</v>
      </c>
      <c r="AU480" s="19" t="s">
        <v>85</v>
      </c>
    </row>
    <row r="481" spans="2:65" s="1" customFormat="1" ht="24" customHeight="1">
      <c r="B481" s="178"/>
      <c r="C481" s="179" t="s">
        <v>439</v>
      </c>
      <c r="D481" s="179" t="s">
        <v>152</v>
      </c>
      <c r="E481" s="180" t="s">
        <v>440</v>
      </c>
      <c r="F481" s="181" t="s">
        <v>441</v>
      </c>
      <c r="G481" s="182" t="s">
        <v>316</v>
      </c>
      <c r="H481" s="183">
        <v>2.179</v>
      </c>
      <c r="I481" s="184"/>
      <c r="J481" s="185">
        <f>ROUND(I481*H481,2)</f>
        <v>0</v>
      </c>
      <c r="K481" s="181" t="s">
        <v>156</v>
      </c>
      <c r="L481" s="38"/>
      <c r="M481" s="186" t="s">
        <v>3</v>
      </c>
      <c r="N481" s="187" t="s">
        <v>46</v>
      </c>
      <c r="O481" s="71"/>
      <c r="P481" s="188">
        <f>O481*H481</f>
        <v>0</v>
      </c>
      <c r="Q481" s="188">
        <v>0</v>
      </c>
      <c r="R481" s="188">
        <f>Q481*H481</f>
        <v>0</v>
      </c>
      <c r="S481" s="188">
        <v>0</v>
      </c>
      <c r="T481" s="189">
        <f>S481*H481</f>
        <v>0</v>
      </c>
      <c r="AR481" s="190" t="s">
        <v>150</v>
      </c>
      <c r="AT481" s="190" t="s">
        <v>152</v>
      </c>
      <c r="AU481" s="190" t="s">
        <v>85</v>
      </c>
      <c r="AY481" s="19" t="s">
        <v>149</v>
      </c>
      <c r="BE481" s="191">
        <f>IF(N481="základní",J481,0)</f>
        <v>0</v>
      </c>
      <c r="BF481" s="191">
        <f>IF(N481="snížená",J481,0)</f>
        <v>0</v>
      </c>
      <c r="BG481" s="191">
        <f>IF(N481="zákl. přenesená",J481,0)</f>
        <v>0</v>
      </c>
      <c r="BH481" s="191">
        <f>IF(N481="sníž. přenesená",J481,0)</f>
        <v>0</v>
      </c>
      <c r="BI481" s="191">
        <f>IF(N481="nulová",J481,0)</f>
        <v>0</v>
      </c>
      <c r="BJ481" s="19" t="s">
        <v>83</v>
      </c>
      <c r="BK481" s="191">
        <f>ROUND(I481*H481,2)</f>
        <v>0</v>
      </c>
      <c r="BL481" s="19" t="s">
        <v>150</v>
      </c>
      <c r="BM481" s="190" t="s">
        <v>442</v>
      </c>
    </row>
    <row r="482" spans="2:47" s="1" customFormat="1" ht="12">
      <c r="B482" s="38"/>
      <c r="D482" s="192" t="s">
        <v>158</v>
      </c>
      <c r="F482" s="193" t="s">
        <v>438</v>
      </c>
      <c r="I482" s="123"/>
      <c r="L482" s="38"/>
      <c r="M482" s="194"/>
      <c r="N482" s="71"/>
      <c r="O482" s="71"/>
      <c r="P482" s="71"/>
      <c r="Q482" s="71"/>
      <c r="R482" s="71"/>
      <c r="S482" s="71"/>
      <c r="T482" s="72"/>
      <c r="AT482" s="19" t="s">
        <v>158</v>
      </c>
      <c r="AU482" s="19" t="s">
        <v>85</v>
      </c>
    </row>
    <row r="483" spans="2:65" s="1" customFormat="1" ht="24" customHeight="1">
      <c r="B483" s="178"/>
      <c r="C483" s="179" t="s">
        <v>443</v>
      </c>
      <c r="D483" s="179" t="s">
        <v>152</v>
      </c>
      <c r="E483" s="180" t="s">
        <v>444</v>
      </c>
      <c r="F483" s="181" t="s">
        <v>445</v>
      </c>
      <c r="G483" s="182" t="s">
        <v>316</v>
      </c>
      <c r="H483" s="183">
        <v>11.258</v>
      </c>
      <c r="I483" s="184"/>
      <c r="J483" s="185">
        <f>ROUND(I483*H483,2)</f>
        <v>0</v>
      </c>
      <c r="K483" s="181" t="s">
        <v>156</v>
      </c>
      <c r="L483" s="38"/>
      <c r="M483" s="186" t="s">
        <v>3</v>
      </c>
      <c r="N483" s="187" t="s">
        <v>46</v>
      </c>
      <c r="O483" s="71"/>
      <c r="P483" s="188">
        <f>O483*H483</f>
        <v>0</v>
      </c>
      <c r="Q483" s="188">
        <v>0</v>
      </c>
      <c r="R483" s="188">
        <f>Q483*H483</f>
        <v>0</v>
      </c>
      <c r="S483" s="188">
        <v>0</v>
      </c>
      <c r="T483" s="189">
        <f>S483*H483</f>
        <v>0</v>
      </c>
      <c r="AR483" s="190" t="s">
        <v>150</v>
      </c>
      <c r="AT483" s="190" t="s">
        <v>152</v>
      </c>
      <c r="AU483" s="190" t="s">
        <v>85</v>
      </c>
      <c r="AY483" s="19" t="s">
        <v>149</v>
      </c>
      <c r="BE483" s="191">
        <f>IF(N483="základní",J483,0)</f>
        <v>0</v>
      </c>
      <c r="BF483" s="191">
        <f>IF(N483="snížená",J483,0)</f>
        <v>0</v>
      </c>
      <c r="BG483" s="191">
        <f>IF(N483="zákl. přenesená",J483,0)</f>
        <v>0</v>
      </c>
      <c r="BH483" s="191">
        <f>IF(N483="sníž. přenesená",J483,0)</f>
        <v>0</v>
      </c>
      <c r="BI483" s="191">
        <f>IF(N483="nulová",J483,0)</f>
        <v>0</v>
      </c>
      <c r="BJ483" s="19" t="s">
        <v>83</v>
      </c>
      <c r="BK483" s="191">
        <f>ROUND(I483*H483,2)</f>
        <v>0</v>
      </c>
      <c r="BL483" s="19" t="s">
        <v>150</v>
      </c>
      <c r="BM483" s="190" t="s">
        <v>446</v>
      </c>
    </row>
    <row r="484" spans="2:47" s="1" customFormat="1" ht="12">
      <c r="B484" s="38"/>
      <c r="D484" s="192" t="s">
        <v>158</v>
      </c>
      <c r="F484" s="193" t="s">
        <v>438</v>
      </c>
      <c r="I484" s="123"/>
      <c r="L484" s="38"/>
      <c r="M484" s="194"/>
      <c r="N484" s="71"/>
      <c r="O484" s="71"/>
      <c r="P484" s="71"/>
      <c r="Q484" s="71"/>
      <c r="R484" s="71"/>
      <c r="S484" s="71"/>
      <c r="T484" s="72"/>
      <c r="AT484" s="19" t="s">
        <v>158</v>
      </c>
      <c r="AU484" s="19" t="s">
        <v>85</v>
      </c>
    </row>
    <row r="485" spans="2:51" s="13" customFormat="1" ht="12">
      <c r="B485" s="202"/>
      <c r="D485" s="192" t="s">
        <v>160</v>
      </c>
      <c r="E485" s="203" t="s">
        <v>3</v>
      </c>
      <c r="F485" s="204" t="s">
        <v>447</v>
      </c>
      <c r="H485" s="205">
        <v>25.401</v>
      </c>
      <c r="I485" s="206"/>
      <c r="L485" s="202"/>
      <c r="M485" s="207"/>
      <c r="N485" s="208"/>
      <c r="O485" s="208"/>
      <c r="P485" s="208"/>
      <c r="Q485" s="208"/>
      <c r="R485" s="208"/>
      <c r="S485" s="208"/>
      <c r="T485" s="209"/>
      <c r="AT485" s="203" t="s">
        <v>160</v>
      </c>
      <c r="AU485" s="203" t="s">
        <v>85</v>
      </c>
      <c r="AV485" s="13" t="s">
        <v>85</v>
      </c>
      <c r="AW485" s="13" t="s">
        <v>36</v>
      </c>
      <c r="AX485" s="13" t="s">
        <v>75</v>
      </c>
      <c r="AY485" s="203" t="s">
        <v>149</v>
      </c>
    </row>
    <row r="486" spans="2:51" s="13" customFormat="1" ht="12">
      <c r="B486" s="202"/>
      <c r="D486" s="192" t="s">
        <v>160</v>
      </c>
      <c r="E486" s="203" t="s">
        <v>3</v>
      </c>
      <c r="F486" s="204" t="s">
        <v>448</v>
      </c>
      <c r="H486" s="205">
        <v>-1.1</v>
      </c>
      <c r="I486" s="206"/>
      <c r="L486" s="202"/>
      <c r="M486" s="207"/>
      <c r="N486" s="208"/>
      <c r="O486" s="208"/>
      <c r="P486" s="208"/>
      <c r="Q486" s="208"/>
      <c r="R486" s="208"/>
      <c r="S486" s="208"/>
      <c r="T486" s="209"/>
      <c r="AT486" s="203" t="s">
        <v>160</v>
      </c>
      <c r="AU486" s="203" t="s">
        <v>85</v>
      </c>
      <c r="AV486" s="13" t="s">
        <v>85</v>
      </c>
      <c r="AW486" s="13" t="s">
        <v>36</v>
      </c>
      <c r="AX486" s="13" t="s">
        <v>75</v>
      </c>
      <c r="AY486" s="203" t="s">
        <v>149</v>
      </c>
    </row>
    <row r="487" spans="2:51" s="13" customFormat="1" ht="12">
      <c r="B487" s="202"/>
      <c r="D487" s="192" t="s">
        <v>160</v>
      </c>
      <c r="E487" s="203" t="s">
        <v>3</v>
      </c>
      <c r="F487" s="204" t="s">
        <v>449</v>
      </c>
      <c r="H487" s="205">
        <v>-2.179</v>
      </c>
      <c r="I487" s="206"/>
      <c r="L487" s="202"/>
      <c r="M487" s="207"/>
      <c r="N487" s="208"/>
      <c r="O487" s="208"/>
      <c r="P487" s="208"/>
      <c r="Q487" s="208"/>
      <c r="R487" s="208"/>
      <c r="S487" s="208"/>
      <c r="T487" s="209"/>
      <c r="AT487" s="203" t="s">
        <v>160</v>
      </c>
      <c r="AU487" s="203" t="s">
        <v>85</v>
      </c>
      <c r="AV487" s="13" t="s">
        <v>85</v>
      </c>
      <c r="AW487" s="13" t="s">
        <v>36</v>
      </c>
      <c r="AX487" s="13" t="s">
        <v>75</v>
      </c>
      <c r="AY487" s="203" t="s">
        <v>149</v>
      </c>
    </row>
    <row r="488" spans="2:51" s="13" customFormat="1" ht="12">
      <c r="B488" s="202"/>
      <c r="D488" s="192" t="s">
        <v>160</v>
      </c>
      <c r="E488" s="203" t="s">
        <v>3</v>
      </c>
      <c r="F488" s="204" t="s">
        <v>450</v>
      </c>
      <c r="H488" s="205">
        <v>-10.864</v>
      </c>
      <c r="I488" s="206"/>
      <c r="L488" s="202"/>
      <c r="M488" s="207"/>
      <c r="N488" s="208"/>
      <c r="O488" s="208"/>
      <c r="P488" s="208"/>
      <c r="Q488" s="208"/>
      <c r="R488" s="208"/>
      <c r="S488" s="208"/>
      <c r="T488" s="209"/>
      <c r="AT488" s="203" t="s">
        <v>160</v>
      </c>
      <c r="AU488" s="203" t="s">
        <v>85</v>
      </c>
      <c r="AV488" s="13" t="s">
        <v>85</v>
      </c>
      <c r="AW488" s="13" t="s">
        <v>36</v>
      </c>
      <c r="AX488" s="13" t="s">
        <v>75</v>
      </c>
      <c r="AY488" s="203" t="s">
        <v>149</v>
      </c>
    </row>
    <row r="489" spans="2:51" s="14" customFormat="1" ht="12">
      <c r="B489" s="210"/>
      <c r="D489" s="192" t="s">
        <v>160</v>
      </c>
      <c r="E489" s="211" t="s">
        <v>3</v>
      </c>
      <c r="F489" s="212" t="s">
        <v>170</v>
      </c>
      <c r="H489" s="213">
        <v>11.258</v>
      </c>
      <c r="I489" s="214"/>
      <c r="L489" s="210"/>
      <c r="M489" s="215"/>
      <c r="N489" s="216"/>
      <c r="O489" s="216"/>
      <c r="P489" s="216"/>
      <c r="Q489" s="216"/>
      <c r="R489" s="216"/>
      <c r="S489" s="216"/>
      <c r="T489" s="217"/>
      <c r="AT489" s="211" t="s">
        <v>160</v>
      </c>
      <c r="AU489" s="211" t="s">
        <v>85</v>
      </c>
      <c r="AV489" s="14" t="s">
        <v>150</v>
      </c>
      <c r="AW489" s="14" t="s">
        <v>36</v>
      </c>
      <c r="AX489" s="14" t="s">
        <v>83</v>
      </c>
      <c r="AY489" s="211" t="s">
        <v>149</v>
      </c>
    </row>
    <row r="490" spans="2:65" s="1" customFormat="1" ht="24" customHeight="1">
      <c r="B490" s="178"/>
      <c r="C490" s="179" t="s">
        <v>451</v>
      </c>
      <c r="D490" s="179" t="s">
        <v>152</v>
      </c>
      <c r="E490" s="180" t="s">
        <v>452</v>
      </c>
      <c r="F490" s="181" t="s">
        <v>453</v>
      </c>
      <c r="G490" s="182" t="s">
        <v>316</v>
      </c>
      <c r="H490" s="183">
        <v>10.864</v>
      </c>
      <c r="I490" s="184"/>
      <c r="J490" s="185">
        <f>ROUND(I490*H490,2)</f>
        <v>0</v>
      </c>
      <c r="K490" s="181" t="s">
        <v>156</v>
      </c>
      <c r="L490" s="38"/>
      <c r="M490" s="186" t="s">
        <v>3</v>
      </c>
      <c r="N490" s="187" t="s">
        <v>46</v>
      </c>
      <c r="O490" s="71"/>
      <c r="P490" s="188">
        <f>O490*H490</f>
        <v>0</v>
      </c>
      <c r="Q490" s="188">
        <v>0</v>
      </c>
      <c r="R490" s="188">
        <f>Q490*H490</f>
        <v>0</v>
      </c>
      <c r="S490" s="188">
        <v>0</v>
      </c>
      <c r="T490" s="189">
        <f>S490*H490</f>
        <v>0</v>
      </c>
      <c r="AR490" s="190" t="s">
        <v>150</v>
      </c>
      <c r="AT490" s="190" t="s">
        <v>152</v>
      </c>
      <c r="AU490" s="190" t="s">
        <v>85</v>
      </c>
      <c r="AY490" s="19" t="s">
        <v>149</v>
      </c>
      <c r="BE490" s="191">
        <f>IF(N490="základní",J490,0)</f>
        <v>0</v>
      </c>
      <c r="BF490" s="191">
        <f>IF(N490="snížená",J490,0)</f>
        <v>0</v>
      </c>
      <c r="BG490" s="191">
        <f>IF(N490="zákl. přenesená",J490,0)</f>
        <v>0</v>
      </c>
      <c r="BH490" s="191">
        <f>IF(N490="sníž. přenesená",J490,0)</f>
        <v>0</v>
      </c>
      <c r="BI490" s="191">
        <f>IF(N490="nulová",J490,0)</f>
        <v>0</v>
      </c>
      <c r="BJ490" s="19" t="s">
        <v>83</v>
      </c>
      <c r="BK490" s="191">
        <f>ROUND(I490*H490,2)</f>
        <v>0</v>
      </c>
      <c r="BL490" s="19" t="s">
        <v>150</v>
      </c>
      <c r="BM490" s="190" t="s">
        <v>454</v>
      </c>
    </row>
    <row r="491" spans="2:47" s="1" customFormat="1" ht="12">
      <c r="B491" s="38"/>
      <c r="D491" s="192" t="s">
        <v>158</v>
      </c>
      <c r="F491" s="193" t="s">
        <v>438</v>
      </c>
      <c r="I491" s="123"/>
      <c r="L491" s="38"/>
      <c r="M491" s="194"/>
      <c r="N491" s="71"/>
      <c r="O491" s="71"/>
      <c r="P491" s="71"/>
      <c r="Q491" s="71"/>
      <c r="R491" s="71"/>
      <c r="S491" s="71"/>
      <c r="T491" s="72"/>
      <c r="AT491" s="19" t="s">
        <v>158</v>
      </c>
      <c r="AU491" s="19" t="s">
        <v>85</v>
      </c>
    </row>
    <row r="492" spans="2:63" s="11" customFormat="1" ht="22.8" customHeight="1">
      <c r="B492" s="165"/>
      <c r="D492" s="166" t="s">
        <v>74</v>
      </c>
      <c r="E492" s="176" t="s">
        <v>455</v>
      </c>
      <c r="F492" s="176" t="s">
        <v>456</v>
      </c>
      <c r="I492" s="168"/>
      <c r="J492" s="177">
        <f>BK492</f>
        <v>0</v>
      </c>
      <c r="L492" s="165"/>
      <c r="M492" s="170"/>
      <c r="N492" s="171"/>
      <c r="O492" s="171"/>
      <c r="P492" s="172">
        <f>SUM(P493:P494)</f>
        <v>0</v>
      </c>
      <c r="Q492" s="171"/>
      <c r="R492" s="172">
        <f>SUM(R493:R494)</f>
        <v>0</v>
      </c>
      <c r="S492" s="171"/>
      <c r="T492" s="173">
        <f>SUM(T493:T494)</f>
        <v>0</v>
      </c>
      <c r="AR492" s="166" t="s">
        <v>83</v>
      </c>
      <c r="AT492" s="174" t="s">
        <v>74</v>
      </c>
      <c r="AU492" s="174" t="s">
        <v>83</v>
      </c>
      <c r="AY492" s="166" t="s">
        <v>149</v>
      </c>
      <c r="BK492" s="175">
        <f>SUM(BK493:BK494)</f>
        <v>0</v>
      </c>
    </row>
    <row r="493" spans="2:65" s="1" customFormat="1" ht="24" customHeight="1">
      <c r="B493" s="178"/>
      <c r="C493" s="179" t="s">
        <v>457</v>
      </c>
      <c r="D493" s="179" t="s">
        <v>152</v>
      </c>
      <c r="E493" s="180" t="s">
        <v>458</v>
      </c>
      <c r="F493" s="181" t="s">
        <v>459</v>
      </c>
      <c r="G493" s="182" t="s">
        <v>316</v>
      </c>
      <c r="H493" s="183">
        <v>17.113</v>
      </c>
      <c r="I493" s="184"/>
      <c r="J493" s="185">
        <f>ROUND(I493*H493,2)</f>
        <v>0</v>
      </c>
      <c r="K493" s="181" t="s">
        <v>156</v>
      </c>
      <c r="L493" s="38"/>
      <c r="M493" s="186" t="s">
        <v>3</v>
      </c>
      <c r="N493" s="187" t="s">
        <v>46</v>
      </c>
      <c r="O493" s="71"/>
      <c r="P493" s="188">
        <f>O493*H493</f>
        <v>0</v>
      </c>
      <c r="Q493" s="188">
        <v>0</v>
      </c>
      <c r="R493" s="188">
        <f>Q493*H493</f>
        <v>0</v>
      </c>
      <c r="S493" s="188">
        <v>0</v>
      </c>
      <c r="T493" s="189">
        <f>S493*H493</f>
        <v>0</v>
      </c>
      <c r="AR493" s="190" t="s">
        <v>150</v>
      </c>
      <c r="AT493" s="190" t="s">
        <v>152</v>
      </c>
      <c r="AU493" s="190" t="s">
        <v>85</v>
      </c>
      <c r="AY493" s="19" t="s">
        <v>149</v>
      </c>
      <c r="BE493" s="191">
        <f>IF(N493="základní",J493,0)</f>
        <v>0</v>
      </c>
      <c r="BF493" s="191">
        <f>IF(N493="snížená",J493,0)</f>
        <v>0</v>
      </c>
      <c r="BG493" s="191">
        <f>IF(N493="zákl. přenesená",J493,0)</f>
        <v>0</v>
      </c>
      <c r="BH493" s="191">
        <f>IF(N493="sníž. přenesená",J493,0)</f>
        <v>0</v>
      </c>
      <c r="BI493" s="191">
        <f>IF(N493="nulová",J493,0)</f>
        <v>0</v>
      </c>
      <c r="BJ493" s="19" t="s">
        <v>83</v>
      </c>
      <c r="BK493" s="191">
        <f>ROUND(I493*H493,2)</f>
        <v>0</v>
      </c>
      <c r="BL493" s="19" t="s">
        <v>150</v>
      </c>
      <c r="BM493" s="190" t="s">
        <v>460</v>
      </c>
    </row>
    <row r="494" spans="2:47" s="1" customFormat="1" ht="12">
      <c r="B494" s="38"/>
      <c r="D494" s="192" t="s">
        <v>158</v>
      </c>
      <c r="F494" s="193" t="s">
        <v>461</v>
      </c>
      <c r="I494" s="123"/>
      <c r="L494" s="38"/>
      <c r="M494" s="194"/>
      <c r="N494" s="71"/>
      <c r="O494" s="71"/>
      <c r="P494" s="71"/>
      <c r="Q494" s="71"/>
      <c r="R494" s="71"/>
      <c r="S494" s="71"/>
      <c r="T494" s="72"/>
      <c r="AT494" s="19" t="s">
        <v>158</v>
      </c>
      <c r="AU494" s="19" t="s">
        <v>85</v>
      </c>
    </row>
    <row r="495" spans="2:63" s="11" customFormat="1" ht="25.9" customHeight="1">
      <c r="B495" s="165"/>
      <c r="D495" s="166" t="s">
        <v>74</v>
      </c>
      <c r="E495" s="167" t="s">
        <v>462</v>
      </c>
      <c r="F495" s="167" t="s">
        <v>463</v>
      </c>
      <c r="I495" s="168"/>
      <c r="J495" s="169">
        <f>BK495</f>
        <v>0</v>
      </c>
      <c r="L495" s="165"/>
      <c r="M495" s="170"/>
      <c r="N495" s="171"/>
      <c r="O495" s="171"/>
      <c r="P495" s="172">
        <f>P496+P515+P699+P709+P715+P870+P1015+P1036</f>
        <v>0</v>
      </c>
      <c r="Q495" s="171"/>
      <c r="R495" s="172">
        <f>R496+R515+R699+R709+R715+R870+R1015+R1036</f>
        <v>7.870012740000001</v>
      </c>
      <c r="S495" s="171"/>
      <c r="T495" s="173">
        <f>T496+T515+T699+T709+T715+T870+T1015+T1036</f>
        <v>2.20634</v>
      </c>
      <c r="AR495" s="166" t="s">
        <v>85</v>
      </c>
      <c r="AT495" s="174" t="s">
        <v>74</v>
      </c>
      <c r="AU495" s="174" t="s">
        <v>75</v>
      </c>
      <c r="AY495" s="166" t="s">
        <v>149</v>
      </c>
      <c r="BK495" s="175">
        <f>BK496+BK515+BK699+BK709+BK715+BK870+BK1015+BK1036</f>
        <v>0</v>
      </c>
    </row>
    <row r="496" spans="2:63" s="11" customFormat="1" ht="22.8" customHeight="1">
      <c r="B496" s="165"/>
      <c r="D496" s="166" t="s">
        <v>74</v>
      </c>
      <c r="E496" s="176" t="s">
        <v>464</v>
      </c>
      <c r="F496" s="176" t="s">
        <v>465</v>
      </c>
      <c r="I496" s="168"/>
      <c r="J496" s="177">
        <f>BK496</f>
        <v>0</v>
      </c>
      <c r="L496" s="165"/>
      <c r="M496" s="170"/>
      <c r="N496" s="171"/>
      <c r="O496" s="171"/>
      <c r="P496" s="172">
        <f>SUM(P497:P514)</f>
        <v>0</v>
      </c>
      <c r="Q496" s="171"/>
      <c r="R496" s="172">
        <f>SUM(R497:R514)</f>
        <v>0</v>
      </c>
      <c r="S496" s="171"/>
      <c r="T496" s="173">
        <f>SUM(T497:T514)</f>
        <v>2.1792</v>
      </c>
      <c r="AR496" s="166" t="s">
        <v>85</v>
      </c>
      <c r="AT496" s="174" t="s">
        <v>74</v>
      </c>
      <c r="AU496" s="174" t="s">
        <v>83</v>
      </c>
      <c r="AY496" s="166" t="s">
        <v>149</v>
      </c>
      <c r="BK496" s="175">
        <f>SUM(BK497:BK514)</f>
        <v>0</v>
      </c>
    </row>
    <row r="497" spans="2:65" s="1" customFormat="1" ht="16.5" customHeight="1">
      <c r="B497" s="178"/>
      <c r="C497" s="179" t="s">
        <v>466</v>
      </c>
      <c r="D497" s="179" t="s">
        <v>152</v>
      </c>
      <c r="E497" s="180" t="s">
        <v>467</v>
      </c>
      <c r="F497" s="181" t="s">
        <v>468</v>
      </c>
      <c r="G497" s="182" t="s">
        <v>182</v>
      </c>
      <c r="H497" s="183">
        <v>54.48</v>
      </c>
      <c r="I497" s="184"/>
      <c r="J497" s="185">
        <f>ROUND(I497*H497,2)</f>
        <v>0</v>
      </c>
      <c r="K497" s="181" t="s">
        <v>156</v>
      </c>
      <c r="L497" s="38"/>
      <c r="M497" s="186" t="s">
        <v>3</v>
      </c>
      <c r="N497" s="187" t="s">
        <v>46</v>
      </c>
      <c r="O497" s="71"/>
      <c r="P497" s="188">
        <f>O497*H497</f>
        <v>0</v>
      </c>
      <c r="Q497" s="188">
        <v>0</v>
      </c>
      <c r="R497" s="188">
        <f>Q497*H497</f>
        <v>0</v>
      </c>
      <c r="S497" s="188">
        <v>0.04</v>
      </c>
      <c r="T497" s="189">
        <f>S497*H497</f>
        <v>2.1792</v>
      </c>
      <c r="AR497" s="190" t="s">
        <v>295</v>
      </c>
      <c r="AT497" s="190" t="s">
        <v>152</v>
      </c>
      <c r="AU497" s="190" t="s">
        <v>85</v>
      </c>
      <c r="AY497" s="19" t="s">
        <v>149</v>
      </c>
      <c r="BE497" s="191">
        <f>IF(N497="základní",J497,0)</f>
        <v>0</v>
      </c>
      <c r="BF497" s="191">
        <f>IF(N497="snížená",J497,0)</f>
        <v>0</v>
      </c>
      <c r="BG497" s="191">
        <f>IF(N497="zákl. přenesená",J497,0)</f>
        <v>0</v>
      </c>
      <c r="BH497" s="191">
        <f>IF(N497="sníž. přenesená",J497,0)</f>
        <v>0</v>
      </c>
      <c r="BI497" s="191">
        <f>IF(N497="nulová",J497,0)</f>
        <v>0</v>
      </c>
      <c r="BJ497" s="19" t="s">
        <v>83</v>
      </c>
      <c r="BK497" s="191">
        <f>ROUND(I497*H497,2)</f>
        <v>0</v>
      </c>
      <c r="BL497" s="19" t="s">
        <v>295</v>
      </c>
      <c r="BM497" s="190" t="s">
        <v>469</v>
      </c>
    </row>
    <row r="498" spans="2:51" s="12" customFormat="1" ht="12">
      <c r="B498" s="195"/>
      <c r="D498" s="192" t="s">
        <v>160</v>
      </c>
      <c r="E498" s="196" t="s">
        <v>3</v>
      </c>
      <c r="F498" s="197" t="s">
        <v>161</v>
      </c>
      <c r="H498" s="196" t="s">
        <v>3</v>
      </c>
      <c r="I498" s="198"/>
      <c r="L498" s="195"/>
      <c r="M498" s="199"/>
      <c r="N498" s="200"/>
      <c r="O498" s="200"/>
      <c r="P498" s="200"/>
      <c r="Q498" s="200"/>
      <c r="R498" s="200"/>
      <c r="S498" s="200"/>
      <c r="T498" s="201"/>
      <c r="AT498" s="196" t="s">
        <v>160</v>
      </c>
      <c r="AU498" s="196" t="s">
        <v>85</v>
      </c>
      <c r="AV498" s="12" t="s">
        <v>83</v>
      </c>
      <c r="AW498" s="12" t="s">
        <v>36</v>
      </c>
      <c r="AX498" s="12" t="s">
        <v>75</v>
      </c>
      <c r="AY498" s="196" t="s">
        <v>149</v>
      </c>
    </row>
    <row r="499" spans="2:51" s="12" customFormat="1" ht="12">
      <c r="B499" s="195"/>
      <c r="D499" s="192" t="s">
        <v>160</v>
      </c>
      <c r="E499" s="196" t="s">
        <v>3</v>
      </c>
      <c r="F499" s="197" t="s">
        <v>470</v>
      </c>
      <c r="H499" s="196" t="s">
        <v>3</v>
      </c>
      <c r="I499" s="198"/>
      <c r="L499" s="195"/>
      <c r="M499" s="199"/>
      <c r="N499" s="200"/>
      <c r="O499" s="200"/>
      <c r="P499" s="200"/>
      <c r="Q499" s="200"/>
      <c r="R499" s="200"/>
      <c r="S499" s="200"/>
      <c r="T499" s="201"/>
      <c r="AT499" s="196" t="s">
        <v>160</v>
      </c>
      <c r="AU499" s="196" t="s">
        <v>85</v>
      </c>
      <c r="AV499" s="12" t="s">
        <v>83</v>
      </c>
      <c r="AW499" s="12" t="s">
        <v>36</v>
      </c>
      <c r="AX499" s="12" t="s">
        <v>75</v>
      </c>
      <c r="AY499" s="196" t="s">
        <v>149</v>
      </c>
    </row>
    <row r="500" spans="2:51" s="12" customFormat="1" ht="12">
      <c r="B500" s="195"/>
      <c r="D500" s="192" t="s">
        <v>160</v>
      </c>
      <c r="E500" s="196" t="s">
        <v>3</v>
      </c>
      <c r="F500" s="197" t="s">
        <v>187</v>
      </c>
      <c r="H500" s="196" t="s">
        <v>3</v>
      </c>
      <c r="I500" s="198"/>
      <c r="L500" s="195"/>
      <c r="M500" s="199"/>
      <c r="N500" s="200"/>
      <c r="O500" s="200"/>
      <c r="P500" s="200"/>
      <c r="Q500" s="200"/>
      <c r="R500" s="200"/>
      <c r="S500" s="200"/>
      <c r="T500" s="201"/>
      <c r="AT500" s="196" t="s">
        <v>160</v>
      </c>
      <c r="AU500" s="196" t="s">
        <v>85</v>
      </c>
      <c r="AV500" s="12" t="s">
        <v>83</v>
      </c>
      <c r="AW500" s="12" t="s">
        <v>36</v>
      </c>
      <c r="AX500" s="12" t="s">
        <v>75</v>
      </c>
      <c r="AY500" s="196" t="s">
        <v>149</v>
      </c>
    </row>
    <row r="501" spans="2:51" s="12" customFormat="1" ht="12">
      <c r="B501" s="195"/>
      <c r="D501" s="192" t="s">
        <v>160</v>
      </c>
      <c r="E501" s="196" t="s">
        <v>3</v>
      </c>
      <c r="F501" s="197" t="s">
        <v>269</v>
      </c>
      <c r="H501" s="196" t="s">
        <v>3</v>
      </c>
      <c r="I501" s="198"/>
      <c r="L501" s="195"/>
      <c r="M501" s="199"/>
      <c r="N501" s="200"/>
      <c r="O501" s="200"/>
      <c r="P501" s="200"/>
      <c r="Q501" s="200"/>
      <c r="R501" s="200"/>
      <c r="S501" s="200"/>
      <c r="T501" s="201"/>
      <c r="AT501" s="196" t="s">
        <v>160</v>
      </c>
      <c r="AU501" s="196" t="s">
        <v>85</v>
      </c>
      <c r="AV501" s="12" t="s">
        <v>83</v>
      </c>
      <c r="AW501" s="12" t="s">
        <v>36</v>
      </c>
      <c r="AX501" s="12" t="s">
        <v>75</v>
      </c>
      <c r="AY501" s="196" t="s">
        <v>149</v>
      </c>
    </row>
    <row r="502" spans="2:51" s="12" customFormat="1" ht="12">
      <c r="B502" s="195"/>
      <c r="D502" s="192" t="s">
        <v>160</v>
      </c>
      <c r="E502" s="196" t="s">
        <v>3</v>
      </c>
      <c r="F502" s="197" t="s">
        <v>250</v>
      </c>
      <c r="H502" s="196" t="s">
        <v>3</v>
      </c>
      <c r="I502" s="198"/>
      <c r="L502" s="195"/>
      <c r="M502" s="199"/>
      <c r="N502" s="200"/>
      <c r="O502" s="200"/>
      <c r="P502" s="200"/>
      <c r="Q502" s="200"/>
      <c r="R502" s="200"/>
      <c r="S502" s="200"/>
      <c r="T502" s="201"/>
      <c r="AT502" s="196" t="s">
        <v>160</v>
      </c>
      <c r="AU502" s="196" t="s">
        <v>85</v>
      </c>
      <c r="AV502" s="12" t="s">
        <v>83</v>
      </c>
      <c r="AW502" s="12" t="s">
        <v>36</v>
      </c>
      <c r="AX502" s="12" t="s">
        <v>75</v>
      </c>
      <c r="AY502" s="196" t="s">
        <v>149</v>
      </c>
    </row>
    <row r="503" spans="2:51" s="13" customFormat="1" ht="12">
      <c r="B503" s="202"/>
      <c r="D503" s="192" t="s">
        <v>160</v>
      </c>
      <c r="E503" s="203" t="s">
        <v>3</v>
      </c>
      <c r="F503" s="204" t="s">
        <v>251</v>
      </c>
      <c r="H503" s="205">
        <v>6.54</v>
      </c>
      <c r="I503" s="206"/>
      <c r="L503" s="202"/>
      <c r="M503" s="207"/>
      <c r="N503" s="208"/>
      <c r="O503" s="208"/>
      <c r="P503" s="208"/>
      <c r="Q503" s="208"/>
      <c r="R503" s="208"/>
      <c r="S503" s="208"/>
      <c r="T503" s="209"/>
      <c r="AT503" s="203" t="s">
        <v>160</v>
      </c>
      <c r="AU503" s="203" t="s">
        <v>85</v>
      </c>
      <c r="AV503" s="13" t="s">
        <v>85</v>
      </c>
      <c r="AW503" s="13" t="s">
        <v>36</v>
      </c>
      <c r="AX503" s="13" t="s">
        <v>75</v>
      </c>
      <c r="AY503" s="203" t="s">
        <v>149</v>
      </c>
    </row>
    <row r="504" spans="2:51" s="12" customFormat="1" ht="12">
      <c r="B504" s="195"/>
      <c r="D504" s="192" t="s">
        <v>160</v>
      </c>
      <c r="E504" s="196" t="s">
        <v>3</v>
      </c>
      <c r="F504" s="197" t="s">
        <v>253</v>
      </c>
      <c r="H504" s="196" t="s">
        <v>3</v>
      </c>
      <c r="I504" s="198"/>
      <c r="L504" s="195"/>
      <c r="M504" s="199"/>
      <c r="N504" s="200"/>
      <c r="O504" s="200"/>
      <c r="P504" s="200"/>
      <c r="Q504" s="200"/>
      <c r="R504" s="200"/>
      <c r="S504" s="200"/>
      <c r="T504" s="201"/>
      <c r="AT504" s="196" t="s">
        <v>160</v>
      </c>
      <c r="AU504" s="196" t="s">
        <v>85</v>
      </c>
      <c r="AV504" s="12" t="s">
        <v>83</v>
      </c>
      <c r="AW504" s="12" t="s">
        <v>36</v>
      </c>
      <c r="AX504" s="12" t="s">
        <v>75</v>
      </c>
      <c r="AY504" s="196" t="s">
        <v>149</v>
      </c>
    </row>
    <row r="505" spans="2:51" s="13" customFormat="1" ht="12">
      <c r="B505" s="202"/>
      <c r="D505" s="192" t="s">
        <v>160</v>
      </c>
      <c r="E505" s="203" t="s">
        <v>3</v>
      </c>
      <c r="F505" s="204" t="s">
        <v>254</v>
      </c>
      <c r="H505" s="205">
        <v>18.69</v>
      </c>
      <c r="I505" s="206"/>
      <c r="L505" s="202"/>
      <c r="M505" s="207"/>
      <c r="N505" s="208"/>
      <c r="O505" s="208"/>
      <c r="P505" s="208"/>
      <c r="Q505" s="208"/>
      <c r="R505" s="208"/>
      <c r="S505" s="208"/>
      <c r="T505" s="209"/>
      <c r="AT505" s="203" t="s">
        <v>160</v>
      </c>
      <c r="AU505" s="203" t="s">
        <v>85</v>
      </c>
      <c r="AV505" s="13" t="s">
        <v>85</v>
      </c>
      <c r="AW505" s="13" t="s">
        <v>36</v>
      </c>
      <c r="AX505" s="13" t="s">
        <v>75</v>
      </c>
      <c r="AY505" s="203" t="s">
        <v>149</v>
      </c>
    </row>
    <row r="506" spans="2:51" s="12" customFormat="1" ht="12">
      <c r="B506" s="195"/>
      <c r="D506" s="192" t="s">
        <v>160</v>
      </c>
      <c r="E506" s="196" t="s">
        <v>3</v>
      </c>
      <c r="F506" s="197" t="s">
        <v>255</v>
      </c>
      <c r="H506" s="196" t="s">
        <v>3</v>
      </c>
      <c r="I506" s="198"/>
      <c r="L506" s="195"/>
      <c r="M506" s="199"/>
      <c r="N506" s="200"/>
      <c r="O506" s="200"/>
      <c r="P506" s="200"/>
      <c r="Q506" s="200"/>
      <c r="R506" s="200"/>
      <c r="S506" s="200"/>
      <c r="T506" s="201"/>
      <c r="AT506" s="196" t="s">
        <v>160</v>
      </c>
      <c r="AU506" s="196" t="s">
        <v>85</v>
      </c>
      <c r="AV506" s="12" t="s">
        <v>83</v>
      </c>
      <c r="AW506" s="12" t="s">
        <v>36</v>
      </c>
      <c r="AX506" s="12" t="s">
        <v>75</v>
      </c>
      <c r="AY506" s="196" t="s">
        <v>149</v>
      </c>
    </row>
    <row r="507" spans="2:51" s="13" customFormat="1" ht="12">
      <c r="B507" s="202"/>
      <c r="D507" s="192" t="s">
        <v>160</v>
      </c>
      <c r="E507" s="203" t="s">
        <v>3</v>
      </c>
      <c r="F507" s="204" t="s">
        <v>328</v>
      </c>
      <c r="H507" s="205">
        <v>1.1</v>
      </c>
      <c r="I507" s="206"/>
      <c r="L507" s="202"/>
      <c r="M507" s="207"/>
      <c r="N507" s="208"/>
      <c r="O507" s="208"/>
      <c r="P507" s="208"/>
      <c r="Q507" s="208"/>
      <c r="R507" s="208"/>
      <c r="S507" s="208"/>
      <c r="T507" s="209"/>
      <c r="AT507" s="203" t="s">
        <v>160</v>
      </c>
      <c r="AU507" s="203" t="s">
        <v>85</v>
      </c>
      <c r="AV507" s="13" t="s">
        <v>85</v>
      </c>
      <c r="AW507" s="13" t="s">
        <v>36</v>
      </c>
      <c r="AX507" s="13" t="s">
        <v>75</v>
      </c>
      <c r="AY507" s="203" t="s">
        <v>149</v>
      </c>
    </row>
    <row r="508" spans="2:51" s="12" customFormat="1" ht="12">
      <c r="B508" s="195"/>
      <c r="D508" s="192" t="s">
        <v>160</v>
      </c>
      <c r="E508" s="196" t="s">
        <v>3</v>
      </c>
      <c r="F508" s="197" t="s">
        <v>205</v>
      </c>
      <c r="H508" s="196" t="s">
        <v>3</v>
      </c>
      <c r="I508" s="198"/>
      <c r="L508" s="195"/>
      <c r="M508" s="199"/>
      <c r="N508" s="200"/>
      <c r="O508" s="200"/>
      <c r="P508" s="200"/>
      <c r="Q508" s="200"/>
      <c r="R508" s="200"/>
      <c r="S508" s="200"/>
      <c r="T508" s="201"/>
      <c r="AT508" s="196" t="s">
        <v>160</v>
      </c>
      <c r="AU508" s="196" t="s">
        <v>85</v>
      </c>
      <c r="AV508" s="12" t="s">
        <v>83</v>
      </c>
      <c r="AW508" s="12" t="s">
        <v>36</v>
      </c>
      <c r="AX508" s="12" t="s">
        <v>75</v>
      </c>
      <c r="AY508" s="196" t="s">
        <v>149</v>
      </c>
    </row>
    <row r="509" spans="2:51" s="13" customFormat="1" ht="12">
      <c r="B509" s="202"/>
      <c r="D509" s="192" t="s">
        <v>160</v>
      </c>
      <c r="E509" s="203" t="s">
        <v>3</v>
      </c>
      <c r="F509" s="204" t="s">
        <v>329</v>
      </c>
      <c r="H509" s="205">
        <v>2.6</v>
      </c>
      <c r="I509" s="206"/>
      <c r="L509" s="202"/>
      <c r="M509" s="207"/>
      <c r="N509" s="208"/>
      <c r="O509" s="208"/>
      <c r="P509" s="208"/>
      <c r="Q509" s="208"/>
      <c r="R509" s="208"/>
      <c r="S509" s="208"/>
      <c r="T509" s="209"/>
      <c r="AT509" s="203" t="s">
        <v>160</v>
      </c>
      <c r="AU509" s="203" t="s">
        <v>85</v>
      </c>
      <c r="AV509" s="13" t="s">
        <v>85</v>
      </c>
      <c r="AW509" s="13" t="s">
        <v>36</v>
      </c>
      <c r="AX509" s="13" t="s">
        <v>75</v>
      </c>
      <c r="AY509" s="203" t="s">
        <v>149</v>
      </c>
    </row>
    <row r="510" spans="2:51" s="12" customFormat="1" ht="12">
      <c r="B510" s="195"/>
      <c r="D510" s="192" t="s">
        <v>160</v>
      </c>
      <c r="E510" s="196" t="s">
        <v>3</v>
      </c>
      <c r="F510" s="197" t="s">
        <v>258</v>
      </c>
      <c r="H510" s="196" t="s">
        <v>3</v>
      </c>
      <c r="I510" s="198"/>
      <c r="L510" s="195"/>
      <c r="M510" s="199"/>
      <c r="N510" s="200"/>
      <c r="O510" s="200"/>
      <c r="P510" s="200"/>
      <c r="Q510" s="200"/>
      <c r="R510" s="200"/>
      <c r="S510" s="200"/>
      <c r="T510" s="201"/>
      <c r="AT510" s="196" t="s">
        <v>160</v>
      </c>
      <c r="AU510" s="196" t="s">
        <v>85</v>
      </c>
      <c r="AV510" s="12" t="s">
        <v>83</v>
      </c>
      <c r="AW510" s="12" t="s">
        <v>36</v>
      </c>
      <c r="AX510" s="12" t="s">
        <v>75</v>
      </c>
      <c r="AY510" s="196" t="s">
        <v>149</v>
      </c>
    </row>
    <row r="511" spans="2:51" s="13" customFormat="1" ht="12">
      <c r="B511" s="202"/>
      <c r="D511" s="192" t="s">
        <v>160</v>
      </c>
      <c r="E511" s="203" t="s">
        <v>3</v>
      </c>
      <c r="F511" s="204" t="s">
        <v>259</v>
      </c>
      <c r="H511" s="205">
        <v>6.85</v>
      </c>
      <c r="I511" s="206"/>
      <c r="L511" s="202"/>
      <c r="M511" s="207"/>
      <c r="N511" s="208"/>
      <c r="O511" s="208"/>
      <c r="P511" s="208"/>
      <c r="Q511" s="208"/>
      <c r="R511" s="208"/>
      <c r="S511" s="208"/>
      <c r="T511" s="209"/>
      <c r="AT511" s="203" t="s">
        <v>160</v>
      </c>
      <c r="AU511" s="203" t="s">
        <v>85</v>
      </c>
      <c r="AV511" s="13" t="s">
        <v>85</v>
      </c>
      <c r="AW511" s="13" t="s">
        <v>36</v>
      </c>
      <c r="AX511" s="13" t="s">
        <v>75</v>
      </c>
      <c r="AY511" s="203" t="s">
        <v>149</v>
      </c>
    </row>
    <row r="512" spans="2:51" s="12" customFormat="1" ht="12">
      <c r="B512" s="195"/>
      <c r="D512" s="192" t="s">
        <v>160</v>
      </c>
      <c r="E512" s="196" t="s">
        <v>3</v>
      </c>
      <c r="F512" s="197" t="s">
        <v>199</v>
      </c>
      <c r="H512" s="196" t="s">
        <v>3</v>
      </c>
      <c r="I512" s="198"/>
      <c r="L512" s="195"/>
      <c r="M512" s="199"/>
      <c r="N512" s="200"/>
      <c r="O512" s="200"/>
      <c r="P512" s="200"/>
      <c r="Q512" s="200"/>
      <c r="R512" s="200"/>
      <c r="S512" s="200"/>
      <c r="T512" s="201"/>
      <c r="AT512" s="196" t="s">
        <v>160</v>
      </c>
      <c r="AU512" s="196" t="s">
        <v>85</v>
      </c>
      <c r="AV512" s="12" t="s">
        <v>83</v>
      </c>
      <c r="AW512" s="12" t="s">
        <v>36</v>
      </c>
      <c r="AX512" s="12" t="s">
        <v>75</v>
      </c>
      <c r="AY512" s="196" t="s">
        <v>149</v>
      </c>
    </row>
    <row r="513" spans="2:51" s="13" customFormat="1" ht="12">
      <c r="B513" s="202"/>
      <c r="D513" s="192" t="s">
        <v>160</v>
      </c>
      <c r="E513" s="203" t="s">
        <v>3</v>
      </c>
      <c r="F513" s="204" t="s">
        <v>260</v>
      </c>
      <c r="H513" s="205">
        <v>18.7</v>
      </c>
      <c r="I513" s="206"/>
      <c r="L513" s="202"/>
      <c r="M513" s="207"/>
      <c r="N513" s="208"/>
      <c r="O513" s="208"/>
      <c r="P513" s="208"/>
      <c r="Q513" s="208"/>
      <c r="R513" s="208"/>
      <c r="S513" s="208"/>
      <c r="T513" s="209"/>
      <c r="AT513" s="203" t="s">
        <v>160</v>
      </c>
      <c r="AU513" s="203" t="s">
        <v>85</v>
      </c>
      <c r="AV513" s="13" t="s">
        <v>85</v>
      </c>
      <c r="AW513" s="13" t="s">
        <v>36</v>
      </c>
      <c r="AX513" s="13" t="s">
        <v>75</v>
      </c>
      <c r="AY513" s="203" t="s">
        <v>149</v>
      </c>
    </row>
    <row r="514" spans="2:51" s="14" customFormat="1" ht="12">
      <c r="B514" s="210"/>
      <c r="D514" s="192" t="s">
        <v>160</v>
      </c>
      <c r="E514" s="211" t="s">
        <v>3</v>
      </c>
      <c r="F514" s="212" t="s">
        <v>170</v>
      </c>
      <c r="H514" s="213">
        <v>54.480000000000004</v>
      </c>
      <c r="I514" s="214"/>
      <c r="L514" s="210"/>
      <c r="M514" s="215"/>
      <c r="N514" s="216"/>
      <c r="O514" s="216"/>
      <c r="P514" s="216"/>
      <c r="Q514" s="216"/>
      <c r="R514" s="216"/>
      <c r="S514" s="216"/>
      <c r="T514" s="217"/>
      <c r="AT514" s="211" t="s">
        <v>160</v>
      </c>
      <c r="AU514" s="211" t="s">
        <v>85</v>
      </c>
      <c r="AV514" s="14" t="s">
        <v>150</v>
      </c>
      <c r="AW514" s="14" t="s">
        <v>36</v>
      </c>
      <c r="AX514" s="14" t="s">
        <v>83</v>
      </c>
      <c r="AY514" s="211" t="s">
        <v>149</v>
      </c>
    </row>
    <row r="515" spans="2:63" s="11" customFormat="1" ht="22.8" customHeight="1">
      <c r="B515" s="165"/>
      <c r="D515" s="166" t="s">
        <v>74</v>
      </c>
      <c r="E515" s="176" t="s">
        <v>471</v>
      </c>
      <c r="F515" s="176" t="s">
        <v>472</v>
      </c>
      <c r="I515" s="168"/>
      <c r="J515" s="177">
        <f>BK515</f>
        <v>0</v>
      </c>
      <c r="L515" s="165"/>
      <c r="M515" s="170"/>
      <c r="N515" s="171"/>
      <c r="O515" s="171"/>
      <c r="P515" s="172">
        <f>SUM(P516:P698)</f>
        <v>0</v>
      </c>
      <c r="Q515" s="171"/>
      <c r="R515" s="172">
        <f>SUM(R516:R698)</f>
        <v>4.93911298</v>
      </c>
      <c r="S515" s="171"/>
      <c r="T515" s="173">
        <f>SUM(T516:T698)</f>
        <v>0</v>
      </c>
      <c r="AR515" s="166" t="s">
        <v>85</v>
      </c>
      <c r="AT515" s="174" t="s">
        <v>74</v>
      </c>
      <c r="AU515" s="174" t="s">
        <v>83</v>
      </c>
      <c r="AY515" s="166" t="s">
        <v>149</v>
      </c>
      <c r="BK515" s="175">
        <f>SUM(BK516:BK698)</f>
        <v>0</v>
      </c>
    </row>
    <row r="516" spans="2:65" s="1" customFormat="1" ht="24" customHeight="1">
      <c r="B516" s="178"/>
      <c r="C516" s="179" t="s">
        <v>473</v>
      </c>
      <c r="D516" s="179" t="s">
        <v>152</v>
      </c>
      <c r="E516" s="180" t="s">
        <v>474</v>
      </c>
      <c r="F516" s="181" t="s">
        <v>475</v>
      </c>
      <c r="G516" s="182" t="s">
        <v>182</v>
      </c>
      <c r="H516" s="183">
        <v>36</v>
      </c>
      <c r="I516" s="184"/>
      <c r="J516" s="185">
        <f>ROUND(I516*H516,2)</f>
        <v>0</v>
      </c>
      <c r="K516" s="181" t="s">
        <v>156</v>
      </c>
      <c r="L516" s="38"/>
      <c r="M516" s="186" t="s">
        <v>3</v>
      </c>
      <c r="N516" s="187" t="s">
        <v>46</v>
      </c>
      <c r="O516" s="71"/>
      <c r="P516" s="188">
        <f>O516*H516</f>
        <v>0</v>
      </c>
      <c r="Q516" s="188">
        <v>0.03133</v>
      </c>
      <c r="R516" s="188">
        <f>Q516*H516</f>
        <v>1.1278799999999998</v>
      </c>
      <c r="S516" s="188">
        <v>0</v>
      </c>
      <c r="T516" s="189">
        <f>S516*H516</f>
        <v>0</v>
      </c>
      <c r="AR516" s="190" t="s">
        <v>295</v>
      </c>
      <c r="AT516" s="190" t="s">
        <v>152</v>
      </c>
      <c r="AU516" s="190" t="s">
        <v>85</v>
      </c>
      <c r="AY516" s="19" t="s">
        <v>149</v>
      </c>
      <c r="BE516" s="191">
        <f>IF(N516="základní",J516,0)</f>
        <v>0</v>
      </c>
      <c r="BF516" s="191">
        <f>IF(N516="snížená",J516,0)</f>
        <v>0</v>
      </c>
      <c r="BG516" s="191">
        <f>IF(N516="zákl. přenesená",J516,0)</f>
        <v>0</v>
      </c>
      <c r="BH516" s="191">
        <f>IF(N516="sníž. přenesená",J516,0)</f>
        <v>0</v>
      </c>
      <c r="BI516" s="191">
        <f>IF(N516="nulová",J516,0)</f>
        <v>0</v>
      </c>
      <c r="BJ516" s="19" t="s">
        <v>83</v>
      </c>
      <c r="BK516" s="191">
        <f>ROUND(I516*H516,2)</f>
        <v>0</v>
      </c>
      <c r="BL516" s="19" t="s">
        <v>295</v>
      </c>
      <c r="BM516" s="190" t="s">
        <v>476</v>
      </c>
    </row>
    <row r="517" spans="2:47" s="1" customFormat="1" ht="12">
      <c r="B517" s="38"/>
      <c r="D517" s="192" t="s">
        <v>158</v>
      </c>
      <c r="F517" s="193" t="s">
        <v>477</v>
      </c>
      <c r="I517" s="123"/>
      <c r="L517" s="38"/>
      <c r="M517" s="194"/>
      <c r="N517" s="71"/>
      <c r="O517" s="71"/>
      <c r="P517" s="71"/>
      <c r="Q517" s="71"/>
      <c r="R517" s="71"/>
      <c r="S517" s="71"/>
      <c r="T517" s="72"/>
      <c r="AT517" s="19" t="s">
        <v>158</v>
      </c>
      <c r="AU517" s="19" t="s">
        <v>85</v>
      </c>
    </row>
    <row r="518" spans="2:51" s="12" customFormat="1" ht="12">
      <c r="B518" s="195"/>
      <c r="D518" s="192" t="s">
        <v>160</v>
      </c>
      <c r="E518" s="196" t="s">
        <v>3</v>
      </c>
      <c r="F518" s="197" t="s">
        <v>161</v>
      </c>
      <c r="H518" s="196" t="s">
        <v>3</v>
      </c>
      <c r="I518" s="198"/>
      <c r="L518" s="195"/>
      <c r="M518" s="199"/>
      <c r="N518" s="200"/>
      <c r="O518" s="200"/>
      <c r="P518" s="200"/>
      <c r="Q518" s="200"/>
      <c r="R518" s="200"/>
      <c r="S518" s="200"/>
      <c r="T518" s="201"/>
      <c r="AT518" s="196" t="s">
        <v>160</v>
      </c>
      <c r="AU518" s="196" t="s">
        <v>85</v>
      </c>
      <c r="AV518" s="12" t="s">
        <v>83</v>
      </c>
      <c r="AW518" s="12" t="s">
        <v>36</v>
      </c>
      <c r="AX518" s="12" t="s">
        <v>75</v>
      </c>
      <c r="AY518" s="196" t="s">
        <v>149</v>
      </c>
    </row>
    <row r="519" spans="2:51" s="12" customFormat="1" ht="12">
      <c r="B519" s="195"/>
      <c r="D519" s="192" t="s">
        <v>160</v>
      </c>
      <c r="E519" s="196" t="s">
        <v>3</v>
      </c>
      <c r="F519" s="197" t="s">
        <v>478</v>
      </c>
      <c r="H519" s="196" t="s">
        <v>3</v>
      </c>
      <c r="I519" s="198"/>
      <c r="L519" s="195"/>
      <c r="M519" s="199"/>
      <c r="N519" s="200"/>
      <c r="O519" s="200"/>
      <c r="P519" s="200"/>
      <c r="Q519" s="200"/>
      <c r="R519" s="200"/>
      <c r="S519" s="200"/>
      <c r="T519" s="201"/>
      <c r="AT519" s="196" t="s">
        <v>160</v>
      </c>
      <c r="AU519" s="196" t="s">
        <v>85</v>
      </c>
      <c r="AV519" s="12" t="s">
        <v>83</v>
      </c>
      <c r="AW519" s="12" t="s">
        <v>36</v>
      </c>
      <c r="AX519" s="12" t="s">
        <v>75</v>
      </c>
      <c r="AY519" s="196" t="s">
        <v>149</v>
      </c>
    </row>
    <row r="520" spans="2:51" s="13" customFormat="1" ht="12">
      <c r="B520" s="202"/>
      <c r="D520" s="192" t="s">
        <v>160</v>
      </c>
      <c r="E520" s="203" t="s">
        <v>3</v>
      </c>
      <c r="F520" s="204" t="s">
        <v>479</v>
      </c>
      <c r="H520" s="205">
        <v>41.83</v>
      </c>
      <c r="I520" s="206"/>
      <c r="L520" s="202"/>
      <c r="M520" s="207"/>
      <c r="N520" s="208"/>
      <c r="O520" s="208"/>
      <c r="P520" s="208"/>
      <c r="Q520" s="208"/>
      <c r="R520" s="208"/>
      <c r="S520" s="208"/>
      <c r="T520" s="209"/>
      <c r="AT520" s="203" t="s">
        <v>160</v>
      </c>
      <c r="AU520" s="203" t="s">
        <v>85</v>
      </c>
      <c r="AV520" s="13" t="s">
        <v>85</v>
      </c>
      <c r="AW520" s="13" t="s">
        <v>36</v>
      </c>
      <c r="AX520" s="13" t="s">
        <v>75</v>
      </c>
      <c r="AY520" s="203" t="s">
        <v>149</v>
      </c>
    </row>
    <row r="521" spans="2:51" s="13" customFormat="1" ht="12">
      <c r="B521" s="202"/>
      <c r="D521" s="192" t="s">
        <v>160</v>
      </c>
      <c r="E521" s="203" t="s">
        <v>3</v>
      </c>
      <c r="F521" s="204" t="s">
        <v>480</v>
      </c>
      <c r="H521" s="205">
        <v>-5.91</v>
      </c>
      <c r="I521" s="206"/>
      <c r="L521" s="202"/>
      <c r="M521" s="207"/>
      <c r="N521" s="208"/>
      <c r="O521" s="208"/>
      <c r="P521" s="208"/>
      <c r="Q521" s="208"/>
      <c r="R521" s="208"/>
      <c r="S521" s="208"/>
      <c r="T521" s="209"/>
      <c r="AT521" s="203" t="s">
        <v>160</v>
      </c>
      <c r="AU521" s="203" t="s">
        <v>85</v>
      </c>
      <c r="AV521" s="13" t="s">
        <v>85</v>
      </c>
      <c r="AW521" s="13" t="s">
        <v>36</v>
      </c>
      <c r="AX521" s="13" t="s">
        <v>75</v>
      </c>
      <c r="AY521" s="203" t="s">
        <v>149</v>
      </c>
    </row>
    <row r="522" spans="2:51" s="14" customFormat="1" ht="12">
      <c r="B522" s="210"/>
      <c r="D522" s="192" t="s">
        <v>160</v>
      </c>
      <c r="E522" s="211" t="s">
        <v>3</v>
      </c>
      <c r="F522" s="212" t="s">
        <v>170</v>
      </c>
      <c r="H522" s="213">
        <v>35.92</v>
      </c>
      <c r="I522" s="214"/>
      <c r="L522" s="210"/>
      <c r="M522" s="215"/>
      <c r="N522" s="216"/>
      <c r="O522" s="216"/>
      <c r="P522" s="216"/>
      <c r="Q522" s="216"/>
      <c r="R522" s="216"/>
      <c r="S522" s="216"/>
      <c r="T522" s="217"/>
      <c r="AT522" s="211" t="s">
        <v>160</v>
      </c>
      <c r="AU522" s="211" t="s">
        <v>85</v>
      </c>
      <c r="AV522" s="14" t="s">
        <v>150</v>
      </c>
      <c r="AW522" s="14" t="s">
        <v>36</v>
      </c>
      <c r="AX522" s="14" t="s">
        <v>75</v>
      </c>
      <c r="AY522" s="211" t="s">
        <v>149</v>
      </c>
    </row>
    <row r="523" spans="2:51" s="13" customFormat="1" ht="12">
      <c r="B523" s="202"/>
      <c r="D523" s="192" t="s">
        <v>160</v>
      </c>
      <c r="E523" s="203" t="s">
        <v>3</v>
      </c>
      <c r="F523" s="204" t="s">
        <v>419</v>
      </c>
      <c r="H523" s="205">
        <v>36</v>
      </c>
      <c r="I523" s="206"/>
      <c r="L523" s="202"/>
      <c r="M523" s="207"/>
      <c r="N523" s="208"/>
      <c r="O523" s="208"/>
      <c r="P523" s="208"/>
      <c r="Q523" s="208"/>
      <c r="R523" s="208"/>
      <c r="S523" s="208"/>
      <c r="T523" s="209"/>
      <c r="AT523" s="203" t="s">
        <v>160</v>
      </c>
      <c r="AU523" s="203" t="s">
        <v>85</v>
      </c>
      <c r="AV523" s="13" t="s">
        <v>85</v>
      </c>
      <c r="AW523" s="13" t="s">
        <v>36</v>
      </c>
      <c r="AX523" s="13" t="s">
        <v>83</v>
      </c>
      <c r="AY523" s="203" t="s">
        <v>149</v>
      </c>
    </row>
    <row r="524" spans="2:65" s="1" customFormat="1" ht="24" customHeight="1">
      <c r="B524" s="178"/>
      <c r="C524" s="179" t="s">
        <v>481</v>
      </c>
      <c r="D524" s="179" t="s">
        <v>152</v>
      </c>
      <c r="E524" s="180" t="s">
        <v>482</v>
      </c>
      <c r="F524" s="181" t="s">
        <v>483</v>
      </c>
      <c r="G524" s="182" t="s">
        <v>182</v>
      </c>
      <c r="H524" s="183">
        <v>36</v>
      </c>
      <c r="I524" s="184"/>
      <c r="J524" s="185">
        <f>ROUND(I524*H524,2)</f>
        <v>0</v>
      </c>
      <c r="K524" s="181" t="s">
        <v>156</v>
      </c>
      <c r="L524" s="38"/>
      <c r="M524" s="186" t="s">
        <v>3</v>
      </c>
      <c r="N524" s="187" t="s">
        <v>46</v>
      </c>
      <c r="O524" s="71"/>
      <c r="P524" s="188">
        <f>O524*H524</f>
        <v>0</v>
      </c>
      <c r="Q524" s="188">
        <v>0.0002</v>
      </c>
      <c r="R524" s="188">
        <f>Q524*H524</f>
        <v>0.007200000000000001</v>
      </c>
      <c r="S524" s="188">
        <v>0</v>
      </c>
      <c r="T524" s="189">
        <f>S524*H524</f>
        <v>0</v>
      </c>
      <c r="AR524" s="190" t="s">
        <v>295</v>
      </c>
      <c r="AT524" s="190" t="s">
        <v>152</v>
      </c>
      <c r="AU524" s="190" t="s">
        <v>85</v>
      </c>
      <c r="AY524" s="19" t="s">
        <v>149</v>
      </c>
      <c r="BE524" s="191">
        <f>IF(N524="základní",J524,0)</f>
        <v>0</v>
      </c>
      <c r="BF524" s="191">
        <f>IF(N524="snížená",J524,0)</f>
        <v>0</v>
      </c>
      <c r="BG524" s="191">
        <f>IF(N524="zákl. přenesená",J524,0)</f>
        <v>0</v>
      </c>
      <c r="BH524" s="191">
        <f>IF(N524="sníž. přenesená",J524,0)</f>
        <v>0</v>
      </c>
      <c r="BI524" s="191">
        <f>IF(N524="nulová",J524,0)</f>
        <v>0</v>
      </c>
      <c r="BJ524" s="19" t="s">
        <v>83</v>
      </c>
      <c r="BK524" s="191">
        <f>ROUND(I524*H524,2)</f>
        <v>0</v>
      </c>
      <c r="BL524" s="19" t="s">
        <v>295</v>
      </c>
      <c r="BM524" s="190" t="s">
        <v>484</v>
      </c>
    </row>
    <row r="525" spans="2:47" s="1" customFormat="1" ht="12">
      <c r="B525" s="38"/>
      <c r="D525" s="192" t="s">
        <v>158</v>
      </c>
      <c r="F525" s="193" t="s">
        <v>477</v>
      </c>
      <c r="I525" s="123"/>
      <c r="L525" s="38"/>
      <c r="M525" s="194"/>
      <c r="N525" s="71"/>
      <c r="O525" s="71"/>
      <c r="P525" s="71"/>
      <c r="Q525" s="71"/>
      <c r="R525" s="71"/>
      <c r="S525" s="71"/>
      <c r="T525" s="72"/>
      <c r="AT525" s="19" t="s">
        <v>158</v>
      </c>
      <c r="AU525" s="19" t="s">
        <v>85</v>
      </c>
    </row>
    <row r="526" spans="2:65" s="1" customFormat="1" ht="16.5" customHeight="1">
      <c r="B526" s="178"/>
      <c r="C526" s="179" t="s">
        <v>485</v>
      </c>
      <c r="D526" s="179" t="s">
        <v>152</v>
      </c>
      <c r="E526" s="180" t="s">
        <v>486</v>
      </c>
      <c r="F526" s="181" t="s">
        <v>487</v>
      </c>
      <c r="G526" s="182" t="s">
        <v>182</v>
      </c>
      <c r="H526" s="183">
        <v>36</v>
      </c>
      <c r="I526" s="184"/>
      <c r="J526" s="185">
        <f>ROUND(I526*H526,2)</f>
        <v>0</v>
      </c>
      <c r="K526" s="181" t="s">
        <v>156</v>
      </c>
      <c r="L526" s="38"/>
      <c r="M526" s="186" t="s">
        <v>3</v>
      </c>
      <c r="N526" s="187" t="s">
        <v>46</v>
      </c>
      <c r="O526" s="71"/>
      <c r="P526" s="188">
        <f>O526*H526</f>
        <v>0</v>
      </c>
      <c r="Q526" s="188">
        <v>0.0002</v>
      </c>
      <c r="R526" s="188">
        <f>Q526*H526</f>
        <v>0.007200000000000001</v>
      </c>
      <c r="S526" s="188">
        <v>0</v>
      </c>
      <c r="T526" s="189">
        <f>S526*H526</f>
        <v>0</v>
      </c>
      <c r="AR526" s="190" t="s">
        <v>295</v>
      </c>
      <c r="AT526" s="190" t="s">
        <v>152</v>
      </c>
      <c r="AU526" s="190" t="s">
        <v>85</v>
      </c>
      <c r="AY526" s="19" t="s">
        <v>149</v>
      </c>
      <c r="BE526" s="191">
        <f>IF(N526="základní",J526,0)</f>
        <v>0</v>
      </c>
      <c r="BF526" s="191">
        <f>IF(N526="snížená",J526,0)</f>
        <v>0</v>
      </c>
      <c r="BG526" s="191">
        <f>IF(N526="zákl. přenesená",J526,0)</f>
        <v>0</v>
      </c>
      <c r="BH526" s="191">
        <f>IF(N526="sníž. přenesená",J526,0)</f>
        <v>0</v>
      </c>
      <c r="BI526" s="191">
        <f>IF(N526="nulová",J526,0)</f>
        <v>0</v>
      </c>
      <c r="BJ526" s="19" t="s">
        <v>83</v>
      </c>
      <c r="BK526" s="191">
        <f>ROUND(I526*H526,2)</f>
        <v>0</v>
      </c>
      <c r="BL526" s="19" t="s">
        <v>295</v>
      </c>
      <c r="BM526" s="190" t="s">
        <v>488</v>
      </c>
    </row>
    <row r="527" spans="2:47" s="1" customFormat="1" ht="12">
      <c r="B527" s="38"/>
      <c r="D527" s="192" t="s">
        <v>158</v>
      </c>
      <c r="F527" s="193" t="s">
        <v>477</v>
      </c>
      <c r="I527" s="123"/>
      <c r="L527" s="38"/>
      <c r="M527" s="194"/>
      <c r="N527" s="71"/>
      <c r="O527" s="71"/>
      <c r="P527" s="71"/>
      <c r="Q527" s="71"/>
      <c r="R527" s="71"/>
      <c r="S527" s="71"/>
      <c r="T527" s="72"/>
      <c r="AT527" s="19" t="s">
        <v>158</v>
      </c>
      <c r="AU527" s="19" t="s">
        <v>85</v>
      </c>
    </row>
    <row r="528" spans="2:65" s="1" customFormat="1" ht="36" customHeight="1">
      <c r="B528" s="178"/>
      <c r="C528" s="179" t="s">
        <v>489</v>
      </c>
      <c r="D528" s="179" t="s">
        <v>152</v>
      </c>
      <c r="E528" s="180" t="s">
        <v>490</v>
      </c>
      <c r="F528" s="181" t="s">
        <v>491</v>
      </c>
      <c r="G528" s="182" t="s">
        <v>182</v>
      </c>
      <c r="H528" s="183">
        <v>16</v>
      </c>
      <c r="I528" s="184"/>
      <c r="J528" s="185">
        <f>ROUND(I528*H528,2)</f>
        <v>0</v>
      </c>
      <c r="K528" s="181" t="s">
        <v>156</v>
      </c>
      <c r="L528" s="38"/>
      <c r="M528" s="186" t="s">
        <v>3</v>
      </c>
      <c r="N528" s="187" t="s">
        <v>46</v>
      </c>
      <c r="O528" s="71"/>
      <c r="P528" s="188">
        <f>O528*H528</f>
        <v>0</v>
      </c>
      <c r="Q528" s="188">
        <v>0.05233</v>
      </c>
      <c r="R528" s="188">
        <f>Q528*H528</f>
        <v>0.83728</v>
      </c>
      <c r="S528" s="188">
        <v>0</v>
      </c>
      <c r="T528" s="189">
        <f>S528*H528</f>
        <v>0</v>
      </c>
      <c r="AR528" s="190" t="s">
        <v>295</v>
      </c>
      <c r="AT528" s="190" t="s">
        <v>152</v>
      </c>
      <c r="AU528" s="190" t="s">
        <v>85</v>
      </c>
      <c r="AY528" s="19" t="s">
        <v>149</v>
      </c>
      <c r="BE528" s="191">
        <f>IF(N528="základní",J528,0)</f>
        <v>0</v>
      </c>
      <c r="BF528" s="191">
        <f>IF(N528="snížená",J528,0)</f>
        <v>0</v>
      </c>
      <c r="BG528" s="191">
        <f>IF(N528="zákl. přenesená",J528,0)</f>
        <v>0</v>
      </c>
      <c r="BH528" s="191">
        <f>IF(N528="sníž. přenesená",J528,0)</f>
        <v>0</v>
      </c>
      <c r="BI528" s="191">
        <f>IF(N528="nulová",J528,0)</f>
        <v>0</v>
      </c>
      <c r="BJ528" s="19" t="s">
        <v>83</v>
      </c>
      <c r="BK528" s="191">
        <f>ROUND(I528*H528,2)</f>
        <v>0</v>
      </c>
      <c r="BL528" s="19" t="s">
        <v>295</v>
      </c>
      <c r="BM528" s="190" t="s">
        <v>492</v>
      </c>
    </row>
    <row r="529" spans="2:47" s="1" customFormat="1" ht="12">
      <c r="B529" s="38"/>
      <c r="D529" s="192" t="s">
        <v>158</v>
      </c>
      <c r="F529" s="193" t="s">
        <v>493</v>
      </c>
      <c r="I529" s="123"/>
      <c r="L529" s="38"/>
      <c r="M529" s="194"/>
      <c r="N529" s="71"/>
      <c r="O529" s="71"/>
      <c r="P529" s="71"/>
      <c r="Q529" s="71"/>
      <c r="R529" s="71"/>
      <c r="S529" s="71"/>
      <c r="T529" s="72"/>
      <c r="AT529" s="19" t="s">
        <v>158</v>
      </c>
      <c r="AU529" s="19" t="s">
        <v>85</v>
      </c>
    </row>
    <row r="530" spans="2:51" s="12" customFormat="1" ht="12">
      <c r="B530" s="195"/>
      <c r="D530" s="192" t="s">
        <v>160</v>
      </c>
      <c r="E530" s="196" t="s">
        <v>3</v>
      </c>
      <c r="F530" s="197" t="s">
        <v>161</v>
      </c>
      <c r="H530" s="196" t="s">
        <v>3</v>
      </c>
      <c r="I530" s="198"/>
      <c r="L530" s="195"/>
      <c r="M530" s="199"/>
      <c r="N530" s="200"/>
      <c r="O530" s="200"/>
      <c r="P530" s="200"/>
      <c r="Q530" s="200"/>
      <c r="R530" s="200"/>
      <c r="S530" s="200"/>
      <c r="T530" s="201"/>
      <c r="AT530" s="196" t="s">
        <v>160</v>
      </c>
      <c r="AU530" s="196" t="s">
        <v>85</v>
      </c>
      <c r="AV530" s="12" t="s">
        <v>83</v>
      </c>
      <c r="AW530" s="12" t="s">
        <v>36</v>
      </c>
      <c r="AX530" s="12" t="s">
        <v>75</v>
      </c>
      <c r="AY530" s="196" t="s">
        <v>149</v>
      </c>
    </row>
    <row r="531" spans="2:51" s="12" customFormat="1" ht="12">
      <c r="B531" s="195"/>
      <c r="D531" s="192" t="s">
        <v>160</v>
      </c>
      <c r="E531" s="196" t="s">
        <v>3</v>
      </c>
      <c r="F531" s="197" t="s">
        <v>494</v>
      </c>
      <c r="H531" s="196" t="s">
        <v>3</v>
      </c>
      <c r="I531" s="198"/>
      <c r="L531" s="195"/>
      <c r="M531" s="199"/>
      <c r="N531" s="200"/>
      <c r="O531" s="200"/>
      <c r="P531" s="200"/>
      <c r="Q531" s="200"/>
      <c r="R531" s="200"/>
      <c r="S531" s="200"/>
      <c r="T531" s="201"/>
      <c r="AT531" s="196" t="s">
        <v>160</v>
      </c>
      <c r="AU531" s="196" t="s">
        <v>85</v>
      </c>
      <c r="AV531" s="12" t="s">
        <v>83</v>
      </c>
      <c r="AW531" s="12" t="s">
        <v>36</v>
      </c>
      <c r="AX531" s="12" t="s">
        <v>75</v>
      </c>
      <c r="AY531" s="196" t="s">
        <v>149</v>
      </c>
    </row>
    <row r="532" spans="2:51" s="13" customFormat="1" ht="12">
      <c r="B532" s="202"/>
      <c r="D532" s="192" t="s">
        <v>160</v>
      </c>
      <c r="E532" s="203" t="s">
        <v>3</v>
      </c>
      <c r="F532" s="204" t="s">
        <v>495</v>
      </c>
      <c r="H532" s="205">
        <v>5.17</v>
      </c>
      <c r="I532" s="206"/>
      <c r="L532" s="202"/>
      <c r="M532" s="207"/>
      <c r="N532" s="208"/>
      <c r="O532" s="208"/>
      <c r="P532" s="208"/>
      <c r="Q532" s="208"/>
      <c r="R532" s="208"/>
      <c r="S532" s="208"/>
      <c r="T532" s="209"/>
      <c r="AT532" s="203" t="s">
        <v>160</v>
      </c>
      <c r="AU532" s="203" t="s">
        <v>85</v>
      </c>
      <c r="AV532" s="13" t="s">
        <v>85</v>
      </c>
      <c r="AW532" s="13" t="s">
        <v>36</v>
      </c>
      <c r="AX532" s="13" t="s">
        <v>75</v>
      </c>
      <c r="AY532" s="203" t="s">
        <v>149</v>
      </c>
    </row>
    <row r="533" spans="2:51" s="13" customFormat="1" ht="12">
      <c r="B533" s="202"/>
      <c r="D533" s="192" t="s">
        <v>160</v>
      </c>
      <c r="E533" s="203" t="s">
        <v>3</v>
      </c>
      <c r="F533" s="204" t="s">
        <v>496</v>
      </c>
      <c r="H533" s="205">
        <v>10.81</v>
      </c>
      <c r="I533" s="206"/>
      <c r="L533" s="202"/>
      <c r="M533" s="207"/>
      <c r="N533" s="208"/>
      <c r="O533" s="208"/>
      <c r="P533" s="208"/>
      <c r="Q533" s="208"/>
      <c r="R533" s="208"/>
      <c r="S533" s="208"/>
      <c r="T533" s="209"/>
      <c r="AT533" s="203" t="s">
        <v>160</v>
      </c>
      <c r="AU533" s="203" t="s">
        <v>85</v>
      </c>
      <c r="AV533" s="13" t="s">
        <v>85</v>
      </c>
      <c r="AW533" s="13" t="s">
        <v>36</v>
      </c>
      <c r="AX533" s="13" t="s">
        <v>75</v>
      </c>
      <c r="AY533" s="203" t="s">
        <v>149</v>
      </c>
    </row>
    <row r="534" spans="2:51" s="14" customFormat="1" ht="12">
      <c r="B534" s="210"/>
      <c r="D534" s="192" t="s">
        <v>160</v>
      </c>
      <c r="E534" s="211" t="s">
        <v>3</v>
      </c>
      <c r="F534" s="212" t="s">
        <v>170</v>
      </c>
      <c r="H534" s="213">
        <v>15.98</v>
      </c>
      <c r="I534" s="214"/>
      <c r="L534" s="210"/>
      <c r="M534" s="215"/>
      <c r="N534" s="216"/>
      <c r="O534" s="216"/>
      <c r="P534" s="216"/>
      <c r="Q534" s="216"/>
      <c r="R534" s="216"/>
      <c r="S534" s="216"/>
      <c r="T534" s="217"/>
      <c r="AT534" s="211" t="s">
        <v>160</v>
      </c>
      <c r="AU534" s="211" t="s">
        <v>85</v>
      </c>
      <c r="AV534" s="14" t="s">
        <v>150</v>
      </c>
      <c r="AW534" s="14" t="s">
        <v>36</v>
      </c>
      <c r="AX534" s="14" t="s">
        <v>75</v>
      </c>
      <c r="AY534" s="211" t="s">
        <v>149</v>
      </c>
    </row>
    <row r="535" spans="2:51" s="13" customFormat="1" ht="12">
      <c r="B535" s="202"/>
      <c r="D535" s="192" t="s">
        <v>160</v>
      </c>
      <c r="E535" s="203" t="s">
        <v>3</v>
      </c>
      <c r="F535" s="204" t="s">
        <v>295</v>
      </c>
      <c r="H535" s="205">
        <v>16</v>
      </c>
      <c r="I535" s="206"/>
      <c r="L535" s="202"/>
      <c r="M535" s="207"/>
      <c r="N535" s="208"/>
      <c r="O535" s="208"/>
      <c r="P535" s="208"/>
      <c r="Q535" s="208"/>
      <c r="R535" s="208"/>
      <c r="S535" s="208"/>
      <c r="T535" s="209"/>
      <c r="AT535" s="203" t="s">
        <v>160</v>
      </c>
      <c r="AU535" s="203" t="s">
        <v>85</v>
      </c>
      <c r="AV535" s="13" t="s">
        <v>85</v>
      </c>
      <c r="AW535" s="13" t="s">
        <v>36</v>
      </c>
      <c r="AX535" s="13" t="s">
        <v>83</v>
      </c>
      <c r="AY535" s="203" t="s">
        <v>149</v>
      </c>
    </row>
    <row r="536" spans="2:65" s="1" customFormat="1" ht="24" customHeight="1">
      <c r="B536" s="178"/>
      <c r="C536" s="179" t="s">
        <v>497</v>
      </c>
      <c r="D536" s="179" t="s">
        <v>152</v>
      </c>
      <c r="E536" s="180" t="s">
        <v>498</v>
      </c>
      <c r="F536" s="181" t="s">
        <v>499</v>
      </c>
      <c r="G536" s="182" t="s">
        <v>182</v>
      </c>
      <c r="H536" s="183">
        <v>55</v>
      </c>
      <c r="I536" s="184"/>
      <c r="J536" s="185">
        <f>ROUND(I536*H536,2)</f>
        <v>0</v>
      </c>
      <c r="K536" s="181" t="s">
        <v>3</v>
      </c>
      <c r="L536" s="38"/>
      <c r="M536" s="186" t="s">
        <v>3</v>
      </c>
      <c r="N536" s="187" t="s">
        <v>46</v>
      </c>
      <c r="O536" s="71"/>
      <c r="P536" s="188">
        <f>O536*H536</f>
        <v>0</v>
      </c>
      <c r="Q536" s="188">
        <v>0.01658986</v>
      </c>
      <c r="R536" s="188">
        <f>Q536*H536</f>
        <v>0.9124423</v>
      </c>
      <c r="S536" s="188">
        <v>0</v>
      </c>
      <c r="T536" s="189">
        <f>S536*H536</f>
        <v>0</v>
      </c>
      <c r="AR536" s="190" t="s">
        <v>295</v>
      </c>
      <c r="AT536" s="190" t="s">
        <v>152</v>
      </c>
      <c r="AU536" s="190" t="s">
        <v>85</v>
      </c>
      <c r="AY536" s="19" t="s">
        <v>149</v>
      </c>
      <c r="BE536" s="191">
        <f>IF(N536="základní",J536,0)</f>
        <v>0</v>
      </c>
      <c r="BF536" s="191">
        <f>IF(N536="snížená",J536,0)</f>
        <v>0</v>
      </c>
      <c r="BG536" s="191">
        <f>IF(N536="zákl. přenesená",J536,0)</f>
        <v>0</v>
      </c>
      <c r="BH536" s="191">
        <f>IF(N536="sníž. přenesená",J536,0)</f>
        <v>0</v>
      </c>
      <c r="BI536" s="191">
        <f>IF(N536="nulová",J536,0)</f>
        <v>0</v>
      </c>
      <c r="BJ536" s="19" t="s">
        <v>83</v>
      </c>
      <c r="BK536" s="191">
        <f>ROUND(I536*H536,2)</f>
        <v>0</v>
      </c>
      <c r="BL536" s="19" t="s">
        <v>295</v>
      </c>
      <c r="BM536" s="190" t="s">
        <v>500</v>
      </c>
    </row>
    <row r="537" spans="2:47" s="1" customFormat="1" ht="12">
      <c r="B537" s="38"/>
      <c r="D537" s="192" t="s">
        <v>158</v>
      </c>
      <c r="F537" s="193" t="s">
        <v>501</v>
      </c>
      <c r="I537" s="123"/>
      <c r="L537" s="38"/>
      <c r="M537" s="194"/>
      <c r="N537" s="71"/>
      <c r="O537" s="71"/>
      <c r="P537" s="71"/>
      <c r="Q537" s="71"/>
      <c r="R537" s="71"/>
      <c r="S537" s="71"/>
      <c r="T537" s="72"/>
      <c r="AT537" s="19" t="s">
        <v>158</v>
      </c>
      <c r="AU537" s="19" t="s">
        <v>85</v>
      </c>
    </row>
    <row r="538" spans="2:51" s="12" customFormat="1" ht="12">
      <c r="B538" s="195"/>
      <c r="D538" s="192" t="s">
        <v>160</v>
      </c>
      <c r="E538" s="196" t="s">
        <v>3</v>
      </c>
      <c r="F538" s="197" t="s">
        <v>161</v>
      </c>
      <c r="H538" s="196" t="s">
        <v>3</v>
      </c>
      <c r="I538" s="198"/>
      <c r="L538" s="195"/>
      <c r="M538" s="199"/>
      <c r="N538" s="200"/>
      <c r="O538" s="200"/>
      <c r="P538" s="200"/>
      <c r="Q538" s="200"/>
      <c r="R538" s="200"/>
      <c r="S538" s="200"/>
      <c r="T538" s="201"/>
      <c r="AT538" s="196" t="s">
        <v>160</v>
      </c>
      <c r="AU538" s="196" t="s">
        <v>85</v>
      </c>
      <c r="AV538" s="12" t="s">
        <v>83</v>
      </c>
      <c r="AW538" s="12" t="s">
        <v>36</v>
      </c>
      <c r="AX538" s="12" t="s">
        <v>75</v>
      </c>
      <c r="AY538" s="196" t="s">
        <v>149</v>
      </c>
    </row>
    <row r="539" spans="2:51" s="12" customFormat="1" ht="12">
      <c r="B539" s="195"/>
      <c r="D539" s="192" t="s">
        <v>160</v>
      </c>
      <c r="E539" s="196" t="s">
        <v>3</v>
      </c>
      <c r="F539" s="197" t="s">
        <v>502</v>
      </c>
      <c r="H539" s="196" t="s">
        <v>3</v>
      </c>
      <c r="I539" s="198"/>
      <c r="L539" s="195"/>
      <c r="M539" s="199"/>
      <c r="N539" s="200"/>
      <c r="O539" s="200"/>
      <c r="P539" s="200"/>
      <c r="Q539" s="200"/>
      <c r="R539" s="200"/>
      <c r="S539" s="200"/>
      <c r="T539" s="201"/>
      <c r="AT539" s="196" t="s">
        <v>160</v>
      </c>
      <c r="AU539" s="196" t="s">
        <v>85</v>
      </c>
      <c r="AV539" s="12" t="s">
        <v>83</v>
      </c>
      <c r="AW539" s="12" t="s">
        <v>36</v>
      </c>
      <c r="AX539" s="12" t="s">
        <v>75</v>
      </c>
      <c r="AY539" s="196" t="s">
        <v>149</v>
      </c>
    </row>
    <row r="540" spans="2:51" s="12" customFormat="1" ht="12">
      <c r="B540" s="195"/>
      <c r="D540" s="192" t="s">
        <v>160</v>
      </c>
      <c r="E540" s="196" t="s">
        <v>3</v>
      </c>
      <c r="F540" s="197" t="s">
        <v>503</v>
      </c>
      <c r="H540" s="196" t="s">
        <v>3</v>
      </c>
      <c r="I540" s="198"/>
      <c r="L540" s="195"/>
      <c r="M540" s="199"/>
      <c r="N540" s="200"/>
      <c r="O540" s="200"/>
      <c r="P540" s="200"/>
      <c r="Q540" s="200"/>
      <c r="R540" s="200"/>
      <c r="S540" s="200"/>
      <c r="T540" s="201"/>
      <c r="AT540" s="196" t="s">
        <v>160</v>
      </c>
      <c r="AU540" s="196" t="s">
        <v>85</v>
      </c>
      <c r="AV540" s="12" t="s">
        <v>83</v>
      </c>
      <c r="AW540" s="12" t="s">
        <v>36</v>
      </c>
      <c r="AX540" s="12" t="s">
        <v>75</v>
      </c>
      <c r="AY540" s="196" t="s">
        <v>149</v>
      </c>
    </row>
    <row r="541" spans="2:51" s="12" customFormat="1" ht="12">
      <c r="B541" s="195"/>
      <c r="D541" s="192" t="s">
        <v>160</v>
      </c>
      <c r="E541" s="196" t="s">
        <v>3</v>
      </c>
      <c r="F541" s="197" t="s">
        <v>504</v>
      </c>
      <c r="H541" s="196" t="s">
        <v>3</v>
      </c>
      <c r="I541" s="198"/>
      <c r="L541" s="195"/>
      <c r="M541" s="199"/>
      <c r="N541" s="200"/>
      <c r="O541" s="200"/>
      <c r="P541" s="200"/>
      <c r="Q541" s="200"/>
      <c r="R541" s="200"/>
      <c r="S541" s="200"/>
      <c r="T541" s="201"/>
      <c r="AT541" s="196" t="s">
        <v>160</v>
      </c>
      <c r="AU541" s="196" t="s">
        <v>85</v>
      </c>
      <c r="AV541" s="12" t="s">
        <v>83</v>
      </c>
      <c r="AW541" s="12" t="s">
        <v>36</v>
      </c>
      <c r="AX541" s="12" t="s">
        <v>75</v>
      </c>
      <c r="AY541" s="196" t="s">
        <v>149</v>
      </c>
    </row>
    <row r="542" spans="2:51" s="12" customFormat="1" ht="12">
      <c r="B542" s="195"/>
      <c r="D542" s="192" t="s">
        <v>160</v>
      </c>
      <c r="E542" s="196" t="s">
        <v>3</v>
      </c>
      <c r="F542" s="197" t="s">
        <v>186</v>
      </c>
      <c r="H542" s="196" t="s">
        <v>3</v>
      </c>
      <c r="I542" s="198"/>
      <c r="L542" s="195"/>
      <c r="M542" s="199"/>
      <c r="N542" s="200"/>
      <c r="O542" s="200"/>
      <c r="P542" s="200"/>
      <c r="Q542" s="200"/>
      <c r="R542" s="200"/>
      <c r="S542" s="200"/>
      <c r="T542" s="201"/>
      <c r="AT542" s="196" t="s">
        <v>160</v>
      </c>
      <c r="AU542" s="196" t="s">
        <v>85</v>
      </c>
      <c r="AV542" s="12" t="s">
        <v>83</v>
      </c>
      <c r="AW542" s="12" t="s">
        <v>36</v>
      </c>
      <c r="AX542" s="12" t="s">
        <v>75</v>
      </c>
      <c r="AY542" s="196" t="s">
        <v>149</v>
      </c>
    </row>
    <row r="543" spans="2:51" s="12" customFormat="1" ht="12">
      <c r="B543" s="195"/>
      <c r="D543" s="192" t="s">
        <v>160</v>
      </c>
      <c r="E543" s="196" t="s">
        <v>3</v>
      </c>
      <c r="F543" s="197" t="s">
        <v>187</v>
      </c>
      <c r="H543" s="196" t="s">
        <v>3</v>
      </c>
      <c r="I543" s="198"/>
      <c r="L543" s="195"/>
      <c r="M543" s="199"/>
      <c r="N543" s="200"/>
      <c r="O543" s="200"/>
      <c r="P543" s="200"/>
      <c r="Q543" s="200"/>
      <c r="R543" s="200"/>
      <c r="S543" s="200"/>
      <c r="T543" s="201"/>
      <c r="AT543" s="196" t="s">
        <v>160</v>
      </c>
      <c r="AU543" s="196" t="s">
        <v>85</v>
      </c>
      <c r="AV543" s="12" t="s">
        <v>83</v>
      </c>
      <c r="AW543" s="12" t="s">
        <v>36</v>
      </c>
      <c r="AX543" s="12" t="s">
        <v>75</v>
      </c>
      <c r="AY543" s="196" t="s">
        <v>149</v>
      </c>
    </row>
    <row r="544" spans="2:51" s="12" customFormat="1" ht="12">
      <c r="B544" s="195"/>
      <c r="D544" s="192" t="s">
        <v>160</v>
      </c>
      <c r="E544" s="196" t="s">
        <v>3</v>
      </c>
      <c r="F544" s="197" t="s">
        <v>269</v>
      </c>
      <c r="H544" s="196" t="s">
        <v>3</v>
      </c>
      <c r="I544" s="198"/>
      <c r="L544" s="195"/>
      <c r="M544" s="199"/>
      <c r="N544" s="200"/>
      <c r="O544" s="200"/>
      <c r="P544" s="200"/>
      <c r="Q544" s="200"/>
      <c r="R544" s="200"/>
      <c r="S544" s="200"/>
      <c r="T544" s="201"/>
      <c r="AT544" s="196" t="s">
        <v>160</v>
      </c>
      <c r="AU544" s="196" t="s">
        <v>85</v>
      </c>
      <c r="AV544" s="12" t="s">
        <v>83</v>
      </c>
      <c r="AW544" s="12" t="s">
        <v>36</v>
      </c>
      <c r="AX544" s="12" t="s">
        <v>75</v>
      </c>
      <c r="AY544" s="196" t="s">
        <v>149</v>
      </c>
    </row>
    <row r="545" spans="2:51" s="12" customFormat="1" ht="12">
      <c r="B545" s="195"/>
      <c r="D545" s="192" t="s">
        <v>160</v>
      </c>
      <c r="E545" s="196" t="s">
        <v>3</v>
      </c>
      <c r="F545" s="197" t="s">
        <v>250</v>
      </c>
      <c r="H545" s="196" t="s">
        <v>3</v>
      </c>
      <c r="I545" s="198"/>
      <c r="L545" s="195"/>
      <c r="M545" s="199"/>
      <c r="N545" s="200"/>
      <c r="O545" s="200"/>
      <c r="P545" s="200"/>
      <c r="Q545" s="200"/>
      <c r="R545" s="200"/>
      <c r="S545" s="200"/>
      <c r="T545" s="201"/>
      <c r="AT545" s="196" t="s">
        <v>160</v>
      </c>
      <c r="AU545" s="196" t="s">
        <v>85</v>
      </c>
      <c r="AV545" s="12" t="s">
        <v>83</v>
      </c>
      <c r="AW545" s="12" t="s">
        <v>36</v>
      </c>
      <c r="AX545" s="12" t="s">
        <v>75</v>
      </c>
      <c r="AY545" s="196" t="s">
        <v>149</v>
      </c>
    </row>
    <row r="546" spans="2:51" s="13" customFormat="1" ht="12">
      <c r="B546" s="202"/>
      <c r="D546" s="192" t="s">
        <v>160</v>
      </c>
      <c r="E546" s="203" t="s">
        <v>3</v>
      </c>
      <c r="F546" s="204" t="s">
        <v>251</v>
      </c>
      <c r="H546" s="205">
        <v>6.54</v>
      </c>
      <c r="I546" s="206"/>
      <c r="L546" s="202"/>
      <c r="M546" s="207"/>
      <c r="N546" s="208"/>
      <c r="O546" s="208"/>
      <c r="P546" s="208"/>
      <c r="Q546" s="208"/>
      <c r="R546" s="208"/>
      <c r="S546" s="208"/>
      <c r="T546" s="209"/>
      <c r="AT546" s="203" t="s">
        <v>160</v>
      </c>
      <c r="AU546" s="203" t="s">
        <v>85</v>
      </c>
      <c r="AV546" s="13" t="s">
        <v>85</v>
      </c>
      <c r="AW546" s="13" t="s">
        <v>36</v>
      </c>
      <c r="AX546" s="13" t="s">
        <v>75</v>
      </c>
      <c r="AY546" s="203" t="s">
        <v>149</v>
      </c>
    </row>
    <row r="547" spans="2:51" s="12" customFormat="1" ht="12">
      <c r="B547" s="195"/>
      <c r="D547" s="192" t="s">
        <v>160</v>
      </c>
      <c r="E547" s="196" t="s">
        <v>3</v>
      </c>
      <c r="F547" s="197" t="s">
        <v>253</v>
      </c>
      <c r="H547" s="196" t="s">
        <v>3</v>
      </c>
      <c r="I547" s="198"/>
      <c r="L547" s="195"/>
      <c r="M547" s="199"/>
      <c r="N547" s="200"/>
      <c r="O547" s="200"/>
      <c r="P547" s="200"/>
      <c r="Q547" s="200"/>
      <c r="R547" s="200"/>
      <c r="S547" s="200"/>
      <c r="T547" s="201"/>
      <c r="AT547" s="196" t="s">
        <v>160</v>
      </c>
      <c r="AU547" s="196" t="s">
        <v>85</v>
      </c>
      <c r="AV547" s="12" t="s">
        <v>83</v>
      </c>
      <c r="AW547" s="12" t="s">
        <v>36</v>
      </c>
      <c r="AX547" s="12" t="s">
        <v>75</v>
      </c>
      <c r="AY547" s="196" t="s">
        <v>149</v>
      </c>
    </row>
    <row r="548" spans="2:51" s="13" customFormat="1" ht="12">
      <c r="B548" s="202"/>
      <c r="D548" s="192" t="s">
        <v>160</v>
      </c>
      <c r="E548" s="203" t="s">
        <v>3</v>
      </c>
      <c r="F548" s="204" t="s">
        <v>254</v>
      </c>
      <c r="H548" s="205">
        <v>18.69</v>
      </c>
      <c r="I548" s="206"/>
      <c r="L548" s="202"/>
      <c r="M548" s="207"/>
      <c r="N548" s="208"/>
      <c r="O548" s="208"/>
      <c r="P548" s="208"/>
      <c r="Q548" s="208"/>
      <c r="R548" s="208"/>
      <c r="S548" s="208"/>
      <c r="T548" s="209"/>
      <c r="AT548" s="203" t="s">
        <v>160</v>
      </c>
      <c r="AU548" s="203" t="s">
        <v>85</v>
      </c>
      <c r="AV548" s="13" t="s">
        <v>85</v>
      </c>
      <c r="AW548" s="13" t="s">
        <v>36</v>
      </c>
      <c r="AX548" s="13" t="s">
        <v>75</v>
      </c>
      <c r="AY548" s="203" t="s">
        <v>149</v>
      </c>
    </row>
    <row r="549" spans="2:51" s="12" customFormat="1" ht="12">
      <c r="B549" s="195"/>
      <c r="D549" s="192" t="s">
        <v>160</v>
      </c>
      <c r="E549" s="196" t="s">
        <v>3</v>
      </c>
      <c r="F549" s="197" t="s">
        <v>255</v>
      </c>
      <c r="H549" s="196" t="s">
        <v>3</v>
      </c>
      <c r="I549" s="198"/>
      <c r="L549" s="195"/>
      <c r="M549" s="199"/>
      <c r="N549" s="200"/>
      <c r="O549" s="200"/>
      <c r="P549" s="200"/>
      <c r="Q549" s="200"/>
      <c r="R549" s="200"/>
      <c r="S549" s="200"/>
      <c r="T549" s="201"/>
      <c r="AT549" s="196" t="s">
        <v>160</v>
      </c>
      <c r="AU549" s="196" t="s">
        <v>85</v>
      </c>
      <c r="AV549" s="12" t="s">
        <v>83</v>
      </c>
      <c r="AW549" s="12" t="s">
        <v>36</v>
      </c>
      <c r="AX549" s="12" t="s">
        <v>75</v>
      </c>
      <c r="AY549" s="196" t="s">
        <v>149</v>
      </c>
    </row>
    <row r="550" spans="2:51" s="13" customFormat="1" ht="12">
      <c r="B550" s="202"/>
      <c r="D550" s="192" t="s">
        <v>160</v>
      </c>
      <c r="E550" s="203" t="s">
        <v>3</v>
      </c>
      <c r="F550" s="204" t="s">
        <v>328</v>
      </c>
      <c r="H550" s="205">
        <v>1.1</v>
      </c>
      <c r="I550" s="206"/>
      <c r="L550" s="202"/>
      <c r="M550" s="207"/>
      <c r="N550" s="208"/>
      <c r="O550" s="208"/>
      <c r="P550" s="208"/>
      <c r="Q550" s="208"/>
      <c r="R550" s="208"/>
      <c r="S550" s="208"/>
      <c r="T550" s="209"/>
      <c r="AT550" s="203" t="s">
        <v>160</v>
      </c>
      <c r="AU550" s="203" t="s">
        <v>85</v>
      </c>
      <c r="AV550" s="13" t="s">
        <v>85</v>
      </c>
      <c r="AW550" s="13" t="s">
        <v>36</v>
      </c>
      <c r="AX550" s="13" t="s">
        <v>75</v>
      </c>
      <c r="AY550" s="203" t="s">
        <v>149</v>
      </c>
    </row>
    <row r="551" spans="2:51" s="12" customFormat="1" ht="12">
      <c r="B551" s="195"/>
      <c r="D551" s="192" t="s">
        <v>160</v>
      </c>
      <c r="E551" s="196" t="s">
        <v>3</v>
      </c>
      <c r="F551" s="197" t="s">
        <v>205</v>
      </c>
      <c r="H551" s="196" t="s">
        <v>3</v>
      </c>
      <c r="I551" s="198"/>
      <c r="L551" s="195"/>
      <c r="M551" s="199"/>
      <c r="N551" s="200"/>
      <c r="O551" s="200"/>
      <c r="P551" s="200"/>
      <c r="Q551" s="200"/>
      <c r="R551" s="200"/>
      <c r="S551" s="200"/>
      <c r="T551" s="201"/>
      <c r="AT551" s="196" t="s">
        <v>160</v>
      </c>
      <c r="AU551" s="196" t="s">
        <v>85</v>
      </c>
      <c r="AV551" s="12" t="s">
        <v>83</v>
      </c>
      <c r="AW551" s="12" t="s">
        <v>36</v>
      </c>
      <c r="AX551" s="12" t="s">
        <v>75</v>
      </c>
      <c r="AY551" s="196" t="s">
        <v>149</v>
      </c>
    </row>
    <row r="552" spans="2:51" s="13" customFormat="1" ht="12">
      <c r="B552" s="202"/>
      <c r="D552" s="192" t="s">
        <v>160</v>
      </c>
      <c r="E552" s="203" t="s">
        <v>3</v>
      </c>
      <c r="F552" s="204" t="s">
        <v>329</v>
      </c>
      <c r="H552" s="205">
        <v>2.6</v>
      </c>
      <c r="I552" s="206"/>
      <c r="L552" s="202"/>
      <c r="M552" s="207"/>
      <c r="N552" s="208"/>
      <c r="O552" s="208"/>
      <c r="P552" s="208"/>
      <c r="Q552" s="208"/>
      <c r="R552" s="208"/>
      <c r="S552" s="208"/>
      <c r="T552" s="209"/>
      <c r="AT552" s="203" t="s">
        <v>160</v>
      </c>
      <c r="AU552" s="203" t="s">
        <v>85</v>
      </c>
      <c r="AV552" s="13" t="s">
        <v>85</v>
      </c>
      <c r="AW552" s="13" t="s">
        <v>36</v>
      </c>
      <c r="AX552" s="13" t="s">
        <v>75</v>
      </c>
      <c r="AY552" s="203" t="s">
        <v>149</v>
      </c>
    </row>
    <row r="553" spans="2:51" s="12" customFormat="1" ht="12">
      <c r="B553" s="195"/>
      <c r="D553" s="192" t="s">
        <v>160</v>
      </c>
      <c r="E553" s="196" t="s">
        <v>3</v>
      </c>
      <c r="F553" s="197" t="s">
        <v>258</v>
      </c>
      <c r="H553" s="196" t="s">
        <v>3</v>
      </c>
      <c r="I553" s="198"/>
      <c r="L553" s="195"/>
      <c r="M553" s="199"/>
      <c r="N553" s="200"/>
      <c r="O553" s="200"/>
      <c r="P553" s="200"/>
      <c r="Q553" s="200"/>
      <c r="R553" s="200"/>
      <c r="S553" s="200"/>
      <c r="T553" s="201"/>
      <c r="AT553" s="196" t="s">
        <v>160</v>
      </c>
      <c r="AU553" s="196" t="s">
        <v>85</v>
      </c>
      <c r="AV553" s="12" t="s">
        <v>83</v>
      </c>
      <c r="AW553" s="12" t="s">
        <v>36</v>
      </c>
      <c r="AX553" s="12" t="s">
        <v>75</v>
      </c>
      <c r="AY553" s="196" t="s">
        <v>149</v>
      </c>
    </row>
    <row r="554" spans="2:51" s="13" customFormat="1" ht="12">
      <c r="B554" s="202"/>
      <c r="D554" s="192" t="s">
        <v>160</v>
      </c>
      <c r="E554" s="203" t="s">
        <v>3</v>
      </c>
      <c r="F554" s="204" t="s">
        <v>259</v>
      </c>
      <c r="H554" s="205">
        <v>6.85</v>
      </c>
      <c r="I554" s="206"/>
      <c r="L554" s="202"/>
      <c r="M554" s="207"/>
      <c r="N554" s="208"/>
      <c r="O554" s="208"/>
      <c r="P554" s="208"/>
      <c r="Q554" s="208"/>
      <c r="R554" s="208"/>
      <c r="S554" s="208"/>
      <c r="T554" s="209"/>
      <c r="AT554" s="203" t="s">
        <v>160</v>
      </c>
      <c r="AU554" s="203" t="s">
        <v>85</v>
      </c>
      <c r="AV554" s="13" t="s">
        <v>85</v>
      </c>
      <c r="AW554" s="13" t="s">
        <v>36</v>
      </c>
      <c r="AX554" s="13" t="s">
        <v>75</v>
      </c>
      <c r="AY554" s="203" t="s">
        <v>149</v>
      </c>
    </row>
    <row r="555" spans="2:51" s="12" customFormat="1" ht="12">
      <c r="B555" s="195"/>
      <c r="D555" s="192" t="s">
        <v>160</v>
      </c>
      <c r="E555" s="196" t="s">
        <v>3</v>
      </c>
      <c r="F555" s="197" t="s">
        <v>199</v>
      </c>
      <c r="H555" s="196" t="s">
        <v>3</v>
      </c>
      <c r="I555" s="198"/>
      <c r="L555" s="195"/>
      <c r="M555" s="199"/>
      <c r="N555" s="200"/>
      <c r="O555" s="200"/>
      <c r="P555" s="200"/>
      <c r="Q555" s="200"/>
      <c r="R555" s="200"/>
      <c r="S555" s="200"/>
      <c r="T555" s="201"/>
      <c r="AT555" s="196" t="s">
        <v>160</v>
      </c>
      <c r="AU555" s="196" t="s">
        <v>85</v>
      </c>
      <c r="AV555" s="12" t="s">
        <v>83</v>
      </c>
      <c r="AW555" s="12" t="s">
        <v>36</v>
      </c>
      <c r="AX555" s="12" t="s">
        <v>75</v>
      </c>
      <c r="AY555" s="196" t="s">
        <v>149</v>
      </c>
    </row>
    <row r="556" spans="2:51" s="13" customFormat="1" ht="12">
      <c r="B556" s="202"/>
      <c r="D556" s="192" t="s">
        <v>160</v>
      </c>
      <c r="E556" s="203" t="s">
        <v>3</v>
      </c>
      <c r="F556" s="204" t="s">
        <v>260</v>
      </c>
      <c r="H556" s="205">
        <v>18.7</v>
      </c>
      <c r="I556" s="206"/>
      <c r="L556" s="202"/>
      <c r="M556" s="207"/>
      <c r="N556" s="208"/>
      <c r="O556" s="208"/>
      <c r="P556" s="208"/>
      <c r="Q556" s="208"/>
      <c r="R556" s="208"/>
      <c r="S556" s="208"/>
      <c r="T556" s="209"/>
      <c r="AT556" s="203" t="s">
        <v>160</v>
      </c>
      <c r="AU556" s="203" t="s">
        <v>85</v>
      </c>
      <c r="AV556" s="13" t="s">
        <v>85</v>
      </c>
      <c r="AW556" s="13" t="s">
        <v>36</v>
      </c>
      <c r="AX556" s="13" t="s">
        <v>75</v>
      </c>
      <c r="AY556" s="203" t="s">
        <v>149</v>
      </c>
    </row>
    <row r="557" spans="2:51" s="14" customFormat="1" ht="12">
      <c r="B557" s="210"/>
      <c r="D557" s="192" t="s">
        <v>160</v>
      </c>
      <c r="E557" s="211" t="s">
        <v>3</v>
      </c>
      <c r="F557" s="212" t="s">
        <v>170</v>
      </c>
      <c r="H557" s="213">
        <v>54.480000000000004</v>
      </c>
      <c r="I557" s="214"/>
      <c r="L557" s="210"/>
      <c r="M557" s="215"/>
      <c r="N557" s="216"/>
      <c r="O557" s="216"/>
      <c r="P557" s="216"/>
      <c r="Q557" s="216"/>
      <c r="R557" s="216"/>
      <c r="S557" s="216"/>
      <c r="T557" s="217"/>
      <c r="AT557" s="211" t="s">
        <v>160</v>
      </c>
      <c r="AU557" s="211" t="s">
        <v>85</v>
      </c>
      <c r="AV557" s="14" t="s">
        <v>150</v>
      </c>
      <c r="AW557" s="14" t="s">
        <v>36</v>
      </c>
      <c r="AX557" s="14" t="s">
        <v>75</v>
      </c>
      <c r="AY557" s="211" t="s">
        <v>149</v>
      </c>
    </row>
    <row r="558" spans="2:51" s="13" customFormat="1" ht="12">
      <c r="B558" s="202"/>
      <c r="D558" s="192" t="s">
        <v>160</v>
      </c>
      <c r="E558" s="203" t="s">
        <v>3</v>
      </c>
      <c r="F558" s="204" t="s">
        <v>505</v>
      </c>
      <c r="H558" s="205">
        <v>55</v>
      </c>
      <c r="I558" s="206"/>
      <c r="L558" s="202"/>
      <c r="M558" s="207"/>
      <c r="N558" s="208"/>
      <c r="O558" s="208"/>
      <c r="P558" s="208"/>
      <c r="Q558" s="208"/>
      <c r="R558" s="208"/>
      <c r="S558" s="208"/>
      <c r="T558" s="209"/>
      <c r="AT558" s="203" t="s">
        <v>160</v>
      </c>
      <c r="AU558" s="203" t="s">
        <v>85</v>
      </c>
      <c r="AV558" s="13" t="s">
        <v>85</v>
      </c>
      <c r="AW558" s="13" t="s">
        <v>36</v>
      </c>
      <c r="AX558" s="13" t="s">
        <v>83</v>
      </c>
      <c r="AY558" s="203" t="s">
        <v>149</v>
      </c>
    </row>
    <row r="559" spans="2:65" s="1" customFormat="1" ht="24" customHeight="1">
      <c r="B559" s="178"/>
      <c r="C559" s="179" t="s">
        <v>506</v>
      </c>
      <c r="D559" s="179" t="s">
        <v>152</v>
      </c>
      <c r="E559" s="180" t="s">
        <v>507</v>
      </c>
      <c r="F559" s="181" t="s">
        <v>508</v>
      </c>
      <c r="G559" s="182" t="s">
        <v>155</v>
      </c>
      <c r="H559" s="183">
        <v>67.88</v>
      </c>
      <c r="I559" s="184"/>
      <c r="J559" s="185">
        <f>ROUND(I559*H559,2)</f>
        <v>0</v>
      </c>
      <c r="K559" s="181" t="s">
        <v>156</v>
      </c>
      <c r="L559" s="38"/>
      <c r="M559" s="186" t="s">
        <v>3</v>
      </c>
      <c r="N559" s="187" t="s">
        <v>46</v>
      </c>
      <c r="O559" s="71"/>
      <c r="P559" s="188">
        <f>O559*H559</f>
        <v>0</v>
      </c>
      <c r="Q559" s="188">
        <v>0.00026</v>
      </c>
      <c r="R559" s="188">
        <f>Q559*H559</f>
        <v>0.017648799999999996</v>
      </c>
      <c r="S559" s="188">
        <v>0</v>
      </c>
      <c r="T559" s="189">
        <f>S559*H559</f>
        <v>0</v>
      </c>
      <c r="AR559" s="190" t="s">
        <v>295</v>
      </c>
      <c r="AT559" s="190" t="s">
        <v>152</v>
      </c>
      <c r="AU559" s="190" t="s">
        <v>85</v>
      </c>
      <c r="AY559" s="19" t="s">
        <v>149</v>
      </c>
      <c r="BE559" s="191">
        <f>IF(N559="základní",J559,0)</f>
        <v>0</v>
      </c>
      <c r="BF559" s="191">
        <f>IF(N559="snížená",J559,0)</f>
        <v>0</v>
      </c>
      <c r="BG559" s="191">
        <f>IF(N559="zákl. přenesená",J559,0)</f>
        <v>0</v>
      </c>
      <c r="BH559" s="191">
        <f>IF(N559="sníž. přenesená",J559,0)</f>
        <v>0</v>
      </c>
      <c r="BI559" s="191">
        <f>IF(N559="nulová",J559,0)</f>
        <v>0</v>
      </c>
      <c r="BJ559" s="19" t="s">
        <v>83</v>
      </c>
      <c r="BK559" s="191">
        <f>ROUND(I559*H559,2)</f>
        <v>0</v>
      </c>
      <c r="BL559" s="19" t="s">
        <v>295</v>
      </c>
      <c r="BM559" s="190" t="s">
        <v>509</v>
      </c>
    </row>
    <row r="560" spans="2:47" s="1" customFormat="1" ht="12">
      <c r="B560" s="38"/>
      <c r="D560" s="192" t="s">
        <v>158</v>
      </c>
      <c r="F560" s="193" t="s">
        <v>501</v>
      </c>
      <c r="I560" s="123"/>
      <c r="L560" s="38"/>
      <c r="M560" s="194"/>
      <c r="N560" s="71"/>
      <c r="O560" s="71"/>
      <c r="P560" s="71"/>
      <c r="Q560" s="71"/>
      <c r="R560" s="71"/>
      <c r="S560" s="71"/>
      <c r="T560" s="72"/>
      <c r="AT560" s="19" t="s">
        <v>158</v>
      </c>
      <c r="AU560" s="19" t="s">
        <v>85</v>
      </c>
    </row>
    <row r="561" spans="2:51" s="12" customFormat="1" ht="12">
      <c r="B561" s="195"/>
      <c r="D561" s="192" t="s">
        <v>160</v>
      </c>
      <c r="E561" s="196" t="s">
        <v>3</v>
      </c>
      <c r="F561" s="197" t="s">
        <v>161</v>
      </c>
      <c r="H561" s="196" t="s">
        <v>3</v>
      </c>
      <c r="I561" s="198"/>
      <c r="L561" s="195"/>
      <c r="M561" s="199"/>
      <c r="N561" s="200"/>
      <c r="O561" s="200"/>
      <c r="P561" s="200"/>
      <c r="Q561" s="200"/>
      <c r="R561" s="200"/>
      <c r="S561" s="200"/>
      <c r="T561" s="201"/>
      <c r="AT561" s="196" t="s">
        <v>160</v>
      </c>
      <c r="AU561" s="196" t="s">
        <v>85</v>
      </c>
      <c r="AV561" s="12" t="s">
        <v>83</v>
      </c>
      <c r="AW561" s="12" t="s">
        <v>36</v>
      </c>
      <c r="AX561" s="12" t="s">
        <v>75</v>
      </c>
      <c r="AY561" s="196" t="s">
        <v>149</v>
      </c>
    </row>
    <row r="562" spans="2:51" s="12" customFormat="1" ht="12">
      <c r="B562" s="195"/>
      <c r="D562" s="192" t="s">
        <v>160</v>
      </c>
      <c r="E562" s="196" t="s">
        <v>3</v>
      </c>
      <c r="F562" s="197" t="s">
        <v>502</v>
      </c>
      <c r="H562" s="196" t="s">
        <v>3</v>
      </c>
      <c r="I562" s="198"/>
      <c r="L562" s="195"/>
      <c r="M562" s="199"/>
      <c r="N562" s="200"/>
      <c r="O562" s="200"/>
      <c r="P562" s="200"/>
      <c r="Q562" s="200"/>
      <c r="R562" s="200"/>
      <c r="S562" s="200"/>
      <c r="T562" s="201"/>
      <c r="AT562" s="196" t="s">
        <v>160</v>
      </c>
      <c r="AU562" s="196" t="s">
        <v>85</v>
      </c>
      <c r="AV562" s="12" t="s">
        <v>83</v>
      </c>
      <c r="AW562" s="12" t="s">
        <v>36</v>
      </c>
      <c r="AX562" s="12" t="s">
        <v>75</v>
      </c>
      <c r="AY562" s="196" t="s">
        <v>149</v>
      </c>
    </row>
    <row r="563" spans="2:51" s="12" customFormat="1" ht="12">
      <c r="B563" s="195"/>
      <c r="D563" s="192" t="s">
        <v>160</v>
      </c>
      <c r="E563" s="196" t="s">
        <v>3</v>
      </c>
      <c r="F563" s="197" t="s">
        <v>503</v>
      </c>
      <c r="H563" s="196" t="s">
        <v>3</v>
      </c>
      <c r="I563" s="198"/>
      <c r="L563" s="195"/>
      <c r="M563" s="199"/>
      <c r="N563" s="200"/>
      <c r="O563" s="200"/>
      <c r="P563" s="200"/>
      <c r="Q563" s="200"/>
      <c r="R563" s="200"/>
      <c r="S563" s="200"/>
      <c r="T563" s="201"/>
      <c r="AT563" s="196" t="s">
        <v>160</v>
      </c>
      <c r="AU563" s="196" t="s">
        <v>85</v>
      </c>
      <c r="AV563" s="12" t="s">
        <v>83</v>
      </c>
      <c r="AW563" s="12" t="s">
        <v>36</v>
      </c>
      <c r="AX563" s="12" t="s">
        <v>75</v>
      </c>
      <c r="AY563" s="196" t="s">
        <v>149</v>
      </c>
    </row>
    <row r="564" spans="2:51" s="12" customFormat="1" ht="12">
      <c r="B564" s="195"/>
      <c r="D564" s="192" t="s">
        <v>160</v>
      </c>
      <c r="E564" s="196" t="s">
        <v>3</v>
      </c>
      <c r="F564" s="197" t="s">
        <v>504</v>
      </c>
      <c r="H564" s="196" t="s">
        <v>3</v>
      </c>
      <c r="I564" s="198"/>
      <c r="L564" s="195"/>
      <c r="M564" s="199"/>
      <c r="N564" s="200"/>
      <c r="O564" s="200"/>
      <c r="P564" s="200"/>
      <c r="Q564" s="200"/>
      <c r="R564" s="200"/>
      <c r="S564" s="200"/>
      <c r="T564" s="201"/>
      <c r="AT564" s="196" t="s">
        <v>160</v>
      </c>
      <c r="AU564" s="196" t="s">
        <v>85</v>
      </c>
      <c r="AV564" s="12" t="s">
        <v>83</v>
      </c>
      <c r="AW564" s="12" t="s">
        <v>36</v>
      </c>
      <c r="AX564" s="12" t="s">
        <v>75</v>
      </c>
      <c r="AY564" s="196" t="s">
        <v>149</v>
      </c>
    </row>
    <row r="565" spans="2:51" s="12" customFormat="1" ht="12">
      <c r="B565" s="195"/>
      <c r="D565" s="192" t="s">
        <v>160</v>
      </c>
      <c r="E565" s="196" t="s">
        <v>3</v>
      </c>
      <c r="F565" s="197" t="s">
        <v>510</v>
      </c>
      <c r="H565" s="196" t="s">
        <v>3</v>
      </c>
      <c r="I565" s="198"/>
      <c r="L565" s="195"/>
      <c r="M565" s="199"/>
      <c r="N565" s="200"/>
      <c r="O565" s="200"/>
      <c r="P565" s="200"/>
      <c r="Q565" s="200"/>
      <c r="R565" s="200"/>
      <c r="S565" s="200"/>
      <c r="T565" s="201"/>
      <c r="AT565" s="196" t="s">
        <v>160</v>
      </c>
      <c r="AU565" s="196" t="s">
        <v>85</v>
      </c>
      <c r="AV565" s="12" t="s">
        <v>83</v>
      </c>
      <c r="AW565" s="12" t="s">
        <v>36</v>
      </c>
      <c r="AX565" s="12" t="s">
        <v>75</v>
      </c>
      <c r="AY565" s="196" t="s">
        <v>149</v>
      </c>
    </row>
    <row r="566" spans="2:51" s="12" customFormat="1" ht="12">
      <c r="B566" s="195"/>
      <c r="D566" s="192" t="s">
        <v>160</v>
      </c>
      <c r="E566" s="196" t="s">
        <v>3</v>
      </c>
      <c r="F566" s="197" t="s">
        <v>186</v>
      </c>
      <c r="H566" s="196" t="s">
        <v>3</v>
      </c>
      <c r="I566" s="198"/>
      <c r="L566" s="195"/>
      <c r="M566" s="199"/>
      <c r="N566" s="200"/>
      <c r="O566" s="200"/>
      <c r="P566" s="200"/>
      <c r="Q566" s="200"/>
      <c r="R566" s="200"/>
      <c r="S566" s="200"/>
      <c r="T566" s="201"/>
      <c r="AT566" s="196" t="s">
        <v>160</v>
      </c>
      <c r="AU566" s="196" t="s">
        <v>85</v>
      </c>
      <c r="AV566" s="12" t="s">
        <v>83</v>
      </c>
      <c r="AW566" s="12" t="s">
        <v>36</v>
      </c>
      <c r="AX566" s="12" t="s">
        <v>75</v>
      </c>
      <c r="AY566" s="196" t="s">
        <v>149</v>
      </c>
    </row>
    <row r="567" spans="2:51" s="12" customFormat="1" ht="12">
      <c r="B567" s="195"/>
      <c r="D567" s="192" t="s">
        <v>160</v>
      </c>
      <c r="E567" s="196" t="s">
        <v>3</v>
      </c>
      <c r="F567" s="197" t="s">
        <v>187</v>
      </c>
      <c r="H567" s="196" t="s">
        <v>3</v>
      </c>
      <c r="I567" s="198"/>
      <c r="L567" s="195"/>
      <c r="M567" s="199"/>
      <c r="N567" s="200"/>
      <c r="O567" s="200"/>
      <c r="P567" s="200"/>
      <c r="Q567" s="200"/>
      <c r="R567" s="200"/>
      <c r="S567" s="200"/>
      <c r="T567" s="201"/>
      <c r="AT567" s="196" t="s">
        <v>160</v>
      </c>
      <c r="AU567" s="196" t="s">
        <v>85</v>
      </c>
      <c r="AV567" s="12" t="s">
        <v>83</v>
      </c>
      <c r="AW567" s="12" t="s">
        <v>36</v>
      </c>
      <c r="AX567" s="12" t="s">
        <v>75</v>
      </c>
      <c r="AY567" s="196" t="s">
        <v>149</v>
      </c>
    </row>
    <row r="568" spans="2:51" s="12" customFormat="1" ht="12">
      <c r="B568" s="195"/>
      <c r="D568" s="192" t="s">
        <v>160</v>
      </c>
      <c r="E568" s="196" t="s">
        <v>3</v>
      </c>
      <c r="F568" s="197" t="s">
        <v>511</v>
      </c>
      <c r="H568" s="196" t="s">
        <v>3</v>
      </c>
      <c r="I568" s="198"/>
      <c r="L568" s="195"/>
      <c r="M568" s="199"/>
      <c r="N568" s="200"/>
      <c r="O568" s="200"/>
      <c r="P568" s="200"/>
      <c r="Q568" s="200"/>
      <c r="R568" s="200"/>
      <c r="S568" s="200"/>
      <c r="T568" s="201"/>
      <c r="AT568" s="196" t="s">
        <v>160</v>
      </c>
      <c r="AU568" s="196" t="s">
        <v>85</v>
      </c>
      <c r="AV568" s="12" t="s">
        <v>83</v>
      </c>
      <c r="AW568" s="12" t="s">
        <v>36</v>
      </c>
      <c r="AX568" s="12" t="s">
        <v>75</v>
      </c>
      <c r="AY568" s="196" t="s">
        <v>149</v>
      </c>
    </row>
    <row r="569" spans="2:51" s="12" customFormat="1" ht="12">
      <c r="B569" s="195"/>
      <c r="D569" s="192" t="s">
        <v>160</v>
      </c>
      <c r="E569" s="196" t="s">
        <v>3</v>
      </c>
      <c r="F569" s="197" t="s">
        <v>250</v>
      </c>
      <c r="H569" s="196" t="s">
        <v>3</v>
      </c>
      <c r="I569" s="198"/>
      <c r="L569" s="195"/>
      <c r="M569" s="199"/>
      <c r="N569" s="200"/>
      <c r="O569" s="200"/>
      <c r="P569" s="200"/>
      <c r="Q569" s="200"/>
      <c r="R569" s="200"/>
      <c r="S569" s="200"/>
      <c r="T569" s="201"/>
      <c r="AT569" s="196" t="s">
        <v>160</v>
      </c>
      <c r="AU569" s="196" t="s">
        <v>85</v>
      </c>
      <c r="AV569" s="12" t="s">
        <v>83</v>
      </c>
      <c r="AW569" s="12" t="s">
        <v>36</v>
      </c>
      <c r="AX569" s="12" t="s">
        <v>75</v>
      </c>
      <c r="AY569" s="196" t="s">
        <v>149</v>
      </c>
    </row>
    <row r="570" spans="2:51" s="13" customFormat="1" ht="12">
      <c r="B570" s="202"/>
      <c r="D570" s="192" t="s">
        <v>160</v>
      </c>
      <c r="E570" s="203" t="s">
        <v>3</v>
      </c>
      <c r="F570" s="204" t="s">
        <v>512</v>
      </c>
      <c r="H570" s="205">
        <v>10.37</v>
      </c>
      <c r="I570" s="206"/>
      <c r="L570" s="202"/>
      <c r="M570" s="207"/>
      <c r="N570" s="208"/>
      <c r="O570" s="208"/>
      <c r="P570" s="208"/>
      <c r="Q570" s="208"/>
      <c r="R570" s="208"/>
      <c r="S570" s="208"/>
      <c r="T570" s="209"/>
      <c r="AT570" s="203" t="s">
        <v>160</v>
      </c>
      <c r="AU570" s="203" t="s">
        <v>85</v>
      </c>
      <c r="AV570" s="13" t="s">
        <v>85</v>
      </c>
      <c r="AW570" s="13" t="s">
        <v>36</v>
      </c>
      <c r="AX570" s="13" t="s">
        <v>75</v>
      </c>
      <c r="AY570" s="203" t="s">
        <v>149</v>
      </c>
    </row>
    <row r="571" spans="2:51" s="12" customFormat="1" ht="12">
      <c r="B571" s="195"/>
      <c r="D571" s="192" t="s">
        <v>160</v>
      </c>
      <c r="E571" s="196" t="s">
        <v>3</v>
      </c>
      <c r="F571" s="197" t="s">
        <v>253</v>
      </c>
      <c r="H571" s="196" t="s">
        <v>3</v>
      </c>
      <c r="I571" s="198"/>
      <c r="L571" s="195"/>
      <c r="M571" s="199"/>
      <c r="N571" s="200"/>
      <c r="O571" s="200"/>
      <c r="P571" s="200"/>
      <c r="Q571" s="200"/>
      <c r="R571" s="200"/>
      <c r="S571" s="200"/>
      <c r="T571" s="201"/>
      <c r="AT571" s="196" t="s">
        <v>160</v>
      </c>
      <c r="AU571" s="196" t="s">
        <v>85</v>
      </c>
      <c r="AV571" s="12" t="s">
        <v>83</v>
      </c>
      <c r="AW571" s="12" t="s">
        <v>36</v>
      </c>
      <c r="AX571" s="12" t="s">
        <v>75</v>
      </c>
      <c r="AY571" s="196" t="s">
        <v>149</v>
      </c>
    </row>
    <row r="572" spans="2:51" s="13" customFormat="1" ht="12">
      <c r="B572" s="202"/>
      <c r="D572" s="192" t="s">
        <v>160</v>
      </c>
      <c r="E572" s="203" t="s">
        <v>3</v>
      </c>
      <c r="F572" s="204" t="s">
        <v>513</v>
      </c>
      <c r="H572" s="205">
        <v>18.02</v>
      </c>
      <c r="I572" s="206"/>
      <c r="L572" s="202"/>
      <c r="M572" s="207"/>
      <c r="N572" s="208"/>
      <c r="O572" s="208"/>
      <c r="P572" s="208"/>
      <c r="Q572" s="208"/>
      <c r="R572" s="208"/>
      <c r="S572" s="208"/>
      <c r="T572" s="209"/>
      <c r="AT572" s="203" t="s">
        <v>160</v>
      </c>
      <c r="AU572" s="203" t="s">
        <v>85</v>
      </c>
      <c r="AV572" s="13" t="s">
        <v>85</v>
      </c>
      <c r="AW572" s="13" t="s">
        <v>36</v>
      </c>
      <c r="AX572" s="13" t="s">
        <v>75</v>
      </c>
      <c r="AY572" s="203" t="s">
        <v>149</v>
      </c>
    </row>
    <row r="573" spans="2:51" s="12" customFormat="1" ht="12">
      <c r="B573" s="195"/>
      <c r="D573" s="192" t="s">
        <v>160</v>
      </c>
      <c r="E573" s="196" t="s">
        <v>3</v>
      </c>
      <c r="F573" s="197" t="s">
        <v>255</v>
      </c>
      <c r="H573" s="196" t="s">
        <v>3</v>
      </c>
      <c r="I573" s="198"/>
      <c r="L573" s="195"/>
      <c r="M573" s="199"/>
      <c r="N573" s="200"/>
      <c r="O573" s="200"/>
      <c r="P573" s="200"/>
      <c r="Q573" s="200"/>
      <c r="R573" s="200"/>
      <c r="S573" s="200"/>
      <c r="T573" s="201"/>
      <c r="AT573" s="196" t="s">
        <v>160</v>
      </c>
      <c r="AU573" s="196" t="s">
        <v>85</v>
      </c>
      <c r="AV573" s="12" t="s">
        <v>83</v>
      </c>
      <c r="AW573" s="12" t="s">
        <v>36</v>
      </c>
      <c r="AX573" s="12" t="s">
        <v>75</v>
      </c>
      <c r="AY573" s="196" t="s">
        <v>149</v>
      </c>
    </row>
    <row r="574" spans="2:51" s="13" customFormat="1" ht="12">
      <c r="B574" s="202"/>
      <c r="D574" s="192" t="s">
        <v>160</v>
      </c>
      <c r="E574" s="203" t="s">
        <v>3</v>
      </c>
      <c r="F574" s="204" t="s">
        <v>514</v>
      </c>
      <c r="H574" s="205">
        <v>4.2</v>
      </c>
      <c r="I574" s="206"/>
      <c r="L574" s="202"/>
      <c r="M574" s="207"/>
      <c r="N574" s="208"/>
      <c r="O574" s="208"/>
      <c r="P574" s="208"/>
      <c r="Q574" s="208"/>
      <c r="R574" s="208"/>
      <c r="S574" s="208"/>
      <c r="T574" s="209"/>
      <c r="AT574" s="203" t="s">
        <v>160</v>
      </c>
      <c r="AU574" s="203" t="s">
        <v>85</v>
      </c>
      <c r="AV574" s="13" t="s">
        <v>85</v>
      </c>
      <c r="AW574" s="13" t="s">
        <v>36</v>
      </c>
      <c r="AX574" s="13" t="s">
        <v>75</v>
      </c>
      <c r="AY574" s="203" t="s">
        <v>149</v>
      </c>
    </row>
    <row r="575" spans="2:51" s="12" customFormat="1" ht="12">
      <c r="B575" s="195"/>
      <c r="D575" s="192" t="s">
        <v>160</v>
      </c>
      <c r="E575" s="196" t="s">
        <v>3</v>
      </c>
      <c r="F575" s="197" t="s">
        <v>205</v>
      </c>
      <c r="H575" s="196" t="s">
        <v>3</v>
      </c>
      <c r="I575" s="198"/>
      <c r="L575" s="195"/>
      <c r="M575" s="199"/>
      <c r="N575" s="200"/>
      <c r="O575" s="200"/>
      <c r="P575" s="200"/>
      <c r="Q575" s="200"/>
      <c r="R575" s="200"/>
      <c r="S575" s="200"/>
      <c r="T575" s="201"/>
      <c r="AT575" s="196" t="s">
        <v>160</v>
      </c>
      <c r="AU575" s="196" t="s">
        <v>85</v>
      </c>
      <c r="AV575" s="12" t="s">
        <v>83</v>
      </c>
      <c r="AW575" s="12" t="s">
        <v>36</v>
      </c>
      <c r="AX575" s="12" t="s">
        <v>75</v>
      </c>
      <c r="AY575" s="196" t="s">
        <v>149</v>
      </c>
    </row>
    <row r="576" spans="2:51" s="13" customFormat="1" ht="12">
      <c r="B576" s="202"/>
      <c r="D576" s="192" t="s">
        <v>160</v>
      </c>
      <c r="E576" s="203" t="s">
        <v>3</v>
      </c>
      <c r="F576" s="204" t="s">
        <v>515</v>
      </c>
      <c r="H576" s="205">
        <v>6.6</v>
      </c>
      <c r="I576" s="206"/>
      <c r="L576" s="202"/>
      <c r="M576" s="207"/>
      <c r="N576" s="208"/>
      <c r="O576" s="208"/>
      <c r="P576" s="208"/>
      <c r="Q576" s="208"/>
      <c r="R576" s="208"/>
      <c r="S576" s="208"/>
      <c r="T576" s="209"/>
      <c r="AT576" s="203" t="s">
        <v>160</v>
      </c>
      <c r="AU576" s="203" t="s">
        <v>85</v>
      </c>
      <c r="AV576" s="13" t="s">
        <v>85</v>
      </c>
      <c r="AW576" s="13" t="s">
        <v>36</v>
      </c>
      <c r="AX576" s="13" t="s">
        <v>75</v>
      </c>
      <c r="AY576" s="203" t="s">
        <v>149</v>
      </c>
    </row>
    <row r="577" spans="2:51" s="12" customFormat="1" ht="12">
      <c r="B577" s="195"/>
      <c r="D577" s="192" t="s">
        <v>160</v>
      </c>
      <c r="E577" s="196" t="s">
        <v>3</v>
      </c>
      <c r="F577" s="197" t="s">
        <v>258</v>
      </c>
      <c r="H577" s="196" t="s">
        <v>3</v>
      </c>
      <c r="I577" s="198"/>
      <c r="L577" s="195"/>
      <c r="M577" s="199"/>
      <c r="N577" s="200"/>
      <c r="O577" s="200"/>
      <c r="P577" s="200"/>
      <c r="Q577" s="200"/>
      <c r="R577" s="200"/>
      <c r="S577" s="200"/>
      <c r="T577" s="201"/>
      <c r="AT577" s="196" t="s">
        <v>160</v>
      </c>
      <c r="AU577" s="196" t="s">
        <v>85</v>
      </c>
      <c r="AV577" s="12" t="s">
        <v>83</v>
      </c>
      <c r="AW577" s="12" t="s">
        <v>36</v>
      </c>
      <c r="AX577" s="12" t="s">
        <v>75</v>
      </c>
      <c r="AY577" s="196" t="s">
        <v>149</v>
      </c>
    </row>
    <row r="578" spans="2:51" s="13" customFormat="1" ht="12">
      <c r="B578" s="202"/>
      <c r="D578" s="192" t="s">
        <v>160</v>
      </c>
      <c r="E578" s="203" t="s">
        <v>3</v>
      </c>
      <c r="F578" s="204" t="s">
        <v>516</v>
      </c>
      <c r="H578" s="205">
        <v>10.65</v>
      </c>
      <c r="I578" s="206"/>
      <c r="L578" s="202"/>
      <c r="M578" s="207"/>
      <c r="N578" s="208"/>
      <c r="O578" s="208"/>
      <c r="P578" s="208"/>
      <c r="Q578" s="208"/>
      <c r="R578" s="208"/>
      <c r="S578" s="208"/>
      <c r="T578" s="209"/>
      <c r="AT578" s="203" t="s">
        <v>160</v>
      </c>
      <c r="AU578" s="203" t="s">
        <v>85</v>
      </c>
      <c r="AV578" s="13" t="s">
        <v>85</v>
      </c>
      <c r="AW578" s="13" t="s">
        <v>36</v>
      </c>
      <c r="AX578" s="13" t="s">
        <v>75</v>
      </c>
      <c r="AY578" s="203" t="s">
        <v>149</v>
      </c>
    </row>
    <row r="579" spans="2:51" s="12" customFormat="1" ht="12">
      <c r="B579" s="195"/>
      <c r="D579" s="192" t="s">
        <v>160</v>
      </c>
      <c r="E579" s="196" t="s">
        <v>3</v>
      </c>
      <c r="F579" s="197" t="s">
        <v>199</v>
      </c>
      <c r="H579" s="196" t="s">
        <v>3</v>
      </c>
      <c r="I579" s="198"/>
      <c r="L579" s="195"/>
      <c r="M579" s="199"/>
      <c r="N579" s="200"/>
      <c r="O579" s="200"/>
      <c r="P579" s="200"/>
      <c r="Q579" s="200"/>
      <c r="R579" s="200"/>
      <c r="S579" s="200"/>
      <c r="T579" s="201"/>
      <c r="AT579" s="196" t="s">
        <v>160</v>
      </c>
      <c r="AU579" s="196" t="s">
        <v>85</v>
      </c>
      <c r="AV579" s="12" t="s">
        <v>83</v>
      </c>
      <c r="AW579" s="12" t="s">
        <v>36</v>
      </c>
      <c r="AX579" s="12" t="s">
        <v>75</v>
      </c>
      <c r="AY579" s="196" t="s">
        <v>149</v>
      </c>
    </row>
    <row r="580" spans="2:51" s="13" customFormat="1" ht="12">
      <c r="B580" s="202"/>
      <c r="D580" s="192" t="s">
        <v>160</v>
      </c>
      <c r="E580" s="203" t="s">
        <v>3</v>
      </c>
      <c r="F580" s="204" t="s">
        <v>517</v>
      </c>
      <c r="H580" s="205">
        <v>18.04</v>
      </c>
      <c r="I580" s="206"/>
      <c r="L580" s="202"/>
      <c r="M580" s="207"/>
      <c r="N580" s="208"/>
      <c r="O580" s="208"/>
      <c r="P580" s="208"/>
      <c r="Q580" s="208"/>
      <c r="R580" s="208"/>
      <c r="S580" s="208"/>
      <c r="T580" s="209"/>
      <c r="AT580" s="203" t="s">
        <v>160</v>
      </c>
      <c r="AU580" s="203" t="s">
        <v>85</v>
      </c>
      <c r="AV580" s="13" t="s">
        <v>85</v>
      </c>
      <c r="AW580" s="13" t="s">
        <v>36</v>
      </c>
      <c r="AX580" s="13" t="s">
        <v>75</v>
      </c>
      <c r="AY580" s="203" t="s">
        <v>149</v>
      </c>
    </row>
    <row r="581" spans="2:51" s="14" customFormat="1" ht="12">
      <c r="B581" s="210"/>
      <c r="D581" s="192" t="s">
        <v>160</v>
      </c>
      <c r="E581" s="211" t="s">
        <v>3</v>
      </c>
      <c r="F581" s="212" t="s">
        <v>170</v>
      </c>
      <c r="H581" s="213">
        <v>67.88</v>
      </c>
      <c r="I581" s="214"/>
      <c r="L581" s="210"/>
      <c r="M581" s="215"/>
      <c r="N581" s="216"/>
      <c r="O581" s="216"/>
      <c r="P581" s="216"/>
      <c r="Q581" s="216"/>
      <c r="R581" s="216"/>
      <c r="S581" s="216"/>
      <c r="T581" s="217"/>
      <c r="AT581" s="211" t="s">
        <v>160</v>
      </c>
      <c r="AU581" s="211" t="s">
        <v>85</v>
      </c>
      <c r="AV581" s="14" t="s">
        <v>150</v>
      </c>
      <c r="AW581" s="14" t="s">
        <v>36</v>
      </c>
      <c r="AX581" s="14" t="s">
        <v>83</v>
      </c>
      <c r="AY581" s="211" t="s">
        <v>149</v>
      </c>
    </row>
    <row r="582" spans="2:65" s="1" customFormat="1" ht="24" customHeight="1">
      <c r="B582" s="178"/>
      <c r="C582" s="179" t="s">
        <v>518</v>
      </c>
      <c r="D582" s="179" t="s">
        <v>152</v>
      </c>
      <c r="E582" s="180" t="s">
        <v>519</v>
      </c>
      <c r="F582" s="181" t="s">
        <v>520</v>
      </c>
      <c r="G582" s="182" t="s">
        <v>182</v>
      </c>
      <c r="H582" s="183">
        <v>55</v>
      </c>
      <c r="I582" s="184"/>
      <c r="J582" s="185">
        <f>ROUND(I582*H582,2)</f>
        <v>0</v>
      </c>
      <c r="K582" s="181" t="s">
        <v>156</v>
      </c>
      <c r="L582" s="38"/>
      <c r="M582" s="186" t="s">
        <v>3</v>
      </c>
      <c r="N582" s="187" t="s">
        <v>46</v>
      </c>
      <c r="O582" s="71"/>
      <c r="P582" s="188">
        <f>O582*H582</f>
        <v>0</v>
      </c>
      <c r="Q582" s="188">
        <v>0.0001</v>
      </c>
      <c r="R582" s="188">
        <f>Q582*H582</f>
        <v>0.0055000000000000005</v>
      </c>
      <c r="S582" s="188">
        <v>0</v>
      </c>
      <c r="T582" s="189">
        <f>S582*H582</f>
        <v>0</v>
      </c>
      <c r="AR582" s="190" t="s">
        <v>295</v>
      </c>
      <c r="AT582" s="190" t="s">
        <v>152</v>
      </c>
      <c r="AU582" s="190" t="s">
        <v>85</v>
      </c>
      <c r="AY582" s="19" t="s">
        <v>149</v>
      </c>
      <c r="BE582" s="191">
        <f>IF(N582="základní",J582,0)</f>
        <v>0</v>
      </c>
      <c r="BF582" s="191">
        <f>IF(N582="snížená",J582,0)</f>
        <v>0</v>
      </c>
      <c r="BG582" s="191">
        <f>IF(N582="zákl. přenesená",J582,0)</f>
        <v>0</v>
      </c>
      <c r="BH582" s="191">
        <f>IF(N582="sníž. přenesená",J582,0)</f>
        <v>0</v>
      </c>
      <c r="BI582" s="191">
        <f>IF(N582="nulová",J582,0)</f>
        <v>0</v>
      </c>
      <c r="BJ582" s="19" t="s">
        <v>83</v>
      </c>
      <c r="BK582" s="191">
        <f>ROUND(I582*H582,2)</f>
        <v>0</v>
      </c>
      <c r="BL582" s="19" t="s">
        <v>295</v>
      </c>
      <c r="BM582" s="190" t="s">
        <v>521</v>
      </c>
    </row>
    <row r="583" spans="2:47" s="1" customFormat="1" ht="12">
      <c r="B583" s="38"/>
      <c r="D583" s="192" t="s">
        <v>158</v>
      </c>
      <c r="F583" s="193" t="s">
        <v>501</v>
      </c>
      <c r="I583" s="123"/>
      <c r="L583" s="38"/>
      <c r="M583" s="194"/>
      <c r="N583" s="71"/>
      <c r="O583" s="71"/>
      <c r="P583" s="71"/>
      <c r="Q583" s="71"/>
      <c r="R583" s="71"/>
      <c r="S583" s="71"/>
      <c r="T583" s="72"/>
      <c r="AT583" s="19" t="s">
        <v>158</v>
      </c>
      <c r="AU583" s="19" t="s">
        <v>85</v>
      </c>
    </row>
    <row r="584" spans="2:65" s="1" customFormat="1" ht="24" customHeight="1">
      <c r="B584" s="178"/>
      <c r="C584" s="179" t="s">
        <v>522</v>
      </c>
      <c r="D584" s="179" t="s">
        <v>152</v>
      </c>
      <c r="E584" s="180" t="s">
        <v>523</v>
      </c>
      <c r="F584" s="181" t="s">
        <v>524</v>
      </c>
      <c r="G584" s="182" t="s">
        <v>182</v>
      </c>
      <c r="H584" s="183">
        <v>55</v>
      </c>
      <c r="I584" s="184"/>
      <c r="J584" s="185">
        <f>ROUND(I584*H584,2)</f>
        <v>0</v>
      </c>
      <c r="K584" s="181" t="s">
        <v>156</v>
      </c>
      <c r="L584" s="38"/>
      <c r="M584" s="186" t="s">
        <v>3</v>
      </c>
      <c r="N584" s="187" t="s">
        <v>46</v>
      </c>
      <c r="O584" s="71"/>
      <c r="P584" s="188">
        <f>O584*H584</f>
        <v>0</v>
      </c>
      <c r="Q584" s="188">
        <v>0</v>
      </c>
      <c r="R584" s="188">
        <f>Q584*H584</f>
        <v>0</v>
      </c>
      <c r="S584" s="188">
        <v>0</v>
      </c>
      <c r="T584" s="189">
        <f>S584*H584</f>
        <v>0</v>
      </c>
      <c r="AR584" s="190" t="s">
        <v>295</v>
      </c>
      <c r="AT584" s="190" t="s">
        <v>152</v>
      </c>
      <c r="AU584" s="190" t="s">
        <v>85</v>
      </c>
      <c r="AY584" s="19" t="s">
        <v>149</v>
      </c>
      <c r="BE584" s="191">
        <f>IF(N584="základní",J584,0)</f>
        <v>0</v>
      </c>
      <c r="BF584" s="191">
        <f>IF(N584="snížená",J584,0)</f>
        <v>0</v>
      </c>
      <c r="BG584" s="191">
        <f>IF(N584="zákl. přenesená",J584,0)</f>
        <v>0</v>
      </c>
      <c r="BH584" s="191">
        <f>IF(N584="sníž. přenesená",J584,0)</f>
        <v>0</v>
      </c>
      <c r="BI584" s="191">
        <f>IF(N584="nulová",J584,0)</f>
        <v>0</v>
      </c>
      <c r="BJ584" s="19" t="s">
        <v>83</v>
      </c>
      <c r="BK584" s="191">
        <f>ROUND(I584*H584,2)</f>
        <v>0</v>
      </c>
      <c r="BL584" s="19" t="s">
        <v>295</v>
      </c>
      <c r="BM584" s="190" t="s">
        <v>525</v>
      </c>
    </row>
    <row r="585" spans="2:47" s="1" customFormat="1" ht="12">
      <c r="B585" s="38"/>
      <c r="D585" s="192" t="s">
        <v>158</v>
      </c>
      <c r="F585" s="193" t="s">
        <v>501</v>
      </c>
      <c r="I585" s="123"/>
      <c r="L585" s="38"/>
      <c r="M585" s="194"/>
      <c r="N585" s="71"/>
      <c r="O585" s="71"/>
      <c r="P585" s="71"/>
      <c r="Q585" s="71"/>
      <c r="R585" s="71"/>
      <c r="S585" s="71"/>
      <c r="T585" s="72"/>
      <c r="AT585" s="19" t="s">
        <v>158</v>
      </c>
      <c r="AU585" s="19" t="s">
        <v>85</v>
      </c>
    </row>
    <row r="586" spans="2:51" s="12" customFormat="1" ht="12">
      <c r="B586" s="195"/>
      <c r="D586" s="192" t="s">
        <v>160</v>
      </c>
      <c r="E586" s="196" t="s">
        <v>3</v>
      </c>
      <c r="F586" s="197" t="s">
        <v>161</v>
      </c>
      <c r="H586" s="196" t="s">
        <v>3</v>
      </c>
      <c r="I586" s="198"/>
      <c r="L586" s="195"/>
      <c r="M586" s="199"/>
      <c r="N586" s="200"/>
      <c r="O586" s="200"/>
      <c r="P586" s="200"/>
      <c r="Q586" s="200"/>
      <c r="R586" s="200"/>
      <c r="S586" s="200"/>
      <c r="T586" s="201"/>
      <c r="AT586" s="196" t="s">
        <v>160</v>
      </c>
      <c r="AU586" s="196" t="s">
        <v>85</v>
      </c>
      <c r="AV586" s="12" t="s">
        <v>83</v>
      </c>
      <c r="AW586" s="12" t="s">
        <v>36</v>
      </c>
      <c r="AX586" s="12" t="s">
        <v>75</v>
      </c>
      <c r="AY586" s="196" t="s">
        <v>149</v>
      </c>
    </row>
    <row r="587" spans="2:51" s="12" customFormat="1" ht="12">
      <c r="B587" s="195"/>
      <c r="D587" s="192" t="s">
        <v>160</v>
      </c>
      <c r="E587" s="196" t="s">
        <v>3</v>
      </c>
      <c r="F587" s="197" t="s">
        <v>502</v>
      </c>
      <c r="H587" s="196" t="s">
        <v>3</v>
      </c>
      <c r="I587" s="198"/>
      <c r="L587" s="195"/>
      <c r="M587" s="199"/>
      <c r="N587" s="200"/>
      <c r="O587" s="200"/>
      <c r="P587" s="200"/>
      <c r="Q587" s="200"/>
      <c r="R587" s="200"/>
      <c r="S587" s="200"/>
      <c r="T587" s="201"/>
      <c r="AT587" s="196" t="s">
        <v>160</v>
      </c>
      <c r="AU587" s="196" t="s">
        <v>85</v>
      </c>
      <c r="AV587" s="12" t="s">
        <v>83</v>
      </c>
      <c r="AW587" s="12" t="s">
        <v>36</v>
      </c>
      <c r="AX587" s="12" t="s">
        <v>75</v>
      </c>
      <c r="AY587" s="196" t="s">
        <v>149</v>
      </c>
    </row>
    <row r="588" spans="2:51" s="12" customFormat="1" ht="12">
      <c r="B588" s="195"/>
      <c r="D588" s="192" t="s">
        <v>160</v>
      </c>
      <c r="E588" s="196" t="s">
        <v>3</v>
      </c>
      <c r="F588" s="197" t="s">
        <v>503</v>
      </c>
      <c r="H588" s="196" t="s">
        <v>3</v>
      </c>
      <c r="I588" s="198"/>
      <c r="L588" s="195"/>
      <c r="M588" s="199"/>
      <c r="N588" s="200"/>
      <c r="O588" s="200"/>
      <c r="P588" s="200"/>
      <c r="Q588" s="200"/>
      <c r="R588" s="200"/>
      <c r="S588" s="200"/>
      <c r="T588" s="201"/>
      <c r="AT588" s="196" t="s">
        <v>160</v>
      </c>
      <c r="AU588" s="196" t="s">
        <v>85</v>
      </c>
      <c r="AV588" s="12" t="s">
        <v>83</v>
      </c>
      <c r="AW588" s="12" t="s">
        <v>36</v>
      </c>
      <c r="AX588" s="12" t="s">
        <v>75</v>
      </c>
      <c r="AY588" s="196" t="s">
        <v>149</v>
      </c>
    </row>
    <row r="589" spans="2:51" s="12" customFormat="1" ht="12">
      <c r="B589" s="195"/>
      <c r="D589" s="192" t="s">
        <v>160</v>
      </c>
      <c r="E589" s="196" t="s">
        <v>3</v>
      </c>
      <c r="F589" s="197" t="s">
        <v>504</v>
      </c>
      <c r="H589" s="196" t="s">
        <v>3</v>
      </c>
      <c r="I589" s="198"/>
      <c r="L589" s="195"/>
      <c r="M589" s="199"/>
      <c r="N589" s="200"/>
      <c r="O589" s="200"/>
      <c r="P589" s="200"/>
      <c r="Q589" s="200"/>
      <c r="R589" s="200"/>
      <c r="S589" s="200"/>
      <c r="T589" s="201"/>
      <c r="AT589" s="196" t="s">
        <v>160</v>
      </c>
      <c r="AU589" s="196" t="s">
        <v>85</v>
      </c>
      <c r="AV589" s="12" t="s">
        <v>83</v>
      </c>
      <c r="AW589" s="12" t="s">
        <v>36</v>
      </c>
      <c r="AX589" s="12" t="s">
        <v>75</v>
      </c>
      <c r="AY589" s="196" t="s">
        <v>149</v>
      </c>
    </row>
    <row r="590" spans="2:51" s="12" customFormat="1" ht="12">
      <c r="B590" s="195"/>
      <c r="D590" s="192" t="s">
        <v>160</v>
      </c>
      <c r="E590" s="196" t="s">
        <v>3</v>
      </c>
      <c r="F590" s="197" t="s">
        <v>186</v>
      </c>
      <c r="H590" s="196" t="s">
        <v>3</v>
      </c>
      <c r="I590" s="198"/>
      <c r="L590" s="195"/>
      <c r="M590" s="199"/>
      <c r="N590" s="200"/>
      <c r="O590" s="200"/>
      <c r="P590" s="200"/>
      <c r="Q590" s="200"/>
      <c r="R590" s="200"/>
      <c r="S590" s="200"/>
      <c r="T590" s="201"/>
      <c r="AT590" s="196" t="s">
        <v>160</v>
      </c>
      <c r="AU590" s="196" t="s">
        <v>85</v>
      </c>
      <c r="AV590" s="12" t="s">
        <v>83</v>
      </c>
      <c r="AW590" s="12" t="s">
        <v>36</v>
      </c>
      <c r="AX590" s="12" t="s">
        <v>75</v>
      </c>
      <c r="AY590" s="196" t="s">
        <v>149</v>
      </c>
    </row>
    <row r="591" spans="2:51" s="12" customFormat="1" ht="12">
      <c r="B591" s="195"/>
      <c r="D591" s="192" t="s">
        <v>160</v>
      </c>
      <c r="E591" s="196" t="s">
        <v>3</v>
      </c>
      <c r="F591" s="197" t="s">
        <v>187</v>
      </c>
      <c r="H591" s="196" t="s">
        <v>3</v>
      </c>
      <c r="I591" s="198"/>
      <c r="L591" s="195"/>
      <c r="M591" s="199"/>
      <c r="N591" s="200"/>
      <c r="O591" s="200"/>
      <c r="P591" s="200"/>
      <c r="Q591" s="200"/>
      <c r="R591" s="200"/>
      <c r="S591" s="200"/>
      <c r="T591" s="201"/>
      <c r="AT591" s="196" t="s">
        <v>160</v>
      </c>
      <c r="AU591" s="196" t="s">
        <v>85</v>
      </c>
      <c r="AV591" s="12" t="s">
        <v>83</v>
      </c>
      <c r="AW591" s="12" t="s">
        <v>36</v>
      </c>
      <c r="AX591" s="12" t="s">
        <v>75</v>
      </c>
      <c r="AY591" s="196" t="s">
        <v>149</v>
      </c>
    </row>
    <row r="592" spans="2:51" s="12" customFormat="1" ht="12">
      <c r="B592" s="195"/>
      <c r="D592" s="192" t="s">
        <v>160</v>
      </c>
      <c r="E592" s="196" t="s">
        <v>3</v>
      </c>
      <c r="F592" s="197" t="s">
        <v>269</v>
      </c>
      <c r="H592" s="196" t="s">
        <v>3</v>
      </c>
      <c r="I592" s="198"/>
      <c r="L592" s="195"/>
      <c r="M592" s="199"/>
      <c r="N592" s="200"/>
      <c r="O592" s="200"/>
      <c r="P592" s="200"/>
      <c r="Q592" s="200"/>
      <c r="R592" s="200"/>
      <c r="S592" s="200"/>
      <c r="T592" s="201"/>
      <c r="AT592" s="196" t="s">
        <v>160</v>
      </c>
      <c r="AU592" s="196" t="s">
        <v>85</v>
      </c>
      <c r="AV592" s="12" t="s">
        <v>83</v>
      </c>
      <c r="AW592" s="12" t="s">
        <v>36</v>
      </c>
      <c r="AX592" s="12" t="s">
        <v>75</v>
      </c>
      <c r="AY592" s="196" t="s">
        <v>149</v>
      </c>
    </row>
    <row r="593" spans="2:51" s="12" customFormat="1" ht="12">
      <c r="B593" s="195"/>
      <c r="D593" s="192" t="s">
        <v>160</v>
      </c>
      <c r="E593" s="196" t="s">
        <v>3</v>
      </c>
      <c r="F593" s="197" t="s">
        <v>250</v>
      </c>
      <c r="H593" s="196" t="s">
        <v>3</v>
      </c>
      <c r="I593" s="198"/>
      <c r="L593" s="195"/>
      <c r="M593" s="199"/>
      <c r="N593" s="200"/>
      <c r="O593" s="200"/>
      <c r="P593" s="200"/>
      <c r="Q593" s="200"/>
      <c r="R593" s="200"/>
      <c r="S593" s="200"/>
      <c r="T593" s="201"/>
      <c r="AT593" s="196" t="s">
        <v>160</v>
      </c>
      <c r="AU593" s="196" t="s">
        <v>85</v>
      </c>
      <c r="AV593" s="12" t="s">
        <v>83</v>
      </c>
      <c r="AW593" s="12" t="s">
        <v>36</v>
      </c>
      <c r="AX593" s="12" t="s">
        <v>75</v>
      </c>
      <c r="AY593" s="196" t="s">
        <v>149</v>
      </c>
    </row>
    <row r="594" spans="2:51" s="13" customFormat="1" ht="12">
      <c r="B594" s="202"/>
      <c r="D594" s="192" t="s">
        <v>160</v>
      </c>
      <c r="E594" s="203" t="s">
        <v>3</v>
      </c>
      <c r="F594" s="204" t="s">
        <v>251</v>
      </c>
      <c r="H594" s="205">
        <v>6.54</v>
      </c>
      <c r="I594" s="206"/>
      <c r="L594" s="202"/>
      <c r="M594" s="207"/>
      <c r="N594" s="208"/>
      <c r="O594" s="208"/>
      <c r="P594" s="208"/>
      <c r="Q594" s="208"/>
      <c r="R594" s="208"/>
      <c r="S594" s="208"/>
      <c r="T594" s="209"/>
      <c r="AT594" s="203" t="s">
        <v>160</v>
      </c>
      <c r="AU594" s="203" t="s">
        <v>85</v>
      </c>
      <c r="AV594" s="13" t="s">
        <v>85</v>
      </c>
      <c r="AW594" s="13" t="s">
        <v>36</v>
      </c>
      <c r="AX594" s="13" t="s">
        <v>75</v>
      </c>
      <c r="AY594" s="203" t="s">
        <v>149</v>
      </c>
    </row>
    <row r="595" spans="2:51" s="12" customFormat="1" ht="12">
      <c r="B595" s="195"/>
      <c r="D595" s="192" t="s">
        <v>160</v>
      </c>
      <c r="E595" s="196" t="s">
        <v>3</v>
      </c>
      <c r="F595" s="197" t="s">
        <v>253</v>
      </c>
      <c r="H595" s="196" t="s">
        <v>3</v>
      </c>
      <c r="I595" s="198"/>
      <c r="L595" s="195"/>
      <c r="M595" s="199"/>
      <c r="N595" s="200"/>
      <c r="O595" s="200"/>
      <c r="P595" s="200"/>
      <c r="Q595" s="200"/>
      <c r="R595" s="200"/>
      <c r="S595" s="200"/>
      <c r="T595" s="201"/>
      <c r="AT595" s="196" t="s">
        <v>160</v>
      </c>
      <c r="AU595" s="196" t="s">
        <v>85</v>
      </c>
      <c r="AV595" s="12" t="s">
        <v>83</v>
      </c>
      <c r="AW595" s="12" t="s">
        <v>36</v>
      </c>
      <c r="AX595" s="12" t="s">
        <v>75</v>
      </c>
      <c r="AY595" s="196" t="s">
        <v>149</v>
      </c>
    </row>
    <row r="596" spans="2:51" s="13" customFormat="1" ht="12">
      <c r="B596" s="202"/>
      <c r="D596" s="192" t="s">
        <v>160</v>
      </c>
      <c r="E596" s="203" t="s">
        <v>3</v>
      </c>
      <c r="F596" s="204" t="s">
        <v>254</v>
      </c>
      <c r="H596" s="205">
        <v>18.69</v>
      </c>
      <c r="I596" s="206"/>
      <c r="L596" s="202"/>
      <c r="M596" s="207"/>
      <c r="N596" s="208"/>
      <c r="O596" s="208"/>
      <c r="P596" s="208"/>
      <c r="Q596" s="208"/>
      <c r="R596" s="208"/>
      <c r="S596" s="208"/>
      <c r="T596" s="209"/>
      <c r="AT596" s="203" t="s">
        <v>160</v>
      </c>
      <c r="AU596" s="203" t="s">
        <v>85</v>
      </c>
      <c r="AV596" s="13" t="s">
        <v>85</v>
      </c>
      <c r="AW596" s="13" t="s">
        <v>36</v>
      </c>
      <c r="AX596" s="13" t="s">
        <v>75</v>
      </c>
      <c r="AY596" s="203" t="s">
        <v>149</v>
      </c>
    </row>
    <row r="597" spans="2:51" s="12" customFormat="1" ht="12">
      <c r="B597" s="195"/>
      <c r="D597" s="192" t="s">
        <v>160</v>
      </c>
      <c r="E597" s="196" t="s">
        <v>3</v>
      </c>
      <c r="F597" s="197" t="s">
        <v>255</v>
      </c>
      <c r="H597" s="196" t="s">
        <v>3</v>
      </c>
      <c r="I597" s="198"/>
      <c r="L597" s="195"/>
      <c r="M597" s="199"/>
      <c r="N597" s="200"/>
      <c r="O597" s="200"/>
      <c r="P597" s="200"/>
      <c r="Q597" s="200"/>
      <c r="R597" s="200"/>
      <c r="S597" s="200"/>
      <c r="T597" s="201"/>
      <c r="AT597" s="196" t="s">
        <v>160</v>
      </c>
      <c r="AU597" s="196" t="s">
        <v>85</v>
      </c>
      <c r="AV597" s="12" t="s">
        <v>83</v>
      </c>
      <c r="AW597" s="12" t="s">
        <v>36</v>
      </c>
      <c r="AX597" s="12" t="s">
        <v>75</v>
      </c>
      <c r="AY597" s="196" t="s">
        <v>149</v>
      </c>
    </row>
    <row r="598" spans="2:51" s="13" customFormat="1" ht="12">
      <c r="B598" s="202"/>
      <c r="D598" s="192" t="s">
        <v>160</v>
      </c>
      <c r="E598" s="203" t="s">
        <v>3</v>
      </c>
      <c r="F598" s="204" t="s">
        <v>328</v>
      </c>
      <c r="H598" s="205">
        <v>1.1</v>
      </c>
      <c r="I598" s="206"/>
      <c r="L598" s="202"/>
      <c r="M598" s="207"/>
      <c r="N598" s="208"/>
      <c r="O598" s="208"/>
      <c r="P598" s="208"/>
      <c r="Q598" s="208"/>
      <c r="R598" s="208"/>
      <c r="S598" s="208"/>
      <c r="T598" s="209"/>
      <c r="AT598" s="203" t="s">
        <v>160</v>
      </c>
      <c r="AU598" s="203" t="s">
        <v>85</v>
      </c>
      <c r="AV598" s="13" t="s">
        <v>85</v>
      </c>
      <c r="AW598" s="13" t="s">
        <v>36</v>
      </c>
      <c r="AX598" s="13" t="s">
        <v>75</v>
      </c>
      <c r="AY598" s="203" t="s">
        <v>149</v>
      </c>
    </row>
    <row r="599" spans="2:51" s="12" customFormat="1" ht="12">
      <c r="B599" s="195"/>
      <c r="D599" s="192" t="s">
        <v>160</v>
      </c>
      <c r="E599" s="196" t="s">
        <v>3</v>
      </c>
      <c r="F599" s="197" t="s">
        <v>205</v>
      </c>
      <c r="H599" s="196" t="s">
        <v>3</v>
      </c>
      <c r="I599" s="198"/>
      <c r="L599" s="195"/>
      <c r="M599" s="199"/>
      <c r="N599" s="200"/>
      <c r="O599" s="200"/>
      <c r="P599" s="200"/>
      <c r="Q599" s="200"/>
      <c r="R599" s="200"/>
      <c r="S599" s="200"/>
      <c r="T599" s="201"/>
      <c r="AT599" s="196" t="s">
        <v>160</v>
      </c>
      <c r="AU599" s="196" t="s">
        <v>85</v>
      </c>
      <c r="AV599" s="12" t="s">
        <v>83</v>
      </c>
      <c r="AW599" s="12" t="s">
        <v>36</v>
      </c>
      <c r="AX599" s="12" t="s">
        <v>75</v>
      </c>
      <c r="AY599" s="196" t="s">
        <v>149</v>
      </c>
    </row>
    <row r="600" spans="2:51" s="13" customFormat="1" ht="12">
      <c r="B600" s="202"/>
      <c r="D600" s="192" t="s">
        <v>160</v>
      </c>
      <c r="E600" s="203" t="s">
        <v>3</v>
      </c>
      <c r="F600" s="204" t="s">
        <v>329</v>
      </c>
      <c r="H600" s="205">
        <v>2.6</v>
      </c>
      <c r="I600" s="206"/>
      <c r="L600" s="202"/>
      <c r="M600" s="207"/>
      <c r="N600" s="208"/>
      <c r="O600" s="208"/>
      <c r="P600" s="208"/>
      <c r="Q600" s="208"/>
      <c r="R600" s="208"/>
      <c r="S600" s="208"/>
      <c r="T600" s="209"/>
      <c r="AT600" s="203" t="s">
        <v>160</v>
      </c>
      <c r="AU600" s="203" t="s">
        <v>85</v>
      </c>
      <c r="AV600" s="13" t="s">
        <v>85</v>
      </c>
      <c r="AW600" s="13" t="s">
        <v>36</v>
      </c>
      <c r="AX600" s="13" t="s">
        <v>75</v>
      </c>
      <c r="AY600" s="203" t="s">
        <v>149</v>
      </c>
    </row>
    <row r="601" spans="2:51" s="12" customFormat="1" ht="12">
      <c r="B601" s="195"/>
      <c r="D601" s="192" t="s">
        <v>160</v>
      </c>
      <c r="E601" s="196" t="s">
        <v>3</v>
      </c>
      <c r="F601" s="197" t="s">
        <v>258</v>
      </c>
      <c r="H601" s="196" t="s">
        <v>3</v>
      </c>
      <c r="I601" s="198"/>
      <c r="L601" s="195"/>
      <c r="M601" s="199"/>
      <c r="N601" s="200"/>
      <c r="O601" s="200"/>
      <c r="P601" s="200"/>
      <c r="Q601" s="200"/>
      <c r="R601" s="200"/>
      <c r="S601" s="200"/>
      <c r="T601" s="201"/>
      <c r="AT601" s="196" t="s">
        <v>160</v>
      </c>
      <c r="AU601" s="196" t="s">
        <v>85</v>
      </c>
      <c r="AV601" s="12" t="s">
        <v>83</v>
      </c>
      <c r="AW601" s="12" t="s">
        <v>36</v>
      </c>
      <c r="AX601" s="12" t="s">
        <v>75</v>
      </c>
      <c r="AY601" s="196" t="s">
        <v>149</v>
      </c>
    </row>
    <row r="602" spans="2:51" s="13" customFormat="1" ht="12">
      <c r="B602" s="202"/>
      <c r="D602" s="192" t="s">
        <v>160</v>
      </c>
      <c r="E602" s="203" t="s">
        <v>3</v>
      </c>
      <c r="F602" s="204" t="s">
        <v>259</v>
      </c>
      <c r="H602" s="205">
        <v>6.85</v>
      </c>
      <c r="I602" s="206"/>
      <c r="L602" s="202"/>
      <c r="M602" s="207"/>
      <c r="N602" s="208"/>
      <c r="O602" s="208"/>
      <c r="P602" s="208"/>
      <c r="Q602" s="208"/>
      <c r="R602" s="208"/>
      <c r="S602" s="208"/>
      <c r="T602" s="209"/>
      <c r="AT602" s="203" t="s">
        <v>160</v>
      </c>
      <c r="AU602" s="203" t="s">
        <v>85</v>
      </c>
      <c r="AV602" s="13" t="s">
        <v>85</v>
      </c>
      <c r="AW602" s="13" t="s">
        <v>36</v>
      </c>
      <c r="AX602" s="13" t="s">
        <v>75</v>
      </c>
      <c r="AY602" s="203" t="s">
        <v>149</v>
      </c>
    </row>
    <row r="603" spans="2:51" s="12" customFormat="1" ht="12">
      <c r="B603" s="195"/>
      <c r="D603" s="192" t="s">
        <v>160</v>
      </c>
      <c r="E603" s="196" t="s">
        <v>3</v>
      </c>
      <c r="F603" s="197" t="s">
        <v>199</v>
      </c>
      <c r="H603" s="196" t="s">
        <v>3</v>
      </c>
      <c r="I603" s="198"/>
      <c r="L603" s="195"/>
      <c r="M603" s="199"/>
      <c r="N603" s="200"/>
      <c r="O603" s="200"/>
      <c r="P603" s="200"/>
      <c r="Q603" s="200"/>
      <c r="R603" s="200"/>
      <c r="S603" s="200"/>
      <c r="T603" s="201"/>
      <c r="AT603" s="196" t="s">
        <v>160</v>
      </c>
      <c r="AU603" s="196" t="s">
        <v>85</v>
      </c>
      <c r="AV603" s="12" t="s">
        <v>83</v>
      </c>
      <c r="AW603" s="12" t="s">
        <v>36</v>
      </c>
      <c r="AX603" s="12" t="s">
        <v>75</v>
      </c>
      <c r="AY603" s="196" t="s">
        <v>149</v>
      </c>
    </row>
    <row r="604" spans="2:51" s="13" customFormat="1" ht="12">
      <c r="B604" s="202"/>
      <c r="D604" s="192" t="s">
        <v>160</v>
      </c>
      <c r="E604" s="203" t="s">
        <v>3</v>
      </c>
      <c r="F604" s="204" t="s">
        <v>260</v>
      </c>
      <c r="H604" s="205">
        <v>18.7</v>
      </c>
      <c r="I604" s="206"/>
      <c r="L604" s="202"/>
      <c r="M604" s="207"/>
      <c r="N604" s="208"/>
      <c r="O604" s="208"/>
      <c r="P604" s="208"/>
      <c r="Q604" s="208"/>
      <c r="R604" s="208"/>
      <c r="S604" s="208"/>
      <c r="T604" s="209"/>
      <c r="AT604" s="203" t="s">
        <v>160</v>
      </c>
      <c r="AU604" s="203" t="s">
        <v>85</v>
      </c>
      <c r="AV604" s="13" t="s">
        <v>85</v>
      </c>
      <c r="AW604" s="13" t="s">
        <v>36</v>
      </c>
      <c r="AX604" s="13" t="s">
        <v>75</v>
      </c>
      <c r="AY604" s="203" t="s">
        <v>149</v>
      </c>
    </row>
    <row r="605" spans="2:51" s="14" customFormat="1" ht="12">
      <c r="B605" s="210"/>
      <c r="D605" s="192" t="s">
        <v>160</v>
      </c>
      <c r="E605" s="211" t="s">
        <v>3</v>
      </c>
      <c r="F605" s="212" t="s">
        <v>170</v>
      </c>
      <c r="H605" s="213">
        <v>54.480000000000004</v>
      </c>
      <c r="I605" s="214"/>
      <c r="L605" s="210"/>
      <c r="M605" s="215"/>
      <c r="N605" s="216"/>
      <c r="O605" s="216"/>
      <c r="P605" s="216"/>
      <c r="Q605" s="216"/>
      <c r="R605" s="216"/>
      <c r="S605" s="216"/>
      <c r="T605" s="217"/>
      <c r="AT605" s="211" t="s">
        <v>160</v>
      </c>
      <c r="AU605" s="211" t="s">
        <v>85</v>
      </c>
      <c r="AV605" s="14" t="s">
        <v>150</v>
      </c>
      <c r="AW605" s="14" t="s">
        <v>36</v>
      </c>
      <c r="AX605" s="14" t="s">
        <v>75</v>
      </c>
      <c r="AY605" s="211" t="s">
        <v>149</v>
      </c>
    </row>
    <row r="606" spans="2:51" s="13" customFormat="1" ht="12">
      <c r="B606" s="202"/>
      <c r="D606" s="192" t="s">
        <v>160</v>
      </c>
      <c r="E606" s="203" t="s">
        <v>3</v>
      </c>
      <c r="F606" s="204" t="s">
        <v>505</v>
      </c>
      <c r="H606" s="205">
        <v>55</v>
      </c>
      <c r="I606" s="206"/>
      <c r="L606" s="202"/>
      <c r="M606" s="207"/>
      <c r="N606" s="208"/>
      <c r="O606" s="208"/>
      <c r="P606" s="208"/>
      <c r="Q606" s="208"/>
      <c r="R606" s="208"/>
      <c r="S606" s="208"/>
      <c r="T606" s="209"/>
      <c r="AT606" s="203" t="s">
        <v>160</v>
      </c>
      <c r="AU606" s="203" t="s">
        <v>85</v>
      </c>
      <c r="AV606" s="13" t="s">
        <v>85</v>
      </c>
      <c r="AW606" s="13" t="s">
        <v>36</v>
      </c>
      <c r="AX606" s="13" t="s">
        <v>83</v>
      </c>
      <c r="AY606" s="203" t="s">
        <v>149</v>
      </c>
    </row>
    <row r="607" spans="2:65" s="1" customFormat="1" ht="24" customHeight="1">
      <c r="B607" s="178"/>
      <c r="C607" s="218" t="s">
        <v>526</v>
      </c>
      <c r="D607" s="218" t="s">
        <v>171</v>
      </c>
      <c r="E607" s="219" t="s">
        <v>527</v>
      </c>
      <c r="F607" s="220" t="s">
        <v>528</v>
      </c>
      <c r="G607" s="221" t="s">
        <v>182</v>
      </c>
      <c r="H607" s="222">
        <v>56.1</v>
      </c>
      <c r="I607" s="223"/>
      <c r="J607" s="224">
        <f>ROUND(I607*H607,2)</f>
        <v>0</v>
      </c>
      <c r="K607" s="220" t="s">
        <v>3</v>
      </c>
      <c r="L607" s="225"/>
      <c r="M607" s="226" t="s">
        <v>3</v>
      </c>
      <c r="N607" s="227" t="s">
        <v>46</v>
      </c>
      <c r="O607" s="71"/>
      <c r="P607" s="188">
        <f>O607*H607</f>
        <v>0</v>
      </c>
      <c r="Q607" s="188">
        <v>0.00092</v>
      </c>
      <c r="R607" s="188">
        <f>Q607*H607</f>
        <v>0.051612000000000005</v>
      </c>
      <c r="S607" s="188">
        <v>0</v>
      </c>
      <c r="T607" s="189">
        <f>S607*H607</f>
        <v>0</v>
      </c>
      <c r="AR607" s="190" t="s">
        <v>391</v>
      </c>
      <c r="AT607" s="190" t="s">
        <v>171</v>
      </c>
      <c r="AU607" s="190" t="s">
        <v>85</v>
      </c>
      <c r="AY607" s="19" t="s">
        <v>149</v>
      </c>
      <c r="BE607" s="191">
        <f>IF(N607="základní",J607,0)</f>
        <v>0</v>
      </c>
      <c r="BF607" s="191">
        <f>IF(N607="snížená",J607,0)</f>
        <v>0</v>
      </c>
      <c r="BG607" s="191">
        <f>IF(N607="zákl. přenesená",J607,0)</f>
        <v>0</v>
      </c>
      <c r="BH607" s="191">
        <f>IF(N607="sníž. přenesená",J607,0)</f>
        <v>0</v>
      </c>
      <c r="BI607" s="191">
        <f>IF(N607="nulová",J607,0)</f>
        <v>0</v>
      </c>
      <c r="BJ607" s="19" t="s">
        <v>83</v>
      </c>
      <c r="BK607" s="191">
        <f>ROUND(I607*H607,2)</f>
        <v>0</v>
      </c>
      <c r="BL607" s="19" t="s">
        <v>295</v>
      </c>
      <c r="BM607" s="190" t="s">
        <v>529</v>
      </c>
    </row>
    <row r="608" spans="2:51" s="12" customFormat="1" ht="12">
      <c r="B608" s="195"/>
      <c r="D608" s="192" t="s">
        <v>160</v>
      </c>
      <c r="E608" s="196" t="s">
        <v>3</v>
      </c>
      <c r="F608" s="197" t="s">
        <v>161</v>
      </c>
      <c r="H608" s="196" t="s">
        <v>3</v>
      </c>
      <c r="I608" s="198"/>
      <c r="L608" s="195"/>
      <c r="M608" s="199"/>
      <c r="N608" s="200"/>
      <c r="O608" s="200"/>
      <c r="P608" s="200"/>
      <c r="Q608" s="200"/>
      <c r="R608" s="200"/>
      <c r="S608" s="200"/>
      <c r="T608" s="201"/>
      <c r="AT608" s="196" t="s">
        <v>160</v>
      </c>
      <c r="AU608" s="196" t="s">
        <v>85</v>
      </c>
      <c r="AV608" s="12" t="s">
        <v>83</v>
      </c>
      <c r="AW608" s="12" t="s">
        <v>36</v>
      </c>
      <c r="AX608" s="12" t="s">
        <v>75</v>
      </c>
      <c r="AY608" s="196" t="s">
        <v>149</v>
      </c>
    </row>
    <row r="609" spans="2:51" s="12" customFormat="1" ht="12">
      <c r="B609" s="195"/>
      <c r="D609" s="192" t="s">
        <v>160</v>
      </c>
      <c r="E609" s="196" t="s">
        <v>3</v>
      </c>
      <c r="F609" s="197" t="s">
        <v>502</v>
      </c>
      <c r="H609" s="196" t="s">
        <v>3</v>
      </c>
      <c r="I609" s="198"/>
      <c r="L609" s="195"/>
      <c r="M609" s="199"/>
      <c r="N609" s="200"/>
      <c r="O609" s="200"/>
      <c r="P609" s="200"/>
      <c r="Q609" s="200"/>
      <c r="R609" s="200"/>
      <c r="S609" s="200"/>
      <c r="T609" s="201"/>
      <c r="AT609" s="196" t="s">
        <v>160</v>
      </c>
      <c r="AU609" s="196" t="s">
        <v>85</v>
      </c>
      <c r="AV609" s="12" t="s">
        <v>83</v>
      </c>
      <c r="AW609" s="12" t="s">
        <v>36</v>
      </c>
      <c r="AX609" s="12" t="s">
        <v>75</v>
      </c>
      <c r="AY609" s="196" t="s">
        <v>149</v>
      </c>
    </row>
    <row r="610" spans="2:51" s="12" customFormat="1" ht="12">
      <c r="B610" s="195"/>
      <c r="D610" s="192" t="s">
        <v>160</v>
      </c>
      <c r="E610" s="196" t="s">
        <v>3</v>
      </c>
      <c r="F610" s="197" t="s">
        <v>503</v>
      </c>
      <c r="H610" s="196" t="s">
        <v>3</v>
      </c>
      <c r="I610" s="198"/>
      <c r="L610" s="195"/>
      <c r="M610" s="199"/>
      <c r="N610" s="200"/>
      <c r="O610" s="200"/>
      <c r="P610" s="200"/>
      <c r="Q610" s="200"/>
      <c r="R610" s="200"/>
      <c r="S610" s="200"/>
      <c r="T610" s="201"/>
      <c r="AT610" s="196" t="s">
        <v>160</v>
      </c>
      <c r="AU610" s="196" t="s">
        <v>85</v>
      </c>
      <c r="AV610" s="12" t="s">
        <v>83</v>
      </c>
      <c r="AW610" s="12" t="s">
        <v>36</v>
      </c>
      <c r="AX610" s="12" t="s">
        <v>75</v>
      </c>
      <c r="AY610" s="196" t="s">
        <v>149</v>
      </c>
    </row>
    <row r="611" spans="2:51" s="12" customFormat="1" ht="12">
      <c r="B611" s="195"/>
      <c r="D611" s="192" t="s">
        <v>160</v>
      </c>
      <c r="E611" s="196" t="s">
        <v>3</v>
      </c>
      <c r="F611" s="197" t="s">
        <v>504</v>
      </c>
      <c r="H611" s="196" t="s">
        <v>3</v>
      </c>
      <c r="I611" s="198"/>
      <c r="L611" s="195"/>
      <c r="M611" s="199"/>
      <c r="N611" s="200"/>
      <c r="O611" s="200"/>
      <c r="P611" s="200"/>
      <c r="Q611" s="200"/>
      <c r="R611" s="200"/>
      <c r="S611" s="200"/>
      <c r="T611" s="201"/>
      <c r="AT611" s="196" t="s">
        <v>160</v>
      </c>
      <c r="AU611" s="196" t="s">
        <v>85</v>
      </c>
      <c r="AV611" s="12" t="s">
        <v>83</v>
      </c>
      <c r="AW611" s="12" t="s">
        <v>36</v>
      </c>
      <c r="AX611" s="12" t="s">
        <v>75</v>
      </c>
      <c r="AY611" s="196" t="s">
        <v>149</v>
      </c>
    </row>
    <row r="612" spans="2:51" s="12" customFormat="1" ht="12">
      <c r="B612" s="195"/>
      <c r="D612" s="192" t="s">
        <v>160</v>
      </c>
      <c r="E612" s="196" t="s">
        <v>3</v>
      </c>
      <c r="F612" s="197" t="s">
        <v>186</v>
      </c>
      <c r="H612" s="196" t="s">
        <v>3</v>
      </c>
      <c r="I612" s="198"/>
      <c r="L612" s="195"/>
      <c r="M612" s="199"/>
      <c r="N612" s="200"/>
      <c r="O612" s="200"/>
      <c r="P612" s="200"/>
      <c r="Q612" s="200"/>
      <c r="R612" s="200"/>
      <c r="S612" s="200"/>
      <c r="T612" s="201"/>
      <c r="AT612" s="196" t="s">
        <v>160</v>
      </c>
      <c r="AU612" s="196" t="s">
        <v>85</v>
      </c>
      <c r="AV612" s="12" t="s">
        <v>83</v>
      </c>
      <c r="AW612" s="12" t="s">
        <v>36</v>
      </c>
      <c r="AX612" s="12" t="s">
        <v>75</v>
      </c>
      <c r="AY612" s="196" t="s">
        <v>149</v>
      </c>
    </row>
    <row r="613" spans="2:51" s="12" customFormat="1" ht="12">
      <c r="B613" s="195"/>
      <c r="D613" s="192" t="s">
        <v>160</v>
      </c>
      <c r="E613" s="196" t="s">
        <v>3</v>
      </c>
      <c r="F613" s="197" t="s">
        <v>187</v>
      </c>
      <c r="H613" s="196" t="s">
        <v>3</v>
      </c>
      <c r="I613" s="198"/>
      <c r="L613" s="195"/>
      <c r="M613" s="199"/>
      <c r="N613" s="200"/>
      <c r="O613" s="200"/>
      <c r="P613" s="200"/>
      <c r="Q613" s="200"/>
      <c r="R613" s="200"/>
      <c r="S613" s="200"/>
      <c r="T613" s="201"/>
      <c r="AT613" s="196" t="s">
        <v>160</v>
      </c>
      <c r="AU613" s="196" t="s">
        <v>85</v>
      </c>
      <c r="AV613" s="12" t="s">
        <v>83</v>
      </c>
      <c r="AW613" s="12" t="s">
        <v>36</v>
      </c>
      <c r="AX613" s="12" t="s">
        <v>75</v>
      </c>
      <c r="AY613" s="196" t="s">
        <v>149</v>
      </c>
    </row>
    <row r="614" spans="2:51" s="12" customFormat="1" ht="12">
      <c r="B614" s="195"/>
      <c r="D614" s="192" t="s">
        <v>160</v>
      </c>
      <c r="E614" s="196" t="s">
        <v>3</v>
      </c>
      <c r="F614" s="197" t="s">
        <v>269</v>
      </c>
      <c r="H614" s="196" t="s">
        <v>3</v>
      </c>
      <c r="I614" s="198"/>
      <c r="L614" s="195"/>
      <c r="M614" s="199"/>
      <c r="N614" s="200"/>
      <c r="O614" s="200"/>
      <c r="P614" s="200"/>
      <c r="Q614" s="200"/>
      <c r="R614" s="200"/>
      <c r="S614" s="200"/>
      <c r="T614" s="201"/>
      <c r="AT614" s="196" t="s">
        <v>160</v>
      </c>
      <c r="AU614" s="196" t="s">
        <v>85</v>
      </c>
      <c r="AV614" s="12" t="s">
        <v>83</v>
      </c>
      <c r="AW614" s="12" t="s">
        <v>36</v>
      </c>
      <c r="AX614" s="12" t="s">
        <v>75</v>
      </c>
      <c r="AY614" s="196" t="s">
        <v>149</v>
      </c>
    </row>
    <row r="615" spans="2:51" s="12" customFormat="1" ht="12">
      <c r="B615" s="195"/>
      <c r="D615" s="192" t="s">
        <v>160</v>
      </c>
      <c r="E615" s="196" t="s">
        <v>3</v>
      </c>
      <c r="F615" s="197" t="s">
        <v>250</v>
      </c>
      <c r="H615" s="196" t="s">
        <v>3</v>
      </c>
      <c r="I615" s="198"/>
      <c r="L615" s="195"/>
      <c r="M615" s="199"/>
      <c r="N615" s="200"/>
      <c r="O615" s="200"/>
      <c r="P615" s="200"/>
      <c r="Q615" s="200"/>
      <c r="R615" s="200"/>
      <c r="S615" s="200"/>
      <c r="T615" s="201"/>
      <c r="AT615" s="196" t="s">
        <v>160</v>
      </c>
      <c r="AU615" s="196" t="s">
        <v>85</v>
      </c>
      <c r="AV615" s="12" t="s">
        <v>83</v>
      </c>
      <c r="AW615" s="12" t="s">
        <v>36</v>
      </c>
      <c r="AX615" s="12" t="s">
        <v>75</v>
      </c>
      <c r="AY615" s="196" t="s">
        <v>149</v>
      </c>
    </row>
    <row r="616" spans="2:51" s="13" customFormat="1" ht="12">
      <c r="B616" s="202"/>
      <c r="D616" s="192" t="s">
        <v>160</v>
      </c>
      <c r="E616" s="203" t="s">
        <v>3</v>
      </c>
      <c r="F616" s="204" t="s">
        <v>251</v>
      </c>
      <c r="H616" s="205">
        <v>6.54</v>
      </c>
      <c r="I616" s="206"/>
      <c r="L616" s="202"/>
      <c r="M616" s="207"/>
      <c r="N616" s="208"/>
      <c r="O616" s="208"/>
      <c r="P616" s="208"/>
      <c r="Q616" s="208"/>
      <c r="R616" s="208"/>
      <c r="S616" s="208"/>
      <c r="T616" s="209"/>
      <c r="AT616" s="203" t="s">
        <v>160</v>
      </c>
      <c r="AU616" s="203" t="s">
        <v>85</v>
      </c>
      <c r="AV616" s="13" t="s">
        <v>85</v>
      </c>
      <c r="AW616" s="13" t="s">
        <v>36</v>
      </c>
      <c r="AX616" s="13" t="s">
        <v>75</v>
      </c>
      <c r="AY616" s="203" t="s">
        <v>149</v>
      </c>
    </row>
    <row r="617" spans="2:51" s="12" customFormat="1" ht="12">
      <c r="B617" s="195"/>
      <c r="D617" s="192" t="s">
        <v>160</v>
      </c>
      <c r="E617" s="196" t="s">
        <v>3</v>
      </c>
      <c r="F617" s="197" t="s">
        <v>253</v>
      </c>
      <c r="H617" s="196" t="s">
        <v>3</v>
      </c>
      <c r="I617" s="198"/>
      <c r="L617" s="195"/>
      <c r="M617" s="199"/>
      <c r="N617" s="200"/>
      <c r="O617" s="200"/>
      <c r="P617" s="200"/>
      <c r="Q617" s="200"/>
      <c r="R617" s="200"/>
      <c r="S617" s="200"/>
      <c r="T617" s="201"/>
      <c r="AT617" s="196" t="s">
        <v>160</v>
      </c>
      <c r="AU617" s="196" t="s">
        <v>85</v>
      </c>
      <c r="AV617" s="12" t="s">
        <v>83</v>
      </c>
      <c r="AW617" s="12" t="s">
        <v>36</v>
      </c>
      <c r="AX617" s="12" t="s">
        <v>75</v>
      </c>
      <c r="AY617" s="196" t="s">
        <v>149</v>
      </c>
    </row>
    <row r="618" spans="2:51" s="13" customFormat="1" ht="12">
      <c r="B618" s="202"/>
      <c r="D618" s="192" t="s">
        <v>160</v>
      </c>
      <c r="E618" s="203" t="s">
        <v>3</v>
      </c>
      <c r="F618" s="204" t="s">
        <v>254</v>
      </c>
      <c r="H618" s="205">
        <v>18.69</v>
      </c>
      <c r="I618" s="206"/>
      <c r="L618" s="202"/>
      <c r="M618" s="207"/>
      <c r="N618" s="208"/>
      <c r="O618" s="208"/>
      <c r="P618" s="208"/>
      <c r="Q618" s="208"/>
      <c r="R618" s="208"/>
      <c r="S618" s="208"/>
      <c r="T618" s="209"/>
      <c r="AT618" s="203" t="s">
        <v>160</v>
      </c>
      <c r="AU618" s="203" t="s">
        <v>85</v>
      </c>
      <c r="AV618" s="13" t="s">
        <v>85</v>
      </c>
      <c r="AW618" s="13" t="s">
        <v>36</v>
      </c>
      <c r="AX618" s="13" t="s">
        <v>75</v>
      </c>
      <c r="AY618" s="203" t="s">
        <v>149</v>
      </c>
    </row>
    <row r="619" spans="2:51" s="12" customFormat="1" ht="12">
      <c r="B619" s="195"/>
      <c r="D619" s="192" t="s">
        <v>160</v>
      </c>
      <c r="E619" s="196" t="s">
        <v>3</v>
      </c>
      <c r="F619" s="197" t="s">
        <v>255</v>
      </c>
      <c r="H619" s="196" t="s">
        <v>3</v>
      </c>
      <c r="I619" s="198"/>
      <c r="L619" s="195"/>
      <c r="M619" s="199"/>
      <c r="N619" s="200"/>
      <c r="O619" s="200"/>
      <c r="P619" s="200"/>
      <c r="Q619" s="200"/>
      <c r="R619" s="200"/>
      <c r="S619" s="200"/>
      <c r="T619" s="201"/>
      <c r="AT619" s="196" t="s">
        <v>160</v>
      </c>
      <c r="AU619" s="196" t="s">
        <v>85</v>
      </c>
      <c r="AV619" s="12" t="s">
        <v>83</v>
      </c>
      <c r="AW619" s="12" t="s">
        <v>36</v>
      </c>
      <c r="AX619" s="12" t="s">
        <v>75</v>
      </c>
      <c r="AY619" s="196" t="s">
        <v>149</v>
      </c>
    </row>
    <row r="620" spans="2:51" s="13" customFormat="1" ht="12">
      <c r="B620" s="202"/>
      <c r="D620" s="192" t="s">
        <v>160</v>
      </c>
      <c r="E620" s="203" t="s">
        <v>3</v>
      </c>
      <c r="F620" s="204" t="s">
        <v>328</v>
      </c>
      <c r="H620" s="205">
        <v>1.1</v>
      </c>
      <c r="I620" s="206"/>
      <c r="L620" s="202"/>
      <c r="M620" s="207"/>
      <c r="N620" s="208"/>
      <c r="O620" s="208"/>
      <c r="P620" s="208"/>
      <c r="Q620" s="208"/>
      <c r="R620" s="208"/>
      <c r="S620" s="208"/>
      <c r="T620" s="209"/>
      <c r="AT620" s="203" t="s">
        <v>160</v>
      </c>
      <c r="AU620" s="203" t="s">
        <v>85</v>
      </c>
      <c r="AV620" s="13" t="s">
        <v>85</v>
      </c>
      <c r="AW620" s="13" t="s">
        <v>36</v>
      </c>
      <c r="AX620" s="13" t="s">
        <v>75</v>
      </c>
      <c r="AY620" s="203" t="s">
        <v>149</v>
      </c>
    </row>
    <row r="621" spans="2:51" s="12" customFormat="1" ht="12">
      <c r="B621" s="195"/>
      <c r="D621" s="192" t="s">
        <v>160</v>
      </c>
      <c r="E621" s="196" t="s">
        <v>3</v>
      </c>
      <c r="F621" s="197" t="s">
        <v>205</v>
      </c>
      <c r="H621" s="196" t="s">
        <v>3</v>
      </c>
      <c r="I621" s="198"/>
      <c r="L621" s="195"/>
      <c r="M621" s="199"/>
      <c r="N621" s="200"/>
      <c r="O621" s="200"/>
      <c r="P621" s="200"/>
      <c r="Q621" s="200"/>
      <c r="R621" s="200"/>
      <c r="S621" s="200"/>
      <c r="T621" s="201"/>
      <c r="AT621" s="196" t="s">
        <v>160</v>
      </c>
      <c r="AU621" s="196" t="s">
        <v>85</v>
      </c>
      <c r="AV621" s="12" t="s">
        <v>83</v>
      </c>
      <c r="AW621" s="12" t="s">
        <v>36</v>
      </c>
      <c r="AX621" s="12" t="s">
        <v>75</v>
      </c>
      <c r="AY621" s="196" t="s">
        <v>149</v>
      </c>
    </row>
    <row r="622" spans="2:51" s="13" customFormat="1" ht="12">
      <c r="B622" s="202"/>
      <c r="D622" s="192" t="s">
        <v>160</v>
      </c>
      <c r="E622" s="203" t="s">
        <v>3</v>
      </c>
      <c r="F622" s="204" t="s">
        <v>329</v>
      </c>
      <c r="H622" s="205">
        <v>2.6</v>
      </c>
      <c r="I622" s="206"/>
      <c r="L622" s="202"/>
      <c r="M622" s="207"/>
      <c r="N622" s="208"/>
      <c r="O622" s="208"/>
      <c r="P622" s="208"/>
      <c r="Q622" s="208"/>
      <c r="R622" s="208"/>
      <c r="S622" s="208"/>
      <c r="T622" s="209"/>
      <c r="AT622" s="203" t="s">
        <v>160</v>
      </c>
      <c r="AU622" s="203" t="s">
        <v>85</v>
      </c>
      <c r="AV622" s="13" t="s">
        <v>85</v>
      </c>
      <c r="AW622" s="13" t="s">
        <v>36</v>
      </c>
      <c r="AX622" s="13" t="s">
        <v>75</v>
      </c>
      <c r="AY622" s="203" t="s">
        <v>149</v>
      </c>
    </row>
    <row r="623" spans="2:51" s="12" customFormat="1" ht="12">
      <c r="B623" s="195"/>
      <c r="D623" s="192" t="s">
        <v>160</v>
      </c>
      <c r="E623" s="196" t="s">
        <v>3</v>
      </c>
      <c r="F623" s="197" t="s">
        <v>258</v>
      </c>
      <c r="H623" s="196" t="s">
        <v>3</v>
      </c>
      <c r="I623" s="198"/>
      <c r="L623" s="195"/>
      <c r="M623" s="199"/>
      <c r="N623" s="200"/>
      <c r="O623" s="200"/>
      <c r="P623" s="200"/>
      <c r="Q623" s="200"/>
      <c r="R623" s="200"/>
      <c r="S623" s="200"/>
      <c r="T623" s="201"/>
      <c r="AT623" s="196" t="s">
        <v>160</v>
      </c>
      <c r="AU623" s="196" t="s">
        <v>85</v>
      </c>
      <c r="AV623" s="12" t="s">
        <v>83</v>
      </c>
      <c r="AW623" s="12" t="s">
        <v>36</v>
      </c>
      <c r="AX623" s="12" t="s">
        <v>75</v>
      </c>
      <c r="AY623" s="196" t="s">
        <v>149</v>
      </c>
    </row>
    <row r="624" spans="2:51" s="13" customFormat="1" ht="12">
      <c r="B624" s="202"/>
      <c r="D624" s="192" t="s">
        <v>160</v>
      </c>
      <c r="E624" s="203" t="s">
        <v>3</v>
      </c>
      <c r="F624" s="204" t="s">
        <v>259</v>
      </c>
      <c r="H624" s="205">
        <v>6.85</v>
      </c>
      <c r="I624" s="206"/>
      <c r="L624" s="202"/>
      <c r="M624" s="207"/>
      <c r="N624" s="208"/>
      <c r="O624" s="208"/>
      <c r="P624" s="208"/>
      <c r="Q624" s="208"/>
      <c r="R624" s="208"/>
      <c r="S624" s="208"/>
      <c r="T624" s="209"/>
      <c r="AT624" s="203" t="s">
        <v>160</v>
      </c>
      <c r="AU624" s="203" t="s">
        <v>85</v>
      </c>
      <c r="AV624" s="13" t="s">
        <v>85</v>
      </c>
      <c r="AW624" s="13" t="s">
        <v>36</v>
      </c>
      <c r="AX624" s="13" t="s">
        <v>75</v>
      </c>
      <c r="AY624" s="203" t="s">
        <v>149</v>
      </c>
    </row>
    <row r="625" spans="2:51" s="12" customFormat="1" ht="12">
      <c r="B625" s="195"/>
      <c r="D625" s="192" t="s">
        <v>160</v>
      </c>
      <c r="E625" s="196" t="s">
        <v>3</v>
      </c>
      <c r="F625" s="197" t="s">
        <v>199</v>
      </c>
      <c r="H625" s="196" t="s">
        <v>3</v>
      </c>
      <c r="I625" s="198"/>
      <c r="L625" s="195"/>
      <c r="M625" s="199"/>
      <c r="N625" s="200"/>
      <c r="O625" s="200"/>
      <c r="P625" s="200"/>
      <c r="Q625" s="200"/>
      <c r="R625" s="200"/>
      <c r="S625" s="200"/>
      <c r="T625" s="201"/>
      <c r="AT625" s="196" t="s">
        <v>160</v>
      </c>
      <c r="AU625" s="196" t="s">
        <v>85</v>
      </c>
      <c r="AV625" s="12" t="s">
        <v>83</v>
      </c>
      <c r="AW625" s="12" t="s">
        <v>36</v>
      </c>
      <c r="AX625" s="12" t="s">
        <v>75</v>
      </c>
      <c r="AY625" s="196" t="s">
        <v>149</v>
      </c>
    </row>
    <row r="626" spans="2:51" s="13" customFormat="1" ht="12">
      <c r="B626" s="202"/>
      <c r="D626" s="192" t="s">
        <v>160</v>
      </c>
      <c r="E626" s="203" t="s">
        <v>3</v>
      </c>
      <c r="F626" s="204" t="s">
        <v>260</v>
      </c>
      <c r="H626" s="205">
        <v>18.7</v>
      </c>
      <c r="I626" s="206"/>
      <c r="L626" s="202"/>
      <c r="M626" s="207"/>
      <c r="N626" s="208"/>
      <c r="O626" s="208"/>
      <c r="P626" s="208"/>
      <c r="Q626" s="208"/>
      <c r="R626" s="208"/>
      <c r="S626" s="208"/>
      <c r="T626" s="209"/>
      <c r="AT626" s="203" t="s">
        <v>160</v>
      </c>
      <c r="AU626" s="203" t="s">
        <v>85</v>
      </c>
      <c r="AV626" s="13" t="s">
        <v>85</v>
      </c>
      <c r="AW626" s="13" t="s">
        <v>36</v>
      </c>
      <c r="AX626" s="13" t="s">
        <v>75</v>
      </c>
      <c r="AY626" s="203" t="s">
        <v>149</v>
      </c>
    </row>
    <row r="627" spans="2:51" s="14" customFormat="1" ht="12">
      <c r="B627" s="210"/>
      <c r="D627" s="192" t="s">
        <v>160</v>
      </c>
      <c r="E627" s="211" t="s">
        <v>3</v>
      </c>
      <c r="F627" s="212" t="s">
        <v>170</v>
      </c>
      <c r="H627" s="213">
        <v>54.480000000000004</v>
      </c>
      <c r="I627" s="214"/>
      <c r="L627" s="210"/>
      <c r="M627" s="215"/>
      <c r="N627" s="216"/>
      <c r="O627" s="216"/>
      <c r="P627" s="216"/>
      <c r="Q627" s="216"/>
      <c r="R627" s="216"/>
      <c r="S627" s="216"/>
      <c r="T627" s="217"/>
      <c r="AT627" s="211" t="s">
        <v>160</v>
      </c>
      <c r="AU627" s="211" t="s">
        <v>85</v>
      </c>
      <c r="AV627" s="14" t="s">
        <v>150</v>
      </c>
      <c r="AW627" s="14" t="s">
        <v>36</v>
      </c>
      <c r="AX627" s="14" t="s">
        <v>75</v>
      </c>
      <c r="AY627" s="211" t="s">
        <v>149</v>
      </c>
    </row>
    <row r="628" spans="2:51" s="13" customFormat="1" ht="12">
      <c r="B628" s="202"/>
      <c r="D628" s="192" t="s">
        <v>160</v>
      </c>
      <c r="E628" s="203" t="s">
        <v>3</v>
      </c>
      <c r="F628" s="204" t="s">
        <v>505</v>
      </c>
      <c r="H628" s="205">
        <v>55</v>
      </c>
      <c r="I628" s="206"/>
      <c r="L628" s="202"/>
      <c r="M628" s="207"/>
      <c r="N628" s="208"/>
      <c r="O628" s="208"/>
      <c r="P628" s="208"/>
      <c r="Q628" s="208"/>
      <c r="R628" s="208"/>
      <c r="S628" s="208"/>
      <c r="T628" s="209"/>
      <c r="AT628" s="203" t="s">
        <v>160</v>
      </c>
      <c r="AU628" s="203" t="s">
        <v>85</v>
      </c>
      <c r="AV628" s="13" t="s">
        <v>85</v>
      </c>
      <c r="AW628" s="13" t="s">
        <v>36</v>
      </c>
      <c r="AX628" s="13" t="s">
        <v>83</v>
      </c>
      <c r="AY628" s="203" t="s">
        <v>149</v>
      </c>
    </row>
    <row r="629" spans="2:51" s="13" customFormat="1" ht="12">
      <c r="B629" s="202"/>
      <c r="D629" s="192" t="s">
        <v>160</v>
      </c>
      <c r="F629" s="204" t="s">
        <v>530</v>
      </c>
      <c r="H629" s="205">
        <v>56.1</v>
      </c>
      <c r="I629" s="206"/>
      <c r="L629" s="202"/>
      <c r="M629" s="207"/>
      <c r="N629" s="208"/>
      <c r="O629" s="208"/>
      <c r="P629" s="208"/>
      <c r="Q629" s="208"/>
      <c r="R629" s="208"/>
      <c r="S629" s="208"/>
      <c r="T629" s="209"/>
      <c r="AT629" s="203" t="s">
        <v>160</v>
      </c>
      <c r="AU629" s="203" t="s">
        <v>85</v>
      </c>
      <c r="AV629" s="13" t="s">
        <v>85</v>
      </c>
      <c r="AW629" s="13" t="s">
        <v>4</v>
      </c>
      <c r="AX629" s="13" t="s">
        <v>83</v>
      </c>
      <c r="AY629" s="203" t="s">
        <v>149</v>
      </c>
    </row>
    <row r="630" spans="2:65" s="1" customFormat="1" ht="16.5" customHeight="1">
      <c r="B630" s="178"/>
      <c r="C630" s="179" t="s">
        <v>531</v>
      </c>
      <c r="D630" s="179" t="s">
        <v>152</v>
      </c>
      <c r="E630" s="180" t="s">
        <v>532</v>
      </c>
      <c r="F630" s="181" t="s">
        <v>533</v>
      </c>
      <c r="G630" s="182" t="s">
        <v>182</v>
      </c>
      <c r="H630" s="183">
        <v>55</v>
      </c>
      <c r="I630" s="184"/>
      <c r="J630" s="185">
        <f>ROUND(I630*H630,2)</f>
        <v>0</v>
      </c>
      <c r="K630" s="181" t="s">
        <v>156</v>
      </c>
      <c r="L630" s="38"/>
      <c r="M630" s="186" t="s">
        <v>3</v>
      </c>
      <c r="N630" s="187" t="s">
        <v>46</v>
      </c>
      <c r="O630" s="71"/>
      <c r="P630" s="188">
        <f>O630*H630</f>
        <v>0</v>
      </c>
      <c r="Q630" s="188">
        <v>0.0001</v>
      </c>
      <c r="R630" s="188">
        <f>Q630*H630</f>
        <v>0.0055000000000000005</v>
      </c>
      <c r="S630" s="188">
        <v>0</v>
      </c>
      <c r="T630" s="189">
        <f>S630*H630</f>
        <v>0</v>
      </c>
      <c r="AR630" s="190" t="s">
        <v>295</v>
      </c>
      <c r="AT630" s="190" t="s">
        <v>152</v>
      </c>
      <c r="AU630" s="190" t="s">
        <v>85</v>
      </c>
      <c r="AY630" s="19" t="s">
        <v>149</v>
      </c>
      <c r="BE630" s="191">
        <f>IF(N630="základní",J630,0)</f>
        <v>0</v>
      </c>
      <c r="BF630" s="191">
        <f>IF(N630="snížená",J630,0)</f>
        <v>0</v>
      </c>
      <c r="BG630" s="191">
        <f>IF(N630="zákl. přenesená",J630,0)</f>
        <v>0</v>
      </c>
      <c r="BH630" s="191">
        <f>IF(N630="sníž. přenesená",J630,0)</f>
        <v>0</v>
      </c>
      <c r="BI630" s="191">
        <f>IF(N630="nulová",J630,0)</f>
        <v>0</v>
      </c>
      <c r="BJ630" s="19" t="s">
        <v>83</v>
      </c>
      <c r="BK630" s="191">
        <f>ROUND(I630*H630,2)</f>
        <v>0</v>
      </c>
      <c r="BL630" s="19" t="s">
        <v>295</v>
      </c>
      <c r="BM630" s="190" t="s">
        <v>534</v>
      </c>
    </row>
    <row r="631" spans="2:47" s="1" customFormat="1" ht="12">
      <c r="B631" s="38"/>
      <c r="D631" s="192" t="s">
        <v>158</v>
      </c>
      <c r="F631" s="193" t="s">
        <v>501</v>
      </c>
      <c r="I631" s="123"/>
      <c r="L631" s="38"/>
      <c r="M631" s="194"/>
      <c r="N631" s="71"/>
      <c r="O631" s="71"/>
      <c r="P631" s="71"/>
      <c r="Q631" s="71"/>
      <c r="R631" s="71"/>
      <c r="S631" s="71"/>
      <c r="T631" s="72"/>
      <c r="AT631" s="19" t="s">
        <v>158</v>
      </c>
      <c r="AU631" s="19" t="s">
        <v>85</v>
      </c>
    </row>
    <row r="632" spans="2:65" s="1" customFormat="1" ht="24" customHeight="1">
      <c r="B632" s="178"/>
      <c r="C632" s="179" t="s">
        <v>505</v>
      </c>
      <c r="D632" s="179" t="s">
        <v>152</v>
      </c>
      <c r="E632" s="180" t="s">
        <v>535</v>
      </c>
      <c r="F632" s="181" t="s">
        <v>536</v>
      </c>
      <c r="G632" s="182" t="s">
        <v>174</v>
      </c>
      <c r="H632" s="183">
        <v>1</v>
      </c>
      <c r="I632" s="184"/>
      <c r="J632" s="185">
        <f>ROUND(I632*H632,2)</f>
        <v>0</v>
      </c>
      <c r="K632" s="181" t="s">
        <v>156</v>
      </c>
      <c r="L632" s="38"/>
      <c r="M632" s="186" t="s">
        <v>3</v>
      </c>
      <c r="N632" s="187" t="s">
        <v>46</v>
      </c>
      <c r="O632" s="71"/>
      <c r="P632" s="188">
        <f>O632*H632</f>
        <v>0</v>
      </c>
      <c r="Q632" s="188">
        <v>3E-05</v>
      </c>
      <c r="R632" s="188">
        <f>Q632*H632</f>
        <v>3E-05</v>
      </c>
      <c r="S632" s="188">
        <v>0</v>
      </c>
      <c r="T632" s="189">
        <f>S632*H632</f>
        <v>0</v>
      </c>
      <c r="AR632" s="190" t="s">
        <v>295</v>
      </c>
      <c r="AT632" s="190" t="s">
        <v>152</v>
      </c>
      <c r="AU632" s="190" t="s">
        <v>85</v>
      </c>
      <c r="AY632" s="19" t="s">
        <v>149</v>
      </c>
      <c r="BE632" s="191">
        <f>IF(N632="základní",J632,0)</f>
        <v>0</v>
      </c>
      <c r="BF632" s="191">
        <f>IF(N632="snížená",J632,0)</f>
        <v>0</v>
      </c>
      <c r="BG632" s="191">
        <f>IF(N632="zákl. přenesená",J632,0)</f>
        <v>0</v>
      </c>
      <c r="BH632" s="191">
        <f>IF(N632="sníž. přenesená",J632,0)</f>
        <v>0</v>
      </c>
      <c r="BI632" s="191">
        <f>IF(N632="nulová",J632,0)</f>
        <v>0</v>
      </c>
      <c r="BJ632" s="19" t="s">
        <v>83</v>
      </c>
      <c r="BK632" s="191">
        <f>ROUND(I632*H632,2)</f>
        <v>0</v>
      </c>
      <c r="BL632" s="19" t="s">
        <v>295</v>
      </c>
      <c r="BM632" s="190" t="s">
        <v>537</v>
      </c>
    </row>
    <row r="633" spans="2:47" s="1" customFormat="1" ht="12">
      <c r="B633" s="38"/>
      <c r="D633" s="192" t="s">
        <v>158</v>
      </c>
      <c r="F633" s="193" t="s">
        <v>538</v>
      </c>
      <c r="I633" s="123"/>
      <c r="L633" s="38"/>
      <c r="M633" s="194"/>
      <c r="N633" s="71"/>
      <c r="O633" s="71"/>
      <c r="P633" s="71"/>
      <c r="Q633" s="71"/>
      <c r="R633" s="71"/>
      <c r="S633" s="71"/>
      <c r="T633" s="72"/>
      <c r="AT633" s="19" t="s">
        <v>158</v>
      </c>
      <c r="AU633" s="19" t="s">
        <v>85</v>
      </c>
    </row>
    <row r="634" spans="2:51" s="12" customFormat="1" ht="12">
      <c r="B634" s="195"/>
      <c r="D634" s="192" t="s">
        <v>160</v>
      </c>
      <c r="E634" s="196" t="s">
        <v>3</v>
      </c>
      <c r="F634" s="197" t="s">
        <v>539</v>
      </c>
      <c r="H634" s="196" t="s">
        <v>3</v>
      </c>
      <c r="I634" s="198"/>
      <c r="L634" s="195"/>
      <c r="M634" s="199"/>
      <c r="N634" s="200"/>
      <c r="O634" s="200"/>
      <c r="P634" s="200"/>
      <c r="Q634" s="200"/>
      <c r="R634" s="200"/>
      <c r="S634" s="200"/>
      <c r="T634" s="201"/>
      <c r="AT634" s="196" t="s">
        <v>160</v>
      </c>
      <c r="AU634" s="196" t="s">
        <v>85</v>
      </c>
      <c r="AV634" s="12" t="s">
        <v>83</v>
      </c>
      <c r="AW634" s="12" t="s">
        <v>36</v>
      </c>
      <c r="AX634" s="12" t="s">
        <v>75</v>
      </c>
      <c r="AY634" s="196" t="s">
        <v>149</v>
      </c>
    </row>
    <row r="635" spans="2:51" s="13" customFormat="1" ht="12">
      <c r="B635" s="202"/>
      <c r="D635" s="192" t="s">
        <v>160</v>
      </c>
      <c r="E635" s="203" t="s">
        <v>3</v>
      </c>
      <c r="F635" s="204" t="s">
        <v>83</v>
      </c>
      <c r="H635" s="205">
        <v>1</v>
      </c>
      <c r="I635" s="206"/>
      <c r="L635" s="202"/>
      <c r="M635" s="207"/>
      <c r="N635" s="208"/>
      <c r="O635" s="208"/>
      <c r="P635" s="208"/>
      <c r="Q635" s="208"/>
      <c r="R635" s="208"/>
      <c r="S635" s="208"/>
      <c r="T635" s="209"/>
      <c r="AT635" s="203" t="s">
        <v>160</v>
      </c>
      <c r="AU635" s="203" t="s">
        <v>85</v>
      </c>
      <c r="AV635" s="13" t="s">
        <v>85</v>
      </c>
      <c r="AW635" s="13" t="s">
        <v>36</v>
      </c>
      <c r="AX635" s="13" t="s">
        <v>83</v>
      </c>
      <c r="AY635" s="203" t="s">
        <v>149</v>
      </c>
    </row>
    <row r="636" spans="2:65" s="1" customFormat="1" ht="16.5" customHeight="1">
      <c r="B636" s="178"/>
      <c r="C636" s="218" t="s">
        <v>540</v>
      </c>
      <c r="D636" s="218" t="s">
        <v>171</v>
      </c>
      <c r="E636" s="219" t="s">
        <v>541</v>
      </c>
      <c r="F636" s="220" t="s">
        <v>542</v>
      </c>
      <c r="G636" s="221" t="s">
        <v>174</v>
      </c>
      <c r="H636" s="222">
        <v>1</v>
      </c>
      <c r="I636" s="223"/>
      <c r="J636" s="224">
        <f>ROUND(I636*H636,2)</f>
        <v>0</v>
      </c>
      <c r="K636" s="220" t="s">
        <v>156</v>
      </c>
      <c r="L636" s="225"/>
      <c r="M636" s="226" t="s">
        <v>3</v>
      </c>
      <c r="N636" s="227" t="s">
        <v>46</v>
      </c>
      <c r="O636" s="71"/>
      <c r="P636" s="188">
        <f>O636*H636</f>
        <v>0</v>
      </c>
      <c r="Q636" s="188">
        <v>0.003</v>
      </c>
      <c r="R636" s="188">
        <f>Q636*H636</f>
        <v>0.003</v>
      </c>
      <c r="S636" s="188">
        <v>0</v>
      </c>
      <c r="T636" s="189">
        <f>S636*H636</f>
        <v>0</v>
      </c>
      <c r="AR636" s="190" t="s">
        <v>391</v>
      </c>
      <c r="AT636" s="190" t="s">
        <v>171</v>
      </c>
      <c r="AU636" s="190" t="s">
        <v>85</v>
      </c>
      <c r="AY636" s="19" t="s">
        <v>149</v>
      </c>
      <c r="BE636" s="191">
        <f>IF(N636="základní",J636,0)</f>
        <v>0</v>
      </c>
      <c r="BF636" s="191">
        <f>IF(N636="snížená",J636,0)</f>
        <v>0</v>
      </c>
      <c r="BG636" s="191">
        <f>IF(N636="zákl. přenesená",J636,0)</f>
        <v>0</v>
      </c>
      <c r="BH636" s="191">
        <f>IF(N636="sníž. přenesená",J636,0)</f>
        <v>0</v>
      </c>
      <c r="BI636" s="191">
        <f>IF(N636="nulová",J636,0)</f>
        <v>0</v>
      </c>
      <c r="BJ636" s="19" t="s">
        <v>83</v>
      </c>
      <c r="BK636" s="191">
        <f>ROUND(I636*H636,2)</f>
        <v>0</v>
      </c>
      <c r="BL636" s="19" t="s">
        <v>295</v>
      </c>
      <c r="BM636" s="190" t="s">
        <v>543</v>
      </c>
    </row>
    <row r="637" spans="2:51" s="12" customFormat="1" ht="12">
      <c r="B637" s="195"/>
      <c r="D637" s="192" t="s">
        <v>160</v>
      </c>
      <c r="E637" s="196" t="s">
        <v>3</v>
      </c>
      <c r="F637" s="197" t="s">
        <v>539</v>
      </c>
      <c r="H637" s="196" t="s">
        <v>3</v>
      </c>
      <c r="I637" s="198"/>
      <c r="L637" s="195"/>
      <c r="M637" s="199"/>
      <c r="N637" s="200"/>
      <c r="O637" s="200"/>
      <c r="P637" s="200"/>
      <c r="Q637" s="200"/>
      <c r="R637" s="200"/>
      <c r="S637" s="200"/>
      <c r="T637" s="201"/>
      <c r="AT637" s="196" t="s">
        <v>160</v>
      </c>
      <c r="AU637" s="196" t="s">
        <v>85</v>
      </c>
      <c r="AV637" s="12" t="s">
        <v>83</v>
      </c>
      <c r="AW637" s="12" t="s">
        <v>36</v>
      </c>
      <c r="AX637" s="12" t="s">
        <v>75</v>
      </c>
      <c r="AY637" s="196" t="s">
        <v>149</v>
      </c>
    </row>
    <row r="638" spans="2:51" s="13" customFormat="1" ht="12">
      <c r="B638" s="202"/>
      <c r="D638" s="192" t="s">
        <v>160</v>
      </c>
      <c r="E638" s="203" t="s">
        <v>3</v>
      </c>
      <c r="F638" s="204" t="s">
        <v>83</v>
      </c>
      <c r="H638" s="205">
        <v>1</v>
      </c>
      <c r="I638" s="206"/>
      <c r="L638" s="202"/>
      <c r="M638" s="207"/>
      <c r="N638" s="208"/>
      <c r="O638" s="208"/>
      <c r="P638" s="208"/>
      <c r="Q638" s="208"/>
      <c r="R638" s="208"/>
      <c r="S638" s="208"/>
      <c r="T638" s="209"/>
      <c r="AT638" s="203" t="s">
        <v>160</v>
      </c>
      <c r="AU638" s="203" t="s">
        <v>85</v>
      </c>
      <c r="AV638" s="13" t="s">
        <v>85</v>
      </c>
      <c r="AW638" s="13" t="s">
        <v>36</v>
      </c>
      <c r="AX638" s="13" t="s">
        <v>83</v>
      </c>
      <c r="AY638" s="203" t="s">
        <v>149</v>
      </c>
    </row>
    <row r="639" spans="2:65" s="1" customFormat="1" ht="24" customHeight="1">
      <c r="B639" s="178"/>
      <c r="C639" s="179" t="s">
        <v>544</v>
      </c>
      <c r="D639" s="179" t="s">
        <v>152</v>
      </c>
      <c r="E639" s="180" t="s">
        <v>545</v>
      </c>
      <c r="F639" s="181" t="s">
        <v>546</v>
      </c>
      <c r="G639" s="182" t="s">
        <v>174</v>
      </c>
      <c r="H639" s="183">
        <v>7</v>
      </c>
      <c r="I639" s="184"/>
      <c r="J639" s="185">
        <f>ROUND(I639*H639,2)</f>
        <v>0</v>
      </c>
      <c r="K639" s="181" t="s">
        <v>156</v>
      </c>
      <c r="L639" s="38"/>
      <c r="M639" s="186" t="s">
        <v>3</v>
      </c>
      <c r="N639" s="187" t="s">
        <v>46</v>
      </c>
      <c r="O639" s="71"/>
      <c r="P639" s="188">
        <f>O639*H639</f>
        <v>0</v>
      </c>
      <c r="Q639" s="188">
        <v>2E-05</v>
      </c>
      <c r="R639" s="188">
        <f>Q639*H639</f>
        <v>0.00014000000000000001</v>
      </c>
      <c r="S639" s="188">
        <v>0</v>
      </c>
      <c r="T639" s="189">
        <f>S639*H639</f>
        <v>0</v>
      </c>
      <c r="AR639" s="190" t="s">
        <v>295</v>
      </c>
      <c r="AT639" s="190" t="s">
        <v>152</v>
      </c>
      <c r="AU639" s="190" t="s">
        <v>85</v>
      </c>
      <c r="AY639" s="19" t="s">
        <v>149</v>
      </c>
      <c r="BE639" s="191">
        <f>IF(N639="základní",J639,0)</f>
        <v>0</v>
      </c>
      <c r="BF639" s="191">
        <f>IF(N639="snížená",J639,0)</f>
        <v>0</v>
      </c>
      <c r="BG639" s="191">
        <f>IF(N639="zákl. přenesená",J639,0)</f>
        <v>0</v>
      </c>
      <c r="BH639" s="191">
        <f>IF(N639="sníž. přenesená",J639,0)</f>
        <v>0</v>
      </c>
      <c r="BI639" s="191">
        <f>IF(N639="nulová",J639,0)</f>
        <v>0</v>
      </c>
      <c r="BJ639" s="19" t="s">
        <v>83</v>
      </c>
      <c r="BK639" s="191">
        <f>ROUND(I639*H639,2)</f>
        <v>0</v>
      </c>
      <c r="BL639" s="19" t="s">
        <v>295</v>
      </c>
      <c r="BM639" s="190" t="s">
        <v>547</v>
      </c>
    </row>
    <row r="640" spans="2:47" s="1" customFormat="1" ht="12">
      <c r="B640" s="38"/>
      <c r="D640" s="192" t="s">
        <v>158</v>
      </c>
      <c r="F640" s="193" t="s">
        <v>538</v>
      </c>
      <c r="I640" s="123"/>
      <c r="L640" s="38"/>
      <c r="M640" s="194"/>
      <c r="N640" s="71"/>
      <c r="O640" s="71"/>
      <c r="P640" s="71"/>
      <c r="Q640" s="71"/>
      <c r="R640" s="71"/>
      <c r="S640" s="71"/>
      <c r="T640" s="72"/>
      <c r="AT640" s="19" t="s">
        <v>158</v>
      </c>
      <c r="AU640" s="19" t="s">
        <v>85</v>
      </c>
    </row>
    <row r="641" spans="2:65" s="1" customFormat="1" ht="16.5" customHeight="1">
      <c r="B641" s="178"/>
      <c r="C641" s="218" t="s">
        <v>262</v>
      </c>
      <c r="D641" s="218" t="s">
        <v>171</v>
      </c>
      <c r="E641" s="219" t="s">
        <v>548</v>
      </c>
      <c r="F641" s="220" t="s">
        <v>549</v>
      </c>
      <c r="G641" s="221" t="s">
        <v>174</v>
      </c>
      <c r="H641" s="222">
        <v>7</v>
      </c>
      <c r="I641" s="223"/>
      <c r="J641" s="224">
        <f>ROUND(I641*H641,2)</f>
        <v>0</v>
      </c>
      <c r="K641" s="220" t="s">
        <v>156</v>
      </c>
      <c r="L641" s="225"/>
      <c r="M641" s="226" t="s">
        <v>3</v>
      </c>
      <c r="N641" s="227" t="s">
        <v>46</v>
      </c>
      <c r="O641" s="71"/>
      <c r="P641" s="188">
        <f>O641*H641</f>
        <v>0</v>
      </c>
      <c r="Q641" s="188">
        <v>0.0025</v>
      </c>
      <c r="R641" s="188">
        <f>Q641*H641</f>
        <v>0.0175</v>
      </c>
      <c r="S641" s="188">
        <v>0</v>
      </c>
      <c r="T641" s="189">
        <f>S641*H641</f>
        <v>0</v>
      </c>
      <c r="AR641" s="190" t="s">
        <v>391</v>
      </c>
      <c r="AT641" s="190" t="s">
        <v>171</v>
      </c>
      <c r="AU641" s="190" t="s">
        <v>85</v>
      </c>
      <c r="AY641" s="19" t="s">
        <v>149</v>
      </c>
      <c r="BE641" s="191">
        <f>IF(N641="základní",J641,0)</f>
        <v>0</v>
      </c>
      <c r="BF641" s="191">
        <f>IF(N641="snížená",J641,0)</f>
        <v>0</v>
      </c>
      <c r="BG641" s="191">
        <f>IF(N641="zákl. přenesená",J641,0)</f>
        <v>0</v>
      </c>
      <c r="BH641" s="191">
        <f>IF(N641="sníž. přenesená",J641,0)</f>
        <v>0</v>
      </c>
      <c r="BI641" s="191">
        <f>IF(N641="nulová",J641,0)</f>
        <v>0</v>
      </c>
      <c r="BJ641" s="19" t="s">
        <v>83</v>
      </c>
      <c r="BK641" s="191">
        <f>ROUND(I641*H641,2)</f>
        <v>0</v>
      </c>
      <c r="BL641" s="19" t="s">
        <v>295</v>
      </c>
      <c r="BM641" s="190" t="s">
        <v>550</v>
      </c>
    </row>
    <row r="642" spans="2:65" s="1" customFormat="1" ht="24" customHeight="1">
      <c r="B642" s="178"/>
      <c r="C642" s="179" t="s">
        <v>551</v>
      </c>
      <c r="D642" s="179" t="s">
        <v>152</v>
      </c>
      <c r="E642" s="180" t="s">
        <v>552</v>
      </c>
      <c r="F642" s="181" t="s">
        <v>553</v>
      </c>
      <c r="G642" s="182" t="s">
        <v>174</v>
      </c>
      <c r="H642" s="183">
        <v>4</v>
      </c>
      <c r="I642" s="184"/>
      <c r="J642" s="185">
        <f>ROUND(I642*H642,2)</f>
        <v>0</v>
      </c>
      <c r="K642" s="181" t="s">
        <v>156</v>
      </c>
      <c r="L642" s="38"/>
      <c r="M642" s="186" t="s">
        <v>3</v>
      </c>
      <c r="N642" s="187" t="s">
        <v>46</v>
      </c>
      <c r="O642" s="71"/>
      <c r="P642" s="188">
        <f>O642*H642</f>
        <v>0</v>
      </c>
      <c r="Q642" s="188">
        <v>2E-05</v>
      </c>
      <c r="R642" s="188">
        <f>Q642*H642</f>
        <v>8E-05</v>
      </c>
      <c r="S642" s="188">
        <v>0</v>
      </c>
      <c r="T642" s="189">
        <f>S642*H642</f>
        <v>0</v>
      </c>
      <c r="AR642" s="190" t="s">
        <v>295</v>
      </c>
      <c r="AT642" s="190" t="s">
        <v>152</v>
      </c>
      <c r="AU642" s="190" t="s">
        <v>85</v>
      </c>
      <c r="AY642" s="19" t="s">
        <v>149</v>
      </c>
      <c r="BE642" s="191">
        <f>IF(N642="základní",J642,0)</f>
        <v>0</v>
      </c>
      <c r="BF642" s="191">
        <f>IF(N642="snížená",J642,0)</f>
        <v>0</v>
      </c>
      <c r="BG642" s="191">
        <f>IF(N642="zákl. přenesená",J642,0)</f>
        <v>0</v>
      </c>
      <c r="BH642" s="191">
        <f>IF(N642="sníž. přenesená",J642,0)</f>
        <v>0</v>
      </c>
      <c r="BI642" s="191">
        <f>IF(N642="nulová",J642,0)</f>
        <v>0</v>
      </c>
      <c r="BJ642" s="19" t="s">
        <v>83</v>
      </c>
      <c r="BK642" s="191">
        <f>ROUND(I642*H642,2)</f>
        <v>0</v>
      </c>
      <c r="BL642" s="19" t="s">
        <v>295</v>
      </c>
      <c r="BM642" s="190" t="s">
        <v>554</v>
      </c>
    </row>
    <row r="643" spans="2:47" s="1" customFormat="1" ht="12">
      <c r="B643" s="38"/>
      <c r="D643" s="192" t="s">
        <v>158</v>
      </c>
      <c r="F643" s="193" t="s">
        <v>538</v>
      </c>
      <c r="I643" s="123"/>
      <c r="L643" s="38"/>
      <c r="M643" s="194"/>
      <c r="N643" s="71"/>
      <c r="O643" s="71"/>
      <c r="P643" s="71"/>
      <c r="Q643" s="71"/>
      <c r="R643" s="71"/>
      <c r="S643" s="71"/>
      <c r="T643" s="72"/>
      <c r="AT643" s="19" t="s">
        <v>158</v>
      </c>
      <c r="AU643" s="19" t="s">
        <v>85</v>
      </c>
    </row>
    <row r="644" spans="2:65" s="1" customFormat="1" ht="16.5" customHeight="1">
      <c r="B644" s="178"/>
      <c r="C644" s="218" t="s">
        <v>555</v>
      </c>
      <c r="D644" s="218" t="s">
        <v>171</v>
      </c>
      <c r="E644" s="219" t="s">
        <v>556</v>
      </c>
      <c r="F644" s="220" t="s">
        <v>557</v>
      </c>
      <c r="G644" s="221" t="s">
        <v>174</v>
      </c>
      <c r="H644" s="222">
        <v>4</v>
      </c>
      <c r="I644" s="223"/>
      <c r="J644" s="224">
        <f>ROUND(I644*H644,2)</f>
        <v>0</v>
      </c>
      <c r="K644" s="220" t="s">
        <v>156</v>
      </c>
      <c r="L644" s="225"/>
      <c r="M644" s="226" t="s">
        <v>3</v>
      </c>
      <c r="N644" s="227" t="s">
        <v>46</v>
      </c>
      <c r="O644" s="71"/>
      <c r="P644" s="188">
        <f>O644*H644</f>
        <v>0</v>
      </c>
      <c r="Q644" s="188">
        <v>0.0025</v>
      </c>
      <c r="R644" s="188">
        <f>Q644*H644</f>
        <v>0.01</v>
      </c>
      <c r="S644" s="188">
        <v>0</v>
      </c>
      <c r="T644" s="189">
        <f>S644*H644</f>
        <v>0</v>
      </c>
      <c r="AR644" s="190" t="s">
        <v>391</v>
      </c>
      <c r="AT644" s="190" t="s">
        <v>171</v>
      </c>
      <c r="AU644" s="190" t="s">
        <v>85</v>
      </c>
      <c r="AY644" s="19" t="s">
        <v>149</v>
      </c>
      <c r="BE644" s="191">
        <f>IF(N644="základní",J644,0)</f>
        <v>0</v>
      </c>
      <c r="BF644" s="191">
        <f>IF(N644="snížená",J644,0)</f>
        <v>0</v>
      </c>
      <c r="BG644" s="191">
        <f>IF(N644="zákl. přenesená",J644,0)</f>
        <v>0</v>
      </c>
      <c r="BH644" s="191">
        <f>IF(N644="sníž. přenesená",J644,0)</f>
        <v>0</v>
      </c>
      <c r="BI644" s="191">
        <f>IF(N644="nulová",J644,0)</f>
        <v>0</v>
      </c>
      <c r="BJ644" s="19" t="s">
        <v>83</v>
      </c>
      <c r="BK644" s="191">
        <f>ROUND(I644*H644,2)</f>
        <v>0</v>
      </c>
      <c r="BL644" s="19" t="s">
        <v>295</v>
      </c>
      <c r="BM644" s="190" t="s">
        <v>558</v>
      </c>
    </row>
    <row r="645" spans="2:65" s="1" customFormat="1" ht="24" customHeight="1">
      <c r="B645" s="178"/>
      <c r="C645" s="179" t="s">
        <v>559</v>
      </c>
      <c r="D645" s="179" t="s">
        <v>152</v>
      </c>
      <c r="E645" s="180" t="s">
        <v>560</v>
      </c>
      <c r="F645" s="181" t="s">
        <v>561</v>
      </c>
      <c r="G645" s="182" t="s">
        <v>174</v>
      </c>
      <c r="H645" s="183">
        <v>10</v>
      </c>
      <c r="I645" s="184"/>
      <c r="J645" s="185">
        <f>ROUND(I645*H645,2)</f>
        <v>0</v>
      </c>
      <c r="K645" s="181" t="s">
        <v>156</v>
      </c>
      <c r="L645" s="38"/>
      <c r="M645" s="186" t="s">
        <v>3</v>
      </c>
      <c r="N645" s="187" t="s">
        <v>46</v>
      </c>
      <c r="O645" s="71"/>
      <c r="P645" s="188">
        <f>O645*H645</f>
        <v>0</v>
      </c>
      <c r="Q645" s="188">
        <v>1E-05</v>
      </c>
      <c r="R645" s="188">
        <f>Q645*H645</f>
        <v>0.0001</v>
      </c>
      <c r="S645" s="188">
        <v>0</v>
      </c>
      <c r="T645" s="189">
        <f>S645*H645</f>
        <v>0</v>
      </c>
      <c r="AR645" s="190" t="s">
        <v>295</v>
      </c>
      <c r="AT645" s="190" t="s">
        <v>152</v>
      </c>
      <c r="AU645" s="190" t="s">
        <v>85</v>
      </c>
      <c r="AY645" s="19" t="s">
        <v>149</v>
      </c>
      <c r="BE645" s="191">
        <f>IF(N645="základní",J645,0)</f>
        <v>0</v>
      </c>
      <c r="BF645" s="191">
        <f>IF(N645="snížená",J645,0)</f>
        <v>0</v>
      </c>
      <c r="BG645" s="191">
        <f>IF(N645="zákl. přenesená",J645,0)</f>
        <v>0</v>
      </c>
      <c r="BH645" s="191">
        <f>IF(N645="sníž. přenesená",J645,0)</f>
        <v>0</v>
      </c>
      <c r="BI645" s="191">
        <f>IF(N645="nulová",J645,0)</f>
        <v>0</v>
      </c>
      <c r="BJ645" s="19" t="s">
        <v>83</v>
      </c>
      <c r="BK645" s="191">
        <f>ROUND(I645*H645,2)</f>
        <v>0</v>
      </c>
      <c r="BL645" s="19" t="s">
        <v>295</v>
      </c>
      <c r="BM645" s="190" t="s">
        <v>562</v>
      </c>
    </row>
    <row r="646" spans="2:47" s="1" customFormat="1" ht="12">
      <c r="B646" s="38"/>
      <c r="D646" s="192" t="s">
        <v>158</v>
      </c>
      <c r="F646" s="193" t="s">
        <v>538</v>
      </c>
      <c r="I646" s="123"/>
      <c r="L646" s="38"/>
      <c r="M646" s="194"/>
      <c r="N646" s="71"/>
      <c r="O646" s="71"/>
      <c r="P646" s="71"/>
      <c r="Q646" s="71"/>
      <c r="R646" s="71"/>
      <c r="S646" s="71"/>
      <c r="T646" s="72"/>
      <c r="AT646" s="19" t="s">
        <v>158</v>
      </c>
      <c r="AU646" s="19" t="s">
        <v>85</v>
      </c>
    </row>
    <row r="647" spans="2:65" s="1" customFormat="1" ht="16.5" customHeight="1">
      <c r="B647" s="178"/>
      <c r="C647" s="218" t="s">
        <v>563</v>
      </c>
      <c r="D647" s="218" t="s">
        <v>171</v>
      </c>
      <c r="E647" s="219" t="s">
        <v>564</v>
      </c>
      <c r="F647" s="220" t="s">
        <v>565</v>
      </c>
      <c r="G647" s="221" t="s">
        <v>174</v>
      </c>
      <c r="H647" s="222">
        <v>10</v>
      </c>
      <c r="I647" s="223"/>
      <c r="J647" s="224">
        <f>ROUND(I647*H647,2)</f>
        <v>0</v>
      </c>
      <c r="K647" s="220" t="s">
        <v>156</v>
      </c>
      <c r="L647" s="225"/>
      <c r="M647" s="226" t="s">
        <v>3</v>
      </c>
      <c r="N647" s="227" t="s">
        <v>46</v>
      </c>
      <c r="O647" s="71"/>
      <c r="P647" s="188">
        <f>O647*H647</f>
        <v>0</v>
      </c>
      <c r="Q647" s="188">
        <v>0.0067</v>
      </c>
      <c r="R647" s="188">
        <f>Q647*H647</f>
        <v>0.067</v>
      </c>
      <c r="S647" s="188">
        <v>0</v>
      </c>
      <c r="T647" s="189">
        <f>S647*H647</f>
        <v>0</v>
      </c>
      <c r="AR647" s="190" t="s">
        <v>391</v>
      </c>
      <c r="AT647" s="190" t="s">
        <v>171</v>
      </c>
      <c r="AU647" s="190" t="s">
        <v>85</v>
      </c>
      <c r="AY647" s="19" t="s">
        <v>149</v>
      </c>
      <c r="BE647" s="191">
        <f>IF(N647="základní",J647,0)</f>
        <v>0</v>
      </c>
      <c r="BF647" s="191">
        <f>IF(N647="snížená",J647,0)</f>
        <v>0</v>
      </c>
      <c r="BG647" s="191">
        <f>IF(N647="zákl. přenesená",J647,0)</f>
        <v>0</v>
      </c>
      <c r="BH647" s="191">
        <f>IF(N647="sníž. přenesená",J647,0)</f>
        <v>0</v>
      </c>
      <c r="BI647" s="191">
        <f>IF(N647="nulová",J647,0)</f>
        <v>0</v>
      </c>
      <c r="BJ647" s="19" t="s">
        <v>83</v>
      </c>
      <c r="BK647" s="191">
        <f>ROUND(I647*H647,2)</f>
        <v>0</v>
      </c>
      <c r="BL647" s="19" t="s">
        <v>295</v>
      </c>
      <c r="BM647" s="190" t="s">
        <v>566</v>
      </c>
    </row>
    <row r="648" spans="2:65" s="1" customFormat="1" ht="24" customHeight="1">
      <c r="B648" s="178"/>
      <c r="C648" s="179" t="s">
        <v>567</v>
      </c>
      <c r="D648" s="179" t="s">
        <v>152</v>
      </c>
      <c r="E648" s="180" t="s">
        <v>560</v>
      </c>
      <c r="F648" s="181" t="s">
        <v>561</v>
      </c>
      <c r="G648" s="182" t="s">
        <v>174</v>
      </c>
      <c r="H648" s="183">
        <v>1</v>
      </c>
      <c r="I648" s="184"/>
      <c r="J648" s="185">
        <f>ROUND(I648*H648,2)</f>
        <v>0</v>
      </c>
      <c r="K648" s="181" t="s">
        <v>156</v>
      </c>
      <c r="L648" s="38"/>
      <c r="M648" s="186" t="s">
        <v>3</v>
      </c>
      <c r="N648" s="187" t="s">
        <v>46</v>
      </c>
      <c r="O648" s="71"/>
      <c r="P648" s="188">
        <f>O648*H648</f>
        <v>0</v>
      </c>
      <c r="Q648" s="188">
        <v>1E-05</v>
      </c>
      <c r="R648" s="188">
        <f>Q648*H648</f>
        <v>1E-05</v>
      </c>
      <c r="S648" s="188">
        <v>0</v>
      </c>
      <c r="T648" s="189">
        <f>S648*H648</f>
        <v>0</v>
      </c>
      <c r="AR648" s="190" t="s">
        <v>295</v>
      </c>
      <c r="AT648" s="190" t="s">
        <v>152</v>
      </c>
      <c r="AU648" s="190" t="s">
        <v>85</v>
      </c>
      <c r="AY648" s="19" t="s">
        <v>149</v>
      </c>
      <c r="BE648" s="191">
        <f>IF(N648="základní",J648,0)</f>
        <v>0</v>
      </c>
      <c r="BF648" s="191">
        <f>IF(N648="snížená",J648,0)</f>
        <v>0</v>
      </c>
      <c r="BG648" s="191">
        <f>IF(N648="zákl. přenesená",J648,0)</f>
        <v>0</v>
      </c>
      <c r="BH648" s="191">
        <f>IF(N648="sníž. přenesená",J648,0)</f>
        <v>0</v>
      </c>
      <c r="BI648" s="191">
        <f>IF(N648="nulová",J648,0)</f>
        <v>0</v>
      </c>
      <c r="BJ648" s="19" t="s">
        <v>83</v>
      </c>
      <c r="BK648" s="191">
        <f>ROUND(I648*H648,2)</f>
        <v>0</v>
      </c>
      <c r="BL648" s="19" t="s">
        <v>295</v>
      </c>
      <c r="BM648" s="190" t="s">
        <v>568</v>
      </c>
    </row>
    <row r="649" spans="2:47" s="1" customFormat="1" ht="12">
      <c r="B649" s="38"/>
      <c r="D649" s="192" t="s">
        <v>158</v>
      </c>
      <c r="F649" s="193" t="s">
        <v>538</v>
      </c>
      <c r="I649" s="123"/>
      <c r="L649" s="38"/>
      <c r="M649" s="194"/>
      <c r="N649" s="71"/>
      <c r="O649" s="71"/>
      <c r="P649" s="71"/>
      <c r="Q649" s="71"/>
      <c r="R649" s="71"/>
      <c r="S649" s="71"/>
      <c r="T649" s="72"/>
      <c r="AT649" s="19" t="s">
        <v>158</v>
      </c>
      <c r="AU649" s="19" t="s">
        <v>85</v>
      </c>
    </row>
    <row r="650" spans="2:51" s="12" customFormat="1" ht="12">
      <c r="B650" s="195"/>
      <c r="D650" s="192" t="s">
        <v>160</v>
      </c>
      <c r="E650" s="196" t="s">
        <v>3</v>
      </c>
      <c r="F650" s="197" t="s">
        <v>569</v>
      </c>
      <c r="H650" s="196" t="s">
        <v>3</v>
      </c>
      <c r="I650" s="198"/>
      <c r="L650" s="195"/>
      <c r="M650" s="199"/>
      <c r="N650" s="200"/>
      <c r="O650" s="200"/>
      <c r="P650" s="200"/>
      <c r="Q650" s="200"/>
      <c r="R650" s="200"/>
      <c r="S650" s="200"/>
      <c r="T650" s="201"/>
      <c r="AT650" s="196" t="s">
        <v>160</v>
      </c>
      <c r="AU650" s="196" t="s">
        <v>85</v>
      </c>
      <c r="AV650" s="12" t="s">
        <v>83</v>
      </c>
      <c r="AW650" s="12" t="s">
        <v>36</v>
      </c>
      <c r="AX650" s="12" t="s">
        <v>75</v>
      </c>
      <c r="AY650" s="196" t="s">
        <v>149</v>
      </c>
    </row>
    <row r="651" spans="2:51" s="13" customFormat="1" ht="12">
      <c r="B651" s="202"/>
      <c r="D651" s="192" t="s">
        <v>160</v>
      </c>
      <c r="E651" s="203" t="s">
        <v>3</v>
      </c>
      <c r="F651" s="204" t="s">
        <v>83</v>
      </c>
      <c r="H651" s="205">
        <v>1</v>
      </c>
      <c r="I651" s="206"/>
      <c r="L651" s="202"/>
      <c r="M651" s="207"/>
      <c r="N651" s="208"/>
      <c r="O651" s="208"/>
      <c r="P651" s="208"/>
      <c r="Q651" s="208"/>
      <c r="R651" s="208"/>
      <c r="S651" s="208"/>
      <c r="T651" s="209"/>
      <c r="AT651" s="203" t="s">
        <v>160</v>
      </c>
      <c r="AU651" s="203" t="s">
        <v>85</v>
      </c>
      <c r="AV651" s="13" t="s">
        <v>85</v>
      </c>
      <c r="AW651" s="13" t="s">
        <v>36</v>
      </c>
      <c r="AX651" s="13" t="s">
        <v>83</v>
      </c>
      <c r="AY651" s="203" t="s">
        <v>149</v>
      </c>
    </row>
    <row r="652" spans="2:65" s="1" customFormat="1" ht="16.5" customHeight="1">
      <c r="B652" s="178"/>
      <c r="C652" s="218" t="s">
        <v>570</v>
      </c>
      <c r="D652" s="218" t="s">
        <v>171</v>
      </c>
      <c r="E652" s="219" t="s">
        <v>564</v>
      </c>
      <c r="F652" s="220" t="s">
        <v>565</v>
      </c>
      <c r="G652" s="221" t="s">
        <v>174</v>
      </c>
      <c r="H652" s="222">
        <v>1</v>
      </c>
      <c r="I652" s="223"/>
      <c r="J652" s="224">
        <f>ROUND(I652*H652,2)</f>
        <v>0</v>
      </c>
      <c r="K652" s="220" t="s">
        <v>156</v>
      </c>
      <c r="L652" s="225"/>
      <c r="M652" s="226" t="s">
        <v>3</v>
      </c>
      <c r="N652" s="227" t="s">
        <v>46</v>
      </c>
      <c r="O652" s="71"/>
      <c r="P652" s="188">
        <f>O652*H652</f>
        <v>0</v>
      </c>
      <c r="Q652" s="188">
        <v>0.0067</v>
      </c>
      <c r="R652" s="188">
        <f>Q652*H652</f>
        <v>0.0067</v>
      </c>
      <c r="S652" s="188">
        <v>0</v>
      </c>
      <c r="T652" s="189">
        <f>S652*H652</f>
        <v>0</v>
      </c>
      <c r="AR652" s="190" t="s">
        <v>391</v>
      </c>
      <c r="AT652" s="190" t="s">
        <v>171</v>
      </c>
      <c r="AU652" s="190" t="s">
        <v>85</v>
      </c>
      <c r="AY652" s="19" t="s">
        <v>149</v>
      </c>
      <c r="BE652" s="191">
        <f>IF(N652="základní",J652,0)</f>
        <v>0</v>
      </c>
      <c r="BF652" s="191">
        <f>IF(N652="snížená",J652,0)</f>
        <v>0</v>
      </c>
      <c r="BG652" s="191">
        <f>IF(N652="zákl. přenesená",J652,0)</f>
        <v>0</v>
      </c>
      <c r="BH652" s="191">
        <f>IF(N652="sníž. přenesená",J652,0)</f>
        <v>0</v>
      </c>
      <c r="BI652" s="191">
        <f>IF(N652="nulová",J652,0)</f>
        <v>0</v>
      </c>
      <c r="BJ652" s="19" t="s">
        <v>83</v>
      </c>
      <c r="BK652" s="191">
        <f>ROUND(I652*H652,2)</f>
        <v>0</v>
      </c>
      <c r="BL652" s="19" t="s">
        <v>295</v>
      </c>
      <c r="BM652" s="190" t="s">
        <v>571</v>
      </c>
    </row>
    <row r="653" spans="2:51" s="12" customFormat="1" ht="12">
      <c r="B653" s="195"/>
      <c r="D653" s="192" t="s">
        <v>160</v>
      </c>
      <c r="E653" s="196" t="s">
        <v>3</v>
      </c>
      <c r="F653" s="197" t="s">
        <v>569</v>
      </c>
      <c r="H653" s="196" t="s">
        <v>3</v>
      </c>
      <c r="I653" s="198"/>
      <c r="L653" s="195"/>
      <c r="M653" s="199"/>
      <c r="N653" s="200"/>
      <c r="O653" s="200"/>
      <c r="P653" s="200"/>
      <c r="Q653" s="200"/>
      <c r="R653" s="200"/>
      <c r="S653" s="200"/>
      <c r="T653" s="201"/>
      <c r="AT653" s="196" t="s">
        <v>160</v>
      </c>
      <c r="AU653" s="196" t="s">
        <v>85</v>
      </c>
      <c r="AV653" s="12" t="s">
        <v>83</v>
      </c>
      <c r="AW653" s="12" t="s">
        <v>36</v>
      </c>
      <c r="AX653" s="12" t="s">
        <v>75</v>
      </c>
      <c r="AY653" s="196" t="s">
        <v>149</v>
      </c>
    </row>
    <row r="654" spans="2:51" s="13" customFormat="1" ht="12">
      <c r="B654" s="202"/>
      <c r="D654" s="192" t="s">
        <v>160</v>
      </c>
      <c r="E654" s="203" t="s">
        <v>3</v>
      </c>
      <c r="F654" s="204" t="s">
        <v>83</v>
      </c>
      <c r="H654" s="205">
        <v>1</v>
      </c>
      <c r="I654" s="206"/>
      <c r="L654" s="202"/>
      <c r="M654" s="207"/>
      <c r="N654" s="208"/>
      <c r="O654" s="208"/>
      <c r="P654" s="208"/>
      <c r="Q654" s="208"/>
      <c r="R654" s="208"/>
      <c r="S654" s="208"/>
      <c r="T654" s="209"/>
      <c r="AT654" s="203" t="s">
        <v>160</v>
      </c>
      <c r="AU654" s="203" t="s">
        <v>85</v>
      </c>
      <c r="AV654" s="13" t="s">
        <v>85</v>
      </c>
      <c r="AW654" s="13" t="s">
        <v>36</v>
      </c>
      <c r="AX654" s="13" t="s">
        <v>83</v>
      </c>
      <c r="AY654" s="203" t="s">
        <v>149</v>
      </c>
    </row>
    <row r="655" spans="2:65" s="1" customFormat="1" ht="24" customHeight="1">
      <c r="B655" s="178"/>
      <c r="C655" s="179" t="s">
        <v>572</v>
      </c>
      <c r="D655" s="179" t="s">
        <v>152</v>
      </c>
      <c r="E655" s="180" t="s">
        <v>573</v>
      </c>
      <c r="F655" s="181" t="s">
        <v>574</v>
      </c>
      <c r="G655" s="182" t="s">
        <v>174</v>
      </c>
      <c r="H655" s="183">
        <v>4</v>
      </c>
      <c r="I655" s="184"/>
      <c r="J655" s="185">
        <f>ROUND(I655*H655,2)</f>
        <v>0</v>
      </c>
      <c r="K655" s="181" t="s">
        <v>156</v>
      </c>
      <c r="L655" s="38"/>
      <c r="M655" s="186" t="s">
        <v>3</v>
      </c>
      <c r="N655" s="187" t="s">
        <v>46</v>
      </c>
      <c r="O655" s="71"/>
      <c r="P655" s="188">
        <f>O655*H655</f>
        <v>0</v>
      </c>
      <c r="Q655" s="188">
        <v>1E-05</v>
      </c>
      <c r="R655" s="188">
        <f>Q655*H655</f>
        <v>4E-05</v>
      </c>
      <c r="S655" s="188">
        <v>0</v>
      </c>
      <c r="T655" s="189">
        <f>S655*H655</f>
        <v>0</v>
      </c>
      <c r="AR655" s="190" t="s">
        <v>295</v>
      </c>
      <c r="AT655" s="190" t="s">
        <v>152</v>
      </c>
      <c r="AU655" s="190" t="s">
        <v>85</v>
      </c>
      <c r="AY655" s="19" t="s">
        <v>149</v>
      </c>
      <c r="BE655" s="191">
        <f>IF(N655="základní",J655,0)</f>
        <v>0</v>
      </c>
      <c r="BF655" s="191">
        <f>IF(N655="snížená",J655,0)</f>
        <v>0</v>
      </c>
      <c r="BG655" s="191">
        <f>IF(N655="zákl. přenesená",J655,0)</f>
        <v>0</v>
      </c>
      <c r="BH655" s="191">
        <f>IF(N655="sníž. přenesená",J655,0)</f>
        <v>0</v>
      </c>
      <c r="BI655" s="191">
        <f>IF(N655="nulová",J655,0)</f>
        <v>0</v>
      </c>
      <c r="BJ655" s="19" t="s">
        <v>83</v>
      </c>
      <c r="BK655" s="191">
        <f>ROUND(I655*H655,2)</f>
        <v>0</v>
      </c>
      <c r="BL655" s="19" t="s">
        <v>295</v>
      </c>
      <c r="BM655" s="190" t="s">
        <v>575</v>
      </c>
    </row>
    <row r="656" spans="2:47" s="1" customFormat="1" ht="12">
      <c r="B656" s="38"/>
      <c r="D656" s="192" t="s">
        <v>158</v>
      </c>
      <c r="F656" s="193" t="s">
        <v>538</v>
      </c>
      <c r="I656" s="123"/>
      <c r="L656" s="38"/>
      <c r="M656" s="194"/>
      <c r="N656" s="71"/>
      <c r="O656" s="71"/>
      <c r="P656" s="71"/>
      <c r="Q656" s="71"/>
      <c r="R656" s="71"/>
      <c r="S656" s="71"/>
      <c r="T656" s="72"/>
      <c r="AT656" s="19" t="s">
        <v>158</v>
      </c>
      <c r="AU656" s="19" t="s">
        <v>85</v>
      </c>
    </row>
    <row r="657" spans="2:51" s="12" customFormat="1" ht="12">
      <c r="B657" s="195"/>
      <c r="D657" s="192" t="s">
        <v>160</v>
      </c>
      <c r="E657" s="196" t="s">
        <v>3</v>
      </c>
      <c r="F657" s="197" t="s">
        <v>576</v>
      </c>
      <c r="H657" s="196" t="s">
        <v>3</v>
      </c>
      <c r="I657" s="198"/>
      <c r="L657" s="195"/>
      <c r="M657" s="199"/>
      <c r="N657" s="200"/>
      <c r="O657" s="200"/>
      <c r="P657" s="200"/>
      <c r="Q657" s="200"/>
      <c r="R657" s="200"/>
      <c r="S657" s="200"/>
      <c r="T657" s="201"/>
      <c r="AT657" s="196" t="s">
        <v>160</v>
      </c>
      <c r="AU657" s="196" t="s">
        <v>85</v>
      </c>
      <c r="AV657" s="12" t="s">
        <v>83</v>
      </c>
      <c r="AW657" s="12" t="s">
        <v>36</v>
      </c>
      <c r="AX657" s="12" t="s">
        <v>75</v>
      </c>
      <c r="AY657" s="196" t="s">
        <v>149</v>
      </c>
    </row>
    <row r="658" spans="2:51" s="13" customFormat="1" ht="12">
      <c r="B658" s="202"/>
      <c r="D658" s="192" t="s">
        <v>160</v>
      </c>
      <c r="E658" s="203" t="s">
        <v>3</v>
      </c>
      <c r="F658" s="204" t="s">
        <v>577</v>
      </c>
      <c r="H658" s="205">
        <v>4</v>
      </c>
      <c r="I658" s="206"/>
      <c r="L658" s="202"/>
      <c r="M658" s="207"/>
      <c r="N658" s="208"/>
      <c r="O658" s="208"/>
      <c r="P658" s="208"/>
      <c r="Q658" s="208"/>
      <c r="R658" s="208"/>
      <c r="S658" s="208"/>
      <c r="T658" s="209"/>
      <c r="AT658" s="203" t="s">
        <v>160</v>
      </c>
      <c r="AU658" s="203" t="s">
        <v>85</v>
      </c>
      <c r="AV658" s="13" t="s">
        <v>85</v>
      </c>
      <c r="AW658" s="13" t="s">
        <v>36</v>
      </c>
      <c r="AX658" s="13" t="s">
        <v>83</v>
      </c>
      <c r="AY658" s="203" t="s">
        <v>149</v>
      </c>
    </row>
    <row r="659" spans="2:65" s="1" customFormat="1" ht="16.5" customHeight="1">
      <c r="B659" s="178"/>
      <c r="C659" s="218" t="s">
        <v>578</v>
      </c>
      <c r="D659" s="218" t="s">
        <v>171</v>
      </c>
      <c r="E659" s="219" t="s">
        <v>579</v>
      </c>
      <c r="F659" s="220" t="s">
        <v>580</v>
      </c>
      <c r="G659" s="221" t="s">
        <v>174</v>
      </c>
      <c r="H659" s="222">
        <v>4</v>
      </c>
      <c r="I659" s="223"/>
      <c r="J659" s="224">
        <f>ROUND(I659*H659,2)</f>
        <v>0</v>
      </c>
      <c r="K659" s="220" t="s">
        <v>156</v>
      </c>
      <c r="L659" s="225"/>
      <c r="M659" s="226" t="s">
        <v>3</v>
      </c>
      <c r="N659" s="227" t="s">
        <v>46</v>
      </c>
      <c r="O659" s="71"/>
      <c r="P659" s="188">
        <f>O659*H659</f>
        <v>0</v>
      </c>
      <c r="Q659" s="188">
        <v>0.0008</v>
      </c>
      <c r="R659" s="188">
        <f>Q659*H659</f>
        <v>0.0032</v>
      </c>
      <c r="S659" s="188">
        <v>0</v>
      </c>
      <c r="T659" s="189">
        <f>S659*H659</f>
        <v>0</v>
      </c>
      <c r="AR659" s="190" t="s">
        <v>391</v>
      </c>
      <c r="AT659" s="190" t="s">
        <v>171</v>
      </c>
      <c r="AU659" s="190" t="s">
        <v>85</v>
      </c>
      <c r="AY659" s="19" t="s">
        <v>149</v>
      </c>
      <c r="BE659" s="191">
        <f>IF(N659="základní",J659,0)</f>
        <v>0</v>
      </c>
      <c r="BF659" s="191">
        <f>IF(N659="snížená",J659,0)</f>
        <v>0</v>
      </c>
      <c r="BG659" s="191">
        <f>IF(N659="zákl. přenesená",J659,0)</f>
        <v>0</v>
      </c>
      <c r="BH659" s="191">
        <f>IF(N659="sníž. přenesená",J659,0)</f>
        <v>0</v>
      </c>
      <c r="BI659" s="191">
        <f>IF(N659="nulová",J659,0)</f>
        <v>0</v>
      </c>
      <c r="BJ659" s="19" t="s">
        <v>83</v>
      </c>
      <c r="BK659" s="191">
        <f>ROUND(I659*H659,2)</f>
        <v>0</v>
      </c>
      <c r="BL659" s="19" t="s">
        <v>295</v>
      </c>
      <c r="BM659" s="190" t="s">
        <v>581</v>
      </c>
    </row>
    <row r="660" spans="2:65" s="1" customFormat="1" ht="24" customHeight="1">
      <c r="B660" s="178"/>
      <c r="C660" s="179" t="s">
        <v>582</v>
      </c>
      <c r="D660" s="179" t="s">
        <v>152</v>
      </c>
      <c r="E660" s="180" t="s">
        <v>583</v>
      </c>
      <c r="F660" s="181" t="s">
        <v>584</v>
      </c>
      <c r="G660" s="182" t="s">
        <v>174</v>
      </c>
      <c r="H660" s="183">
        <v>1</v>
      </c>
      <c r="I660" s="184"/>
      <c r="J660" s="185">
        <f>ROUND(I660*H660,2)</f>
        <v>0</v>
      </c>
      <c r="K660" s="181" t="s">
        <v>156</v>
      </c>
      <c r="L660" s="38"/>
      <c r="M660" s="186" t="s">
        <v>3</v>
      </c>
      <c r="N660" s="187" t="s">
        <v>46</v>
      </c>
      <c r="O660" s="71"/>
      <c r="P660" s="188">
        <f>O660*H660</f>
        <v>0</v>
      </c>
      <c r="Q660" s="188">
        <v>0</v>
      </c>
      <c r="R660" s="188">
        <f>Q660*H660</f>
        <v>0</v>
      </c>
      <c r="S660" s="188">
        <v>0</v>
      </c>
      <c r="T660" s="189">
        <f>S660*H660</f>
        <v>0</v>
      </c>
      <c r="AR660" s="190" t="s">
        <v>295</v>
      </c>
      <c r="AT660" s="190" t="s">
        <v>152</v>
      </c>
      <c r="AU660" s="190" t="s">
        <v>85</v>
      </c>
      <c r="AY660" s="19" t="s">
        <v>149</v>
      </c>
      <c r="BE660" s="191">
        <f>IF(N660="základní",J660,0)</f>
        <v>0</v>
      </c>
      <c r="BF660" s="191">
        <f>IF(N660="snížená",J660,0)</f>
        <v>0</v>
      </c>
      <c r="BG660" s="191">
        <f>IF(N660="zákl. přenesená",J660,0)</f>
        <v>0</v>
      </c>
      <c r="BH660" s="191">
        <f>IF(N660="sníž. přenesená",J660,0)</f>
        <v>0</v>
      </c>
      <c r="BI660" s="191">
        <f>IF(N660="nulová",J660,0)</f>
        <v>0</v>
      </c>
      <c r="BJ660" s="19" t="s">
        <v>83</v>
      </c>
      <c r="BK660" s="191">
        <f>ROUND(I660*H660,2)</f>
        <v>0</v>
      </c>
      <c r="BL660" s="19" t="s">
        <v>295</v>
      </c>
      <c r="BM660" s="190" t="s">
        <v>585</v>
      </c>
    </row>
    <row r="661" spans="2:47" s="1" customFormat="1" ht="12">
      <c r="B661" s="38"/>
      <c r="D661" s="192" t="s">
        <v>158</v>
      </c>
      <c r="F661" s="193" t="s">
        <v>586</v>
      </c>
      <c r="I661" s="123"/>
      <c r="L661" s="38"/>
      <c r="M661" s="194"/>
      <c r="N661" s="71"/>
      <c r="O661" s="71"/>
      <c r="P661" s="71"/>
      <c r="Q661" s="71"/>
      <c r="R661" s="71"/>
      <c r="S661" s="71"/>
      <c r="T661" s="72"/>
      <c r="AT661" s="19" t="s">
        <v>158</v>
      </c>
      <c r="AU661" s="19" t="s">
        <v>85</v>
      </c>
    </row>
    <row r="662" spans="2:51" s="12" customFormat="1" ht="12">
      <c r="B662" s="195"/>
      <c r="D662" s="192" t="s">
        <v>160</v>
      </c>
      <c r="E662" s="196" t="s">
        <v>3</v>
      </c>
      <c r="F662" s="197" t="s">
        <v>587</v>
      </c>
      <c r="H662" s="196" t="s">
        <v>3</v>
      </c>
      <c r="I662" s="198"/>
      <c r="L662" s="195"/>
      <c r="M662" s="199"/>
      <c r="N662" s="200"/>
      <c r="O662" s="200"/>
      <c r="P662" s="200"/>
      <c r="Q662" s="200"/>
      <c r="R662" s="200"/>
      <c r="S662" s="200"/>
      <c r="T662" s="201"/>
      <c r="AT662" s="196" t="s">
        <v>160</v>
      </c>
      <c r="AU662" s="196" t="s">
        <v>85</v>
      </c>
      <c r="AV662" s="12" t="s">
        <v>83</v>
      </c>
      <c r="AW662" s="12" t="s">
        <v>36</v>
      </c>
      <c r="AX662" s="12" t="s">
        <v>75</v>
      </c>
      <c r="AY662" s="196" t="s">
        <v>149</v>
      </c>
    </row>
    <row r="663" spans="2:51" s="13" customFormat="1" ht="12">
      <c r="B663" s="202"/>
      <c r="D663" s="192" t="s">
        <v>160</v>
      </c>
      <c r="E663" s="203" t="s">
        <v>3</v>
      </c>
      <c r="F663" s="204" t="s">
        <v>83</v>
      </c>
      <c r="H663" s="205">
        <v>1</v>
      </c>
      <c r="I663" s="206"/>
      <c r="L663" s="202"/>
      <c r="M663" s="207"/>
      <c r="N663" s="208"/>
      <c r="O663" s="208"/>
      <c r="P663" s="208"/>
      <c r="Q663" s="208"/>
      <c r="R663" s="208"/>
      <c r="S663" s="208"/>
      <c r="T663" s="209"/>
      <c r="AT663" s="203" t="s">
        <v>160</v>
      </c>
      <c r="AU663" s="203" t="s">
        <v>85</v>
      </c>
      <c r="AV663" s="13" t="s">
        <v>85</v>
      </c>
      <c r="AW663" s="13" t="s">
        <v>36</v>
      </c>
      <c r="AX663" s="13" t="s">
        <v>83</v>
      </c>
      <c r="AY663" s="203" t="s">
        <v>149</v>
      </c>
    </row>
    <row r="664" spans="2:65" s="1" customFormat="1" ht="16.5" customHeight="1">
      <c r="B664" s="178"/>
      <c r="C664" s="218" t="s">
        <v>588</v>
      </c>
      <c r="D664" s="218" t="s">
        <v>171</v>
      </c>
      <c r="E664" s="219" t="s">
        <v>589</v>
      </c>
      <c r="F664" s="220" t="s">
        <v>590</v>
      </c>
      <c r="G664" s="221" t="s">
        <v>174</v>
      </c>
      <c r="H664" s="222">
        <v>1</v>
      </c>
      <c r="I664" s="223"/>
      <c r="J664" s="224">
        <f>ROUND(I664*H664,2)</f>
        <v>0</v>
      </c>
      <c r="K664" s="220" t="s">
        <v>156</v>
      </c>
      <c r="L664" s="225"/>
      <c r="M664" s="226" t="s">
        <v>3</v>
      </c>
      <c r="N664" s="227" t="s">
        <v>46</v>
      </c>
      <c r="O664" s="71"/>
      <c r="P664" s="188">
        <f>O664*H664</f>
        <v>0</v>
      </c>
      <c r="Q664" s="188">
        <v>0.0485</v>
      </c>
      <c r="R664" s="188">
        <f>Q664*H664</f>
        <v>0.0485</v>
      </c>
      <c r="S664" s="188">
        <v>0</v>
      </c>
      <c r="T664" s="189">
        <f>S664*H664</f>
        <v>0</v>
      </c>
      <c r="AR664" s="190" t="s">
        <v>391</v>
      </c>
      <c r="AT664" s="190" t="s">
        <v>171</v>
      </c>
      <c r="AU664" s="190" t="s">
        <v>85</v>
      </c>
      <c r="AY664" s="19" t="s">
        <v>149</v>
      </c>
      <c r="BE664" s="191">
        <f>IF(N664="základní",J664,0)</f>
        <v>0</v>
      </c>
      <c r="BF664" s="191">
        <f>IF(N664="snížená",J664,0)</f>
        <v>0</v>
      </c>
      <c r="BG664" s="191">
        <f>IF(N664="zákl. přenesená",J664,0)</f>
        <v>0</v>
      </c>
      <c r="BH664" s="191">
        <f>IF(N664="sníž. přenesená",J664,0)</f>
        <v>0</v>
      </c>
      <c r="BI664" s="191">
        <f>IF(N664="nulová",J664,0)</f>
        <v>0</v>
      </c>
      <c r="BJ664" s="19" t="s">
        <v>83</v>
      </c>
      <c r="BK664" s="191">
        <f>ROUND(I664*H664,2)</f>
        <v>0</v>
      </c>
      <c r="BL664" s="19" t="s">
        <v>295</v>
      </c>
      <c r="BM664" s="190" t="s">
        <v>591</v>
      </c>
    </row>
    <row r="665" spans="2:65" s="1" customFormat="1" ht="16.5" customHeight="1">
      <c r="B665" s="178"/>
      <c r="C665" s="179" t="s">
        <v>592</v>
      </c>
      <c r="D665" s="179" t="s">
        <v>152</v>
      </c>
      <c r="E665" s="180" t="s">
        <v>593</v>
      </c>
      <c r="F665" s="181" t="s">
        <v>594</v>
      </c>
      <c r="G665" s="182" t="s">
        <v>182</v>
      </c>
      <c r="H665" s="183">
        <v>71.749</v>
      </c>
      <c r="I665" s="184"/>
      <c r="J665" s="185">
        <f>ROUND(I665*H665,2)</f>
        <v>0</v>
      </c>
      <c r="K665" s="181" t="s">
        <v>156</v>
      </c>
      <c r="L665" s="38"/>
      <c r="M665" s="186" t="s">
        <v>3</v>
      </c>
      <c r="N665" s="187" t="s">
        <v>46</v>
      </c>
      <c r="O665" s="71"/>
      <c r="P665" s="188">
        <f>O665*H665</f>
        <v>0</v>
      </c>
      <c r="Q665" s="188">
        <v>0.02012</v>
      </c>
      <c r="R665" s="188">
        <f>Q665*H665</f>
        <v>1.4435898799999998</v>
      </c>
      <c r="S665" s="188">
        <v>0</v>
      </c>
      <c r="T665" s="189">
        <f>S665*H665</f>
        <v>0</v>
      </c>
      <c r="AR665" s="190" t="s">
        <v>295</v>
      </c>
      <c r="AT665" s="190" t="s">
        <v>152</v>
      </c>
      <c r="AU665" s="190" t="s">
        <v>85</v>
      </c>
      <c r="AY665" s="19" t="s">
        <v>149</v>
      </c>
      <c r="BE665" s="191">
        <f>IF(N665="základní",J665,0)</f>
        <v>0</v>
      </c>
      <c r="BF665" s="191">
        <f>IF(N665="snížená",J665,0)</f>
        <v>0</v>
      </c>
      <c r="BG665" s="191">
        <f>IF(N665="zákl. přenesená",J665,0)</f>
        <v>0</v>
      </c>
      <c r="BH665" s="191">
        <f>IF(N665="sníž. přenesená",J665,0)</f>
        <v>0</v>
      </c>
      <c r="BI665" s="191">
        <f>IF(N665="nulová",J665,0)</f>
        <v>0</v>
      </c>
      <c r="BJ665" s="19" t="s">
        <v>83</v>
      </c>
      <c r="BK665" s="191">
        <f>ROUND(I665*H665,2)</f>
        <v>0</v>
      </c>
      <c r="BL665" s="19" t="s">
        <v>295</v>
      </c>
      <c r="BM665" s="190" t="s">
        <v>595</v>
      </c>
    </row>
    <row r="666" spans="2:47" s="1" customFormat="1" ht="12">
      <c r="B666" s="38"/>
      <c r="D666" s="192" t="s">
        <v>158</v>
      </c>
      <c r="F666" s="193" t="s">
        <v>596</v>
      </c>
      <c r="I666" s="123"/>
      <c r="L666" s="38"/>
      <c r="M666" s="194"/>
      <c r="N666" s="71"/>
      <c r="O666" s="71"/>
      <c r="P666" s="71"/>
      <c r="Q666" s="71"/>
      <c r="R666" s="71"/>
      <c r="S666" s="71"/>
      <c r="T666" s="72"/>
      <c r="AT666" s="19" t="s">
        <v>158</v>
      </c>
      <c r="AU666" s="19" t="s">
        <v>85</v>
      </c>
    </row>
    <row r="667" spans="2:51" s="12" customFormat="1" ht="12">
      <c r="B667" s="195"/>
      <c r="D667" s="192" t="s">
        <v>160</v>
      </c>
      <c r="E667" s="196" t="s">
        <v>3</v>
      </c>
      <c r="F667" s="197" t="s">
        <v>161</v>
      </c>
      <c r="H667" s="196" t="s">
        <v>3</v>
      </c>
      <c r="I667" s="198"/>
      <c r="L667" s="195"/>
      <c r="M667" s="199"/>
      <c r="N667" s="200"/>
      <c r="O667" s="200"/>
      <c r="P667" s="200"/>
      <c r="Q667" s="200"/>
      <c r="R667" s="200"/>
      <c r="S667" s="200"/>
      <c r="T667" s="201"/>
      <c r="AT667" s="196" t="s">
        <v>160</v>
      </c>
      <c r="AU667" s="196" t="s">
        <v>85</v>
      </c>
      <c r="AV667" s="12" t="s">
        <v>83</v>
      </c>
      <c r="AW667" s="12" t="s">
        <v>36</v>
      </c>
      <c r="AX667" s="12" t="s">
        <v>75</v>
      </c>
      <c r="AY667" s="196" t="s">
        <v>149</v>
      </c>
    </row>
    <row r="668" spans="2:51" s="12" customFormat="1" ht="12">
      <c r="B668" s="195"/>
      <c r="D668" s="192" t="s">
        <v>160</v>
      </c>
      <c r="E668" s="196" t="s">
        <v>3</v>
      </c>
      <c r="F668" s="197" t="s">
        <v>597</v>
      </c>
      <c r="H668" s="196" t="s">
        <v>3</v>
      </c>
      <c r="I668" s="198"/>
      <c r="L668" s="195"/>
      <c r="M668" s="199"/>
      <c r="N668" s="200"/>
      <c r="O668" s="200"/>
      <c r="P668" s="200"/>
      <c r="Q668" s="200"/>
      <c r="R668" s="200"/>
      <c r="S668" s="200"/>
      <c r="T668" s="201"/>
      <c r="AT668" s="196" t="s">
        <v>160</v>
      </c>
      <c r="AU668" s="196" t="s">
        <v>85</v>
      </c>
      <c r="AV668" s="12" t="s">
        <v>83</v>
      </c>
      <c r="AW668" s="12" t="s">
        <v>36</v>
      </c>
      <c r="AX668" s="12" t="s">
        <v>75</v>
      </c>
      <c r="AY668" s="196" t="s">
        <v>149</v>
      </c>
    </row>
    <row r="669" spans="2:51" s="12" customFormat="1" ht="12">
      <c r="B669" s="195"/>
      <c r="D669" s="192" t="s">
        <v>160</v>
      </c>
      <c r="E669" s="196" t="s">
        <v>3</v>
      </c>
      <c r="F669" s="197" t="s">
        <v>598</v>
      </c>
      <c r="H669" s="196" t="s">
        <v>3</v>
      </c>
      <c r="I669" s="198"/>
      <c r="L669" s="195"/>
      <c r="M669" s="199"/>
      <c r="N669" s="200"/>
      <c r="O669" s="200"/>
      <c r="P669" s="200"/>
      <c r="Q669" s="200"/>
      <c r="R669" s="200"/>
      <c r="S669" s="200"/>
      <c r="T669" s="201"/>
      <c r="AT669" s="196" t="s">
        <v>160</v>
      </c>
      <c r="AU669" s="196" t="s">
        <v>85</v>
      </c>
      <c r="AV669" s="12" t="s">
        <v>83</v>
      </c>
      <c r="AW669" s="12" t="s">
        <v>36</v>
      </c>
      <c r="AX669" s="12" t="s">
        <v>75</v>
      </c>
      <c r="AY669" s="196" t="s">
        <v>149</v>
      </c>
    </row>
    <row r="670" spans="2:51" s="12" customFormat="1" ht="12">
      <c r="B670" s="195"/>
      <c r="D670" s="192" t="s">
        <v>160</v>
      </c>
      <c r="E670" s="196" t="s">
        <v>3</v>
      </c>
      <c r="F670" s="197" t="s">
        <v>599</v>
      </c>
      <c r="H670" s="196" t="s">
        <v>3</v>
      </c>
      <c r="I670" s="198"/>
      <c r="L670" s="195"/>
      <c r="M670" s="199"/>
      <c r="N670" s="200"/>
      <c r="O670" s="200"/>
      <c r="P670" s="200"/>
      <c r="Q670" s="200"/>
      <c r="R670" s="200"/>
      <c r="S670" s="200"/>
      <c r="T670" s="201"/>
      <c r="AT670" s="196" t="s">
        <v>160</v>
      </c>
      <c r="AU670" s="196" t="s">
        <v>85</v>
      </c>
      <c r="AV670" s="12" t="s">
        <v>83</v>
      </c>
      <c r="AW670" s="12" t="s">
        <v>36</v>
      </c>
      <c r="AX670" s="12" t="s">
        <v>75</v>
      </c>
      <c r="AY670" s="196" t="s">
        <v>149</v>
      </c>
    </row>
    <row r="671" spans="2:51" s="12" customFormat="1" ht="12">
      <c r="B671" s="195"/>
      <c r="D671" s="192" t="s">
        <v>160</v>
      </c>
      <c r="E671" s="196" t="s">
        <v>3</v>
      </c>
      <c r="F671" s="197" t="s">
        <v>600</v>
      </c>
      <c r="H671" s="196" t="s">
        <v>3</v>
      </c>
      <c r="I671" s="198"/>
      <c r="L671" s="195"/>
      <c r="M671" s="199"/>
      <c r="N671" s="200"/>
      <c r="O671" s="200"/>
      <c r="P671" s="200"/>
      <c r="Q671" s="200"/>
      <c r="R671" s="200"/>
      <c r="S671" s="200"/>
      <c r="T671" s="201"/>
      <c r="AT671" s="196" t="s">
        <v>160</v>
      </c>
      <c r="AU671" s="196" t="s">
        <v>85</v>
      </c>
      <c r="AV671" s="12" t="s">
        <v>83</v>
      </c>
      <c r="AW671" s="12" t="s">
        <v>36</v>
      </c>
      <c r="AX671" s="12" t="s">
        <v>75</v>
      </c>
      <c r="AY671" s="196" t="s">
        <v>149</v>
      </c>
    </row>
    <row r="672" spans="2:51" s="13" customFormat="1" ht="12">
      <c r="B672" s="202"/>
      <c r="D672" s="192" t="s">
        <v>160</v>
      </c>
      <c r="E672" s="203" t="s">
        <v>3</v>
      </c>
      <c r="F672" s="204" t="s">
        <v>601</v>
      </c>
      <c r="H672" s="205">
        <v>20.521</v>
      </c>
      <c r="I672" s="206"/>
      <c r="L672" s="202"/>
      <c r="M672" s="207"/>
      <c r="N672" s="208"/>
      <c r="O672" s="208"/>
      <c r="P672" s="208"/>
      <c r="Q672" s="208"/>
      <c r="R672" s="208"/>
      <c r="S672" s="208"/>
      <c r="T672" s="209"/>
      <c r="AT672" s="203" t="s">
        <v>160</v>
      </c>
      <c r="AU672" s="203" t="s">
        <v>85</v>
      </c>
      <c r="AV672" s="13" t="s">
        <v>85</v>
      </c>
      <c r="AW672" s="13" t="s">
        <v>36</v>
      </c>
      <c r="AX672" s="13" t="s">
        <v>75</v>
      </c>
      <c r="AY672" s="203" t="s">
        <v>149</v>
      </c>
    </row>
    <row r="673" spans="2:51" s="13" customFormat="1" ht="12">
      <c r="B673" s="202"/>
      <c r="D673" s="192" t="s">
        <v>160</v>
      </c>
      <c r="E673" s="203" t="s">
        <v>3</v>
      </c>
      <c r="F673" s="204" t="s">
        <v>602</v>
      </c>
      <c r="H673" s="205">
        <v>34.056</v>
      </c>
      <c r="I673" s="206"/>
      <c r="L673" s="202"/>
      <c r="M673" s="207"/>
      <c r="N673" s="208"/>
      <c r="O673" s="208"/>
      <c r="P673" s="208"/>
      <c r="Q673" s="208"/>
      <c r="R673" s="208"/>
      <c r="S673" s="208"/>
      <c r="T673" s="209"/>
      <c r="AT673" s="203" t="s">
        <v>160</v>
      </c>
      <c r="AU673" s="203" t="s">
        <v>85</v>
      </c>
      <c r="AV673" s="13" t="s">
        <v>85</v>
      </c>
      <c r="AW673" s="13" t="s">
        <v>36</v>
      </c>
      <c r="AX673" s="13" t="s">
        <v>75</v>
      </c>
      <c r="AY673" s="203" t="s">
        <v>149</v>
      </c>
    </row>
    <row r="674" spans="2:51" s="13" customFormat="1" ht="12">
      <c r="B674" s="202"/>
      <c r="D674" s="192" t="s">
        <v>160</v>
      </c>
      <c r="E674" s="203" t="s">
        <v>3</v>
      </c>
      <c r="F674" s="204" t="s">
        <v>603</v>
      </c>
      <c r="H674" s="205">
        <v>-11.286</v>
      </c>
      <c r="I674" s="206"/>
      <c r="L674" s="202"/>
      <c r="M674" s="207"/>
      <c r="N674" s="208"/>
      <c r="O674" s="208"/>
      <c r="P674" s="208"/>
      <c r="Q674" s="208"/>
      <c r="R674" s="208"/>
      <c r="S674" s="208"/>
      <c r="T674" s="209"/>
      <c r="AT674" s="203" t="s">
        <v>160</v>
      </c>
      <c r="AU674" s="203" t="s">
        <v>85</v>
      </c>
      <c r="AV674" s="13" t="s">
        <v>85</v>
      </c>
      <c r="AW674" s="13" t="s">
        <v>36</v>
      </c>
      <c r="AX674" s="13" t="s">
        <v>75</v>
      </c>
      <c r="AY674" s="203" t="s">
        <v>149</v>
      </c>
    </row>
    <row r="675" spans="2:51" s="12" customFormat="1" ht="12">
      <c r="B675" s="195"/>
      <c r="D675" s="192" t="s">
        <v>160</v>
      </c>
      <c r="E675" s="196" t="s">
        <v>3</v>
      </c>
      <c r="F675" s="197" t="s">
        <v>604</v>
      </c>
      <c r="H675" s="196" t="s">
        <v>3</v>
      </c>
      <c r="I675" s="198"/>
      <c r="L675" s="195"/>
      <c r="M675" s="199"/>
      <c r="N675" s="200"/>
      <c r="O675" s="200"/>
      <c r="P675" s="200"/>
      <c r="Q675" s="200"/>
      <c r="R675" s="200"/>
      <c r="S675" s="200"/>
      <c r="T675" s="201"/>
      <c r="AT675" s="196" t="s">
        <v>160</v>
      </c>
      <c r="AU675" s="196" t="s">
        <v>85</v>
      </c>
      <c r="AV675" s="12" t="s">
        <v>83</v>
      </c>
      <c r="AW675" s="12" t="s">
        <v>36</v>
      </c>
      <c r="AX675" s="12" t="s">
        <v>75</v>
      </c>
      <c r="AY675" s="196" t="s">
        <v>149</v>
      </c>
    </row>
    <row r="676" spans="2:51" s="13" customFormat="1" ht="12">
      <c r="B676" s="202"/>
      <c r="D676" s="192" t="s">
        <v>160</v>
      </c>
      <c r="E676" s="203" t="s">
        <v>3</v>
      </c>
      <c r="F676" s="204" t="s">
        <v>605</v>
      </c>
      <c r="H676" s="205">
        <v>14.539</v>
      </c>
      <c r="I676" s="206"/>
      <c r="L676" s="202"/>
      <c r="M676" s="207"/>
      <c r="N676" s="208"/>
      <c r="O676" s="208"/>
      <c r="P676" s="208"/>
      <c r="Q676" s="208"/>
      <c r="R676" s="208"/>
      <c r="S676" s="208"/>
      <c r="T676" s="209"/>
      <c r="AT676" s="203" t="s">
        <v>160</v>
      </c>
      <c r="AU676" s="203" t="s">
        <v>85</v>
      </c>
      <c r="AV676" s="13" t="s">
        <v>85</v>
      </c>
      <c r="AW676" s="13" t="s">
        <v>36</v>
      </c>
      <c r="AX676" s="13" t="s">
        <v>75</v>
      </c>
      <c r="AY676" s="203" t="s">
        <v>149</v>
      </c>
    </row>
    <row r="677" spans="2:51" s="13" customFormat="1" ht="12">
      <c r="B677" s="202"/>
      <c r="D677" s="192" t="s">
        <v>160</v>
      </c>
      <c r="E677" s="203" t="s">
        <v>3</v>
      </c>
      <c r="F677" s="204" t="s">
        <v>606</v>
      </c>
      <c r="H677" s="205">
        <v>19.661</v>
      </c>
      <c r="I677" s="206"/>
      <c r="L677" s="202"/>
      <c r="M677" s="207"/>
      <c r="N677" s="208"/>
      <c r="O677" s="208"/>
      <c r="P677" s="208"/>
      <c r="Q677" s="208"/>
      <c r="R677" s="208"/>
      <c r="S677" s="208"/>
      <c r="T677" s="209"/>
      <c r="AT677" s="203" t="s">
        <v>160</v>
      </c>
      <c r="AU677" s="203" t="s">
        <v>85</v>
      </c>
      <c r="AV677" s="13" t="s">
        <v>85</v>
      </c>
      <c r="AW677" s="13" t="s">
        <v>36</v>
      </c>
      <c r="AX677" s="13" t="s">
        <v>75</v>
      </c>
      <c r="AY677" s="203" t="s">
        <v>149</v>
      </c>
    </row>
    <row r="678" spans="2:51" s="13" customFormat="1" ht="12">
      <c r="B678" s="202"/>
      <c r="D678" s="192" t="s">
        <v>160</v>
      </c>
      <c r="E678" s="203" t="s">
        <v>3</v>
      </c>
      <c r="F678" s="204" t="s">
        <v>607</v>
      </c>
      <c r="H678" s="205">
        <v>-5.742</v>
      </c>
      <c r="I678" s="206"/>
      <c r="L678" s="202"/>
      <c r="M678" s="207"/>
      <c r="N678" s="208"/>
      <c r="O678" s="208"/>
      <c r="P678" s="208"/>
      <c r="Q678" s="208"/>
      <c r="R678" s="208"/>
      <c r="S678" s="208"/>
      <c r="T678" s="209"/>
      <c r="AT678" s="203" t="s">
        <v>160</v>
      </c>
      <c r="AU678" s="203" t="s">
        <v>85</v>
      </c>
      <c r="AV678" s="13" t="s">
        <v>85</v>
      </c>
      <c r="AW678" s="13" t="s">
        <v>36</v>
      </c>
      <c r="AX678" s="13" t="s">
        <v>75</v>
      </c>
      <c r="AY678" s="203" t="s">
        <v>149</v>
      </c>
    </row>
    <row r="679" spans="2:51" s="14" customFormat="1" ht="12">
      <c r="B679" s="210"/>
      <c r="D679" s="192" t="s">
        <v>160</v>
      </c>
      <c r="E679" s="211" t="s">
        <v>3</v>
      </c>
      <c r="F679" s="212" t="s">
        <v>170</v>
      </c>
      <c r="H679" s="213">
        <v>71.749</v>
      </c>
      <c r="I679" s="214"/>
      <c r="L679" s="210"/>
      <c r="M679" s="215"/>
      <c r="N679" s="216"/>
      <c r="O679" s="216"/>
      <c r="P679" s="216"/>
      <c r="Q679" s="216"/>
      <c r="R679" s="216"/>
      <c r="S679" s="216"/>
      <c r="T679" s="217"/>
      <c r="AT679" s="211" t="s">
        <v>160</v>
      </c>
      <c r="AU679" s="211" t="s">
        <v>85</v>
      </c>
      <c r="AV679" s="14" t="s">
        <v>150</v>
      </c>
      <c r="AW679" s="14" t="s">
        <v>36</v>
      </c>
      <c r="AX679" s="14" t="s">
        <v>83</v>
      </c>
      <c r="AY679" s="211" t="s">
        <v>149</v>
      </c>
    </row>
    <row r="680" spans="2:65" s="1" customFormat="1" ht="24" customHeight="1">
      <c r="B680" s="178"/>
      <c r="C680" s="179" t="s">
        <v>608</v>
      </c>
      <c r="D680" s="179" t="s">
        <v>152</v>
      </c>
      <c r="E680" s="180" t="s">
        <v>609</v>
      </c>
      <c r="F680" s="181" t="s">
        <v>610</v>
      </c>
      <c r="G680" s="182" t="s">
        <v>174</v>
      </c>
      <c r="H680" s="183">
        <v>12</v>
      </c>
      <c r="I680" s="184"/>
      <c r="J680" s="185">
        <f>ROUND(I680*H680,2)</f>
        <v>0</v>
      </c>
      <c r="K680" s="181" t="s">
        <v>156</v>
      </c>
      <c r="L680" s="38"/>
      <c r="M680" s="186" t="s">
        <v>3</v>
      </c>
      <c r="N680" s="187" t="s">
        <v>46</v>
      </c>
      <c r="O680" s="71"/>
      <c r="P680" s="188">
        <f>O680*H680</f>
        <v>0</v>
      </c>
      <c r="Q680" s="188">
        <v>0.03058</v>
      </c>
      <c r="R680" s="188">
        <f>Q680*H680</f>
        <v>0.36696</v>
      </c>
      <c r="S680" s="188">
        <v>0</v>
      </c>
      <c r="T680" s="189">
        <f>S680*H680</f>
        <v>0</v>
      </c>
      <c r="AR680" s="190" t="s">
        <v>295</v>
      </c>
      <c r="AT680" s="190" t="s">
        <v>152</v>
      </c>
      <c r="AU680" s="190" t="s">
        <v>85</v>
      </c>
      <c r="AY680" s="19" t="s">
        <v>149</v>
      </c>
      <c r="BE680" s="191">
        <f>IF(N680="základní",J680,0)</f>
        <v>0</v>
      </c>
      <c r="BF680" s="191">
        <f>IF(N680="snížená",J680,0)</f>
        <v>0</v>
      </c>
      <c r="BG680" s="191">
        <f>IF(N680="zákl. přenesená",J680,0)</f>
        <v>0</v>
      </c>
      <c r="BH680" s="191">
        <f>IF(N680="sníž. přenesená",J680,0)</f>
        <v>0</v>
      </c>
      <c r="BI680" s="191">
        <f>IF(N680="nulová",J680,0)</f>
        <v>0</v>
      </c>
      <c r="BJ680" s="19" t="s">
        <v>83</v>
      </c>
      <c r="BK680" s="191">
        <f>ROUND(I680*H680,2)</f>
        <v>0</v>
      </c>
      <c r="BL680" s="19" t="s">
        <v>295</v>
      </c>
      <c r="BM680" s="190" t="s">
        <v>611</v>
      </c>
    </row>
    <row r="681" spans="2:47" s="1" customFormat="1" ht="12">
      <c r="B681" s="38"/>
      <c r="D681" s="192" t="s">
        <v>158</v>
      </c>
      <c r="F681" s="193" t="s">
        <v>596</v>
      </c>
      <c r="I681" s="123"/>
      <c r="L681" s="38"/>
      <c r="M681" s="194"/>
      <c r="N681" s="71"/>
      <c r="O681" s="71"/>
      <c r="P681" s="71"/>
      <c r="Q681" s="71"/>
      <c r="R681" s="71"/>
      <c r="S681" s="71"/>
      <c r="T681" s="72"/>
      <c r="AT681" s="19" t="s">
        <v>158</v>
      </c>
      <c r="AU681" s="19" t="s">
        <v>85</v>
      </c>
    </row>
    <row r="682" spans="2:51" s="12" customFormat="1" ht="12">
      <c r="B682" s="195"/>
      <c r="D682" s="192" t="s">
        <v>160</v>
      </c>
      <c r="E682" s="196" t="s">
        <v>3</v>
      </c>
      <c r="F682" s="197" t="s">
        <v>161</v>
      </c>
      <c r="H682" s="196" t="s">
        <v>3</v>
      </c>
      <c r="I682" s="198"/>
      <c r="L682" s="195"/>
      <c r="M682" s="199"/>
      <c r="N682" s="200"/>
      <c r="O682" s="200"/>
      <c r="P682" s="200"/>
      <c r="Q682" s="200"/>
      <c r="R682" s="200"/>
      <c r="S682" s="200"/>
      <c r="T682" s="201"/>
      <c r="AT682" s="196" t="s">
        <v>160</v>
      </c>
      <c r="AU682" s="196" t="s">
        <v>85</v>
      </c>
      <c r="AV682" s="12" t="s">
        <v>83</v>
      </c>
      <c r="AW682" s="12" t="s">
        <v>36</v>
      </c>
      <c r="AX682" s="12" t="s">
        <v>75</v>
      </c>
      <c r="AY682" s="196" t="s">
        <v>149</v>
      </c>
    </row>
    <row r="683" spans="2:51" s="12" customFormat="1" ht="12">
      <c r="B683" s="195"/>
      <c r="D683" s="192" t="s">
        <v>160</v>
      </c>
      <c r="E683" s="196" t="s">
        <v>3</v>
      </c>
      <c r="F683" s="197" t="s">
        <v>597</v>
      </c>
      <c r="H683" s="196" t="s">
        <v>3</v>
      </c>
      <c r="I683" s="198"/>
      <c r="L683" s="195"/>
      <c r="M683" s="199"/>
      <c r="N683" s="200"/>
      <c r="O683" s="200"/>
      <c r="P683" s="200"/>
      <c r="Q683" s="200"/>
      <c r="R683" s="200"/>
      <c r="S683" s="200"/>
      <c r="T683" s="201"/>
      <c r="AT683" s="196" t="s">
        <v>160</v>
      </c>
      <c r="AU683" s="196" t="s">
        <v>85</v>
      </c>
      <c r="AV683" s="12" t="s">
        <v>83</v>
      </c>
      <c r="AW683" s="12" t="s">
        <v>36</v>
      </c>
      <c r="AX683" s="12" t="s">
        <v>75</v>
      </c>
      <c r="AY683" s="196" t="s">
        <v>149</v>
      </c>
    </row>
    <row r="684" spans="2:51" s="12" customFormat="1" ht="12">
      <c r="B684" s="195"/>
      <c r="D684" s="192" t="s">
        <v>160</v>
      </c>
      <c r="E684" s="196" t="s">
        <v>3</v>
      </c>
      <c r="F684" s="197" t="s">
        <v>598</v>
      </c>
      <c r="H684" s="196" t="s">
        <v>3</v>
      </c>
      <c r="I684" s="198"/>
      <c r="L684" s="195"/>
      <c r="M684" s="199"/>
      <c r="N684" s="200"/>
      <c r="O684" s="200"/>
      <c r="P684" s="200"/>
      <c r="Q684" s="200"/>
      <c r="R684" s="200"/>
      <c r="S684" s="200"/>
      <c r="T684" s="201"/>
      <c r="AT684" s="196" t="s">
        <v>160</v>
      </c>
      <c r="AU684" s="196" t="s">
        <v>85</v>
      </c>
      <c r="AV684" s="12" t="s">
        <v>83</v>
      </c>
      <c r="AW684" s="12" t="s">
        <v>36</v>
      </c>
      <c r="AX684" s="12" t="s">
        <v>75</v>
      </c>
      <c r="AY684" s="196" t="s">
        <v>149</v>
      </c>
    </row>
    <row r="685" spans="2:51" s="12" customFormat="1" ht="12">
      <c r="B685" s="195"/>
      <c r="D685" s="192" t="s">
        <v>160</v>
      </c>
      <c r="E685" s="196" t="s">
        <v>3</v>
      </c>
      <c r="F685" s="197" t="s">
        <v>599</v>
      </c>
      <c r="H685" s="196" t="s">
        <v>3</v>
      </c>
      <c r="I685" s="198"/>
      <c r="L685" s="195"/>
      <c r="M685" s="199"/>
      <c r="N685" s="200"/>
      <c r="O685" s="200"/>
      <c r="P685" s="200"/>
      <c r="Q685" s="200"/>
      <c r="R685" s="200"/>
      <c r="S685" s="200"/>
      <c r="T685" s="201"/>
      <c r="AT685" s="196" t="s">
        <v>160</v>
      </c>
      <c r="AU685" s="196" t="s">
        <v>85</v>
      </c>
      <c r="AV685" s="12" t="s">
        <v>83</v>
      </c>
      <c r="AW685" s="12" t="s">
        <v>36</v>
      </c>
      <c r="AX685" s="12" t="s">
        <v>75</v>
      </c>
      <c r="AY685" s="196" t="s">
        <v>149</v>
      </c>
    </row>
    <row r="686" spans="2:51" s="12" customFormat="1" ht="12">
      <c r="B686" s="195"/>
      <c r="D686" s="192" t="s">
        <v>160</v>
      </c>
      <c r="E686" s="196" t="s">
        <v>3</v>
      </c>
      <c r="F686" s="197" t="s">
        <v>600</v>
      </c>
      <c r="H686" s="196" t="s">
        <v>3</v>
      </c>
      <c r="I686" s="198"/>
      <c r="L686" s="195"/>
      <c r="M686" s="199"/>
      <c r="N686" s="200"/>
      <c r="O686" s="200"/>
      <c r="P686" s="200"/>
      <c r="Q686" s="200"/>
      <c r="R686" s="200"/>
      <c r="S686" s="200"/>
      <c r="T686" s="201"/>
      <c r="AT686" s="196" t="s">
        <v>160</v>
      </c>
      <c r="AU686" s="196" t="s">
        <v>85</v>
      </c>
      <c r="AV686" s="12" t="s">
        <v>83</v>
      </c>
      <c r="AW686" s="12" t="s">
        <v>36</v>
      </c>
      <c r="AX686" s="12" t="s">
        <v>75</v>
      </c>
      <c r="AY686" s="196" t="s">
        <v>149</v>
      </c>
    </row>
    <row r="687" spans="2:51" s="12" customFormat="1" ht="12">
      <c r="B687" s="195"/>
      <c r="D687" s="192" t="s">
        <v>160</v>
      </c>
      <c r="E687" s="196" t="s">
        <v>3</v>
      </c>
      <c r="F687" s="197" t="s">
        <v>612</v>
      </c>
      <c r="H687" s="196" t="s">
        <v>3</v>
      </c>
      <c r="I687" s="198"/>
      <c r="L687" s="195"/>
      <c r="M687" s="199"/>
      <c r="N687" s="200"/>
      <c r="O687" s="200"/>
      <c r="P687" s="200"/>
      <c r="Q687" s="200"/>
      <c r="R687" s="200"/>
      <c r="S687" s="200"/>
      <c r="T687" s="201"/>
      <c r="AT687" s="196" t="s">
        <v>160</v>
      </c>
      <c r="AU687" s="196" t="s">
        <v>85</v>
      </c>
      <c r="AV687" s="12" t="s">
        <v>83</v>
      </c>
      <c r="AW687" s="12" t="s">
        <v>36</v>
      </c>
      <c r="AX687" s="12" t="s">
        <v>75</v>
      </c>
      <c r="AY687" s="196" t="s">
        <v>149</v>
      </c>
    </row>
    <row r="688" spans="2:51" s="12" customFormat="1" ht="12">
      <c r="B688" s="195"/>
      <c r="D688" s="192" t="s">
        <v>160</v>
      </c>
      <c r="E688" s="196" t="s">
        <v>3</v>
      </c>
      <c r="F688" s="197" t="s">
        <v>613</v>
      </c>
      <c r="H688" s="196" t="s">
        <v>3</v>
      </c>
      <c r="I688" s="198"/>
      <c r="L688" s="195"/>
      <c r="M688" s="199"/>
      <c r="N688" s="200"/>
      <c r="O688" s="200"/>
      <c r="P688" s="200"/>
      <c r="Q688" s="200"/>
      <c r="R688" s="200"/>
      <c r="S688" s="200"/>
      <c r="T688" s="201"/>
      <c r="AT688" s="196" t="s">
        <v>160</v>
      </c>
      <c r="AU688" s="196" t="s">
        <v>85</v>
      </c>
      <c r="AV688" s="12" t="s">
        <v>83</v>
      </c>
      <c r="AW688" s="12" t="s">
        <v>36</v>
      </c>
      <c r="AX688" s="12" t="s">
        <v>75</v>
      </c>
      <c r="AY688" s="196" t="s">
        <v>149</v>
      </c>
    </row>
    <row r="689" spans="2:51" s="12" customFormat="1" ht="12">
      <c r="B689" s="195"/>
      <c r="D689" s="192" t="s">
        <v>160</v>
      </c>
      <c r="E689" s="196" t="s">
        <v>3</v>
      </c>
      <c r="F689" s="197" t="s">
        <v>614</v>
      </c>
      <c r="H689" s="196" t="s">
        <v>3</v>
      </c>
      <c r="I689" s="198"/>
      <c r="L689" s="195"/>
      <c r="M689" s="199"/>
      <c r="N689" s="200"/>
      <c r="O689" s="200"/>
      <c r="P689" s="200"/>
      <c r="Q689" s="200"/>
      <c r="R689" s="200"/>
      <c r="S689" s="200"/>
      <c r="T689" s="201"/>
      <c r="AT689" s="196" t="s">
        <v>160</v>
      </c>
      <c r="AU689" s="196" t="s">
        <v>85</v>
      </c>
      <c r="AV689" s="12" t="s">
        <v>83</v>
      </c>
      <c r="AW689" s="12" t="s">
        <v>36</v>
      </c>
      <c r="AX689" s="12" t="s">
        <v>75</v>
      </c>
      <c r="AY689" s="196" t="s">
        <v>149</v>
      </c>
    </row>
    <row r="690" spans="2:51" s="13" customFormat="1" ht="12">
      <c r="B690" s="202"/>
      <c r="D690" s="192" t="s">
        <v>160</v>
      </c>
      <c r="E690" s="203" t="s">
        <v>3</v>
      </c>
      <c r="F690" s="204" t="s">
        <v>615</v>
      </c>
      <c r="H690" s="205">
        <v>8</v>
      </c>
      <c r="I690" s="206"/>
      <c r="L690" s="202"/>
      <c r="M690" s="207"/>
      <c r="N690" s="208"/>
      <c r="O690" s="208"/>
      <c r="P690" s="208"/>
      <c r="Q690" s="208"/>
      <c r="R690" s="208"/>
      <c r="S690" s="208"/>
      <c r="T690" s="209"/>
      <c r="AT690" s="203" t="s">
        <v>160</v>
      </c>
      <c r="AU690" s="203" t="s">
        <v>85</v>
      </c>
      <c r="AV690" s="13" t="s">
        <v>85</v>
      </c>
      <c r="AW690" s="13" t="s">
        <v>36</v>
      </c>
      <c r="AX690" s="13" t="s">
        <v>75</v>
      </c>
      <c r="AY690" s="203" t="s">
        <v>149</v>
      </c>
    </row>
    <row r="691" spans="2:51" s="12" customFormat="1" ht="12">
      <c r="B691" s="195"/>
      <c r="D691" s="192" t="s">
        <v>160</v>
      </c>
      <c r="E691" s="196" t="s">
        <v>3</v>
      </c>
      <c r="F691" s="197" t="s">
        <v>604</v>
      </c>
      <c r="H691" s="196" t="s">
        <v>3</v>
      </c>
      <c r="I691" s="198"/>
      <c r="L691" s="195"/>
      <c r="M691" s="199"/>
      <c r="N691" s="200"/>
      <c r="O691" s="200"/>
      <c r="P691" s="200"/>
      <c r="Q691" s="200"/>
      <c r="R691" s="200"/>
      <c r="S691" s="200"/>
      <c r="T691" s="201"/>
      <c r="AT691" s="196" t="s">
        <v>160</v>
      </c>
      <c r="AU691" s="196" t="s">
        <v>85</v>
      </c>
      <c r="AV691" s="12" t="s">
        <v>83</v>
      </c>
      <c r="AW691" s="12" t="s">
        <v>36</v>
      </c>
      <c r="AX691" s="12" t="s">
        <v>75</v>
      </c>
      <c r="AY691" s="196" t="s">
        <v>149</v>
      </c>
    </row>
    <row r="692" spans="2:51" s="12" customFormat="1" ht="12">
      <c r="B692" s="195"/>
      <c r="D692" s="192" t="s">
        <v>160</v>
      </c>
      <c r="E692" s="196" t="s">
        <v>3</v>
      </c>
      <c r="F692" s="197" t="s">
        <v>616</v>
      </c>
      <c r="H692" s="196" t="s">
        <v>3</v>
      </c>
      <c r="I692" s="198"/>
      <c r="L692" s="195"/>
      <c r="M692" s="199"/>
      <c r="N692" s="200"/>
      <c r="O692" s="200"/>
      <c r="P692" s="200"/>
      <c r="Q692" s="200"/>
      <c r="R692" s="200"/>
      <c r="S692" s="200"/>
      <c r="T692" s="201"/>
      <c r="AT692" s="196" t="s">
        <v>160</v>
      </c>
      <c r="AU692" s="196" t="s">
        <v>85</v>
      </c>
      <c r="AV692" s="12" t="s">
        <v>83</v>
      </c>
      <c r="AW692" s="12" t="s">
        <v>36</v>
      </c>
      <c r="AX692" s="12" t="s">
        <v>75</v>
      </c>
      <c r="AY692" s="196" t="s">
        <v>149</v>
      </c>
    </row>
    <row r="693" spans="2:51" s="12" customFormat="1" ht="12">
      <c r="B693" s="195"/>
      <c r="D693" s="192" t="s">
        <v>160</v>
      </c>
      <c r="E693" s="196" t="s">
        <v>3</v>
      </c>
      <c r="F693" s="197" t="s">
        <v>617</v>
      </c>
      <c r="H693" s="196" t="s">
        <v>3</v>
      </c>
      <c r="I693" s="198"/>
      <c r="L693" s="195"/>
      <c r="M693" s="199"/>
      <c r="N693" s="200"/>
      <c r="O693" s="200"/>
      <c r="P693" s="200"/>
      <c r="Q693" s="200"/>
      <c r="R693" s="200"/>
      <c r="S693" s="200"/>
      <c r="T693" s="201"/>
      <c r="AT693" s="196" t="s">
        <v>160</v>
      </c>
      <c r="AU693" s="196" t="s">
        <v>85</v>
      </c>
      <c r="AV693" s="12" t="s">
        <v>83</v>
      </c>
      <c r="AW693" s="12" t="s">
        <v>36</v>
      </c>
      <c r="AX693" s="12" t="s">
        <v>75</v>
      </c>
      <c r="AY693" s="196" t="s">
        <v>149</v>
      </c>
    </row>
    <row r="694" spans="2:51" s="12" customFormat="1" ht="12">
      <c r="B694" s="195"/>
      <c r="D694" s="192" t="s">
        <v>160</v>
      </c>
      <c r="E694" s="196" t="s">
        <v>3</v>
      </c>
      <c r="F694" s="197" t="s">
        <v>618</v>
      </c>
      <c r="H694" s="196" t="s">
        <v>3</v>
      </c>
      <c r="I694" s="198"/>
      <c r="L694" s="195"/>
      <c r="M694" s="199"/>
      <c r="N694" s="200"/>
      <c r="O694" s="200"/>
      <c r="P694" s="200"/>
      <c r="Q694" s="200"/>
      <c r="R694" s="200"/>
      <c r="S694" s="200"/>
      <c r="T694" s="201"/>
      <c r="AT694" s="196" t="s">
        <v>160</v>
      </c>
      <c r="AU694" s="196" t="s">
        <v>85</v>
      </c>
      <c r="AV694" s="12" t="s">
        <v>83</v>
      </c>
      <c r="AW694" s="12" t="s">
        <v>36</v>
      </c>
      <c r="AX694" s="12" t="s">
        <v>75</v>
      </c>
      <c r="AY694" s="196" t="s">
        <v>149</v>
      </c>
    </row>
    <row r="695" spans="2:51" s="13" customFormat="1" ht="12">
      <c r="B695" s="202"/>
      <c r="D695" s="192" t="s">
        <v>160</v>
      </c>
      <c r="E695" s="203" t="s">
        <v>3</v>
      </c>
      <c r="F695" s="204" t="s">
        <v>619</v>
      </c>
      <c r="H695" s="205">
        <v>4</v>
      </c>
      <c r="I695" s="206"/>
      <c r="L695" s="202"/>
      <c r="M695" s="207"/>
      <c r="N695" s="208"/>
      <c r="O695" s="208"/>
      <c r="P695" s="208"/>
      <c r="Q695" s="208"/>
      <c r="R695" s="208"/>
      <c r="S695" s="208"/>
      <c r="T695" s="209"/>
      <c r="AT695" s="203" t="s">
        <v>160</v>
      </c>
      <c r="AU695" s="203" t="s">
        <v>85</v>
      </c>
      <c r="AV695" s="13" t="s">
        <v>85</v>
      </c>
      <c r="AW695" s="13" t="s">
        <v>36</v>
      </c>
      <c r="AX695" s="13" t="s">
        <v>75</v>
      </c>
      <c r="AY695" s="203" t="s">
        <v>149</v>
      </c>
    </row>
    <row r="696" spans="2:51" s="14" customFormat="1" ht="12">
      <c r="B696" s="210"/>
      <c r="D696" s="192" t="s">
        <v>160</v>
      </c>
      <c r="E696" s="211" t="s">
        <v>3</v>
      </c>
      <c r="F696" s="212" t="s">
        <v>170</v>
      </c>
      <c r="H696" s="213">
        <v>12</v>
      </c>
      <c r="I696" s="214"/>
      <c r="L696" s="210"/>
      <c r="M696" s="215"/>
      <c r="N696" s="216"/>
      <c r="O696" s="216"/>
      <c r="P696" s="216"/>
      <c r="Q696" s="216"/>
      <c r="R696" s="216"/>
      <c r="S696" s="216"/>
      <c r="T696" s="217"/>
      <c r="AT696" s="211" t="s">
        <v>160</v>
      </c>
      <c r="AU696" s="211" t="s">
        <v>85</v>
      </c>
      <c r="AV696" s="14" t="s">
        <v>150</v>
      </c>
      <c r="AW696" s="14" t="s">
        <v>36</v>
      </c>
      <c r="AX696" s="14" t="s">
        <v>83</v>
      </c>
      <c r="AY696" s="211" t="s">
        <v>149</v>
      </c>
    </row>
    <row r="697" spans="2:65" s="1" customFormat="1" ht="36" customHeight="1">
      <c r="B697" s="178"/>
      <c r="C697" s="179" t="s">
        <v>620</v>
      </c>
      <c r="D697" s="179" t="s">
        <v>152</v>
      </c>
      <c r="E697" s="180" t="s">
        <v>621</v>
      </c>
      <c r="F697" s="181" t="s">
        <v>622</v>
      </c>
      <c r="G697" s="182" t="s">
        <v>316</v>
      </c>
      <c r="H697" s="183">
        <v>4.939</v>
      </c>
      <c r="I697" s="184"/>
      <c r="J697" s="185">
        <f>ROUND(I697*H697,2)</f>
        <v>0</v>
      </c>
      <c r="K697" s="181" t="s">
        <v>156</v>
      </c>
      <c r="L697" s="38"/>
      <c r="M697" s="186" t="s">
        <v>3</v>
      </c>
      <c r="N697" s="187" t="s">
        <v>46</v>
      </c>
      <c r="O697" s="71"/>
      <c r="P697" s="188">
        <f>O697*H697</f>
        <v>0</v>
      </c>
      <c r="Q697" s="188">
        <v>0</v>
      </c>
      <c r="R697" s="188">
        <f>Q697*H697</f>
        <v>0</v>
      </c>
      <c r="S697" s="188">
        <v>0</v>
      </c>
      <c r="T697" s="189">
        <f>S697*H697</f>
        <v>0</v>
      </c>
      <c r="AR697" s="190" t="s">
        <v>295</v>
      </c>
      <c r="AT697" s="190" t="s">
        <v>152</v>
      </c>
      <c r="AU697" s="190" t="s">
        <v>85</v>
      </c>
      <c r="AY697" s="19" t="s">
        <v>149</v>
      </c>
      <c r="BE697" s="191">
        <f>IF(N697="základní",J697,0)</f>
        <v>0</v>
      </c>
      <c r="BF697" s="191">
        <f>IF(N697="snížená",J697,0)</f>
        <v>0</v>
      </c>
      <c r="BG697" s="191">
        <f>IF(N697="zákl. přenesená",J697,0)</f>
        <v>0</v>
      </c>
      <c r="BH697" s="191">
        <f>IF(N697="sníž. přenesená",J697,0)</f>
        <v>0</v>
      </c>
      <c r="BI697" s="191">
        <f>IF(N697="nulová",J697,0)</f>
        <v>0</v>
      </c>
      <c r="BJ697" s="19" t="s">
        <v>83</v>
      </c>
      <c r="BK697" s="191">
        <f>ROUND(I697*H697,2)</f>
        <v>0</v>
      </c>
      <c r="BL697" s="19" t="s">
        <v>295</v>
      </c>
      <c r="BM697" s="190" t="s">
        <v>623</v>
      </c>
    </row>
    <row r="698" spans="2:47" s="1" customFormat="1" ht="12">
      <c r="B698" s="38"/>
      <c r="D698" s="192" t="s">
        <v>158</v>
      </c>
      <c r="F698" s="193" t="s">
        <v>624</v>
      </c>
      <c r="I698" s="123"/>
      <c r="L698" s="38"/>
      <c r="M698" s="194"/>
      <c r="N698" s="71"/>
      <c r="O698" s="71"/>
      <c r="P698" s="71"/>
      <c r="Q698" s="71"/>
      <c r="R698" s="71"/>
      <c r="S698" s="71"/>
      <c r="T698" s="72"/>
      <c r="AT698" s="19" t="s">
        <v>158</v>
      </c>
      <c r="AU698" s="19" t="s">
        <v>85</v>
      </c>
    </row>
    <row r="699" spans="2:63" s="11" customFormat="1" ht="22.8" customHeight="1">
      <c r="B699" s="165"/>
      <c r="D699" s="166" t="s">
        <v>74</v>
      </c>
      <c r="E699" s="176" t="s">
        <v>625</v>
      </c>
      <c r="F699" s="176" t="s">
        <v>626</v>
      </c>
      <c r="I699" s="168"/>
      <c r="J699" s="177">
        <f>BK699</f>
        <v>0</v>
      </c>
      <c r="L699" s="165"/>
      <c r="M699" s="170"/>
      <c r="N699" s="171"/>
      <c r="O699" s="171"/>
      <c r="P699" s="172">
        <f>SUM(P700:P708)</f>
        <v>0</v>
      </c>
      <c r="Q699" s="171"/>
      <c r="R699" s="172">
        <f>SUM(R700:R708)</f>
        <v>0.5850000000000001</v>
      </c>
      <c r="S699" s="171"/>
      <c r="T699" s="173">
        <f>SUM(T700:T708)</f>
        <v>0</v>
      </c>
      <c r="AR699" s="166" t="s">
        <v>85</v>
      </c>
      <c r="AT699" s="174" t="s">
        <v>74</v>
      </c>
      <c r="AU699" s="174" t="s">
        <v>83</v>
      </c>
      <c r="AY699" s="166" t="s">
        <v>149</v>
      </c>
      <c r="BK699" s="175">
        <f>SUM(BK700:BK708)</f>
        <v>0</v>
      </c>
    </row>
    <row r="700" spans="2:65" s="1" customFormat="1" ht="16.5" customHeight="1">
      <c r="B700" s="178"/>
      <c r="C700" s="179" t="s">
        <v>627</v>
      </c>
      <c r="D700" s="179" t="s">
        <v>152</v>
      </c>
      <c r="E700" s="180" t="s">
        <v>628</v>
      </c>
      <c r="F700" s="181" t="s">
        <v>629</v>
      </c>
      <c r="G700" s="182" t="s">
        <v>174</v>
      </c>
      <c r="H700" s="183">
        <v>1</v>
      </c>
      <c r="I700" s="184"/>
      <c r="J700" s="185">
        <f>ROUND(I700*H700,2)</f>
        <v>0</v>
      </c>
      <c r="K700" s="181" t="s">
        <v>3</v>
      </c>
      <c r="L700" s="38"/>
      <c r="M700" s="186" t="s">
        <v>3</v>
      </c>
      <c r="N700" s="187" t="s">
        <v>46</v>
      </c>
      <c r="O700" s="71"/>
      <c r="P700" s="188">
        <f>O700*H700</f>
        <v>0</v>
      </c>
      <c r="Q700" s="188">
        <v>0.095</v>
      </c>
      <c r="R700" s="188">
        <f>Q700*H700</f>
        <v>0.095</v>
      </c>
      <c r="S700" s="188">
        <v>0</v>
      </c>
      <c r="T700" s="189">
        <f>S700*H700</f>
        <v>0</v>
      </c>
      <c r="AR700" s="190" t="s">
        <v>295</v>
      </c>
      <c r="AT700" s="190" t="s">
        <v>152</v>
      </c>
      <c r="AU700" s="190" t="s">
        <v>85</v>
      </c>
      <c r="AY700" s="19" t="s">
        <v>149</v>
      </c>
      <c r="BE700" s="191">
        <f>IF(N700="základní",J700,0)</f>
        <v>0</v>
      </c>
      <c r="BF700" s="191">
        <f>IF(N700="snížená",J700,0)</f>
        <v>0</v>
      </c>
      <c r="BG700" s="191">
        <f>IF(N700="zákl. přenesená",J700,0)</f>
        <v>0</v>
      </c>
      <c r="BH700" s="191">
        <f>IF(N700="sníž. přenesená",J700,0)</f>
        <v>0</v>
      </c>
      <c r="BI700" s="191">
        <f>IF(N700="nulová",J700,0)</f>
        <v>0</v>
      </c>
      <c r="BJ700" s="19" t="s">
        <v>83</v>
      </c>
      <c r="BK700" s="191">
        <f>ROUND(I700*H700,2)</f>
        <v>0</v>
      </c>
      <c r="BL700" s="19" t="s">
        <v>295</v>
      </c>
      <c r="BM700" s="190" t="s">
        <v>630</v>
      </c>
    </row>
    <row r="701" spans="2:65" s="1" customFormat="1" ht="24" customHeight="1">
      <c r="B701" s="178"/>
      <c r="C701" s="179" t="s">
        <v>631</v>
      </c>
      <c r="D701" s="179" t="s">
        <v>152</v>
      </c>
      <c r="E701" s="180" t="s">
        <v>632</v>
      </c>
      <c r="F701" s="181" t="s">
        <v>633</v>
      </c>
      <c r="G701" s="182" t="s">
        <v>174</v>
      </c>
      <c r="H701" s="183">
        <v>2</v>
      </c>
      <c r="I701" s="184"/>
      <c r="J701" s="185">
        <f>ROUND(I701*H701,2)</f>
        <v>0</v>
      </c>
      <c r="K701" s="181" t="s">
        <v>3</v>
      </c>
      <c r="L701" s="38"/>
      <c r="M701" s="186" t="s">
        <v>3</v>
      </c>
      <c r="N701" s="187" t="s">
        <v>46</v>
      </c>
      <c r="O701" s="71"/>
      <c r="P701" s="188">
        <f>O701*H701</f>
        <v>0</v>
      </c>
      <c r="Q701" s="188">
        <v>0.065</v>
      </c>
      <c r="R701" s="188">
        <f>Q701*H701</f>
        <v>0.13</v>
      </c>
      <c r="S701" s="188">
        <v>0</v>
      </c>
      <c r="T701" s="189">
        <f>S701*H701</f>
        <v>0</v>
      </c>
      <c r="AR701" s="190" t="s">
        <v>295</v>
      </c>
      <c r="AT701" s="190" t="s">
        <v>152</v>
      </c>
      <c r="AU701" s="190" t="s">
        <v>85</v>
      </c>
      <c r="AY701" s="19" t="s">
        <v>149</v>
      </c>
      <c r="BE701" s="191">
        <f>IF(N701="základní",J701,0)</f>
        <v>0</v>
      </c>
      <c r="BF701" s="191">
        <f>IF(N701="snížená",J701,0)</f>
        <v>0</v>
      </c>
      <c r="BG701" s="191">
        <f>IF(N701="zákl. přenesená",J701,0)</f>
        <v>0</v>
      </c>
      <c r="BH701" s="191">
        <f>IF(N701="sníž. přenesená",J701,0)</f>
        <v>0</v>
      </c>
      <c r="BI701" s="191">
        <f>IF(N701="nulová",J701,0)</f>
        <v>0</v>
      </c>
      <c r="BJ701" s="19" t="s">
        <v>83</v>
      </c>
      <c r="BK701" s="191">
        <f>ROUND(I701*H701,2)</f>
        <v>0</v>
      </c>
      <c r="BL701" s="19" t="s">
        <v>295</v>
      </c>
      <c r="BM701" s="190" t="s">
        <v>634</v>
      </c>
    </row>
    <row r="702" spans="2:65" s="1" customFormat="1" ht="24" customHeight="1">
      <c r="B702" s="178"/>
      <c r="C702" s="179" t="s">
        <v>635</v>
      </c>
      <c r="D702" s="179" t="s">
        <v>152</v>
      </c>
      <c r="E702" s="180" t="s">
        <v>636</v>
      </c>
      <c r="F702" s="181" t="s">
        <v>637</v>
      </c>
      <c r="G702" s="182" t="s">
        <v>174</v>
      </c>
      <c r="H702" s="183">
        <v>2</v>
      </c>
      <c r="I702" s="184"/>
      <c r="J702" s="185">
        <f>ROUND(I702*H702,2)</f>
        <v>0</v>
      </c>
      <c r="K702" s="181" t="s">
        <v>3</v>
      </c>
      <c r="L702" s="38"/>
      <c r="M702" s="186" t="s">
        <v>3</v>
      </c>
      <c r="N702" s="187" t="s">
        <v>46</v>
      </c>
      <c r="O702" s="71"/>
      <c r="P702" s="188">
        <f>O702*H702</f>
        <v>0</v>
      </c>
      <c r="Q702" s="188">
        <v>0.065</v>
      </c>
      <c r="R702" s="188">
        <f>Q702*H702</f>
        <v>0.13</v>
      </c>
      <c r="S702" s="188">
        <v>0</v>
      </c>
      <c r="T702" s="189">
        <f>S702*H702</f>
        <v>0</v>
      </c>
      <c r="AR702" s="190" t="s">
        <v>295</v>
      </c>
      <c r="AT702" s="190" t="s">
        <v>152</v>
      </c>
      <c r="AU702" s="190" t="s">
        <v>85</v>
      </c>
      <c r="AY702" s="19" t="s">
        <v>149</v>
      </c>
      <c r="BE702" s="191">
        <f>IF(N702="základní",J702,0)</f>
        <v>0</v>
      </c>
      <c r="BF702" s="191">
        <f>IF(N702="snížená",J702,0)</f>
        <v>0</v>
      </c>
      <c r="BG702" s="191">
        <f>IF(N702="zákl. přenesená",J702,0)</f>
        <v>0</v>
      </c>
      <c r="BH702" s="191">
        <f>IF(N702="sníž. přenesená",J702,0)</f>
        <v>0</v>
      </c>
      <c r="BI702" s="191">
        <f>IF(N702="nulová",J702,0)</f>
        <v>0</v>
      </c>
      <c r="BJ702" s="19" t="s">
        <v>83</v>
      </c>
      <c r="BK702" s="191">
        <f>ROUND(I702*H702,2)</f>
        <v>0</v>
      </c>
      <c r="BL702" s="19" t="s">
        <v>295</v>
      </c>
      <c r="BM702" s="190" t="s">
        <v>638</v>
      </c>
    </row>
    <row r="703" spans="2:65" s="1" customFormat="1" ht="24" customHeight="1">
      <c r="B703" s="178"/>
      <c r="C703" s="179" t="s">
        <v>639</v>
      </c>
      <c r="D703" s="179" t="s">
        <v>152</v>
      </c>
      <c r="E703" s="180" t="s">
        <v>640</v>
      </c>
      <c r="F703" s="181" t="s">
        <v>641</v>
      </c>
      <c r="G703" s="182" t="s">
        <v>174</v>
      </c>
      <c r="H703" s="183">
        <v>1</v>
      </c>
      <c r="I703" s="184"/>
      <c r="J703" s="185">
        <f>ROUND(I703*H703,2)</f>
        <v>0</v>
      </c>
      <c r="K703" s="181" t="s">
        <v>3</v>
      </c>
      <c r="L703" s="38"/>
      <c r="M703" s="186" t="s">
        <v>3</v>
      </c>
      <c r="N703" s="187" t="s">
        <v>46</v>
      </c>
      <c r="O703" s="71"/>
      <c r="P703" s="188">
        <f>O703*H703</f>
        <v>0</v>
      </c>
      <c r="Q703" s="188">
        <v>0.065</v>
      </c>
      <c r="R703" s="188">
        <f>Q703*H703</f>
        <v>0.065</v>
      </c>
      <c r="S703" s="188">
        <v>0</v>
      </c>
      <c r="T703" s="189">
        <f>S703*H703</f>
        <v>0</v>
      </c>
      <c r="AR703" s="190" t="s">
        <v>295</v>
      </c>
      <c r="AT703" s="190" t="s">
        <v>152</v>
      </c>
      <c r="AU703" s="190" t="s">
        <v>85</v>
      </c>
      <c r="AY703" s="19" t="s">
        <v>149</v>
      </c>
      <c r="BE703" s="191">
        <f>IF(N703="základní",J703,0)</f>
        <v>0</v>
      </c>
      <c r="BF703" s="191">
        <f>IF(N703="snížená",J703,0)</f>
        <v>0</v>
      </c>
      <c r="BG703" s="191">
        <f>IF(N703="zákl. přenesená",J703,0)</f>
        <v>0</v>
      </c>
      <c r="BH703" s="191">
        <f>IF(N703="sníž. přenesená",J703,0)</f>
        <v>0</v>
      </c>
      <c r="BI703" s="191">
        <f>IF(N703="nulová",J703,0)</f>
        <v>0</v>
      </c>
      <c r="BJ703" s="19" t="s">
        <v>83</v>
      </c>
      <c r="BK703" s="191">
        <f>ROUND(I703*H703,2)</f>
        <v>0</v>
      </c>
      <c r="BL703" s="19" t="s">
        <v>295</v>
      </c>
      <c r="BM703" s="190" t="s">
        <v>642</v>
      </c>
    </row>
    <row r="704" spans="2:65" s="1" customFormat="1" ht="24" customHeight="1">
      <c r="B704" s="178"/>
      <c r="C704" s="179" t="s">
        <v>643</v>
      </c>
      <c r="D704" s="179" t="s">
        <v>152</v>
      </c>
      <c r="E704" s="180" t="s">
        <v>644</v>
      </c>
      <c r="F704" s="181" t="s">
        <v>645</v>
      </c>
      <c r="G704" s="182" t="s">
        <v>174</v>
      </c>
      <c r="H704" s="183">
        <v>1</v>
      </c>
      <c r="I704" s="184"/>
      <c r="J704" s="185">
        <f>ROUND(I704*H704,2)</f>
        <v>0</v>
      </c>
      <c r="K704" s="181" t="s">
        <v>3</v>
      </c>
      <c r="L704" s="38"/>
      <c r="M704" s="186" t="s">
        <v>3</v>
      </c>
      <c r="N704" s="187" t="s">
        <v>46</v>
      </c>
      <c r="O704" s="71"/>
      <c r="P704" s="188">
        <f>O704*H704</f>
        <v>0</v>
      </c>
      <c r="Q704" s="188">
        <v>0.065</v>
      </c>
      <c r="R704" s="188">
        <f>Q704*H704</f>
        <v>0.065</v>
      </c>
      <c r="S704" s="188">
        <v>0</v>
      </c>
      <c r="T704" s="189">
        <f>S704*H704</f>
        <v>0</v>
      </c>
      <c r="AR704" s="190" t="s">
        <v>295</v>
      </c>
      <c r="AT704" s="190" t="s">
        <v>152</v>
      </c>
      <c r="AU704" s="190" t="s">
        <v>85</v>
      </c>
      <c r="AY704" s="19" t="s">
        <v>149</v>
      </c>
      <c r="BE704" s="191">
        <f>IF(N704="základní",J704,0)</f>
        <v>0</v>
      </c>
      <c r="BF704" s="191">
        <f>IF(N704="snížená",J704,0)</f>
        <v>0</v>
      </c>
      <c r="BG704" s="191">
        <f>IF(N704="zákl. přenesená",J704,0)</f>
        <v>0</v>
      </c>
      <c r="BH704" s="191">
        <f>IF(N704="sníž. přenesená",J704,0)</f>
        <v>0</v>
      </c>
      <c r="BI704" s="191">
        <f>IF(N704="nulová",J704,0)</f>
        <v>0</v>
      </c>
      <c r="BJ704" s="19" t="s">
        <v>83</v>
      </c>
      <c r="BK704" s="191">
        <f>ROUND(I704*H704,2)</f>
        <v>0</v>
      </c>
      <c r="BL704" s="19" t="s">
        <v>295</v>
      </c>
      <c r="BM704" s="190" t="s">
        <v>646</v>
      </c>
    </row>
    <row r="705" spans="2:65" s="1" customFormat="1" ht="16.5" customHeight="1">
      <c r="B705" s="178"/>
      <c r="C705" s="179" t="s">
        <v>647</v>
      </c>
      <c r="D705" s="179" t="s">
        <v>152</v>
      </c>
      <c r="E705" s="180" t="s">
        <v>648</v>
      </c>
      <c r="F705" s="181" t="s">
        <v>649</v>
      </c>
      <c r="G705" s="182" t="s">
        <v>174</v>
      </c>
      <c r="H705" s="183">
        <v>1</v>
      </c>
      <c r="I705" s="184"/>
      <c r="J705" s="185">
        <f>ROUND(I705*H705,2)</f>
        <v>0</v>
      </c>
      <c r="K705" s="181" t="s">
        <v>3</v>
      </c>
      <c r="L705" s="38"/>
      <c r="M705" s="186" t="s">
        <v>3</v>
      </c>
      <c r="N705" s="187" t="s">
        <v>46</v>
      </c>
      <c r="O705" s="71"/>
      <c r="P705" s="188">
        <f>O705*H705</f>
        <v>0</v>
      </c>
      <c r="Q705" s="188">
        <v>0.065</v>
      </c>
      <c r="R705" s="188">
        <f>Q705*H705</f>
        <v>0.065</v>
      </c>
      <c r="S705" s="188">
        <v>0</v>
      </c>
      <c r="T705" s="189">
        <f>S705*H705</f>
        <v>0</v>
      </c>
      <c r="AR705" s="190" t="s">
        <v>295</v>
      </c>
      <c r="AT705" s="190" t="s">
        <v>152</v>
      </c>
      <c r="AU705" s="190" t="s">
        <v>85</v>
      </c>
      <c r="AY705" s="19" t="s">
        <v>149</v>
      </c>
      <c r="BE705" s="191">
        <f>IF(N705="základní",J705,0)</f>
        <v>0</v>
      </c>
      <c r="BF705" s="191">
        <f>IF(N705="snížená",J705,0)</f>
        <v>0</v>
      </c>
      <c r="BG705" s="191">
        <f>IF(N705="zákl. přenesená",J705,0)</f>
        <v>0</v>
      </c>
      <c r="BH705" s="191">
        <f>IF(N705="sníž. přenesená",J705,0)</f>
        <v>0</v>
      </c>
      <c r="BI705" s="191">
        <f>IF(N705="nulová",J705,0)</f>
        <v>0</v>
      </c>
      <c r="BJ705" s="19" t="s">
        <v>83</v>
      </c>
      <c r="BK705" s="191">
        <f>ROUND(I705*H705,2)</f>
        <v>0</v>
      </c>
      <c r="BL705" s="19" t="s">
        <v>295</v>
      </c>
      <c r="BM705" s="190" t="s">
        <v>650</v>
      </c>
    </row>
    <row r="706" spans="2:65" s="1" customFormat="1" ht="16.5" customHeight="1">
      <c r="B706" s="178"/>
      <c r="C706" s="179" t="s">
        <v>651</v>
      </c>
      <c r="D706" s="179" t="s">
        <v>152</v>
      </c>
      <c r="E706" s="180" t="s">
        <v>652</v>
      </c>
      <c r="F706" s="181" t="s">
        <v>653</v>
      </c>
      <c r="G706" s="182" t="s">
        <v>174</v>
      </c>
      <c r="H706" s="183">
        <v>1</v>
      </c>
      <c r="I706" s="184"/>
      <c r="J706" s="185">
        <f>ROUND(I706*H706,2)</f>
        <v>0</v>
      </c>
      <c r="K706" s="181" t="s">
        <v>3</v>
      </c>
      <c r="L706" s="38"/>
      <c r="M706" s="186" t="s">
        <v>3</v>
      </c>
      <c r="N706" s="187" t="s">
        <v>46</v>
      </c>
      <c r="O706" s="71"/>
      <c r="P706" s="188">
        <f>O706*H706</f>
        <v>0</v>
      </c>
      <c r="Q706" s="188">
        <v>0.035</v>
      </c>
      <c r="R706" s="188">
        <f>Q706*H706</f>
        <v>0.035</v>
      </c>
      <c r="S706" s="188">
        <v>0</v>
      </c>
      <c r="T706" s="189">
        <f>S706*H706</f>
        <v>0</v>
      </c>
      <c r="AR706" s="190" t="s">
        <v>295</v>
      </c>
      <c r="AT706" s="190" t="s">
        <v>152</v>
      </c>
      <c r="AU706" s="190" t="s">
        <v>85</v>
      </c>
      <c r="AY706" s="19" t="s">
        <v>149</v>
      </c>
      <c r="BE706" s="191">
        <f>IF(N706="základní",J706,0)</f>
        <v>0</v>
      </c>
      <c r="BF706" s="191">
        <f>IF(N706="snížená",J706,0)</f>
        <v>0</v>
      </c>
      <c r="BG706" s="191">
        <f>IF(N706="zákl. přenesená",J706,0)</f>
        <v>0</v>
      </c>
      <c r="BH706" s="191">
        <f>IF(N706="sníž. přenesená",J706,0)</f>
        <v>0</v>
      </c>
      <c r="BI706" s="191">
        <f>IF(N706="nulová",J706,0)</f>
        <v>0</v>
      </c>
      <c r="BJ706" s="19" t="s">
        <v>83</v>
      </c>
      <c r="BK706" s="191">
        <f>ROUND(I706*H706,2)</f>
        <v>0</v>
      </c>
      <c r="BL706" s="19" t="s">
        <v>295</v>
      </c>
      <c r="BM706" s="190" t="s">
        <v>654</v>
      </c>
    </row>
    <row r="707" spans="2:65" s="1" customFormat="1" ht="24" customHeight="1">
      <c r="B707" s="178"/>
      <c r="C707" s="179" t="s">
        <v>655</v>
      </c>
      <c r="D707" s="179" t="s">
        <v>152</v>
      </c>
      <c r="E707" s="180" t="s">
        <v>656</v>
      </c>
      <c r="F707" s="181" t="s">
        <v>657</v>
      </c>
      <c r="G707" s="182" t="s">
        <v>316</v>
      </c>
      <c r="H707" s="183">
        <v>0.585</v>
      </c>
      <c r="I707" s="184"/>
      <c r="J707" s="185">
        <f>ROUND(I707*H707,2)</f>
        <v>0</v>
      </c>
      <c r="K707" s="181" t="s">
        <v>156</v>
      </c>
      <c r="L707" s="38"/>
      <c r="M707" s="186" t="s">
        <v>3</v>
      </c>
      <c r="N707" s="187" t="s">
        <v>46</v>
      </c>
      <c r="O707" s="71"/>
      <c r="P707" s="188">
        <f>O707*H707</f>
        <v>0</v>
      </c>
      <c r="Q707" s="188">
        <v>0</v>
      </c>
      <c r="R707" s="188">
        <f>Q707*H707</f>
        <v>0</v>
      </c>
      <c r="S707" s="188">
        <v>0</v>
      </c>
      <c r="T707" s="189">
        <f>S707*H707</f>
        <v>0</v>
      </c>
      <c r="AR707" s="190" t="s">
        <v>295</v>
      </c>
      <c r="AT707" s="190" t="s">
        <v>152</v>
      </c>
      <c r="AU707" s="190" t="s">
        <v>85</v>
      </c>
      <c r="AY707" s="19" t="s">
        <v>149</v>
      </c>
      <c r="BE707" s="191">
        <f>IF(N707="základní",J707,0)</f>
        <v>0</v>
      </c>
      <c r="BF707" s="191">
        <f>IF(N707="snížená",J707,0)</f>
        <v>0</v>
      </c>
      <c r="BG707" s="191">
        <f>IF(N707="zákl. přenesená",J707,0)</f>
        <v>0</v>
      </c>
      <c r="BH707" s="191">
        <f>IF(N707="sníž. přenesená",J707,0)</f>
        <v>0</v>
      </c>
      <c r="BI707" s="191">
        <f>IF(N707="nulová",J707,0)</f>
        <v>0</v>
      </c>
      <c r="BJ707" s="19" t="s">
        <v>83</v>
      </c>
      <c r="BK707" s="191">
        <f>ROUND(I707*H707,2)</f>
        <v>0</v>
      </c>
      <c r="BL707" s="19" t="s">
        <v>295</v>
      </c>
      <c r="BM707" s="190" t="s">
        <v>658</v>
      </c>
    </row>
    <row r="708" spans="2:47" s="1" customFormat="1" ht="12">
      <c r="B708" s="38"/>
      <c r="D708" s="192" t="s">
        <v>158</v>
      </c>
      <c r="F708" s="193" t="s">
        <v>659</v>
      </c>
      <c r="I708" s="123"/>
      <c r="L708" s="38"/>
      <c r="M708" s="194"/>
      <c r="N708" s="71"/>
      <c r="O708" s="71"/>
      <c r="P708" s="71"/>
      <c r="Q708" s="71"/>
      <c r="R708" s="71"/>
      <c r="S708" s="71"/>
      <c r="T708" s="72"/>
      <c r="AT708" s="19" t="s">
        <v>158</v>
      </c>
      <c r="AU708" s="19" t="s">
        <v>85</v>
      </c>
    </row>
    <row r="709" spans="2:63" s="11" customFormat="1" ht="22.8" customHeight="1">
      <c r="B709" s="165"/>
      <c r="D709" s="166" t="s">
        <v>74</v>
      </c>
      <c r="E709" s="176" t="s">
        <v>660</v>
      </c>
      <c r="F709" s="176" t="s">
        <v>661</v>
      </c>
      <c r="I709" s="168"/>
      <c r="J709" s="177">
        <f>BK709</f>
        <v>0</v>
      </c>
      <c r="L709" s="165"/>
      <c r="M709" s="170"/>
      <c r="N709" s="171"/>
      <c r="O709" s="171"/>
      <c r="P709" s="172">
        <f>SUM(P710:P714)</f>
        <v>0</v>
      </c>
      <c r="Q709" s="171"/>
      <c r="R709" s="172">
        <f>SUM(R710:R714)</f>
        <v>0.21660000000000001</v>
      </c>
      <c r="S709" s="171"/>
      <c r="T709" s="173">
        <f>SUM(T710:T714)</f>
        <v>0</v>
      </c>
      <c r="AR709" s="166" t="s">
        <v>85</v>
      </c>
      <c r="AT709" s="174" t="s">
        <v>74</v>
      </c>
      <c r="AU709" s="174" t="s">
        <v>83</v>
      </c>
      <c r="AY709" s="166" t="s">
        <v>149</v>
      </c>
      <c r="BK709" s="175">
        <f>SUM(BK710:BK714)</f>
        <v>0</v>
      </c>
    </row>
    <row r="710" spans="2:65" s="1" customFormat="1" ht="16.5" customHeight="1">
      <c r="B710" s="178"/>
      <c r="C710" s="179" t="s">
        <v>662</v>
      </c>
      <c r="D710" s="179" t="s">
        <v>152</v>
      </c>
      <c r="E710" s="180" t="s">
        <v>663</v>
      </c>
      <c r="F710" s="181" t="s">
        <v>664</v>
      </c>
      <c r="G710" s="182" t="s">
        <v>174</v>
      </c>
      <c r="H710" s="183">
        <v>1</v>
      </c>
      <c r="I710" s="184"/>
      <c r="J710" s="185">
        <f>ROUND(I710*H710,2)</f>
        <v>0</v>
      </c>
      <c r="K710" s="181" t="s">
        <v>3</v>
      </c>
      <c r="L710" s="38"/>
      <c r="M710" s="186" t="s">
        <v>3</v>
      </c>
      <c r="N710" s="187" t="s">
        <v>46</v>
      </c>
      <c r="O710" s="71"/>
      <c r="P710" s="188">
        <f>O710*H710</f>
        <v>0</v>
      </c>
      <c r="Q710" s="188">
        <v>0.035</v>
      </c>
      <c r="R710" s="188">
        <f>Q710*H710</f>
        <v>0.035</v>
      </c>
      <c r="S710" s="188">
        <v>0</v>
      </c>
      <c r="T710" s="189">
        <f>S710*H710</f>
        <v>0</v>
      </c>
      <c r="AR710" s="190" t="s">
        <v>295</v>
      </c>
      <c r="AT710" s="190" t="s">
        <v>152</v>
      </c>
      <c r="AU710" s="190" t="s">
        <v>85</v>
      </c>
      <c r="AY710" s="19" t="s">
        <v>149</v>
      </c>
      <c r="BE710" s="191">
        <f>IF(N710="základní",J710,0)</f>
        <v>0</v>
      </c>
      <c r="BF710" s="191">
        <f>IF(N710="snížená",J710,0)</f>
        <v>0</v>
      </c>
      <c r="BG710" s="191">
        <f>IF(N710="zákl. přenesená",J710,0)</f>
        <v>0</v>
      </c>
      <c r="BH710" s="191">
        <f>IF(N710="sníž. přenesená",J710,0)</f>
        <v>0</v>
      </c>
      <c r="BI710" s="191">
        <f>IF(N710="nulová",J710,0)</f>
        <v>0</v>
      </c>
      <c r="BJ710" s="19" t="s">
        <v>83</v>
      </c>
      <c r="BK710" s="191">
        <f>ROUND(I710*H710,2)</f>
        <v>0</v>
      </c>
      <c r="BL710" s="19" t="s">
        <v>295</v>
      </c>
      <c r="BM710" s="190" t="s">
        <v>665</v>
      </c>
    </row>
    <row r="711" spans="2:65" s="1" customFormat="1" ht="16.5" customHeight="1">
      <c r="B711" s="178"/>
      <c r="C711" s="179" t="s">
        <v>666</v>
      </c>
      <c r="D711" s="179" t="s">
        <v>152</v>
      </c>
      <c r="E711" s="180" t="s">
        <v>667</v>
      </c>
      <c r="F711" s="181" t="s">
        <v>668</v>
      </c>
      <c r="G711" s="182" t="s">
        <v>174</v>
      </c>
      <c r="H711" s="183">
        <v>2</v>
      </c>
      <c r="I711" s="184"/>
      <c r="J711" s="185">
        <f>ROUND(I711*H711,2)</f>
        <v>0</v>
      </c>
      <c r="K711" s="181" t="s">
        <v>3</v>
      </c>
      <c r="L711" s="38"/>
      <c r="M711" s="186" t="s">
        <v>3</v>
      </c>
      <c r="N711" s="187" t="s">
        <v>46</v>
      </c>
      <c r="O711" s="71"/>
      <c r="P711" s="188">
        <f>O711*H711</f>
        <v>0</v>
      </c>
      <c r="Q711" s="188">
        <v>0.085</v>
      </c>
      <c r="R711" s="188">
        <f>Q711*H711</f>
        <v>0.17</v>
      </c>
      <c r="S711" s="188">
        <v>0</v>
      </c>
      <c r="T711" s="189">
        <f>S711*H711</f>
        <v>0</v>
      </c>
      <c r="AR711" s="190" t="s">
        <v>295</v>
      </c>
      <c r="AT711" s="190" t="s">
        <v>152</v>
      </c>
      <c r="AU711" s="190" t="s">
        <v>85</v>
      </c>
      <c r="AY711" s="19" t="s">
        <v>149</v>
      </c>
      <c r="BE711" s="191">
        <f>IF(N711="základní",J711,0)</f>
        <v>0</v>
      </c>
      <c r="BF711" s="191">
        <f>IF(N711="snížená",J711,0)</f>
        <v>0</v>
      </c>
      <c r="BG711" s="191">
        <f>IF(N711="zákl. přenesená",J711,0)</f>
        <v>0</v>
      </c>
      <c r="BH711" s="191">
        <f>IF(N711="sníž. přenesená",J711,0)</f>
        <v>0</v>
      </c>
      <c r="BI711" s="191">
        <f>IF(N711="nulová",J711,0)</f>
        <v>0</v>
      </c>
      <c r="BJ711" s="19" t="s">
        <v>83</v>
      </c>
      <c r="BK711" s="191">
        <f>ROUND(I711*H711,2)</f>
        <v>0</v>
      </c>
      <c r="BL711" s="19" t="s">
        <v>295</v>
      </c>
      <c r="BM711" s="190" t="s">
        <v>669</v>
      </c>
    </row>
    <row r="712" spans="2:65" s="1" customFormat="1" ht="16.5" customHeight="1">
      <c r="B712" s="178"/>
      <c r="C712" s="179" t="s">
        <v>670</v>
      </c>
      <c r="D712" s="179" t="s">
        <v>152</v>
      </c>
      <c r="E712" s="180" t="s">
        <v>671</v>
      </c>
      <c r="F712" s="181" t="s">
        <v>672</v>
      </c>
      <c r="G712" s="182" t="s">
        <v>155</v>
      </c>
      <c r="H712" s="183">
        <v>1.16</v>
      </c>
      <c r="I712" s="184"/>
      <c r="J712" s="185">
        <f>ROUND(I712*H712,2)</f>
        <v>0</v>
      </c>
      <c r="K712" s="181" t="s">
        <v>3</v>
      </c>
      <c r="L712" s="38"/>
      <c r="M712" s="186" t="s">
        <v>3</v>
      </c>
      <c r="N712" s="187" t="s">
        <v>46</v>
      </c>
      <c r="O712" s="71"/>
      <c r="P712" s="188">
        <f>O712*H712</f>
        <v>0</v>
      </c>
      <c r="Q712" s="188">
        <v>0.01</v>
      </c>
      <c r="R712" s="188">
        <f>Q712*H712</f>
        <v>0.0116</v>
      </c>
      <c r="S712" s="188">
        <v>0</v>
      </c>
      <c r="T712" s="189">
        <f>S712*H712</f>
        <v>0</v>
      </c>
      <c r="AR712" s="190" t="s">
        <v>295</v>
      </c>
      <c r="AT712" s="190" t="s">
        <v>152</v>
      </c>
      <c r="AU712" s="190" t="s">
        <v>85</v>
      </c>
      <c r="AY712" s="19" t="s">
        <v>149</v>
      </c>
      <c r="BE712" s="191">
        <f>IF(N712="základní",J712,0)</f>
        <v>0</v>
      </c>
      <c r="BF712" s="191">
        <f>IF(N712="snížená",J712,0)</f>
        <v>0</v>
      </c>
      <c r="BG712" s="191">
        <f>IF(N712="zákl. přenesená",J712,0)</f>
        <v>0</v>
      </c>
      <c r="BH712" s="191">
        <f>IF(N712="sníž. přenesená",J712,0)</f>
        <v>0</v>
      </c>
      <c r="BI712" s="191">
        <f>IF(N712="nulová",J712,0)</f>
        <v>0</v>
      </c>
      <c r="BJ712" s="19" t="s">
        <v>83</v>
      </c>
      <c r="BK712" s="191">
        <f>ROUND(I712*H712,2)</f>
        <v>0</v>
      </c>
      <c r="BL712" s="19" t="s">
        <v>295</v>
      </c>
      <c r="BM712" s="190" t="s">
        <v>673</v>
      </c>
    </row>
    <row r="713" spans="2:65" s="1" customFormat="1" ht="24" customHeight="1">
      <c r="B713" s="178"/>
      <c r="C713" s="179" t="s">
        <v>674</v>
      </c>
      <c r="D713" s="179" t="s">
        <v>152</v>
      </c>
      <c r="E713" s="180" t="s">
        <v>675</v>
      </c>
      <c r="F713" s="181" t="s">
        <v>676</v>
      </c>
      <c r="G713" s="182" t="s">
        <v>316</v>
      </c>
      <c r="H713" s="183">
        <v>0.217</v>
      </c>
      <c r="I713" s="184"/>
      <c r="J713" s="185">
        <f>ROUND(I713*H713,2)</f>
        <v>0</v>
      </c>
      <c r="K713" s="181" t="s">
        <v>156</v>
      </c>
      <c r="L713" s="38"/>
      <c r="M713" s="186" t="s">
        <v>3</v>
      </c>
      <c r="N713" s="187" t="s">
        <v>46</v>
      </c>
      <c r="O713" s="71"/>
      <c r="P713" s="188">
        <f>O713*H713</f>
        <v>0</v>
      </c>
      <c r="Q713" s="188">
        <v>0</v>
      </c>
      <c r="R713" s="188">
        <f>Q713*H713</f>
        <v>0</v>
      </c>
      <c r="S713" s="188">
        <v>0</v>
      </c>
      <c r="T713" s="189">
        <f>S713*H713</f>
        <v>0</v>
      </c>
      <c r="AR713" s="190" t="s">
        <v>295</v>
      </c>
      <c r="AT713" s="190" t="s">
        <v>152</v>
      </c>
      <c r="AU713" s="190" t="s">
        <v>85</v>
      </c>
      <c r="AY713" s="19" t="s">
        <v>149</v>
      </c>
      <c r="BE713" s="191">
        <f>IF(N713="základní",J713,0)</f>
        <v>0</v>
      </c>
      <c r="BF713" s="191">
        <f>IF(N713="snížená",J713,0)</f>
        <v>0</v>
      </c>
      <c r="BG713" s="191">
        <f>IF(N713="zákl. přenesená",J713,0)</f>
        <v>0</v>
      </c>
      <c r="BH713" s="191">
        <f>IF(N713="sníž. přenesená",J713,0)</f>
        <v>0</v>
      </c>
      <c r="BI713" s="191">
        <f>IF(N713="nulová",J713,0)</f>
        <v>0</v>
      </c>
      <c r="BJ713" s="19" t="s">
        <v>83</v>
      </c>
      <c r="BK713" s="191">
        <f>ROUND(I713*H713,2)</f>
        <v>0</v>
      </c>
      <c r="BL713" s="19" t="s">
        <v>295</v>
      </c>
      <c r="BM713" s="190" t="s">
        <v>677</v>
      </c>
    </row>
    <row r="714" spans="2:47" s="1" customFormat="1" ht="12">
      <c r="B714" s="38"/>
      <c r="D714" s="192" t="s">
        <v>158</v>
      </c>
      <c r="F714" s="193" t="s">
        <v>678</v>
      </c>
      <c r="I714" s="123"/>
      <c r="L714" s="38"/>
      <c r="M714" s="194"/>
      <c r="N714" s="71"/>
      <c r="O714" s="71"/>
      <c r="P714" s="71"/>
      <c r="Q714" s="71"/>
      <c r="R714" s="71"/>
      <c r="S714" s="71"/>
      <c r="T714" s="72"/>
      <c r="AT714" s="19" t="s">
        <v>158</v>
      </c>
      <c r="AU714" s="19" t="s">
        <v>85</v>
      </c>
    </row>
    <row r="715" spans="2:63" s="11" customFormat="1" ht="22.8" customHeight="1">
      <c r="B715" s="165"/>
      <c r="D715" s="166" t="s">
        <v>74</v>
      </c>
      <c r="E715" s="176" t="s">
        <v>679</v>
      </c>
      <c r="F715" s="176" t="s">
        <v>680</v>
      </c>
      <c r="I715" s="168"/>
      <c r="J715" s="177">
        <f>BK715</f>
        <v>0</v>
      </c>
      <c r="L715" s="165"/>
      <c r="M715" s="170"/>
      <c r="N715" s="171"/>
      <c r="O715" s="171"/>
      <c r="P715" s="172">
        <f>SUM(P716:P869)</f>
        <v>0</v>
      </c>
      <c r="Q715" s="171"/>
      <c r="R715" s="172">
        <f>SUM(R716:R869)</f>
        <v>1.06890875</v>
      </c>
      <c r="S715" s="171"/>
      <c r="T715" s="173">
        <f>SUM(T716:T869)</f>
        <v>0</v>
      </c>
      <c r="AR715" s="166" t="s">
        <v>85</v>
      </c>
      <c r="AT715" s="174" t="s">
        <v>74</v>
      </c>
      <c r="AU715" s="174" t="s">
        <v>83</v>
      </c>
      <c r="AY715" s="166" t="s">
        <v>149</v>
      </c>
      <c r="BK715" s="175">
        <f>SUM(BK716:BK869)</f>
        <v>0</v>
      </c>
    </row>
    <row r="716" spans="2:65" s="1" customFormat="1" ht="16.5" customHeight="1">
      <c r="B716" s="178"/>
      <c r="C716" s="179" t="s">
        <v>681</v>
      </c>
      <c r="D716" s="179" t="s">
        <v>152</v>
      </c>
      <c r="E716" s="180" t="s">
        <v>682</v>
      </c>
      <c r="F716" s="181" t="s">
        <v>683</v>
      </c>
      <c r="G716" s="182" t="s">
        <v>182</v>
      </c>
      <c r="H716" s="183">
        <v>71</v>
      </c>
      <c r="I716" s="184"/>
      <c r="J716" s="185">
        <f>ROUND(I716*H716,2)</f>
        <v>0</v>
      </c>
      <c r="K716" s="181" t="s">
        <v>156</v>
      </c>
      <c r="L716" s="38"/>
      <c r="M716" s="186" t="s">
        <v>3</v>
      </c>
      <c r="N716" s="187" t="s">
        <v>46</v>
      </c>
      <c r="O716" s="71"/>
      <c r="P716" s="188">
        <f>O716*H716</f>
        <v>0</v>
      </c>
      <c r="Q716" s="188">
        <v>0.0003</v>
      </c>
      <c r="R716" s="188">
        <f>Q716*H716</f>
        <v>0.0213</v>
      </c>
      <c r="S716" s="188">
        <v>0</v>
      </c>
      <c r="T716" s="189">
        <f>S716*H716</f>
        <v>0</v>
      </c>
      <c r="AR716" s="190" t="s">
        <v>295</v>
      </c>
      <c r="AT716" s="190" t="s">
        <v>152</v>
      </c>
      <c r="AU716" s="190" t="s">
        <v>85</v>
      </c>
      <c r="AY716" s="19" t="s">
        <v>149</v>
      </c>
      <c r="BE716" s="191">
        <f>IF(N716="základní",J716,0)</f>
        <v>0</v>
      </c>
      <c r="BF716" s="191">
        <f>IF(N716="snížená",J716,0)</f>
        <v>0</v>
      </c>
      <c r="BG716" s="191">
        <f>IF(N716="zákl. přenesená",J716,0)</f>
        <v>0</v>
      </c>
      <c r="BH716" s="191">
        <f>IF(N716="sníž. přenesená",J716,0)</f>
        <v>0</v>
      </c>
      <c r="BI716" s="191">
        <f>IF(N716="nulová",J716,0)</f>
        <v>0</v>
      </c>
      <c r="BJ716" s="19" t="s">
        <v>83</v>
      </c>
      <c r="BK716" s="191">
        <f>ROUND(I716*H716,2)</f>
        <v>0</v>
      </c>
      <c r="BL716" s="19" t="s">
        <v>295</v>
      </c>
      <c r="BM716" s="190" t="s">
        <v>684</v>
      </c>
    </row>
    <row r="717" spans="2:47" s="1" customFormat="1" ht="12">
      <c r="B717" s="38"/>
      <c r="D717" s="192" t="s">
        <v>158</v>
      </c>
      <c r="F717" s="193" t="s">
        <v>685</v>
      </c>
      <c r="I717" s="123"/>
      <c r="L717" s="38"/>
      <c r="M717" s="194"/>
      <c r="N717" s="71"/>
      <c r="O717" s="71"/>
      <c r="P717" s="71"/>
      <c r="Q717" s="71"/>
      <c r="R717" s="71"/>
      <c r="S717" s="71"/>
      <c r="T717" s="72"/>
      <c r="AT717" s="19" t="s">
        <v>158</v>
      </c>
      <c r="AU717" s="19" t="s">
        <v>85</v>
      </c>
    </row>
    <row r="718" spans="2:51" s="12" customFormat="1" ht="12">
      <c r="B718" s="195"/>
      <c r="D718" s="192" t="s">
        <v>160</v>
      </c>
      <c r="E718" s="196" t="s">
        <v>3</v>
      </c>
      <c r="F718" s="197" t="s">
        <v>686</v>
      </c>
      <c r="H718" s="196" t="s">
        <v>3</v>
      </c>
      <c r="I718" s="198"/>
      <c r="L718" s="195"/>
      <c r="M718" s="199"/>
      <c r="N718" s="200"/>
      <c r="O718" s="200"/>
      <c r="P718" s="200"/>
      <c r="Q718" s="200"/>
      <c r="R718" s="200"/>
      <c r="S718" s="200"/>
      <c r="T718" s="201"/>
      <c r="AT718" s="196" t="s">
        <v>160</v>
      </c>
      <c r="AU718" s="196" t="s">
        <v>85</v>
      </c>
      <c r="AV718" s="12" t="s">
        <v>83</v>
      </c>
      <c r="AW718" s="12" t="s">
        <v>36</v>
      </c>
      <c r="AX718" s="12" t="s">
        <v>75</v>
      </c>
      <c r="AY718" s="196" t="s">
        <v>149</v>
      </c>
    </row>
    <row r="719" spans="2:51" s="12" customFormat="1" ht="12">
      <c r="B719" s="195"/>
      <c r="D719" s="192" t="s">
        <v>160</v>
      </c>
      <c r="E719" s="196" t="s">
        <v>3</v>
      </c>
      <c r="F719" s="197" t="s">
        <v>186</v>
      </c>
      <c r="H719" s="196" t="s">
        <v>3</v>
      </c>
      <c r="I719" s="198"/>
      <c r="L719" s="195"/>
      <c r="M719" s="199"/>
      <c r="N719" s="200"/>
      <c r="O719" s="200"/>
      <c r="P719" s="200"/>
      <c r="Q719" s="200"/>
      <c r="R719" s="200"/>
      <c r="S719" s="200"/>
      <c r="T719" s="201"/>
      <c r="AT719" s="196" t="s">
        <v>160</v>
      </c>
      <c r="AU719" s="196" t="s">
        <v>85</v>
      </c>
      <c r="AV719" s="12" t="s">
        <v>83</v>
      </c>
      <c r="AW719" s="12" t="s">
        <v>36</v>
      </c>
      <c r="AX719" s="12" t="s">
        <v>75</v>
      </c>
      <c r="AY719" s="196" t="s">
        <v>149</v>
      </c>
    </row>
    <row r="720" spans="2:51" s="12" customFormat="1" ht="12">
      <c r="B720" s="195"/>
      <c r="D720" s="192" t="s">
        <v>160</v>
      </c>
      <c r="E720" s="196" t="s">
        <v>3</v>
      </c>
      <c r="F720" s="197" t="s">
        <v>187</v>
      </c>
      <c r="H720" s="196" t="s">
        <v>3</v>
      </c>
      <c r="I720" s="198"/>
      <c r="L720" s="195"/>
      <c r="M720" s="199"/>
      <c r="N720" s="200"/>
      <c r="O720" s="200"/>
      <c r="P720" s="200"/>
      <c r="Q720" s="200"/>
      <c r="R720" s="200"/>
      <c r="S720" s="200"/>
      <c r="T720" s="201"/>
      <c r="AT720" s="196" t="s">
        <v>160</v>
      </c>
      <c r="AU720" s="196" t="s">
        <v>85</v>
      </c>
      <c r="AV720" s="12" t="s">
        <v>83</v>
      </c>
      <c r="AW720" s="12" t="s">
        <v>36</v>
      </c>
      <c r="AX720" s="12" t="s">
        <v>75</v>
      </c>
      <c r="AY720" s="196" t="s">
        <v>149</v>
      </c>
    </row>
    <row r="721" spans="2:51" s="13" customFormat="1" ht="12">
      <c r="B721" s="202"/>
      <c r="D721" s="192" t="s">
        <v>160</v>
      </c>
      <c r="E721" s="203" t="s">
        <v>3</v>
      </c>
      <c r="F721" s="204" t="s">
        <v>188</v>
      </c>
      <c r="H721" s="205">
        <v>16.51</v>
      </c>
      <c r="I721" s="206"/>
      <c r="L721" s="202"/>
      <c r="M721" s="207"/>
      <c r="N721" s="208"/>
      <c r="O721" s="208"/>
      <c r="P721" s="208"/>
      <c r="Q721" s="208"/>
      <c r="R721" s="208"/>
      <c r="S721" s="208"/>
      <c r="T721" s="209"/>
      <c r="AT721" s="203" t="s">
        <v>160</v>
      </c>
      <c r="AU721" s="203" t="s">
        <v>85</v>
      </c>
      <c r="AV721" s="13" t="s">
        <v>85</v>
      </c>
      <c r="AW721" s="13" t="s">
        <v>36</v>
      </c>
      <c r="AX721" s="13" t="s">
        <v>75</v>
      </c>
      <c r="AY721" s="203" t="s">
        <v>149</v>
      </c>
    </row>
    <row r="722" spans="2:51" s="12" customFormat="1" ht="12">
      <c r="B722" s="195"/>
      <c r="D722" s="192" t="s">
        <v>160</v>
      </c>
      <c r="E722" s="196" t="s">
        <v>3</v>
      </c>
      <c r="F722" s="197" t="s">
        <v>250</v>
      </c>
      <c r="H722" s="196" t="s">
        <v>3</v>
      </c>
      <c r="I722" s="198"/>
      <c r="L722" s="195"/>
      <c r="M722" s="199"/>
      <c r="N722" s="200"/>
      <c r="O722" s="200"/>
      <c r="P722" s="200"/>
      <c r="Q722" s="200"/>
      <c r="R722" s="200"/>
      <c r="S722" s="200"/>
      <c r="T722" s="201"/>
      <c r="AT722" s="196" t="s">
        <v>160</v>
      </c>
      <c r="AU722" s="196" t="s">
        <v>85</v>
      </c>
      <c r="AV722" s="12" t="s">
        <v>83</v>
      </c>
      <c r="AW722" s="12" t="s">
        <v>36</v>
      </c>
      <c r="AX722" s="12" t="s">
        <v>75</v>
      </c>
      <c r="AY722" s="196" t="s">
        <v>149</v>
      </c>
    </row>
    <row r="723" spans="2:51" s="13" customFormat="1" ht="12">
      <c r="B723" s="202"/>
      <c r="D723" s="192" t="s">
        <v>160</v>
      </c>
      <c r="E723" s="203" t="s">
        <v>3</v>
      </c>
      <c r="F723" s="204" t="s">
        <v>251</v>
      </c>
      <c r="H723" s="205">
        <v>6.54</v>
      </c>
      <c r="I723" s="206"/>
      <c r="L723" s="202"/>
      <c r="M723" s="207"/>
      <c r="N723" s="208"/>
      <c r="O723" s="208"/>
      <c r="P723" s="208"/>
      <c r="Q723" s="208"/>
      <c r="R723" s="208"/>
      <c r="S723" s="208"/>
      <c r="T723" s="209"/>
      <c r="AT723" s="203" t="s">
        <v>160</v>
      </c>
      <c r="AU723" s="203" t="s">
        <v>85</v>
      </c>
      <c r="AV723" s="13" t="s">
        <v>85</v>
      </c>
      <c r="AW723" s="13" t="s">
        <v>36</v>
      </c>
      <c r="AX723" s="13" t="s">
        <v>75</v>
      </c>
      <c r="AY723" s="203" t="s">
        <v>149</v>
      </c>
    </row>
    <row r="724" spans="2:51" s="12" customFormat="1" ht="12">
      <c r="B724" s="195"/>
      <c r="D724" s="192" t="s">
        <v>160</v>
      </c>
      <c r="E724" s="196" t="s">
        <v>3</v>
      </c>
      <c r="F724" s="197" t="s">
        <v>253</v>
      </c>
      <c r="H724" s="196" t="s">
        <v>3</v>
      </c>
      <c r="I724" s="198"/>
      <c r="L724" s="195"/>
      <c r="M724" s="199"/>
      <c r="N724" s="200"/>
      <c r="O724" s="200"/>
      <c r="P724" s="200"/>
      <c r="Q724" s="200"/>
      <c r="R724" s="200"/>
      <c r="S724" s="200"/>
      <c r="T724" s="201"/>
      <c r="AT724" s="196" t="s">
        <v>160</v>
      </c>
      <c r="AU724" s="196" t="s">
        <v>85</v>
      </c>
      <c r="AV724" s="12" t="s">
        <v>83</v>
      </c>
      <c r="AW724" s="12" t="s">
        <v>36</v>
      </c>
      <c r="AX724" s="12" t="s">
        <v>75</v>
      </c>
      <c r="AY724" s="196" t="s">
        <v>149</v>
      </c>
    </row>
    <row r="725" spans="2:51" s="13" customFormat="1" ht="12">
      <c r="B725" s="202"/>
      <c r="D725" s="192" t="s">
        <v>160</v>
      </c>
      <c r="E725" s="203" t="s">
        <v>3</v>
      </c>
      <c r="F725" s="204" t="s">
        <v>254</v>
      </c>
      <c r="H725" s="205">
        <v>18.69</v>
      </c>
      <c r="I725" s="206"/>
      <c r="L725" s="202"/>
      <c r="M725" s="207"/>
      <c r="N725" s="208"/>
      <c r="O725" s="208"/>
      <c r="P725" s="208"/>
      <c r="Q725" s="208"/>
      <c r="R725" s="208"/>
      <c r="S725" s="208"/>
      <c r="T725" s="209"/>
      <c r="AT725" s="203" t="s">
        <v>160</v>
      </c>
      <c r="AU725" s="203" t="s">
        <v>85</v>
      </c>
      <c r="AV725" s="13" t="s">
        <v>85</v>
      </c>
      <c r="AW725" s="13" t="s">
        <v>36</v>
      </c>
      <c r="AX725" s="13" t="s">
        <v>75</v>
      </c>
      <c r="AY725" s="203" t="s">
        <v>149</v>
      </c>
    </row>
    <row r="726" spans="2:51" s="12" customFormat="1" ht="12">
      <c r="B726" s="195"/>
      <c r="D726" s="192" t="s">
        <v>160</v>
      </c>
      <c r="E726" s="196" t="s">
        <v>3</v>
      </c>
      <c r="F726" s="197" t="s">
        <v>255</v>
      </c>
      <c r="H726" s="196" t="s">
        <v>3</v>
      </c>
      <c r="I726" s="198"/>
      <c r="L726" s="195"/>
      <c r="M726" s="199"/>
      <c r="N726" s="200"/>
      <c r="O726" s="200"/>
      <c r="P726" s="200"/>
      <c r="Q726" s="200"/>
      <c r="R726" s="200"/>
      <c r="S726" s="200"/>
      <c r="T726" s="201"/>
      <c r="AT726" s="196" t="s">
        <v>160</v>
      </c>
      <c r="AU726" s="196" t="s">
        <v>85</v>
      </c>
      <c r="AV726" s="12" t="s">
        <v>83</v>
      </c>
      <c r="AW726" s="12" t="s">
        <v>36</v>
      </c>
      <c r="AX726" s="12" t="s">
        <v>75</v>
      </c>
      <c r="AY726" s="196" t="s">
        <v>149</v>
      </c>
    </row>
    <row r="727" spans="2:51" s="13" customFormat="1" ht="12">
      <c r="B727" s="202"/>
      <c r="D727" s="192" t="s">
        <v>160</v>
      </c>
      <c r="E727" s="203" t="s">
        <v>3</v>
      </c>
      <c r="F727" s="204" t="s">
        <v>328</v>
      </c>
      <c r="H727" s="205">
        <v>1.1</v>
      </c>
      <c r="I727" s="206"/>
      <c r="L727" s="202"/>
      <c r="M727" s="207"/>
      <c r="N727" s="208"/>
      <c r="O727" s="208"/>
      <c r="P727" s="208"/>
      <c r="Q727" s="208"/>
      <c r="R727" s="208"/>
      <c r="S727" s="208"/>
      <c r="T727" s="209"/>
      <c r="AT727" s="203" t="s">
        <v>160</v>
      </c>
      <c r="AU727" s="203" t="s">
        <v>85</v>
      </c>
      <c r="AV727" s="13" t="s">
        <v>85</v>
      </c>
      <c r="AW727" s="13" t="s">
        <v>36</v>
      </c>
      <c r="AX727" s="13" t="s">
        <v>75</v>
      </c>
      <c r="AY727" s="203" t="s">
        <v>149</v>
      </c>
    </row>
    <row r="728" spans="2:51" s="12" customFormat="1" ht="12">
      <c r="B728" s="195"/>
      <c r="D728" s="192" t="s">
        <v>160</v>
      </c>
      <c r="E728" s="196" t="s">
        <v>3</v>
      </c>
      <c r="F728" s="197" t="s">
        <v>205</v>
      </c>
      <c r="H728" s="196" t="s">
        <v>3</v>
      </c>
      <c r="I728" s="198"/>
      <c r="L728" s="195"/>
      <c r="M728" s="199"/>
      <c r="N728" s="200"/>
      <c r="O728" s="200"/>
      <c r="P728" s="200"/>
      <c r="Q728" s="200"/>
      <c r="R728" s="200"/>
      <c r="S728" s="200"/>
      <c r="T728" s="201"/>
      <c r="AT728" s="196" t="s">
        <v>160</v>
      </c>
      <c r="AU728" s="196" t="s">
        <v>85</v>
      </c>
      <c r="AV728" s="12" t="s">
        <v>83</v>
      </c>
      <c r="AW728" s="12" t="s">
        <v>36</v>
      </c>
      <c r="AX728" s="12" t="s">
        <v>75</v>
      </c>
      <c r="AY728" s="196" t="s">
        <v>149</v>
      </c>
    </row>
    <row r="729" spans="2:51" s="13" customFormat="1" ht="12">
      <c r="B729" s="202"/>
      <c r="D729" s="192" t="s">
        <v>160</v>
      </c>
      <c r="E729" s="203" t="s">
        <v>3</v>
      </c>
      <c r="F729" s="204" t="s">
        <v>329</v>
      </c>
      <c r="H729" s="205">
        <v>2.6</v>
      </c>
      <c r="I729" s="206"/>
      <c r="L729" s="202"/>
      <c r="M729" s="207"/>
      <c r="N729" s="208"/>
      <c r="O729" s="208"/>
      <c r="P729" s="208"/>
      <c r="Q729" s="208"/>
      <c r="R729" s="208"/>
      <c r="S729" s="208"/>
      <c r="T729" s="209"/>
      <c r="AT729" s="203" t="s">
        <v>160</v>
      </c>
      <c r="AU729" s="203" t="s">
        <v>85</v>
      </c>
      <c r="AV729" s="13" t="s">
        <v>85</v>
      </c>
      <c r="AW729" s="13" t="s">
        <v>36</v>
      </c>
      <c r="AX729" s="13" t="s">
        <v>75</v>
      </c>
      <c r="AY729" s="203" t="s">
        <v>149</v>
      </c>
    </row>
    <row r="730" spans="2:51" s="12" customFormat="1" ht="12">
      <c r="B730" s="195"/>
      <c r="D730" s="192" t="s">
        <v>160</v>
      </c>
      <c r="E730" s="196" t="s">
        <v>3</v>
      </c>
      <c r="F730" s="197" t="s">
        <v>258</v>
      </c>
      <c r="H730" s="196" t="s">
        <v>3</v>
      </c>
      <c r="I730" s="198"/>
      <c r="L730" s="195"/>
      <c r="M730" s="199"/>
      <c r="N730" s="200"/>
      <c r="O730" s="200"/>
      <c r="P730" s="200"/>
      <c r="Q730" s="200"/>
      <c r="R730" s="200"/>
      <c r="S730" s="200"/>
      <c r="T730" s="201"/>
      <c r="AT730" s="196" t="s">
        <v>160</v>
      </c>
      <c r="AU730" s="196" t="s">
        <v>85</v>
      </c>
      <c r="AV730" s="12" t="s">
        <v>83</v>
      </c>
      <c r="AW730" s="12" t="s">
        <v>36</v>
      </c>
      <c r="AX730" s="12" t="s">
        <v>75</v>
      </c>
      <c r="AY730" s="196" t="s">
        <v>149</v>
      </c>
    </row>
    <row r="731" spans="2:51" s="13" customFormat="1" ht="12">
      <c r="B731" s="202"/>
      <c r="D731" s="192" t="s">
        <v>160</v>
      </c>
      <c r="E731" s="203" t="s">
        <v>3</v>
      </c>
      <c r="F731" s="204" t="s">
        <v>259</v>
      </c>
      <c r="H731" s="205">
        <v>6.85</v>
      </c>
      <c r="I731" s="206"/>
      <c r="L731" s="202"/>
      <c r="M731" s="207"/>
      <c r="N731" s="208"/>
      <c r="O731" s="208"/>
      <c r="P731" s="208"/>
      <c r="Q731" s="208"/>
      <c r="R731" s="208"/>
      <c r="S731" s="208"/>
      <c r="T731" s="209"/>
      <c r="AT731" s="203" t="s">
        <v>160</v>
      </c>
      <c r="AU731" s="203" t="s">
        <v>85</v>
      </c>
      <c r="AV731" s="13" t="s">
        <v>85</v>
      </c>
      <c r="AW731" s="13" t="s">
        <v>36</v>
      </c>
      <c r="AX731" s="13" t="s">
        <v>75</v>
      </c>
      <c r="AY731" s="203" t="s">
        <v>149</v>
      </c>
    </row>
    <row r="732" spans="2:51" s="12" customFormat="1" ht="12">
      <c r="B732" s="195"/>
      <c r="D732" s="192" t="s">
        <v>160</v>
      </c>
      <c r="E732" s="196" t="s">
        <v>3</v>
      </c>
      <c r="F732" s="197" t="s">
        <v>199</v>
      </c>
      <c r="H732" s="196" t="s">
        <v>3</v>
      </c>
      <c r="I732" s="198"/>
      <c r="L732" s="195"/>
      <c r="M732" s="199"/>
      <c r="N732" s="200"/>
      <c r="O732" s="200"/>
      <c r="P732" s="200"/>
      <c r="Q732" s="200"/>
      <c r="R732" s="200"/>
      <c r="S732" s="200"/>
      <c r="T732" s="201"/>
      <c r="AT732" s="196" t="s">
        <v>160</v>
      </c>
      <c r="AU732" s="196" t="s">
        <v>85</v>
      </c>
      <c r="AV732" s="12" t="s">
        <v>83</v>
      </c>
      <c r="AW732" s="12" t="s">
        <v>36</v>
      </c>
      <c r="AX732" s="12" t="s">
        <v>75</v>
      </c>
      <c r="AY732" s="196" t="s">
        <v>149</v>
      </c>
    </row>
    <row r="733" spans="2:51" s="13" customFormat="1" ht="12">
      <c r="B733" s="202"/>
      <c r="D733" s="192" t="s">
        <v>160</v>
      </c>
      <c r="E733" s="203" t="s">
        <v>3</v>
      </c>
      <c r="F733" s="204" t="s">
        <v>260</v>
      </c>
      <c r="H733" s="205">
        <v>18.7</v>
      </c>
      <c r="I733" s="206"/>
      <c r="L733" s="202"/>
      <c r="M733" s="207"/>
      <c r="N733" s="208"/>
      <c r="O733" s="208"/>
      <c r="P733" s="208"/>
      <c r="Q733" s="208"/>
      <c r="R733" s="208"/>
      <c r="S733" s="208"/>
      <c r="T733" s="209"/>
      <c r="AT733" s="203" t="s">
        <v>160</v>
      </c>
      <c r="AU733" s="203" t="s">
        <v>85</v>
      </c>
      <c r="AV733" s="13" t="s">
        <v>85</v>
      </c>
      <c r="AW733" s="13" t="s">
        <v>36</v>
      </c>
      <c r="AX733" s="13" t="s">
        <v>75</v>
      </c>
      <c r="AY733" s="203" t="s">
        <v>149</v>
      </c>
    </row>
    <row r="734" spans="2:51" s="14" customFormat="1" ht="12">
      <c r="B734" s="210"/>
      <c r="D734" s="192" t="s">
        <v>160</v>
      </c>
      <c r="E734" s="211" t="s">
        <v>3</v>
      </c>
      <c r="F734" s="212" t="s">
        <v>170</v>
      </c>
      <c r="H734" s="213">
        <v>70.99000000000001</v>
      </c>
      <c r="I734" s="214"/>
      <c r="L734" s="210"/>
      <c r="M734" s="215"/>
      <c r="N734" s="216"/>
      <c r="O734" s="216"/>
      <c r="P734" s="216"/>
      <c r="Q734" s="216"/>
      <c r="R734" s="216"/>
      <c r="S734" s="216"/>
      <c r="T734" s="217"/>
      <c r="AT734" s="211" t="s">
        <v>160</v>
      </c>
      <c r="AU734" s="211" t="s">
        <v>85</v>
      </c>
      <c r="AV734" s="14" t="s">
        <v>150</v>
      </c>
      <c r="AW734" s="14" t="s">
        <v>36</v>
      </c>
      <c r="AX734" s="14" t="s">
        <v>75</v>
      </c>
      <c r="AY734" s="211" t="s">
        <v>149</v>
      </c>
    </row>
    <row r="735" spans="2:51" s="13" customFormat="1" ht="12">
      <c r="B735" s="202"/>
      <c r="D735" s="192" t="s">
        <v>160</v>
      </c>
      <c r="E735" s="203" t="s">
        <v>3</v>
      </c>
      <c r="F735" s="204" t="s">
        <v>620</v>
      </c>
      <c r="H735" s="205">
        <v>71</v>
      </c>
      <c r="I735" s="206"/>
      <c r="L735" s="202"/>
      <c r="M735" s="207"/>
      <c r="N735" s="208"/>
      <c r="O735" s="208"/>
      <c r="P735" s="208"/>
      <c r="Q735" s="208"/>
      <c r="R735" s="208"/>
      <c r="S735" s="208"/>
      <c r="T735" s="209"/>
      <c r="AT735" s="203" t="s">
        <v>160</v>
      </c>
      <c r="AU735" s="203" t="s">
        <v>85</v>
      </c>
      <c r="AV735" s="13" t="s">
        <v>85</v>
      </c>
      <c r="AW735" s="13" t="s">
        <v>36</v>
      </c>
      <c r="AX735" s="13" t="s">
        <v>83</v>
      </c>
      <c r="AY735" s="203" t="s">
        <v>149</v>
      </c>
    </row>
    <row r="736" spans="2:65" s="1" customFormat="1" ht="24" customHeight="1">
      <c r="B736" s="178"/>
      <c r="C736" s="179" t="s">
        <v>687</v>
      </c>
      <c r="D736" s="179" t="s">
        <v>152</v>
      </c>
      <c r="E736" s="180" t="s">
        <v>688</v>
      </c>
      <c r="F736" s="181" t="s">
        <v>689</v>
      </c>
      <c r="G736" s="182" t="s">
        <v>182</v>
      </c>
      <c r="H736" s="183">
        <v>58</v>
      </c>
      <c r="I736" s="184"/>
      <c r="J736" s="185">
        <f>ROUND(I736*H736,2)</f>
        <v>0</v>
      </c>
      <c r="K736" s="181" t="s">
        <v>156</v>
      </c>
      <c r="L736" s="38"/>
      <c r="M736" s="186" t="s">
        <v>3</v>
      </c>
      <c r="N736" s="187" t="s">
        <v>46</v>
      </c>
      <c r="O736" s="71"/>
      <c r="P736" s="188">
        <f>O736*H736</f>
        <v>0</v>
      </c>
      <c r="Q736" s="188">
        <v>0.006</v>
      </c>
      <c r="R736" s="188">
        <f>Q736*H736</f>
        <v>0.34800000000000003</v>
      </c>
      <c r="S736" s="188">
        <v>0</v>
      </c>
      <c r="T736" s="189">
        <f>S736*H736</f>
        <v>0</v>
      </c>
      <c r="AR736" s="190" t="s">
        <v>295</v>
      </c>
      <c r="AT736" s="190" t="s">
        <v>152</v>
      </c>
      <c r="AU736" s="190" t="s">
        <v>85</v>
      </c>
      <c r="AY736" s="19" t="s">
        <v>149</v>
      </c>
      <c r="BE736" s="191">
        <f>IF(N736="základní",J736,0)</f>
        <v>0</v>
      </c>
      <c r="BF736" s="191">
        <f>IF(N736="snížená",J736,0)</f>
        <v>0</v>
      </c>
      <c r="BG736" s="191">
        <f>IF(N736="zákl. přenesená",J736,0)</f>
        <v>0</v>
      </c>
      <c r="BH736" s="191">
        <f>IF(N736="sníž. přenesená",J736,0)</f>
        <v>0</v>
      </c>
      <c r="BI736" s="191">
        <f>IF(N736="nulová",J736,0)</f>
        <v>0</v>
      </c>
      <c r="BJ736" s="19" t="s">
        <v>83</v>
      </c>
      <c r="BK736" s="191">
        <f>ROUND(I736*H736,2)</f>
        <v>0</v>
      </c>
      <c r="BL736" s="19" t="s">
        <v>295</v>
      </c>
      <c r="BM736" s="190" t="s">
        <v>690</v>
      </c>
    </row>
    <row r="737" spans="2:51" s="12" customFormat="1" ht="12">
      <c r="B737" s="195"/>
      <c r="D737" s="192" t="s">
        <v>160</v>
      </c>
      <c r="E737" s="196" t="s">
        <v>3</v>
      </c>
      <c r="F737" s="197" t="s">
        <v>161</v>
      </c>
      <c r="H737" s="196" t="s">
        <v>3</v>
      </c>
      <c r="I737" s="198"/>
      <c r="L737" s="195"/>
      <c r="M737" s="199"/>
      <c r="N737" s="200"/>
      <c r="O737" s="200"/>
      <c r="P737" s="200"/>
      <c r="Q737" s="200"/>
      <c r="R737" s="200"/>
      <c r="S737" s="200"/>
      <c r="T737" s="201"/>
      <c r="AT737" s="196" t="s">
        <v>160</v>
      </c>
      <c r="AU737" s="196" t="s">
        <v>85</v>
      </c>
      <c r="AV737" s="12" t="s">
        <v>83</v>
      </c>
      <c r="AW737" s="12" t="s">
        <v>36</v>
      </c>
      <c r="AX737" s="12" t="s">
        <v>75</v>
      </c>
      <c r="AY737" s="196" t="s">
        <v>149</v>
      </c>
    </row>
    <row r="738" spans="2:51" s="12" customFormat="1" ht="12">
      <c r="B738" s="195"/>
      <c r="D738" s="192" t="s">
        <v>160</v>
      </c>
      <c r="E738" s="196" t="s">
        <v>3</v>
      </c>
      <c r="F738" s="197" t="s">
        <v>691</v>
      </c>
      <c r="H738" s="196" t="s">
        <v>3</v>
      </c>
      <c r="I738" s="198"/>
      <c r="L738" s="195"/>
      <c r="M738" s="199"/>
      <c r="N738" s="200"/>
      <c r="O738" s="200"/>
      <c r="P738" s="200"/>
      <c r="Q738" s="200"/>
      <c r="R738" s="200"/>
      <c r="S738" s="200"/>
      <c r="T738" s="201"/>
      <c r="AT738" s="196" t="s">
        <v>160</v>
      </c>
      <c r="AU738" s="196" t="s">
        <v>85</v>
      </c>
      <c r="AV738" s="12" t="s">
        <v>83</v>
      </c>
      <c r="AW738" s="12" t="s">
        <v>36</v>
      </c>
      <c r="AX738" s="12" t="s">
        <v>75</v>
      </c>
      <c r="AY738" s="196" t="s">
        <v>149</v>
      </c>
    </row>
    <row r="739" spans="2:51" s="12" customFormat="1" ht="12">
      <c r="B739" s="195"/>
      <c r="D739" s="192" t="s">
        <v>160</v>
      </c>
      <c r="E739" s="196" t="s">
        <v>3</v>
      </c>
      <c r="F739" s="197" t="s">
        <v>692</v>
      </c>
      <c r="H739" s="196" t="s">
        <v>3</v>
      </c>
      <c r="I739" s="198"/>
      <c r="L739" s="195"/>
      <c r="M739" s="199"/>
      <c r="N739" s="200"/>
      <c r="O739" s="200"/>
      <c r="P739" s="200"/>
      <c r="Q739" s="200"/>
      <c r="R739" s="200"/>
      <c r="S739" s="200"/>
      <c r="T739" s="201"/>
      <c r="AT739" s="196" t="s">
        <v>160</v>
      </c>
      <c r="AU739" s="196" t="s">
        <v>85</v>
      </c>
      <c r="AV739" s="12" t="s">
        <v>83</v>
      </c>
      <c r="AW739" s="12" t="s">
        <v>36</v>
      </c>
      <c r="AX739" s="12" t="s">
        <v>75</v>
      </c>
      <c r="AY739" s="196" t="s">
        <v>149</v>
      </c>
    </row>
    <row r="740" spans="2:51" s="12" customFormat="1" ht="12">
      <c r="B740" s="195"/>
      <c r="D740" s="192" t="s">
        <v>160</v>
      </c>
      <c r="E740" s="196" t="s">
        <v>3</v>
      </c>
      <c r="F740" s="197" t="s">
        <v>693</v>
      </c>
      <c r="H740" s="196" t="s">
        <v>3</v>
      </c>
      <c r="I740" s="198"/>
      <c r="L740" s="195"/>
      <c r="M740" s="199"/>
      <c r="N740" s="200"/>
      <c r="O740" s="200"/>
      <c r="P740" s="200"/>
      <c r="Q740" s="200"/>
      <c r="R740" s="200"/>
      <c r="S740" s="200"/>
      <c r="T740" s="201"/>
      <c r="AT740" s="196" t="s">
        <v>160</v>
      </c>
      <c r="AU740" s="196" t="s">
        <v>85</v>
      </c>
      <c r="AV740" s="12" t="s">
        <v>83</v>
      </c>
      <c r="AW740" s="12" t="s">
        <v>36</v>
      </c>
      <c r="AX740" s="12" t="s">
        <v>75</v>
      </c>
      <c r="AY740" s="196" t="s">
        <v>149</v>
      </c>
    </row>
    <row r="741" spans="2:51" s="12" customFormat="1" ht="12">
      <c r="B741" s="195"/>
      <c r="D741" s="192" t="s">
        <v>160</v>
      </c>
      <c r="E741" s="196" t="s">
        <v>3</v>
      </c>
      <c r="F741" s="197" t="s">
        <v>694</v>
      </c>
      <c r="H741" s="196" t="s">
        <v>3</v>
      </c>
      <c r="I741" s="198"/>
      <c r="L741" s="195"/>
      <c r="M741" s="199"/>
      <c r="N741" s="200"/>
      <c r="O741" s="200"/>
      <c r="P741" s="200"/>
      <c r="Q741" s="200"/>
      <c r="R741" s="200"/>
      <c r="S741" s="200"/>
      <c r="T741" s="201"/>
      <c r="AT741" s="196" t="s">
        <v>160</v>
      </c>
      <c r="AU741" s="196" t="s">
        <v>85</v>
      </c>
      <c r="AV741" s="12" t="s">
        <v>83</v>
      </c>
      <c r="AW741" s="12" t="s">
        <v>36</v>
      </c>
      <c r="AX741" s="12" t="s">
        <v>75</v>
      </c>
      <c r="AY741" s="196" t="s">
        <v>149</v>
      </c>
    </row>
    <row r="742" spans="2:51" s="12" customFormat="1" ht="12">
      <c r="B742" s="195"/>
      <c r="D742" s="192" t="s">
        <v>160</v>
      </c>
      <c r="E742" s="196" t="s">
        <v>3</v>
      </c>
      <c r="F742" s="197" t="s">
        <v>186</v>
      </c>
      <c r="H742" s="196" t="s">
        <v>3</v>
      </c>
      <c r="I742" s="198"/>
      <c r="L742" s="195"/>
      <c r="M742" s="199"/>
      <c r="N742" s="200"/>
      <c r="O742" s="200"/>
      <c r="P742" s="200"/>
      <c r="Q742" s="200"/>
      <c r="R742" s="200"/>
      <c r="S742" s="200"/>
      <c r="T742" s="201"/>
      <c r="AT742" s="196" t="s">
        <v>160</v>
      </c>
      <c r="AU742" s="196" t="s">
        <v>85</v>
      </c>
      <c r="AV742" s="12" t="s">
        <v>83</v>
      </c>
      <c r="AW742" s="12" t="s">
        <v>36</v>
      </c>
      <c r="AX742" s="12" t="s">
        <v>75</v>
      </c>
      <c r="AY742" s="196" t="s">
        <v>149</v>
      </c>
    </row>
    <row r="743" spans="2:51" s="12" customFormat="1" ht="12">
      <c r="B743" s="195"/>
      <c r="D743" s="192" t="s">
        <v>160</v>
      </c>
      <c r="E743" s="196" t="s">
        <v>3</v>
      </c>
      <c r="F743" s="197" t="s">
        <v>187</v>
      </c>
      <c r="H743" s="196" t="s">
        <v>3</v>
      </c>
      <c r="I743" s="198"/>
      <c r="L743" s="195"/>
      <c r="M743" s="199"/>
      <c r="N743" s="200"/>
      <c r="O743" s="200"/>
      <c r="P743" s="200"/>
      <c r="Q743" s="200"/>
      <c r="R743" s="200"/>
      <c r="S743" s="200"/>
      <c r="T743" s="201"/>
      <c r="AT743" s="196" t="s">
        <v>160</v>
      </c>
      <c r="AU743" s="196" t="s">
        <v>85</v>
      </c>
      <c r="AV743" s="12" t="s">
        <v>83</v>
      </c>
      <c r="AW743" s="12" t="s">
        <v>36</v>
      </c>
      <c r="AX743" s="12" t="s">
        <v>75</v>
      </c>
      <c r="AY743" s="196" t="s">
        <v>149</v>
      </c>
    </row>
    <row r="744" spans="2:51" s="13" customFormat="1" ht="12">
      <c r="B744" s="202"/>
      <c r="D744" s="192" t="s">
        <v>160</v>
      </c>
      <c r="E744" s="203" t="s">
        <v>3</v>
      </c>
      <c r="F744" s="204" t="s">
        <v>188</v>
      </c>
      <c r="H744" s="205">
        <v>16.51</v>
      </c>
      <c r="I744" s="206"/>
      <c r="L744" s="202"/>
      <c r="M744" s="207"/>
      <c r="N744" s="208"/>
      <c r="O744" s="208"/>
      <c r="P744" s="208"/>
      <c r="Q744" s="208"/>
      <c r="R744" s="208"/>
      <c r="S744" s="208"/>
      <c r="T744" s="209"/>
      <c r="AT744" s="203" t="s">
        <v>160</v>
      </c>
      <c r="AU744" s="203" t="s">
        <v>85</v>
      </c>
      <c r="AV744" s="13" t="s">
        <v>85</v>
      </c>
      <c r="AW744" s="13" t="s">
        <v>36</v>
      </c>
      <c r="AX744" s="13" t="s">
        <v>75</v>
      </c>
      <c r="AY744" s="203" t="s">
        <v>149</v>
      </c>
    </row>
    <row r="745" spans="2:51" s="12" customFormat="1" ht="12">
      <c r="B745" s="195"/>
      <c r="D745" s="192" t="s">
        <v>160</v>
      </c>
      <c r="E745" s="196" t="s">
        <v>3</v>
      </c>
      <c r="F745" s="197" t="s">
        <v>250</v>
      </c>
      <c r="H745" s="196" t="s">
        <v>3</v>
      </c>
      <c r="I745" s="198"/>
      <c r="L745" s="195"/>
      <c r="M745" s="199"/>
      <c r="N745" s="200"/>
      <c r="O745" s="200"/>
      <c r="P745" s="200"/>
      <c r="Q745" s="200"/>
      <c r="R745" s="200"/>
      <c r="S745" s="200"/>
      <c r="T745" s="201"/>
      <c r="AT745" s="196" t="s">
        <v>160</v>
      </c>
      <c r="AU745" s="196" t="s">
        <v>85</v>
      </c>
      <c r="AV745" s="12" t="s">
        <v>83</v>
      </c>
      <c r="AW745" s="12" t="s">
        <v>36</v>
      </c>
      <c r="AX745" s="12" t="s">
        <v>75</v>
      </c>
      <c r="AY745" s="196" t="s">
        <v>149</v>
      </c>
    </row>
    <row r="746" spans="2:51" s="13" customFormat="1" ht="12">
      <c r="B746" s="202"/>
      <c r="D746" s="192" t="s">
        <v>160</v>
      </c>
      <c r="E746" s="203" t="s">
        <v>3</v>
      </c>
      <c r="F746" s="204" t="s">
        <v>251</v>
      </c>
      <c r="H746" s="205">
        <v>6.54</v>
      </c>
      <c r="I746" s="206"/>
      <c r="L746" s="202"/>
      <c r="M746" s="207"/>
      <c r="N746" s="208"/>
      <c r="O746" s="208"/>
      <c r="P746" s="208"/>
      <c r="Q746" s="208"/>
      <c r="R746" s="208"/>
      <c r="S746" s="208"/>
      <c r="T746" s="209"/>
      <c r="AT746" s="203" t="s">
        <v>160</v>
      </c>
      <c r="AU746" s="203" t="s">
        <v>85</v>
      </c>
      <c r="AV746" s="13" t="s">
        <v>85</v>
      </c>
      <c r="AW746" s="13" t="s">
        <v>36</v>
      </c>
      <c r="AX746" s="13" t="s">
        <v>75</v>
      </c>
      <c r="AY746" s="203" t="s">
        <v>149</v>
      </c>
    </row>
    <row r="747" spans="2:51" s="13" customFormat="1" ht="12">
      <c r="B747" s="202"/>
      <c r="D747" s="192" t="s">
        <v>160</v>
      </c>
      <c r="E747" s="203" t="s">
        <v>3</v>
      </c>
      <c r="F747" s="204" t="s">
        <v>252</v>
      </c>
      <c r="H747" s="205">
        <v>-2.64</v>
      </c>
      <c r="I747" s="206"/>
      <c r="L747" s="202"/>
      <c r="M747" s="207"/>
      <c r="N747" s="208"/>
      <c r="O747" s="208"/>
      <c r="P747" s="208"/>
      <c r="Q747" s="208"/>
      <c r="R747" s="208"/>
      <c r="S747" s="208"/>
      <c r="T747" s="209"/>
      <c r="AT747" s="203" t="s">
        <v>160</v>
      </c>
      <c r="AU747" s="203" t="s">
        <v>85</v>
      </c>
      <c r="AV747" s="13" t="s">
        <v>85</v>
      </c>
      <c r="AW747" s="13" t="s">
        <v>36</v>
      </c>
      <c r="AX747" s="13" t="s">
        <v>75</v>
      </c>
      <c r="AY747" s="203" t="s">
        <v>149</v>
      </c>
    </row>
    <row r="748" spans="2:51" s="12" customFormat="1" ht="12">
      <c r="B748" s="195"/>
      <c r="D748" s="192" t="s">
        <v>160</v>
      </c>
      <c r="E748" s="196" t="s">
        <v>3</v>
      </c>
      <c r="F748" s="197" t="s">
        <v>253</v>
      </c>
      <c r="H748" s="196" t="s">
        <v>3</v>
      </c>
      <c r="I748" s="198"/>
      <c r="L748" s="195"/>
      <c r="M748" s="199"/>
      <c r="N748" s="200"/>
      <c r="O748" s="200"/>
      <c r="P748" s="200"/>
      <c r="Q748" s="200"/>
      <c r="R748" s="200"/>
      <c r="S748" s="200"/>
      <c r="T748" s="201"/>
      <c r="AT748" s="196" t="s">
        <v>160</v>
      </c>
      <c r="AU748" s="196" t="s">
        <v>85</v>
      </c>
      <c r="AV748" s="12" t="s">
        <v>83</v>
      </c>
      <c r="AW748" s="12" t="s">
        <v>36</v>
      </c>
      <c r="AX748" s="12" t="s">
        <v>75</v>
      </c>
      <c r="AY748" s="196" t="s">
        <v>149</v>
      </c>
    </row>
    <row r="749" spans="2:51" s="13" customFormat="1" ht="12">
      <c r="B749" s="202"/>
      <c r="D749" s="192" t="s">
        <v>160</v>
      </c>
      <c r="E749" s="203" t="s">
        <v>3</v>
      </c>
      <c r="F749" s="204" t="s">
        <v>254</v>
      </c>
      <c r="H749" s="205">
        <v>18.69</v>
      </c>
      <c r="I749" s="206"/>
      <c r="L749" s="202"/>
      <c r="M749" s="207"/>
      <c r="N749" s="208"/>
      <c r="O749" s="208"/>
      <c r="P749" s="208"/>
      <c r="Q749" s="208"/>
      <c r="R749" s="208"/>
      <c r="S749" s="208"/>
      <c r="T749" s="209"/>
      <c r="AT749" s="203" t="s">
        <v>160</v>
      </c>
      <c r="AU749" s="203" t="s">
        <v>85</v>
      </c>
      <c r="AV749" s="13" t="s">
        <v>85</v>
      </c>
      <c r="AW749" s="13" t="s">
        <v>36</v>
      </c>
      <c r="AX749" s="13" t="s">
        <v>75</v>
      </c>
      <c r="AY749" s="203" t="s">
        <v>149</v>
      </c>
    </row>
    <row r="750" spans="2:51" s="12" customFormat="1" ht="12">
      <c r="B750" s="195"/>
      <c r="D750" s="192" t="s">
        <v>160</v>
      </c>
      <c r="E750" s="196" t="s">
        <v>3</v>
      </c>
      <c r="F750" s="197" t="s">
        <v>255</v>
      </c>
      <c r="H750" s="196" t="s">
        <v>3</v>
      </c>
      <c r="I750" s="198"/>
      <c r="L750" s="195"/>
      <c r="M750" s="199"/>
      <c r="N750" s="200"/>
      <c r="O750" s="200"/>
      <c r="P750" s="200"/>
      <c r="Q750" s="200"/>
      <c r="R750" s="200"/>
      <c r="S750" s="200"/>
      <c r="T750" s="201"/>
      <c r="AT750" s="196" t="s">
        <v>160</v>
      </c>
      <c r="AU750" s="196" t="s">
        <v>85</v>
      </c>
      <c r="AV750" s="12" t="s">
        <v>83</v>
      </c>
      <c r="AW750" s="12" t="s">
        <v>36</v>
      </c>
      <c r="AX750" s="12" t="s">
        <v>75</v>
      </c>
      <c r="AY750" s="196" t="s">
        <v>149</v>
      </c>
    </row>
    <row r="751" spans="2:51" s="12" customFormat="1" ht="12">
      <c r="B751" s="195"/>
      <c r="D751" s="192" t="s">
        <v>160</v>
      </c>
      <c r="E751" s="196" t="s">
        <v>3</v>
      </c>
      <c r="F751" s="197" t="s">
        <v>256</v>
      </c>
      <c r="H751" s="196" t="s">
        <v>3</v>
      </c>
      <c r="I751" s="198"/>
      <c r="L751" s="195"/>
      <c r="M751" s="199"/>
      <c r="N751" s="200"/>
      <c r="O751" s="200"/>
      <c r="P751" s="200"/>
      <c r="Q751" s="200"/>
      <c r="R751" s="200"/>
      <c r="S751" s="200"/>
      <c r="T751" s="201"/>
      <c r="AT751" s="196" t="s">
        <v>160</v>
      </c>
      <c r="AU751" s="196" t="s">
        <v>85</v>
      </c>
      <c r="AV751" s="12" t="s">
        <v>83</v>
      </c>
      <c r="AW751" s="12" t="s">
        <v>36</v>
      </c>
      <c r="AX751" s="12" t="s">
        <v>75</v>
      </c>
      <c r="AY751" s="196" t="s">
        <v>149</v>
      </c>
    </row>
    <row r="752" spans="2:51" s="12" customFormat="1" ht="12">
      <c r="B752" s="195"/>
      <c r="D752" s="192" t="s">
        <v>160</v>
      </c>
      <c r="E752" s="196" t="s">
        <v>3</v>
      </c>
      <c r="F752" s="197" t="s">
        <v>205</v>
      </c>
      <c r="H752" s="196" t="s">
        <v>3</v>
      </c>
      <c r="I752" s="198"/>
      <c r="L752" s="195"/>
      <c r="M752" s="199"/>
      <c r="N752" s="200"/>
      <c r="O752" s="200"/>
      <c r="P752" s="200"/>
      <c r="Q752" s="200"/>
      <c r="R752" s="200"/>
      <c r="S752" s="200"/>
      <c r="T752" s="201"/>
      <c r="AT752" s="196" t="s">
        <v>160</v>
      </c>
      <c r="AU752" s="196" t="s">
        <v>85</v>
      </c>
      <c r="AV752" s="12" t="s">
        <v>83</v>
      </c>
      <c r="AW752" s="12" t="s">
        <v>36</v>
      </c>
      <c r="AX752" s="12" t="s">
        <v>75</v>
      </c>
      <c r="AY752" s="196" t="s">
        <v>149</v>
      </c>
    </row>
    <row r="753" spans="2:51" s="12" customFormat="1" ht="12">
      <c r="B753" s="195"/>
      <c r="D753" s="192" t="s">
        <v>160</v>
      </c>
      <c r="E753" s="196" t="s">
        <v>3</v>
      </c>
      <c r="F753" s="197" t="s">
        <v>257</v>
      </c>
      <c r="H753" s="196" t="s">
        <v>3</v>
      </c>
      <c r="I753" s="198"/>
      <c r="L753" s="195"/>
      <c r="M753" s="199"/>
      <c r="N753" s="200"/>
      <c r="O753" s="200"/>
      <c r="P753" s="200"/>
      <c r="Q753" s="200"/>
      <c r="R753" s="200"/>
      <c r="S753" s="200"/>
      <c r="T753" s="201"/>
      <c r="AT753" s="196" t="s">
        <v>160</v>
      </c>
      <c r="AU753" s="196" t="s">
        <v>85</v>
      </c>
      <c r="AV753" s="12" t="s">
        <v>83</v>
      </c>
      <c r="AW753" s="12" t="s">
        <v>36</v>
      </c>
      <c r="AX753" s="12" t="s">
        <v>75</v>
      </c>
      <c r="AY753" s="196" t="s">
        <v>149</v>
      </c>
    </row>
    <row r="754" spans="2:51" s="12" customFormat="1" ht="12">
      <c r="B754" s="195"/>
      <c r="D754" s="192" t="s">
        <v>160</v>
      </c>
      <c r="E754" s="196" t="s">
        <v>3</v>
      </c>
      <c r="F754" s="197" t="s">
        <v>258</v>
      </c>
      <c r="H754" s="196" t="s">
        <v>3</v>
      </c>
      <c r="I754" s="198"/>
      <c r="L754" s="195"/>
      <c r="M754" s="199"/>
      <c r="N754" s="200"/>
      <c r="O754" s="200"/>
      <c r="P754" s="200"/>
      <c r="Q754" s="200"/>
      <c r="R754" s="200"/>
      <c r="S754" s="200"/>
      <c r="T754" s="201"/>
      <c r="AT754" s="196" t="s">
        <v>160</v>
      </c>
      <c r="AU754" s="196" t="s">
        <v>85</v>
      </c>
      <c r="AV754" s="12" t="s">
        <v>83</v>
      </c>
      <c r="AW754" s="12" t="s">
        <v>36</v>
      </c>
      <c r="AX754" s="12" t="s">
        <v>75</v>
      </c>
      <c r="AY754" s="196" t="s">
        <v>149</v>
      </c>
    </row>
    <row r="755" spans="2:51" s="13" customFormat="1" ht="12">
      <c r="B755" s="202"/>
      <c r="D755" s="192" t="s">
        <v>160</v>
      </c>
      <c r="E755" s="203" t="s">
        <v>3</v>
      </c>
      <c r="F755" s="204" t="s">
        <v>259</v>
      </c>
      <c r="H755" s="205">
        <v>6.85</v>
      </c>
      <c r="I755" s="206"/>
      <c r="L755" s="202"/>
      <c r="M755" s="207"/>
      <c r="N755" s="208"/>
      <c r="O755" s="208"/>
      <c r="P755" s="208"/>
      <c r="Q755" s="208"/>
      <c r="R755" s="208"/>
      <c r="S755" s="208"/>
      <c r="T755" s="209"/>
      <c r="AT755" s="203" t="s">
        <v>160</v>
      </c>
      <c r="AU755" s="203" t="s">
        <v>85</v>
      </c>
      <c r="AV755" s="13" t="s">
        <v>85</v>
      </c>
      <c r="AW755" s="13" t="s">
        <v>36</v>
      </c>
      <c r="AX755" s="13" t="s">
        <v>75</v>
      </c>
      <c r="AY755" s="203" t="s">
        <v>149</v>
      </c>
    </row>
    <row r="756" spans="2:51" s="13" customFormat="1" ht="12">
      <c r="B756" s="202"/>
      <c r="D756" s="192" t="s">
        <v>160</v>
      </c>
      <c r="E756" s="203" t="s">
        <v>3</v>
      </c>
      <c r="F756" s="204" t="s">
        <v>252</v>
      </c>
      <c r="H756" s="205">
        <v>-2.64</v>
      </c>
      <c r="I756" s="206"/>
      <c r="L756" s="202"/>
      <c r="M756" s="207"/>
      <c r="N756" s="208"/>
      <c r="O756" s="208"/>
      <c r="P756" s="208"/>
      <c r="Q756" s="208"/>
      <c r="R756" s="208"/>
      <c r="S756" s="208"/>
      <c r="T756" s="209"/>
      <c r="AT756" s="203" t="s">
        <v>160</v>
      </c>
      <c r="AU756" s="203" t="s">
        <v>85</v>
      </c>
      <c r="AV756" s="13" t="s">
        <v>85</v>
      </c>
      <c r="AW756" s="13" t="s">
        <v>36</v>
      </c>
      <c r="AX756" s="13" t="s">
        <v>75</v>
      </c>
      <c r="AY756" s="203" t="s">
        <v>149</v>
      </c>
    </row>
    <row r="757" spans="2:51" s="12" customFormat="1" ht="12">
      <c r="B757" s="195"/>
      <c r="D757" s="192" t="s">
        <v>160</v>
      </c>
      <c r="E757" s="196" t="s">
        <v>3</v>
      </c>
      <c r="F757" s="197" t="s">
        <v>199</v>
      </c>
      <c r="H757" s="196" t="s">
        <v>3</v>
      </c>
      <c r="I757" s="198"/>
      <c r="L757" s="195"/>
      <c r="M757" s="199"/>
      <c r="N757" s="200"/>
      <c r="O757" s="200"/>
      <c r="P757" s="200"/>
      <c r="Q757" s="200"/>
      <c r="R757" s="200"/>
      <c r="S757" s="200"/>
      <c r="T757" s="201"/>
      <c r="AT757" s="196" t="s">
        <v>160</v>
      </c>
      <c r="AU757" s="196" t="s">
        <v>85</v>
      </c>
      <c r="AV757" s="12" t="s">
        <v>83</v>
      </c>
      <c r="AW757" s="12" t="s">
        <v>36</v>
      </c>
      <c r="AX757" s="12" t="s">
        <v>75</v>
      </c>
      <c r="AY757" s="196" t="s">
        <v>149</v>
      </c>
    </row>
    <row r="758" spans="2:51" s="13" customFormat="1" ht="12">
      <c r="B758" s="202"/>
      <c r="D758" s="192" t="s">
        <v>160</v>
      </c>
      <c r="E758" s="203" t="s">
        <v>3</v>
      </c>
      <c r="F758" s="204" t="s">
        <v>260</v>
      </c>
      <c r="H758" s="205">
        <v>18.7</v>
      </c>
      <c r="I758" s="206"/>
      <c r="L758" s="202"/>
      <c r="M758" s="207"/>
      <c r="N758" s="208"/>
      <c r="O758" s="208"/>
      <c r="P758" s="208"/>
      <c r="Q758" s="208"/>
      <c r="R758" s="208"/>
      <c r="S758" s="208"/>
      <c r="T758" s="209"/>
      <c r="AT758" s="203" t="s">
        <v>160</v>
      </c>
      <c r="AU758" s="203" t="s">
        <v>85</v>
      </c>
      <c r="AV758" s="13" t="s">
        <v>85</v>
      </c>
      <c r="AW758" s="13" t="s">
        <v>36</v>
      </c>
      <c r="AX758" s="13" t="s">
        <v>75</v>
      </c>
      <c r="AY758" s="203" t="s">
        <v>149</v>
      </c>
    </row>
    <row r="759" spans="2:51" s="13" customFormat="1" ht="12">
      <c r="B759" s="202"/>
      <c r="D759" s="192" t="s">
        <v>160</v>
      </c>
      <c r="E759" s="203" t="s">
        <v>3</v>
      </c>
      <c r="F759" s="204" t="s">
        <v>261</v>
      </c>
      <c r="H759" s="205">
        <v>-4.086</v>
      </c>
      <c r="I759" s="206"/>
      <c r="L759" s="202"/>
      <c r="M759" s="207"/>
      <c r="N759" s="208"/>
      <c r="O759" s="208"/>
      <c r="P759" s="208"/>
      <c r="Q759" s="208"/>
      <c r="R759" s="208"/>
      <c r="S759" s="208"/>
      <c r="T759" s="209"/>
      <c r="AT759" s="203" t="s">
        <v>160</v>
      </c>
      <c r="AU759" s="203" t="s">
        <v>85</v>
      </c>
      <c r="AV759" s="13" t="s">
        <v>85</v>
      </c>
      <c r="AW759" s="13" t="s">
        <v>36</v>
      </c>
      <c r="AX759" s="13" t="s">
        <v>75</v>
      </c>
      <c r="AY759" s="203" t="s">
        <v>149</v>
      </c>
    </row>
    <row r="760" spans="2:51" s="14" customFormat="1" ht="12">
      <c r="B760" s="210"/>
      <c r="D760" s="192" t="s">
        <v>160</v>
      </c>
      <c r="E760" s="211" t="s">
        <v>3</v>
      </c>
      <c r="F760" s="212" t="s">
        <v>170</v>
      </c>
      <c r="H760" s="213">
        <v>57.92400000000001</v>
      </c>
      <c r="I760" s="214"/>
      <c r="L760" s="210"/>
      <c r="M760" s="215"/>
      <c r="N760" s="216"/>
      <c r="O760" s="216"/>
      <c r="P760" s="216"/>
      <c r="Q760" s="216"/>
      <c r="R760" s="216"/>
      <c r="S760" s="216"/>
      <c r="T760" s="217"/>
      <c r="AT760" s="211" t="s">
        <v>160</v>
      </c>
      <c r="AU760" s="211" t="s">
        <v>85</v>
      </c>
      <c r="AV760" s="14" t="s">
        <v>150</v>
      </c>
      <c r="AW760" s="14" t="s">
        <v>36</v>
      </c>
      <c r="AX760" s="14" t="s">
        <v>75</v>
      </c>
      <c r="AY760" s="211" t="s">
        <v>149</v>
      </c>
    </row>
    <row r="761" spans="2:51" s="13" customFormat="1" ht="12">
      <c r="B761" s="202"/>
      <c r="D761" s="192" t="s">
        <v>160</v>
      </c>
      <c r="E761" s="203" t="s">
        <v>3</v>
      </c>
      <c r="F761" s="204" t="s">
        <v>262</v>
      </c>
      <c r="H761" s="205">
        <v>58</v>
      </c>
      <c r="I761" s="206"/>
      <c r="L761" s="202"/>
      <c r="M761" s="207"/>
      <c r="N761" s="208"/>
      <c r="O761" s="208"/>
      <c r="P761" s="208"/>
      <c r="Q761" s="208"/>
      <c r="R761" s="208"/>
      <c r="S761" s="208"/>
      <c r="T761" s="209"/>
      <c r="AT761" s="203" t="s">
        <v>160</v>
      </c>
      <c r="AU761" s="203" t="s">
        <v>85</v>
      </c>
      <c r="AV761" s="13" t="s">
        <v>85</v>
      </c>
      <c r="AW761" s="13" t="s">
        <v>36</v>
      </c>
      <c r="AX761" s="13" t="s">
        <v>83</v>
      </c>
      <c r="AY761" s="203" t="s">
        <v>149</v>
      </c>
    </row>
    <row r="762" spans="2:65" s="1" customFormat="1" ht="24" customHeight="1">
      <c r="B762" s="178"/>
      <c r="C762" s="179" t="s">
        <v>695</v>
      </c>
      <c r="D762" s="179" t="s">
        <v>152</v>
      </c>
      <c r="E762" s="180" t="s">
        <v>696</v>
      </c>
      <c r="F762" s="181" t="s">
        <v>697</v>
      </c>
      <c r="G762" s="182" t="s">
        <v>182</v>
      </c>
      <c r="H762" s="183">
        <v>58</v>
      </c>
      <c r="I762" s="184"/>
      <c r="J762" s="185">
        <f>ROUND(I762*H762,2)</f>
        <v>0</v>
      </c>
      <c r="K762" s="181" t="s">
        <v>156</v>
      </c>
      <c r="L762" s="38"/>
      <c r="M762" s="186" t="s">
        <v>3</v>
      </c>
      <c r="N762" s="187" t="s">
        <v>46</v>
      </c>
      <c r="O762" s="71"/>
      <c r="P762" s="188">
        <f>O762*H762</f>
        <v>0</v>
      </c>
      <c r="Q762" s="188">
        <v>0.0002</v>
      </c>
      <c r="R762" s="188">
        <f>Q762*H762</f>
        <v>0.011600000000000001</v>
      </c>
      <c r="S762" s="188">
        <v>0</v>
      </c>
      <c r="T762" s="189">
        <f>S762*H762</f>
        <v>0</v>
      </c>
      <c r="AR762" s="190" t="s">
        <v>295</v>
      </c>
      <c r="AT762" s="190" t="s">
        <v>152</v>
      </c>
      <c r="AU762" s="190" t="s">
        <v>85</v>
      </c>
      <c r="AY762" s="19" t="s">
        <v>149</v>
      </c>
      <c r="BE762" s="191">
        <f>IF(N762="základní",J762,0)</f>
        <v>0</v>
      </c>
      <c r="BF762" s="191">
        <f>IF(N762="snížená",J762,0)</f>
        <v>0</v>
      </c>
      <c r="BG762" s="191">
        <f>IF(N762="zákl. přenesená",J762,0)</f>
        <v>0</v>
      </c>
      <c r="BH762" s="191">
        <f>IF(N762="sníž. přenesená",J762,0)</f>
        <v>0</v>
      </c>
      <c r="BI762" s="191">
        <f>IF(N762="nulová",J762,0)</f>
        <v>0</v>
      </c>
      <c r="BJ762" s="19" t="s">
        <v>83</v>
      </c>
      <c r="BK762" s="191">
        <f>ROUND(I762*H762,2)</f>
        <v>0</v>
      </c>
      <c r="BL762" s="19" t="s">
        <v>295</v>
      </c>
      <c r="BM762" s="190" t="s">
        <v>698</v>
      </c>
    </row>
    <row r="763" spans="2:65" s="1" customFormat="1" ht="16.5" customHeight="1">
      <c r="B763" s="178"/>
      <c r="C763" s="179" t="s">
        <v>699</v>
      </c>
      <c r="D763" s="179" t="s">
        <v>152</v>
      </c>
      <c r="E763" s="180" t="s">
        <v>700</v>
      </c>
      <c r="F763" s="181" t="s">
        <v>701</v>
      </c>
      <c r="G763" s="182" t="s">
        <v>182</v>
      </c>
      <c r="H763" s="183">
        <v>58</v>
      </c>
      <c r="I763" s="184"/>
      <c r="J763" s="185">
        <f>ROUND(I763*H763,2)</f>
        <v>0</v>
      </c>
      <c r="K763" s="181" t="s">
        <v>3</v>
      </c>
      <c r="L763" s="38"/>
      <c r="M763" s="186" t="s">
        <v>3</v>
      </c>
      <c r="N763" s="187" t="s">
        <v>46</v>
      </c>
      <c r="O763" s="71"/>
      <c r="P763" s="188">
        <f>O763*H763</f>
        <v>0</v>
      </c>
      <c r="Q763" s="188">
        <v>0.0005</v>
      </c>
      <c r="R763" s="188">
        <f>Q763*H763</f>
        <v>0.029</v>
      </c>
      <c r="S763" s="188">
        <v>0</v>
      </c>
      <c r="T763" s="189">
        <f>S763*H763</f>
        <v>0</v>
      </c>
      <c r="AR763" s="190" t="s">
        <v>150</v>
      </c>
      <c r="AT763" s="190" t="s">
        <v>152</v>
      </c>
      <c r="AU763" s="190" t="s">
        <v>85</v>
      </c>
      <c r="AY763" s="19" t="s">
        <v>149</v>
      </c>
      <c r="BE763" s="191">
        <f>IF(N763="základní",J763,0)</f>
        <v>0</v>
      </c>
      <c r="BF763" s="191">
        <f>IF(N763="snížená",J763,0)</f>
        <v>0</v>
      </c>
      <c r="BG763" s="191">
        <f>IF(N763="zákl. přenesená",J763,0)</f>
        <v>0</v>
      </c>
      <c r="BH763" s="191">
        <f>IF(N763="sníž. přenesená",J763,0)</f>
        <v>0</v>
      </c>
      <c r="BI763" s="191">
        <f>IF(N763="nulová",J763,0)</f>
        <v>0</v>
      </c>
      <c r="BJ763" s="19" t="s">
        <v>83</v>
      </c>
      <c r="BK763" s="191">
        <f>ROUND(I763*H763,2)</f>
        <v>0</v>
      </c>
      <c r="BL763" s="19" t="s">
        <v>150</v>
      </c>
      <c r="BM763" s="190" t="s">
        <v>702</v>
      </c>
    </row>
    <row r="764" spans="2:51" s="12" customFormat="1" ht="12">
      <c r="B764" s="195"/>
      <c r="D764" s="192" t="s">
        <v>160</v>
      </c>
      <c r="E764" s="196" t="s">
        <v>3</v>
      </c>
      <c r="F764" s="197" t="s">
        <v>703</v>
      </c>
      <c r="H764" s="196" t="s">
        <v>3</v>
      </c>
      <c r="I764" s="198"/>
      <c r="L764" s="195"/>
      <c r="M764" s="199"/>
      <c r="N764" s="200"/>
      <c r="O764" s="200"/>
      <c r="P764" s="200"/>
      <c r="Q764" s="200"/>
      <c r="R764" s="200"/>
      <c r="S764" s="200"/>
      <c r="T764" s="201"/>
      <c r="AT764" s="196" t="s">
        <v>160</v>
      </c>
      <c r="AU764" s="196" t="s">
        <v>85</v>
      </c>
      <c r="AV764" s="12" t="s">
        <v>83</v>
      </c>
      <c r="AW764" s="12" t="s">
        <v>36</v>
      </c>
      <c r="AX764" s="12" t="s">
        <v>75</v>
      </c>
      <c r="AY764" s="196" t="s">
        <v>149</v>
      </c>
    </row>
    <row r="765" spans="2:51" s="12" customFormat="1" ht="12">
      <c r="B765" s="195"/>
      <c r="D765" s="192" t="s">
        <v>160</v>
      </c>
      <c r="E765" s="196" t="s">
        <v>3</v>
      </c>
      <c r="F765" s="197" t="s">
        <v>186</v>
      </c>
      <c r="H765" s="196" t="s">
        <v>3</v>
      </c>
      <c r="I765" s="198"/>
      <c r="L765" s="195"/>
      <c r="M765" s="199"/>
      <c r="N765" s="200"/>
      <c r="O765" s="200"/>
      <c r="P765" s="200"/>
      <c r="Q765" s="200"/>
      <c r="R765" s="200"/>
      <c r="S765" s="200"/>
      <c r="T765" s="201"/>
      <c r="AT765" s="196" t="s">
        <v>160</v>
      </c>
      <c r="AU765" s="196" t="s">
        <v>85</v>
      </c>
      <c r="AV765" s="12" t="s">
        <v>83</v>
      </c>
      <c r="AW765" s="12" t="s">
        <v>36</v>
      </c>
      <c r="AX765" s="12" t="s">
        <v>75</v>
      </c>
      <c r="AY765" s="196" t="s">
        <v>149</v>
      </c>
    </row>
    <row r="766" spans="2:51" s="12" customFormat="1" ht="12">
      <c r="B766" s="195"/>
      <c r="D766" s="192" t="s">
        <v>160</v>
      </c>
      <c r="E766" s="196" t="s">
        <v>3</v>
      </c>
      <c r="F766" s="197" t="s">
        <v>187</v>
      </c>
      <c r="H766" s="196" t="s">
        <v>3</v>
      </c>
      <c r="I766" s="198"/>
      <c r="L766" s="195"/>
      <c r="M766" s="199"/>
      <c r="N766" s="200"/>
      <c r="O766" s="200"/>
      <c r="P766" s="200"/>
      <c r="Q766" s="200"/>
      <c r="R766" s="200"/>
      <c r="S766" s="200"/>
      <c r="T766" s="201"/>
      <c r="AT766" s="196" t="s">
        <v>160</v>
      </c>
      <c r="AU766" s="196" t="s">
        <v>85</v>
      </c>
      <c r="AV766" s="12" t="s">
        <v>83</v>
      </c>
      <c r="AW766" s="12" t="s">
        <v>36</v>
      </c>
      <c r="AX766" s="12" t="s">
        <v>75</v>
      </c>
      <c r="AY766" s="196" t="s">
        <v>149</v>
      </c>
    </row>
    <row r="767" spans="2:51" s="13" customFormat="1" ht="12">
      <c r="B767" s="202"/>
      <c r="D767" s="192" t="s">
        <v>160</v>
      </c>
      <c r="E767" s="203" t="s">
        <v>3</v>
      </c>
      <c r="F767" s="204" t="s">
        <v>188</v>
      </c>
      <c r="H767" s="205">
        <v>16.51</v>
      </c>
      <c r="I767" s="206"/>
      <c r="L767" s="202"/>
      <c r="M767" s="207"/>
      <c r="N767" s="208"/>
      <c r="O767" s="208"/>
      <c r="P767" s="208"/>
      <c r="Q767" s="208"/>
      <c r="R767" s="208"/>
      <c r="S767" s="208"/>
      <c r="T767" s="209"/>
      <c r="AT767" s="203" t="s">
        <v>160</v>
      </c>
      <c r="AU767" s="203" t="s">
        <v>85</v>
      </c>
      <c r="AV767" s="13" t="s">
        <v>85</v>
      </c>
      <c r="AW767" s="13" t="s">
        <v>36</v>
      </c>
      <c r="AX767" s="13" t="s">
        <v>75</v>
      </c>
      <c r="AY767" s="203" t="s">
        <v>149</v>
      </c>
    </row>
    <row r="768" spans="2:51" s="12" customFormat="1" ht="12">
      <c r="B768" s="195"/>
      <c r="D768" s="192" t="s">
        <v>160</v>
      </c>
      <c r="E768" s="196" t="s">
        <v>3</v>
      </c>
      <c r="F768" s="197" t="s">
        <v>250</v>
      </c>
      <c r="H768" s="196" t="s">
        <v>3</v>
      </c>
      <c r="I768" s="198"/>
      <c r="L768" s="195"/>
      <c r="M768" s="199"/>
      <c r="N768" s="200"/>
      <c r="O768" s="200"/>
      <c r="P768" s="200"/>
      <c r="Q768" s="200"/>
      <c r="R768" s="200"/>
      <c r="S768" s="200"/>
      <c r="T768" s="201"/>
      <c r="AT768" s="196" t="s">
        <v>160</v>
      </c>
      <c r="AU768" s="196" t="s">
        <v>85</v>
      </c>
      <c r="AV768" s="12" t="s">
        <v>83</v>
      </c>
      <c r="AW768" s="12" t="s">
        <v>36</v>
      </c>
      <c r="AX768" s="12" t="s">
        <v>75</v>
      </c>
      <c r="AY768" s="196" t="s">
        <v>149</v>
      </c>
    </row>
    <row r="769" spans="2:51" s="13" customFormat="1" ht="12">
      <c r="B769" s="202"/>
      <c r="D769" s="192" t="s">
        <v>160</v>
      </c>
      <c r="E769" s="203" t="s">
        <v>3</v>
      </c>
      <c r="F769" s="204" t="s">
        <v>251</v>
      </c>
      <c r="H769" s="205">
        <v>6.54</v>
      </c>
      <c r="I769" s="206"/>
      <c r="L769" s="202"/>
      <c r="M769" s="207"/>
      <c r="N769" s="208"/>
      <c r="O769" s="208"/>
      <c r="P769" s="208"/>
      <c r="Q769" s="208"/>
      <c r="R769" s="208"/>
      <c r="S769" s="208"/>
      <c r="T769" s="209"/>
      <c r="AT769" s="203" t="s">
        <v>160</v>
      </c>
      <c r="AU769" s="203" t="s">
        <v>85</v>
      </c>
      <c r="AV769" s="13" t="s">
        <v>85</v>
      </c>
      <c r="AW769" s="13" t="s">
        <v>36</v>
      </c>
      <c r="AX769" s="13" t="s">
        <v>75</v>
      </c>
      <c r="AY769" s="203" t="s">
        <v>149</v>
      </c>
    </row>
    <row r="770" spans="2:51" s="13" customFormat="1" ht="12">
      <c r="B770" s="202"/>
      <c r="D770" s="192" t="s">
        <v>160</v>
      </c>
      <c r="E770" s="203" t="s">
        <v>3</v>
      </c>
      <c r="F770" s="204" t="s">
        <v>252</v>
      </c>
      <c r="H770" s="205">
        <v>-2.64</v>
      </c>
      <c r="I770" s="206"/>
      <c r="L770" s="202"/>
      <c r="M770" s="207"/>
      <c r="N770" s="208"/>
      <c r="O770" s="208"/>
      <c r="P770" s="208"/>
      <c r="Q770" s="208"/>
      <c r="R770" s="208"/>
      <c r="S770" s="208"/>
      <c r="T770" s="209"/>
      <c r="AT770" s="203" t="s">
        <v>160</v>
      </c>
      <c r="AU770" s="203" t="s">
        <v>85</v>
      </c>
      <c r="AV770" s="13" t="s">
        <v>85</v>
      </c>
      <c r="AW770" s="13" t="s">
        <v>36</v>
      </c>
      <c r="AX770" s="13" t="s">
        <v>75</v>
      </c>
      <c r="AY770" s="203" t="s">
        <v>149</v>
      </c>
    </row>
    <row r="771" spans="2:51" s="12" customFormat="1" ht="12">
      <c r="B771" s="195"/>
      <c r="D771" s="192" t="s">
        <v>160</v>
      </c>
      <c r="E771" s="196" t="s">
        <v>3</v>
      </c>
      <c r="F771" s="197" t="s">
        <v>253</v>
      </c>
      <c r="H771" s="196" t="s">
        <v>3</v>
      </c>
      <c r="I771" s="198"/>
      <c r="L771" s="195"/>
      <c r="M771" s="199"/>
      <c r="N771" s="200"/>
      <c r="O771" s="200"/>
      <c r="P771" s="200"/>
      <c r="Q771" s="200"/>
      <c r="R771" s="200"/>
      <c r="S771" s="200"/>
      <c r="T771" s="201"/>
      <c r="AT771" s="196" t="s">
        <v>160</v>
      </c>
      <c r="AU771" s="196" t="s">
        <v>85</v>
      </c>
      <c r="AV771" s="12" t="s">
        <v>83</v>
      </c>
      <c r="AW771" s="12" t="s">
        <v>36</v>
      </c>
      <c r="AX771" s="12" t="s">
        <v>75</v>
      </c>
      <c r="AY771" s="196" t="s">
        <v>149</v>
      </c>
    </row>
    <row r="772" spans="2:51" s="13" customFormat="1" ht="12">
      <c r="B772" s="202"/>
      <c r="D772" s="192" t="s">
        <v>160</v>
      </c>
      <c r="E772" s="203" t="s">
        <v>3</v>
      </c>
      <c r="F772" s="204" t="s">
        <v>254</v>
      </c>
      <c r="H772" s="205">
        <v>18.69</v>
      </c>
      <c r="I772" s="206"/>
      <c r="L772" s="202"/>
      <c r="M772" s="207"/>
      <c r="N772" s="208"/>
      <c r="O772" s="208"/>
      <c r="P772" s="208"/>
      <c r="Q772" s="208"/>
      <c r="R772" s="208"/>
      <c r="S772" s="208"/>
      <c r="T772" s="209"/>
      <c r="AT772" s="203" t="s">
        <v>160</v>
      </c>
      <c r="AU772" s="203" t="s">
        <v>85</v>
      </c>
      <c r="AV772" s="13" t="s">
        <v>85</v>
      </c>
      <c r="AW772" s="13" t="s">
        <v>36</v>
      </c>
      <c r="AX772" s="13" t="s">
        <v>75</v>
      </c>
      <c r="AY772" s="203" t="s">
        <v>149</v>
      </c>
    </row>
    <row r="773" spans="2:51" s="12" customFormat="1" ht="12">
      <c r="B773" s="195"/>
      <c r="D773" s="192" t="s">
        <v>160</v>
      </c>
      <c r="E773" s="196" t="s">
        <v>3</v>
      </c>
      <c r="F773" s="197" t="s">
        <v>255</v>
      </c>
      <c r="H773" s="196" t="s">
        <v>3</v>
      </c>
      <c r="I773" s="198"/>
      <c r="L773" s="195"/>
      <c r="M773" s="199"/>
      <c r="N773" s="200"/>
      <c r="O773" s="200"/>
      <c r="P773" s="200"/>
      <c r="Q773" s="200"/>
      <c r="R773" s="200"/>
      <c r="S773" s="200"/>
      <c r="T773" s="201"/>
      <c r="AT773" s="196" t="s">
        <v>160</v>
      </c>
      <c r="AU773" s="196" t="s">
        <v>85</v>
      </c>
      <c r="AV773" s="12" t="s">
        <v>83</v>
      </c>
      <c r="AW773" s="12" t="s">
        <v>36</v>
      </c>
      <c r="AX773" s="12" t="s">
        <v>75</v>
      </c>
      <c r="AY773" s="196" t="s">
        <v>149</v>
      </c>
    </row>
    <row r="774" spans="2:51" s="12" customFormat="1" ht="12">
      <c r="B774" s="195"/>
      <c r="D774" s="192" t="s">
        <v>160</v>
      </c>
      <c r="E774" s="196" t="s">
        <v>3</v>
      </c>
      <c r="F774" s="197" t="s">
        <v>256</v>
      </c>
      <c r="H774" s="196" t="s">
        <v>3</v>
      </c>
      <c r="I774" s="198"/>
      <c r="L774" s="195"/>
      <c r="M774" s="199"/>
      <c r="N774" s="200"/>
      <c r="O774" s="200"/>
      <c r="P774" s="200"/>
      <c r="Q774" s="200"/>
      <c r="R774" s="200"/>
      <c r="S774" s="200"/>
      <c r="T774" s="201"/>
      <c r="AT774" s="196" t="s">
        <v>160</v>
      </c>
      <c r="AU774" s="196" t="s">
        <v>85</v>
      </c>
      <c r="AV774" s="12" t="s">
        <v>83</v>
      </c>
      <c r="AW774" s="12" t="s">
        <v>36</v>
      </c>
      <c r="AX774" s="12" t="s">
        <v>75</v>
      </c>
      <c r="AY774" s="196" t="s">
        <v>149</v>
      </c>
    </row>
    <row r="775" spans="2:51" s="12" customFormat="1" ht="12">
      <c r="B775" s="195"/>
      <c r="D775" s="192" t="s">
        <v>160</v>
      </c>
      <c r="E775" s="196" t="s">
        <v>3</v>
      </c>
      <c r="F775" s="197" t="s">
        <v>205</v>
      </c>
      <c r="H775" s="196" t="s">
        <v>3</v>
      </c>
      <c r="I775" s="198"/>
      <c r="L775" s="195"/>
      <c r="M775" s="199"/>
      <c r="N775" s="200"/>
      <c r="O775" s="200"/>
      <c r="P775" s="200"/>
      <c r="Q775" s="200"/>
      <c r="R775" s="200"/>
      <c r="S775" s="200"/>
      <c r="T775" s="201"/>
      <c r="AT775" s="196" t="s">
        <v>160</v>
      </c>
      <c r="AU775" s="196" t="s">
        <v>85</v>
      </c>
      <c r="AV775" s="12" t="s">
        <v>83</v>
      </c>
      <c r="AW775" s="12" t="s">
        <v>36</v>
      </c>
      <c r="AX775" s="12" t="s">
        <v>75</v>
      </c>
      <c r="AY775" s="196" t="s">
        <v>149</v>
      </c>
    </row>
    <row r="776" spans="2:51" s="12" customFormat="1" ht="12">
      <c r="B776" s="195"/>
      <c r="D776" s="192" t="s">
        <v>160</v>
      </c>
      <c r="E776" s="196" t="s">
        <v>3</v>
      </c>
      <c r="F776" s="197" t="s">
        <v>257</v>
      </c>
      <c r="H776" s="196" t="s">
        <v>3</v>
      </c>
      <c r="I776" s="198"/>
      <c r="L776" s="195"/>
      <c r="M776" s="199"/>
      <c r="N776" s="200"/>
      <c r="O776" s="200"/>
      <c r="P776" s="200"/>
      <c r="Q776" s="200"/>
      <c r="R776" s="200"/>
      <c r="S776" s="200"/>
      <c r="T776" s="201"/>
      <c r="AT776" s="196" t="s">
        <v>160</v>
      </c>
      <c r="AU776" s="196" t="s">
        <v>85</v>
      </c>
      <c r="AV776" s="12" t="s">
        <v>83</v>
      </c>
      <c r="AW776" s="12" t="s">
        <v>36</v>
      </c>
      <c r="AX776" s="12" t="s">
        <v>75</v>
      </c>
      <c r="AY776" s="196" t="s">
        <v>149</v>
      </c>
    </row>
    <row r="777" spans="2:51" s="12" customFormat="1" ht="12">
      <c r="B777" s="195"/>
      <c r="D777" s="192" t="s">
        <v>160</v>
      </c>
      <c r="E777" s="196" t="s">
        <v>3</v>
      </c>
      <c r="F777" s="197" t="s">
        <v>258</v>
      </c>
      <c r="H777" s="196" t="s">
        <v>3</v>
      </c>
      <c r="I777" s="198"/>
      <c r="L777" s="195"/>
      <c r="M777" s="199"/>
      <c r="N777" s="200"/>
      <c r="O777" s="200"/>
      <c r="P777" s="200"/>
      <c r="Q777" s="200"/>
      <c r="R777" s="200"/>
      <c r="S777" s="200"/>
      <c r="T777" s="201"/>
      <c r="AT777" s="196" t="s">
        <v>160</v>
      </c>
      <c r="AU777" s="196" t="s">
        <v>85</v>
      </c>
      <c r="AV777" s="12" t="s">
        <v>83</v>
      </c>
      <c r="AW777" s="12" t="s">
        <v>36</v>
      </c>
      <c r="AX777" s="12" t="s">
        <v>75</v>
      </c>
      <c r="AY777" s="196" t="s">
        <v>149</v>
      </c>
    </row>
    <row r="778" spans="2:51" s="13" customFormat="1" ht="12">
      <c r="B778" s="202"/>
      <c r="D778" s="192" t="s">
        <v>160</v>
      </c>
      <c r="E778" s="203" t="s">
        <v>3</v>
      </c>
      <c r="F778" s="204" t="s">
        <v>259</v>
      </c>
      <c r="H778" s="205">
        <v>6.85</v>
      </c>
      <c r="I778" s="206"/>
      <c r="L778" s="202"/>
      <c r="M778" s="207"/>
      <c r="N778" s="208"/>
      <c r="O778" s="208"/>
      <c r="P778" s="208"/>
      <c r="Q778" s="208"/>
      <c r="R778" s="208"/>
      <c r="S778" s="208"/>
      <c r="T778" s="209"/>
      <c r="AT778" s="203" t="s">
        <v>160</v>
      </c>
      <c r="AU778" s="203" t="s">
        <v>85</v>
      </c>
      <c r="AV778" s="13" t="s">
        <v>85</v>
      </c>
      <c r="AW778" s="13" t="s">
        <v>36</v>
      </c>
      <c r="AX778" s="13" t="s">
        <v>75</v>
      </c>
      <c r="AY778" s="203" t="s">
        <v>149</v>
      </c>
    </row>
    <row r="779" spans="2:51" s="13" customFormat="1" ht="12">
      <c r="B779" s="202"/>
      <c r="D779" s="192" t="s">
        <v>160</v>
      </c>
      <c r="E779" s="203" t="s">
        <v>3</v>
      </c>
      <c r="F779" s="204" t="s">
        <v>252</v>
      </c>
      <c r="H779" s="205">
        <v>-2.64</v>
      </c>
      <c r="I779" s="206"/>
      <c r="L779" s="202"/>
      <c r="M779" s="207"/>
      <c r="N779" s="208"/>
      <c r="O779" s="208"/>
      <c r="P779" s="208"/>
      <c r="Q779" s="208"/>
      <c r="R779" s="208"/>
      <c r="S779" s="208"/>
      <c r="T779" s="209"/>
      <c r="AT779" s="203" t="s">
        <v>160</v>
      </c>
      <c r="AU779" s="203" t="s">
        <v>85</v>
      </c>
      <c r="AV779" s="13" t="s">
        <v>85</v>
      </c>
      <c r="AW779" s="13" t="s">
        <v>36</v>
      </c>
      <c r="AX779" s="13" t="s">
        <v>75</v>
      </c>
      <c r="AY779" s="203" t="s">
        <v>149</v>
      </c>
    </row>
    <row r="780" spans="2:51" s="12" customFormat="1" ht="12">
      <c r="B780" s="195"/>
      <c r="D780" s="192" t="s">
        <v>160</v>
      </c>
      <c r="E780" s="196" t="s">
        <v>3</v>
      </c>
      <c r="F780" s="197" t="s">
        <v>199</v>
      </c>
      <c r="H780" s="196" t="s">
        <v>3</v>
      </c>
      <c r="I780" s="198"/>
      <c r="L780" s="195"/>
      <c r="M780" s="199"/>
      <c r="N780" s="200"/>
      <c r="O780" s="200"/>
      <c r="P780" s="200"/>
      <c r="Q780" s="200"/>
      <c r="R780" s="200"/>
      <c r="S780" s="200"/>
      <c r="T780" s="201"/>
      <c r="AT780" s="196" t="s">
        <v>160</v>
      </c>
      <c r="AU780" s="196" t="s">
        <v>85</v>
      </c>
      <c r="AV780" s="12" t="s">
        <v>83</v>
      </c>
      <c r="AW780" s="12" t="s">
        <v>36</v>
      </c>
      <c r="AX780" s="12" t="s">
        <v>75</v>
      </c>
      <c r="AY780" s="196" t="s">
        <v>149</v>
      </c>
    </row>
    <row r="781" spans="2:51" s="13" customFormat="1" ht="12">
      <c r="B781" s="202"/>
      <c r="D781" s="192" t="s">
        <v>160</v>
      </c>
      <c r="E781" s="203" t="s">
        <v>3</v>
      </c>
      <c r="F781" s="204" t="s">
        <v>260</v>
      </c>
      <c r="H781" s="205">
        <v>18.7</v>
      </c>
      <c r="I781" s="206"/>
      <c r="L781" s="202"/>
      <c r="M781" s="207"/>
      <c r="N781" s="208"/>
      <c r="O781" s="208"/>
      <c r="P781" s="208"/>
      <c r="Q781" s="208"/>
      <c r="R781" s="208"/>
      <c r="S781" s="208"/>
      <c r="T781" s="209"/>
      <c r="AT781" s="203" t="s">
        <v>160</v>
      </c>
      <c r="AU781" s="203" t="s">
        <v>85</v>
      </c>
      <c r="AV781" s="13" t="s">
        <v>85</v>
      </c>
      <c r="AW781" s="13" t="s">
        <v>36</v>
      </c>
      <c r="AX781" s="13" t="s">
        <v>75</v>
      </c>
      <c r="AY781" s="203" t="s">
        <v>149</v>
      </c>
    </row>
    <row r="782" spans="2:51" s="13" customFormat="1" ht="12">
      <c r="B782" s="202"/>
      <c r="D782" s="192" t="s">
        <v>160</v>
      </c>
      <c r="E782" s="203" t="s">
        <v>3</v>
      </c>
      <c r="F782" s="204" t="s">
        <v>261</v>
      </c>
      <c r="H782" s="205">
        <v>-4.086</v>
      </c>
      <c r="I782" s="206"/>
      <c r="L782" s="202"/>
      <c r="M782" s="207"/>
      <c r="N782" s="208"/>
      <c r="O782" s="208"/>
      <c r="P782" s="208"/>
      <c r="Q782" s="208"/>
      <c r="R782" s="208"/>
      <c r="S782" s="208"/>
      <c r="T782" s="209"/>
      <c r="AT782" s="203" t="s">
        <v>160</v>
      </c>
      <c r="AU782" s="203" t="s">
        <v>85</v>
      </c>
      <c r="AV782" s="13" t="s">
        <v>85</v>
      </c>
      <c r="AW782" s="13" t="s">
        <v>36</v>
      </c>
      <c r="AX782" s="13" t="s">
        <v>75</v>
      </c>
      <c r="AY782" s="203" t="s">
        <v>149</v>
      </c>
    </row>
    <row r="783" spans="2:51" s="14" customFormat="1" ht="12">
      <c r="B783" s="210"/>
      <c r="D783" s="192" t="s">
        <v>160</v>
      </c>
      <c r="E783" s="211" t="s">
        <v>3</v>
      </c>
      <c r="F783" s="212" t="s">
        <v>170</v>
      </c>
      <c r="H783" s="213">
        <v>57.92400000000001</v>
      </c>
      <c r="I783" s="214"/>
      <c r="L783" s="210"/>
      <c r="M783" s="215"/>
      <c r="N783" s="216"/>
      <c r="O783" s="216"/>
      <c r="P783" s="216"/>
      <c r="Q783" s="216"/>
      <c r="R783" s="216"/>
      <c r="S783" s="216"/>
      <c r="T783" s="217"/>
      <c r="AT783" s="211" t="s">
        <v>160</v>
      </c>
      <c r="AU783" s="211" t="s">
        <v>85</v>
      </c>
      <c r="AV783" s="14" t="s">
        <v>150</v>
      </c>
      <c r="AW783" s="14" t="s">
        <v>36</v>
      </c>
      <c r="AX783" s="14" t="s">
        <v>75</v>
      </c>
      <c r="AY783" s="211" t="s">
        <v>149</v>
      </c>
    </row>
    <row r="784" spans="2:51" s="13" customFormat="1" ht="12">
      <c r="B784" s="202"/>
      <c r="D784" s="192" t="s">
        <v>160</v>
      </c>
      <c r="E784" s="203" t="s">
        <v>3</v>
      </c>
      <c r="F784" s="204" t="s">
        <v>262</v>
      </c>
      <c r="H784" s="205">
        <v>58</v>
      </c>
      <c r="I784" s="206"/>
      <c r="L784" s="202"/>
      <c r="M784" s="207"/>
      <c r="N784" s="208"/>
      <c r="O784" s="208"/>
      <c r="P784" s="208"/>
      <c r="Q784" s="208"/>
      <c r="R784" s="208"/>
      <c r="S784" s="208"/>
      <c r="T784" s="209"/>
      <c r="AT784" s="203" t="s">
        <v>160</v>
      </c>
      <c r="AU784" s="203" t="s">
        <v>85</v>
      </c>
      <c r="AV784" s="13" t="s">
        <v>85</v>
      </c>
      <c r="AW784" s="13" t="s">
        <v>36</v>
      </c>
      <c r="AX784" s="13" t="s">
        <v>83</v>
      </c>
      <c r="AY784" s="203" t="s">
        <v>149</v>
      </c>
    </row>
    <row r="785" spans="2:65" s="1" customFormat="1" ht="24" customHeight="1">
      <c r="B785" s="178"/>
      <c r="C785" s="179" t="s">
        <v>704</v>
      </c>
      <c r="D785" s="179" t="s">
        <v>152</v>
      </c>
      <c r="E785" s="180" t="s">
        <v>705</v>
      </c>
      <c r="F785" s="181" t="s">
        <v>706</v>
      </c>
      <c r="G785" s="182" t="s">
        <v>182</v>
      </c>
      <c r="H785" s="183">
        <v>13.1</v>
      </c>
      <c r="I785" s="184"/>
      <c r="J785" s="185">
        <f>ROUND(I785*H785,2)</f>
        <v>0</v>
      </c>
      <c r="K785" s="181" t="s">
        <v>156</v>
      </c>
      <c r="L785" s="38"/>
      <c r="M785" s="186" t="s">
        <v>3</v>
      </c>
      <c r="N785" s="187" t="s">
        <v>46</v>
      </c>
      <c r="O785" s="71"/>
      <c r="P785" s="188">
        <f>O785*H785</f>
        <v>0</v>
      </c>
      <c r="Q785" s="188">
        <v>0.0091</v>
      </c>
      <c r="R785" s="188">
        <f>Q785*H785</f>
        <v>0.11921</v>
      </c>
      <c r="S785" s="188">
        <v>0</v>
      </c>
      <c r="T785" s="189">
        <f>S785*H785</f>
        <v>0</v>
      </c>
      <c r="AR785" s="190" t="s">
        <v>295</v>
      </c>
      <c r="AT785" s="190" t="s">
        <v>152</v>
      </c>
      <c r="AU785" s="190" t="s">
        <v>85</v>
      </c>
      <c r="AY785" s="19" t="s">
        <v>149</v>
      </c>
      <c r="BE785" s="191">
        <f>IF(N785="základní",J785,0)</f>
        <v>0</v>
      </c>
      <c r="BF785" s="191">
        <f>IF(N785="snížená",J785,0)</f>
        <v>0</v>
      </c>
      <c r="BG785" s="191">
        <f>IF(N785="zákl. přenesená",J785,0)</f>
        <v>0</v>
      </c>
      <c r="BH785" s="191">
        <f>IF(N785="sníž. přenesená",J785,0)</f>
        <v>0</v>
      </c>
      <c r="BI785" s="191">
        <f>IF(N785="nulová",J785,0)</f>
        <v>0</v>
      </c>
      <c r="BJ785" s="19" t="s">
        <v>83</v>
      </c>
      <c r="BK785" s="191">
        <f>ROUND(I785*H785,2)</f>
        <v>0</v>
      </c>
      <c r="BL785" s="19" t="s">
        <v>295</v>
      </c>
      <c r="BM785" s="190" t="s">
        <v>707</v>
      </c>
    </row>
    <row r="786" spans="2:47" s="1" customFormat="1" ht="12">
      <c r="B786" s="38"/>
      <c r="D786" s="192" t="s">
        <v>158</v>
      </c>
      <c r="F786" s="193" t="s">
        <v>708</v>
      </c>
      <c r="I786" s="123"/>
      <c r="L786" s="38"/>
      <c r="M786" s="194"/>
      <c r="N786" s="71"/>
      <c r="O786" s="71"/>
      <c r="P786" s="71"/>
      <c r="Q786" s="71"/>
      <c r="R786" s="71"/>
      <c r="S786" s="71"/>
      <c r="T786" s="72"/>
      <c r="AT786" s="19" t="s">
        <v>158</v>
      </c>
      <c r="AU786" s="19" t="s">
        <v>85</v>
      </c>
    </row>
    <row r="787" spans="2:51" s="12" customFormat="1" ht="12">
      <c r="B787" s="195"/>
      <c r="D787" s="192" t="s">
        <v>160</v>
      </c>
      <c r="E787" s="196" t="s">
        <v>3</v>
      </c>
      <c r="F787" s="197" t="s">
        <v>161</v>
      </c>
      <c r="H787" s="196" t="s">
        <v>3</v>
      </c>
      <c r="I787" s="198"/>
      <c r="L787" s="195"/>
      <c r="M787" s="199"/>
      <c r="N787" s="200"/>
      <c r="O787" s="200"/>
      <c r="P787" s="200"/>
      <c r="Q787" s="200"/>
      <c r="R787" s="200"/>
      <c r="S787" s="200"/>
      <c r="T787" s="201"/>
      <c r="AT787" s="196" t="s">
        <v>160</v>
      </c>
      <c r="AU787" s="196" t="s">
        <v>85</v>
      </c>
      <c r="AV787" s="12" t="s">
        <v>83</v>
      </c>
      <c r="AW787" s="12" t="s">
        <v>36</v>
      </c>
      <c r="AX787" s="12" t="s">
        <v>75</v>
      </c>
      <c r="AY787" s="196" t="s">
        <v>149</v>
      </c>
    </row>
    <row r="788" spans="2:51" s="12" customFormat="1" ht="12">
      <c r="B788" s="195"/>
      <c r="D788" s="192" t="s">
        <v>160</v>
      </c>
      <c r="E788" s="196" t="s">
        <v>3</v>
      </c>
      <c r="F788" s="197" t="s">
        <v>709</v>
      </c>
      <c r="H788" s="196" t="s">
        <v>3</v>
      </c>
      <c r="I788" s="198"/>
      <c r="L788" s="195"/>
      <c r="M788" s="199"/>
      <c r="N788" s="200"/>
      <c r="O788" s="200"/>
      <c r="P788" s="200"/>
      <c r="Q788" s="200"/>
      <c r="R788" s="200"/>
      <c r="S788" s="200"/>
      <c r="T788" s="201"/>
      <c r="AT788" s="196" t="s">
        <v>160</v>
      </c>
      <c r="AU788" s="196" t="s">
        <v>85</v>
      </c>
      <c r="AV788" s="12" t="s">
        <v>83</v>
      </c>
      <c r="AW788" s="12" t="s">
        <v>36</v>
      </c>
      <c r="AX788" s="12" t="s">
        <v>75</v>
      </c>
      <c r="AY788" s="196" t="s">
        <v>149</v>
      </c>
    </row>
    <row r="789" spans="2:51" s="12" customFormat="1" ht="12">
      <c r="B789" s="195"/>
      <c r="D789" s="192" t="s">
        <v>160</v>
      </c>
      <c r="E789" s="196" t="s">
        <v>3</v>
      </c>
      <c r="F789" s="197" t="s">
        <v>710</v>
      </c>
      <c r="H789" s="196" t="s">
        <v>3</v>
      </c>
      <c r="I789" s="198"/>
      <c r="L789" s="195"/>
      <c r="M789" s="199"/>
      <c r="N789" s="200"/>
      <c r="O789" s="200"/>
      <c r="P789" s="200"/>
      <c r="Q789" s="200"/>
      <c r="R789" s="200"/>
      <c r="S789" s="200"/>
      <c r="T789" s="201"/>
      <c r="AT789" s="196" t="s">
        <v>160</v>
      </c>
      <c r="AU789" s="196" t="s">
        <v>85</v>
      </c>
      <c r="AV789" s="12" t="s">
        <v>83</v>
      </c>
      <c r="AW789" s="12" t="s">
        <v>36</v>
      </c>
      <c r="AX789" s="12" t="s">
        <v>75</v>
      </c>
      <c r="AY789" s="196" t="s">
        <v>149</v>
      </c>
    </row>
    <row r="790" spans="2:51" s="12" customFormat="1" ht="12">
      <c r="B790" s="195"/>
      <c r="D790" s="192" t="s">
        <v>160</v>
      </c>
      <c r="E790" s="196" t="s">
        <v>3</v>
      </c>
      <c r="F790" s="197" t="s">
        <v>711</v>
      </c>
      <c r="H790" s="196" t="s">
        <v>3</v>
      </c>
      <c r="I790" s="198"/>
      <c r="L790" s="195"/>
      <c r="M790" s="199"/>
      <c r="N790" s="200"/>
      <c r="O790" s="200"/>
      <c r="P790" s="200"/>
      <c r="Q790" s="200"/>
      <c r="R790" s="200"/>
      <c r="S790" s="200"/>
      <c r="T790" s="201"/>
      <c r="AT790" s="196" t="s">
        <v>160</v>
      </c>
      <c r="AU790" s="196" t="s">
        <v>85</v>
      </c>
      <c r="AV790" s="12" t="s">
        <v>83</v>
      </c>
      <c r="AW790" s="12" t="s">
        <v>36</v>
      </c>
      <c r="AX790" s="12" t="s">
        <v>75</v>
      </c>
      <c r="AY790" s="196" t="s">
        <v>149</v>
      </c>
    </row>
    <row r="791" spans="2:51" s="12" customFormat="1" ht="12">
      <c r="B791" s="195"/>
      <c r="D791" s="192" t="s">
        <v>160</v>
      </c>
      <c r="E791" s="196" t="s">
        <v>3</v>
      </c>
      <c r="F791" s="197" t="s">
        <v>267</v>
      </c>
      <c r="H791" s="196" t="s">
        <v>3</v>
      </c>
      <c r="I791" s="198"/>
      <c r="L791" s="195"/>
      <c r="M791" s="199"/>
      <c r="N791" s="200"/>
      <c r="O791" s="200"/>
      <c r="P791" s="200"/>
      <c r="Q791" s="200"/>
      <c r="R791" s="200"/>
      <c r="S791" s="200"/>
      <c r="T791" s="201"/>
      <c r="AT791" s="196" t="s">
        <v>160</v>
      </c>
      <c r="AU791" s="196" t="s">
        <v>85</v>
      </c>
      <c r="AV791" s="12" t="s">
        <v>83</v>
      </c>
      <c r="AW791" s="12" t="s">
        <v>36</v>
      </c>
      <c r="AX791" s="12" t="s">
        <v>75</v>
      </c>
      <c r="AY791" s="196" t="s">
        <v>149</v>
      </c>
    </row>
    <row r="792" spans="2:51" s="12" customFormat="1" ht="12">
      <c r="B792" s="195"/>
      <c r="D792" s="192" t="s">
        <v>160</v>
      </c>
      <c r="E792" s="196" t="s">
        <v>3</v>
      </c>
      <c r="F792" s="197" t="s">
        <v>186</v>
      </c>
      <c r="H792" s="196" t="s">
        <v>3</v>
      </c>
      <c r="I792" s="198"/>
      <c r="L792" s="195"/>
      <c r="M792" s="199"/>
      <c r="N792" s="200"/>
      <c r="O792" s="200"/>
      <c r="P792" s="200"/>
      <c r="Q792" s="200"/>
      <c r="R792" s="200"/>
      <c r="S792" s="200"/>
      <c r="T792" s="201"/>
      <c r="AT792" s="196" t="s">
        <v>160</v>
      </c>
      <c r="AU792" s="196" t="s">
        <v>85</v>
      </c>
      <c r="AV792" s="12" t="s">
        <v>83</v>
      </c>
      <c r="AW792" s="12" t="s">
        <v>36</v>
      </c>
      <c r="AX792" s="12" t="s">
        <v>75</v>
      </c>
      <c r="AY792" s="196" t="s">
        <v>149</v>
      </c>
    </row>
    <row r="793" spans="2:51" s="12" customFormat="1" ht="12">
      <c r="B793" s="195"/>
      <c r="D793" s="192" t="s">
        <v>160</v>
      </c>
      <c r="E793" s="196" t="s">
        <v>3</v>
      </c>
      <c r="F793" s="197" t="s">
        <v>187</v>
      </c>
      <c r="H793" s="196" t="s">
        <v>3</v>
      </c>
      <c r="I793" s="198"/>
      <c r="L793" s="195"/>
      <c r="M793" s="199"/>
      <c r="N793" s="200"/>
      <c r="O793" s="200"/>
      <c r="P793" s="200"/>
      <c r="Q793" s="200"/>
      <c r="R793" s="200"/>
      <c r="S793" s="200"/>
      <c r="T793" s="201"/>
      <c r="AT793" s="196" t="s">
        <v>160</v>
      </c>
      <c r="AU793" s="196" t="s">
        <v>85</v>
      </c>
      <c r="AV793" s="12" t="s">
        <v>83</v>
      </c>
      <c r="AW793" s="12" t="s">
        <v>36</v>
      </c>
      <c r="AX793" s="12" t="s">
        <v>75</v>
      </c>
      <c r="AY793" s="196" t="s">
        <v>149</v>
      </c>
    </row>
    <row r="794" spans="2:51" s="12" customFormat="1" ht="12">
      <c r="B794" s="195"/>
      <c r="D794" s="192" t="s">
        <v>160</v>
      </c>
      <c r="E794" s="196" t="s">
        <v>3</v>
      </c>
      <c r="F794" s="197" t="s">
        <v>269</v>
      </c>
      <c r="H794" s="196" t="s">
        <v>3</v>
      </c>
      <c r="I794" s="198"/>
      <c r="L794" s="195"/>
      <c r="M794" s="199"/>
      <c r="N794" s="200"/>
      <c r="O794" s="200"/>
      <c r="P794" s="200"/>
      <c r="Q794" s="200"/>
      <c r="R794" s="200"/>
      <c r="S794" s="200"/>
      <c r="T794" s="201"/>
      <c r="AT794" s="196" t="s">
        <v>160</v>
      </c>
      <c r="AU794" s="196" t="s">
        <v>85</v>
      </c>
      <c r="AV794" s="12" t="s">
        <v>83</v>
      </c>
      <c r="AW794" s="12" t="s">
        <v>36</v>
      </c>
      <c r="AX794" s="12" t="s">
        <v>75</v>
      </c>
      <c r="AY794" s="196" t="s">
        <v>149</v>
      </c>
    </row>
    <row r="795" spans="2:51" s="12" customFormat="1" ht="12">
      <c r="B795" s="195"/>
      <c r="D795" s="192" t="s">
        <v>160</v>
      </c>
      <c r="E795" s="196" t="s">
        <v>3</v>
      </c>
      <c r="F795" s="197" t="s">
        <v>250</v>
      </c>
      <c r="H795" s="196" t="s">
        <v>3</v>
      </c>
      <c r="I795" s="198"/>
      <c r="L795" s="195"/>
      <c r="M795" s="199"/>
      <c r="N795" s="200"/>
      <c r="O795" s="200"/>
      <c r="P795" s="200"/>
      <c r="Q795" s="200"/>
      <c r="R795" s="200"/>
      <c r="S795" s="200"/>
      <c r="T795" s="201"/>
      <c r="AT795" s="196" t="s">
        <v>160</v>
      </c>
      <c r="AU795" s="196" t="s">
        <v>85</v>
      </c>
      <c r="AV795" s="12" t="s">
        <v>83</v>
      </c>
      <c r="AW795" s="12" t="s">
        <v>36</v>
      </c>
      <c r="AX795" s="12" t="s">
        <v>75</v>
      </c>
      <c r="AY795" s="196" t="s">
        <v>149</v>
      </c>
    </row>
    <row r="796" spans="2:51" s="12" customFormat="1" ht="12">
      <c r="B796" s="195"/>
      <c r="D796" s="192" t="s">
        <v>160</v>
      </c>
      <c r="E796" s="196" t="s">
        <v>3</v>
      </c>
      <c r="F796" s="197" t="s">
        <v>270</v>
      </c>
      <c r="H796" s="196" t="s">
        <v>3</v>
      </c>
      <c r="I796" s="198"/>
      <c r="L796" s="195"/>
      <c r="M796" s="199"/>
      <c r="N796" s="200"/>
      <c r="O796" s="200"/>
      <c r="P796" s="200"/>
      <c r="Q796" s="200"/>
      <c r="R796" s="200"/>
      <c r="S796" s="200"/>
      <c r="T796" s="201"/>
      <c r="AT796" s="196" t="s">
        <v>160</v>
      </c>
      <c r="AU796" s="196" t="s">
        <v>85</v>
      </c>
      <c r="AV796" s="12" t="s">
        <v>83</v>
      </c>
      <c r="AW796" s="12" t="s">
        <v>36</v>
      </c>
      <c r="AX796" s="12" t="s">
        <v>75</v>
      </c>
      <c r="AY796" s="196" t="s">
        <v>149</v>
      </c>
    </row>
    <row r="797" spans="2:51" s="13" customFormat="1" ht="12">
      <c r="B797" s="202"/>
      <c r="D797" s="192" t="s">
        <v>160</v>
      </c>
      <c r="E797" s="203" t="s">
        <v>3</v>
      </c>
      <c r="F797" s="204" t="s">
        <v>271</v>
      </c>
      <c r="H797" s="205">
        <v>2.64</v>
      </c>
      <c r="I797" s="206"/>
      <c r="L797" s="202"/>
      <c r="M797" s="207"/>
      <c r="N797" s="208"/>
      <c r="O797" s="208"/>
      <c r="P797" s="208"/>
      <c r="Q797" s="208"/>
      <c r="R797" s="208"/>
      <c r="S797" s="208"/>
      <c r="T797" s="209"/>
      <c r="AT797" s="203" t="s">
        <v>160</v>
      </c>
      <c r="AU797" s="203" t="s">
        <v>85</v>
      </c>
      <c r="AV797" s="13" t="s">
        <v>85</v>
      </c>
      <c r="AW797" s="13" t="s">
        <v>36</v>
      </c>
      <c r="AX797" s="13" t="s">
        <v>75</v>
      </c>
      <c r="AY797" s="203" t="s">
        <v>149</v>
      </c>
    </row>
    <row r="798" spans="2:51" s="12" customFormat="1" ht="12">
      <c r="B798" s="195"/>
      <c r="D798" s="192" t="s">
        <v>160</v>
      </c>
      <c r="E798" s="196" t="s">
        <v>3</v>
      </c>
      <c r="F798" s="197" t="s">
        <v>253</v>
      </c>
      <c r="H798" s="196" t="s">
        <v>3</v>
      </c>
      <c r="I798" s="198"/>
      <c r="L798" s="195"/>
      <c r="M798" s="199"/>
      <c r="N798" s="200"/>
      <c r="O798" s="200"/>
      <c r="P798" s="200"/>
      <c r="Q798" s="200"/>
      <c r="R798" s="200"/>
      <c r="S798" s="200"/>
      <c r="T798" s="201"/>
      <c r="AT798" s="196" t="s">
        <v>160</v>
      </c>
      <c r="AU798" s="196" t="s">
        <v>85</v>
      </c>
      <c r="AV798" s="12" t="s">
        <v>83</v>
      </c>
      <c r="AW798" s="12" t="s">
        <v>36</v>
      </c>
      <c r="AX798" s="12" t="s">
        <v>75</v>
      </c>
      <c r="AY798" s="196" t="s">
        <v>149</v>
      </c>
    </row>
    <row r="799" spans="2:51" s="12" customFormat="1" ht="12">
      <c r="B799" s="195"/>
      <c r="D799" s="192" t="s">
        <v>160</v>
      </c>
      <c r="E799" s="196" t="s">
        <v>3</v>
      </c>
      <c r="F799" s="197" t="s">
        <v>272</v>
      </c>
      <c r="H799" s="196" t="s">
        <v>3</v>
      </c>
      <c r="I799" s="198"/>
      <c r="L799" s="195"/>
      <c r="M799" s="199"/>
      <c r="N799" s="200"/>
      <c r="O799" s="200"/>
      <c r="P799" s="200"/>
      <c r="Q799" s="200"/>
      <c r="R799" s="200"/>
      <c r="S799" s="200"/>
      <c r="T799" s="201"/>
      <c r="AT799" s="196" t="s">
        <v>160</v>
      </c>
      <c r="AU799" s="196" t="s">
        <v>85</v>
      </c>
      <c r="AV799" s="12" t="s">
        <v>83</v>
      </c>
      <c r="AW799" s="12" t="s">
        <v>36</v>
      </c>
      <c r="AX799" s="12" t="s">
        <v>75</v>
      </c>
      <c r="AY799" s="196" t="s">
        <v>149</v>
      </c>
    </row>
    <row r="800" spans="2:51" s="12" customFormat="1" ht="12">
      <c r="B800" s="195"/>
      <c r="D800" s="192" t="s">
        <v>160</v>
      </c>
      <c r="E800" s="196" t="s">
        <v>3</v>
      </c>
      <c r="F800" s="197" t="s">
        <v>255</v>
      </c>
      <c r="H800" s="196" t="s">
        <v>3</v>
      </c>
      <c r="I800" s="198"/>
      <c r="L800" s="195"/>
      <c r="M800" s="199"/>
      <c r="N800" s="200"/>
      <c r="O800" s="200"/>
      <c r="P800" s="200"/>
      <c r="Q800" s="200"/>
      <c r="R800" s="200"/>
      <c r="S800" s="200"/>
      <c r="T800" s="201"/>
      <c r="AT800" s="196" t="s">
        <v>160</v>
      </c>
      <c r="AU800" s="196" t="s">
        <v>85</v>
      </c>
      <c r="AV800" s="12" t="s">
        <v>83</v>
      </c>
      <c r="AW800" s="12" t="s">
        <v>36</v>
      </c>
      <c r="AX800" s="12" t="s">
        <v>75</v>
      </c>
      <c r="AY800" s="196" t="s">
        <v>149</v>
      </c>
    </row>
    <row r="801" spans="2:51" s="13" customFormat="1" ht="12">
      <c r="B801" s="202"/>
      <c r="D801" s="192" t="s">
        <v>160</v>
      </c>
      <c r="E801" s="203" t="s">
        <v>3</v>
      </c>
      <c r="F801" s="204" t="s">
        <v>273</v>
      </c>
      <c r="H801" s="205">
        <v>1.1</v>
      </c>
      <c r="I801" s="206"/>
      <c r="L801" s="202"/>
      <c r="M801" s="207"/>
      <c r="N801" s="208"/>
      <c r="O801" s="208"/>
      <c r="P801" s="208"/>
      <c r="Q801" s="208"/>
      <c r="R801" s="208"/>
      <c r="S801" s="208"/>
      <c r="T801" s="209"/>
      <c r="AT801" s="203" t="s">
        <v>160</v>
      </c>
      <c r="AU801" s="203" t="s">
        <v>85</v>
      </c>
      <c r="AV801" s="13" t="s">
        <v>85</v>
      </c>
      <c r="AW801" s="13" t="s">
        <v>36</v>
      </c>
      <c r="AX801" s="13" t="s">
        <v>75</v>
      </c>
      <c r="AY801" s="203" t="s">
        <v>149</v>
      </c>
    </row>
    <row r="802" spans="2:51" s="12" customFormat="1" ht="12">
      <c r="B802" s="195"/>
      <c r="D802" s="192" t="s">
        <v>160</v>
      </c>
      <c r="E802" s="196" t="s">
        <v>3</v>
      </c>
      <c r="F802" s="197" t="s">
        <v>205</v>
      </c>
      <c r="H802" s="196" t="s">
        <v>3</v>
      </c>
      <c r="I802" s="198"/>
      <c r="L802" s="195"/>
      <c r="M802" s="199"/>
      <c r="N802" s="200"/>
      <c r="O802" s="200"/>
      <c r="P802" s="200"/>
      <c r="Q802" s="200"/>
      <c r="R802" s="200"/>
      <c r="S802" s="200"/>
      <c r="T802" s="201"/>
      <c r="AT802" s="196" t="s">
        <v>160</v>
      </c>
      <c r="AU802" s="196" t="s">
        <v>85</v>
      </c>
      <c r="AV802" s="12" t="s">
        <v>83</v>
      </c>
      <c r="AW802" s="12" t="s">
        <v>36</v>
      </c>
      <c r="AX802" s="12" t="s">
        <v>75</v>
      </c>
      <c r="AY802" s="196" t="s">
        <v>149</v>
      </c>
    </row>
    <row r="803" spans="2:51" s="13" customFormat="1" ht="12">
      <c r="B803" s="202"/>
      <c r="D803" s="192" t="s">
        <v>160</v>
      </c>
      <c r="E803" s="203" t="s">
        <v>3</v>
      </c>
      <c r="F803" s="204" t="s">
        <v>274</v>
      </c>
      <c r="H803" s="205">
        <v>2.6</v>
      </c>
      <c r="I803" s="206"/>
      <c r="L803" s="202"/>
      <c r="M803" s="207"/>
      <c r="N803" s="208"/>
      <c r="O803" s="208"/>
      <c r="P803" s="208"/>
      <c r="Q803" s="208"/>
      <c r="R803" s="208"/>
      <c r="S803" s="208"/>
      <c r="T803" s="209"/>
      <c r="AT803" s="203" t="s">
        <v>160</v>
      </c>
      <c r="AU803" s="203" t="s">
        <v>85</v>
      </c>
      <c r="AV803" s="13" t="s">
        <v>85</v>
      </c>
      <c r="AW803" s="13" t="s">
        <v>36</v>
      </c>
      <c r="AX803" s="13" t="s">
        <v>75</v>
      </c>
      <c r="AY803" s="203" t="s">
        <v>149</v>
      </c>
    </row>
    <row r="804" spans="2:51" s="12" customFormat="1" ht="12">
      <c r="B804" s="195"/>
      <c r="D804" s="192" t="s">
        <v>160</v>
      </c>
      <c r="E804" s="196" t="s">
        <v>3</v>
      </c>
      <c r="F804" s="197" t="s">
        <v>258</v>
      </c>
      <c r="H804" s="196" t="s">
        <v>3</v>
      </c>
      <c r="I804" s="198"/>
      <c r="L804" s="195"/>
      <c r="M804" s="199"/>
      <c r="N804" s="200"/>
      <c r="O804" s="200"/>
      <c r="P804" s="200"/>
      <c r="Q804" s="200"/>
      <c r="R804" s="200"/>
      <c r="S804" s="200"/>
      <c r="T804" s="201"/>
      <c r="AT804" s="196" t="s">
        <v>160</v>
      </c>
      <c r="AU804" s="196" t="s">
        <v>85</v>
      </c>
      <c r="AV804" s="12" t="s">
        <v>83</v>
      </c>
      <c r="AW804" s="12" t="s">
        <v>36</v>
      </c>
      <c r="AX804" s="12" t="s">
        <v>75</v>
      </c>
      <c r="AY804" s="196" t="s">
        <v>149</v>
      </c>
    </row>
    <row r="805" spans="2:51" s="12" customFormat="1" ht="12">
      <c r="B805" s="195"/>
      <c r="D805" s="192" t="s">
        <v>160</v>
      </c>
      <c r="E805" s="196" t="s">
        <v>3</v>
      </c>
      <c r="F805" s="197" t="s">
        <v>275</v>
      </c>
      <c r="H805" s="196" t="s">
        <v>3</v>
      </c>
      <c r="I805" s="198"/>
      <c r="L805" s="195"/>
      <c r="M805" s="199"/>
      <c r="N805" s="200"/>
      <c r="O805" s="200"/>
      <c r="P805" s="200"/>
      <c r="Q805" s="200"/>
      <c r="R805" s="200"/>
      <c r="S805" s="200"/>
      <c r="T805" s="201"/>
      <c r="AT805" s="196" t="s">
        <v>160</v>
      </c>
      <c r="AU805" s="196" t="s">
        <v>85</v>
      </c>
      <c r="AV805" s="12" t="s">
        <v>83</v>
      </c>
      <c r="AW805" s="12" t="s">
        <v>36</v>
      </c>
      <c r="AX805" s="12" t="s">
        <v>75</v>
      </c>
      <c r="AY805" s="196" t="s">
        <v>149</v>
      </c>
    </row>
    <row r="806" spans="2:51" s="13" customFormat="1" ht="12">
      <c r="B806" s="202"/>
      <c r="D806" s="192" t="s">
        <v>160</v>
      </c>
      <c r="E806" s="203" t="s">
        <v>3</v>
      </c>
      <c r="F806" s="204" t="s">
        <v>271</v>
      </c>
      <c r="H806" s="205">
        <v>2.64</v>
      </c>
      <c r="I806" s="206"/>
      <c r="L806" s="202"/>
      <c r="M806" s="207"/>
      <c r="N806" s="208"/>
      <c r="O806" s="208"/>
      <c r="P806" s="208"/>
      <c r="Q806" s="208"/>
      <c r="R806" s="208"/>
      <c r="S806" s="208"/>
      <c r="T806" s="209"/>
      <c r="AT806" s="203" t="s">
        <v>160</v>
      </c>
      <c r="AU806" s="203" t="s">
        <v>85</v>
      </c>
      <c r="AV806" s="13" t="s">
        <v>85</v>
      </c>
      <c r="AW806" s="13" t="s">
        <v>36</v>
      </c>
      <c r="AX806" s="13" t="s">
        <v>75</v>
      </c>
      <c r="AY806" s="203" t="s">
        <v>149</v>
      </c>
    </row>
    <row r="807" spans="2:51" s="12" customFormat="1" ht="12">
      <c r="B807" s="195"/>
      <c r="D807" s="192" t="s">
        <v>160</v>
      </c>
      <c r="E807" s="196" t="s">
        <v>3</v>
      </c>
      <c r="F807" s="197" t="s">
        <v>199</v>
      </c>
      <c r="H807" s="196" t="s">
        <v>3</v>
      </c>
      <c r="I807" s="198"/>
      <c r="L807" s="195"/>
      <c r="M807" s="199"/>
      <c r="N807" s="200"/>
      <c r="O807" s="200"/>
      <c r="P807" s="200"/>
      <c r="Q807" s="200"/>
      <c r="R807" s="200"/>
      <c r="S807" s="200"/>
      <c r="T807" s="201"/>
      <c r="AT807" s="196" t="s">
        <v>160</v>
      </c>
      <c r="AU807" s="196" t="s">
        <v>85</v>
      </c>
      <c r="AV807" s="12" t="s">
        <v>83</v>
      </c>
      <c r="AW807" s="12" t="s">
        <v>36</v>
      </c>
      <c r="AX807" s="12" t="s">
        <v>75</v>
      </c>
      <c r="AY807" s="196" t="s">
        <v>149</v>
      </c>
    </row>
    <row r="808" spans="2:51" s="12" customFormat="1" ht="12">
      <c r="B808" s="195"/>
      <c r="D808" s="192" t="s">
        <v>160</v>
      </c>
      <c r="E808" s="196" t="s">
        <v>3</v>
      </c>
      <c r="F808" s="197" t="s">
        <v>276</v>
      </c>
      <c r="H808" s="196" t="s">
        <v>3</v>
      </c>
      <c r="I808" s="198"/>
      <c r="L808" s="195"/>
      <c r="M808" s="199"/>
      <c r="N808" s="200"/>
      <c r="O808" s="200"/>
      <c r="P808" s="200"/>
      <c r="Q808" s="200"/>
      <c r="R808" s="200"/>
      <c r="S808" s="200"/>
      <c r="T808" s="201"/>
      <c r="AT808" s="196" t="s">
        <v>160</v>
      </c>
      <c r="AU808" s="196" t="s">
        <v>85</v>
      </c>
      <c r="AV808" s="12" t="s">
        <v>83</v>
      </c>
      <c r="AW808" s="12" t="s">
        <v>36</v>
      </c>
      <c r="AX808" s="12" t="s">
        <v>75</v>
      </c>
      <c r="AY808" s="196" t="s">
        <v>149</v>
      </c>
    </row>
    <row r="809" spans="2:51" s="13" customFormat="1" ht="12">
      <c r="B809" s="202"/>
      <c r="D809" s="192" t="s">
        <v>160</v>
      </c>
      <c r="E809" s="203" t="s">
        <v>3</v>
      </c>
      <c r="F809" s="204" t="s">
        <v>277</v>
      </c>
      <c r="H809" s="205">
        <v>4.086</v>
      </c>
      <c r="I809" s="206"/>
      <c r="L809" s="202"/>
      <c r="M809" s="207"/>
      <c r="N809" s="208"/>
      <c r="O809" s="208"/>
      <c r="P809" s="208"/>
      <c r="Q809" s="208"/>
      <c r="R809" s="208"/>
      <c r="S809" s="208"/>
      <c r="T809" s="209"/>
      <c r="AT809" s="203" t="s">
        <v>160</v>
      </c>
      <c r="AU809" s="203" t="s">
        <v>85</v>
      </c>
      <c r="AV809" s="13" t="s">
        <v>85</v>
      </c>
      <c r="AW809" s="13" t="s">
        <v>36</v>
      </c>
      <c r="AX809" s="13" t="s">
        <v>75</v>
      </c>
      <c r="AY809" s="203" t="s">
        <v>149</v>
      </c>
    </row>
    <row r="810" spans="2:51" s="14" customFormat="1" ht="12">
      <c r="B810" s="210"/>
      <c r="D810" s="192" t="s">
        <v>160</v>
      </c>
      <c r="E810" s="211" t="s">
        <v>3</v>
      </c>
      <c r="F810" s="212" t="s">
        <v>170</v>
      </c>
      <c r="H810" s="213">
        <v>13.066</v>
      </c>
      <c r="I810" s="214"/>
      <c r="L810" s="210"/>
      <c r="M810" s="215"/>
      <c r="N810" s="216"/>
      <c r="O810" s="216"/>
      <c r="P810" s="216"/>
      <c r="Q810" s="216"/>
      <c r="R810" s="216"/>
      <c r="S810" s="216"/>
      <c r="T810" s="217"/>
      <c r="AT810" s="211" t="s">
        <v>160</v>
      </c>
      <c r="AU810" s="211" t="s">
        <v>85</v>
      </c>
      <c r="AV810" s="14" t="s">
        <v>150</v>
      </c>
      <c r="AW810" s="14" t="s">
        <v>36</v>
      </c>
      <c r="AX810" s="14" t="s">
        <v>75</v>
      </c>
      <c r="AY810" s="211" t="s">
        <v>149</v>
      </c>
    </row>
    <row r="811" spans="2:51" s="13" customFormat="1" ht="12">
      <c r="B811" s="202"/>
      <c r="D811" s="192" t="s">
        <v>160</v>
      </c>
      <c r="E811" s="203" t="s">
        <v>3</v>
      </c>
      <c r="F811" s="204" t="s">
        <v>278</v>
      </c>
      <c r="H811" s="205">
        <v>13.1</v>
      </c>
      <c r="I811" s="206"/>
      <c r="L811" s="202"/>
      <c r="M811" s="207"/>
      <c r="N811" s="208"/>
      <c r="O811" s="208"/>
      <c r="P811" s="208"/>
      <c r="Q811" s="208"/>
      <c r="R811" s="208"/>
      <c r="S811" s="208"/>
      <c r="T811" s="209"/>
      <c r="AT811" s="203" t="s">
        <v>160</v>
      </c>
      <c r="AU811" s="203" t="s">
        <v>85</v>
      </c>
      <c r="AV811" s="13" t="s">
        <v>85</v>
      </c>
      <c r="AW811" s="13" t="s">
        <v>36</v>
      </c>
      <c r="AX811" s="13" t="s">
        <v>83</v>
      </c>
      <c r="AY811" s="203" t="s">
        <v>149</v>
      </c>
    </row>
    <row r="812" spans="2:65" s="1" customFormat="1" ht="16.5" customHeight="1">
      <c r="B812" s="178"/>
      <c r="C812" s="218" t="s">
        <v>712</v>
      </c>
      <c r="D812" s="218" t="s">
        <v>171</v>
      </c>
      <c r="E812" s="219" t="s">
        <v>713</v>
      </c>
      <c r="F812" s="220" t="s">
        <v>714</v>
      </c>
      <c r="G812" s="221" t="s">
        <v>182</v>
      </c>
      <c r="H812" s="222">
        <v>15.065</v>
      </c>
      <c r="I812" s="223"/>
      <c r="J812" s="224">
        <f>ROUND(I812*H812,2)</f>
        <v>0</v>
      </c>
      <c r="K812" s="220" t="s">
        <v>3</v>
      </c>
      <c r="L812" s="225"/>
      <c r="M812" s="226" t="s">
        <v>3</v>
      </c>
      <c r="N812" s="227" t="s">
        <v>46</v>
      </c>
      <c r="O812" s="71"/>
      <c r="P812" s="188">
        <f>O812*H812</f>
        <v>0</v>
      </c>
      <c r="Q812" s="188">
        <v>0.02875</v>
      </c>
      <c r="R812" s="188">
        <f>Q812*H812</f>
        <v>0.43311875</v>
      </c>
      <c r="S812" s="188">
        <v>0</v>
      </c>
      <c r="T812" s="189">
        <f>S812*H812</f>
        <v>0</v>
      </c>
      <c r="AR812" s="190" t="s">
        <v>391</v>
      </c>
      <c r="AT812" s="190" t="s">
        <v>171</v>
      </c>
      <c r="AU812" s="190" t="s">
        <v>85</v>
      </c>
      <c r="AY812" s="19" t="s">
        <v>149</v>
      </c>
      <c r="BE812" s="191">
        <f>IF(N812="základní",J812,0)</f>
        <v>0</v>
      </c>
      <c r="BF812" s="191">
        <f>IF(N812="snížená",J812,0)</f>
        <v>0</v>
      </c>
      <c r="BG812" s="191">
        <f>IF(N812="zákl. přenesená",J812,0)</f>
        <v>0</v>
      </c>
      <c r="BH812" s="191">
        <f>IF(N812="sníž. přenesená",J812,0)</f>
        <v>0</v>
      </c>
      <c r="BI812" s="191">
        <f>IF(N812="nulová",J812,0)</f>
        <v>0</v>
      </c>
      <c r="BJ812" s="19" t="s">
        <v>83</v>
      </c>
      <c r="BK812" s="191">
        <f>ROUND(I812*H812,2)</f>
        <v>0</v>
      </c>
      <c r="BL812" s="19" t="s">
        <v>295</v>
      </c>
      <c r="BM812" s="190" t="s">
        <v>715</v>
      </c>
    </row>
    <row r="813" spans="2:51" s="12" customFormat="1" ht="12">
      <c r="B813" s="195"/>
      <c r="D813" s="192" t="s">
        <v>160</v>
      </c>
      <c r="E813" s="196" t="s">
        <v>3</v>
      </c>
      <c r="F813" s="197" t="s">
        <v>161</v>
      </c>
      <c r="H813" s="196" t="s">
        <v>3</v>
      </c>
      <c r="I813" s="198"/>
      <c r="L813" s="195"/>
      <c r="M813" s="199"/>
      <c r="N813" s="200"/>
      <c r="O813" s="200"/>
      <c r="P813" s="200"/>
      <c r="Q813" s="200"/>
      <c r="R813" s="200"/>
      <c r="S813" s="200"/>
      <c r="T813" s="201"/>
      <c r="AT813" s="196" t="s">
        <v>160</v>
      </c>
      <c r="AU813" s="196" t="s">
        <v>85</v>
      </c>
      <c r="AV813" s="12" t="s">
        <v>83</v>
      </c>
      <c r="AW813" s="12" t="s">
        <v>36</v>
      </c>
      <c r="AX813" s="12" t="s">
        <v>75</v>
      </c>
      <c r="AY813" s="196" t="s">
        <v>149</v>
      </c>
    </row>
    <row r="814" spans="2:51" s="12" customFormat="1" ht="12">
      <c r="B814" s="195"/>
      <c r="D814" s="192" t="s">
        <v>160</v>
      </c>
      <c r="E814" s="196" t="s">
        <v>3</v>
      </c>
      <c r="F814" s="197" t="s">
        <v>709</v>
      </c>
      <c r="H814" s="196" t="s">
        <v>3</v>
      </c>
      <c r="I814" s="198"/>
      <c r="L814" s="195"/>
      <c r="M814" s="199"/>
      <c r="N814" s="200"/>
      <c r="O814" s="200"/>
      <c r="P814" s="200"/>
      <c r="Q814" s="200"/>
      <c r="R814" s="200"/>
      <c r="S814" s="200"/>
      <c r="T814" s="201"/>
      <c r="AT814" s="196" t="s">
        <v>160</v>
      </c>
      <c r="AU814" s="196" t="s">
        <v>85</v>
      </c>
      <c r="AV814" s="12" t="s">
        <v>83</v>
      </c>
      <c r="AW814" s="12" t="s">
        <v>36</v>
      </c>
      <c r="AX814" s="12" t="s">
        <v>75</v>
      </c>
      <c r="AY814" s="196" t="s">
        <v>149</v>
      </c>
    </row>
    <row r="815" spans="2:51" s="12" customFormat="1" ht="12">
      <c r="B815" s="195"/>
      <c r="D815" s="192" t="s">
        <v>160</v>
      </c>
      <c r="E815" s="196" t="s">
        <v>3</v>
      </c>
      <c r="F815" s="197" t="s">
        <v>710</v>
      </c>
      <c r="H815" s="196" t="s">
        <v>3</v>
      </c>
      <c r="I815" s="198"/>
      <c r="L815" s="195"/>
      <c r="M815" s="199"/>
      <c r="N815" s="200"/>
      <c r="O815" s="200"/>
      <c r="P815" s="200"/>
      <c r="Q815" s="200"/>
      <c r="R815" s="200"/>
      <c r="S815" s="200"/>
      <c r="T815" s="201"/>
      <c r="AT815" s="196" t="s">
        <v>160</v>
      </c>
      <c r="AU815" s="196" t="s">
        <v>85</v>
      </c>
      <c r="AV815" s="12" t="s">
        <v>83</v>
      </c>
      <c r="AW815" s="12" t="s">
        <v>36</v>
      </c>
      <c r="AX815" s="12" t="s">
        <v>75</v>
      </c>
      <c r="AY815" s="196" t="s">
        <v>149</v>
      </c>
    </row>
    <row r="816" spans="2:51" s="12" customFormat="1" ht="12">
      <c r="B816" s="195"/>
      <c r="D816" s="192" t="s">
        <v>160</v>
      </c>
      <c r="E816" s="196" t="s">
        <v>3</v>
      </c>
      <c r="F816" s="197" t="s">
        <v>711</v>
      </c>
      <c r="H816" s="196" t="s">
        <v>3</v>
      </c>
      <c r="I816" s="198"/>
      <c r="L816" s="195"/>
      <c r="M816" s="199"/>
      <c r="N816" s="200"/>
      <c r="O816" s="200"/>
      <c r="P816" s="200"/>
      <c r="Q816" s="200"/>
      <c r="R816" s="200"/>
      <c r="S816" s="200"/>
      <c r="T816" s="201"/>
      <c r="AT816" s="196" t="s">
        <v>160</v>
      </c>
      <c r="AU816" s="196" t="s">
        <v>85</v>
      </c>
      <c r="AV816" s="12" t="s">
        <v>83</v>
      </c>
      <c r="AW816" s="12" t="s">
        <v>36</v>
      </c>
      <c r="AX816" s="12" t="s">
        <v>75</v>
      </c>
      <c r="AY816" s="196" t="s">
        <v>149</v>
      </c>
    </row>
    <row r="817" spans="2:51" s="12" customFormat="1" ht="12">
      <c r="B817" s="195"/>
      <c r="D817" s="192" t="s">
        <v>160</v>
      </c>
      <c r="E817" s="196" t="s">
        <v>3</v>
      </c>
      <c r="F817" s="197" t="s">
        <v>267</v>
      </c>
      <c r="H817" s="196" t="s">
        <v>3</v>
      </c>
      <c r="I817" s="198"/>
      <c r="L817" s="195"/>
      <c r="M817" s="199"/>
      <c r="N817" s="200"/>
      <c r="O817" s="200"/>
      <c r="P817" s="200"/>
      <c r="Q817" s="200"/>
      <c r="R817" s="200"/>
      <c r="S817" s="200"/>
      <c r="T817" s="201"/>
      <c r="AT817" s="196" t="s">
        <v>160</v>
      </c>
      <c r="AU817" s="196" t="s">
        <v>85</v>
      </c>
      <c r="AV817" s="12" t="s">
        <v>83</v>
      </c>
      <c r="AW817" s="12" t="s">
        <v>36</v>
      </c>
      <c r="AX817" s="12" t="s">
        <v>75</v>
      </c>
      <c r="AY817" s="196" t="s">
        <v>149</v>
      </c>
    </row>
    <row r="818" spans="2:51" s="12" customFormat="1" ht="12">
      <c r="B818" s="195"/>
      <c r="D818" s="192" t="s">
        <v>160</v>
      </c>
      <c r="E818" s="196" t="s">
        <v>3</v>
      </c>
      <c r="F818" s="197" t="s">
        <v>186</v>
      </c>
      <c r="H818" s="196" t="s">
        <v>3</v>
      </c>
      <c r="I818" s="198"/>
      <c r="L818" s="195"/>
      <c r="M818" s="199"/>
      <c r="N818" s="200"/>
      <c r="O818" s="200"/>
      <c r="P818" s="200"/>
      <c r="Q818" s="200"/>
      <c r="R818" s="200"/>
      <c r="S818" s="200"/>
      <c r="T818" s="201"/>
      <c r="AT818" s="196" t="s">
        <v>160</v>
      </c>
      <c r="AU818" s="196" t="s">
        <v>85</v>
      </c>
      <c r="AV818" s="12" t="s">
        <v>83</v>
      </c>
      <c r="AW818" s="12" t="s">
        <v>36</v>
      </c>
      <c r="AX818" s="12" t="s">
        <v>75</v>
      </c>
      <c r="AY818" s="196" t="s">
        <v>149</v>
      </c>
    </row>
    <row r="819" spans="2:51" s="12" customFormat="1" ht="12">
      <c r="B819" s="195"/>
      <c r="D819" s="192" t="s">
        <v>160</v>
      </c>
      <c r="E819" s="196" t="s">
        <v>3</v>
      </c>
      <c r="F819" s="197" t="s">
        <v>187</v>
      </c>
      <c r="H819" s="196" t="s">
        <v>3</v>
      </c>
      <c r="I819" s="198"/>
      <c r="L819" s="195"/>
      <c r="M819" s="199"/>
      <c r="N819" s="200"/>
      <c r="O819" s="200"/>
      <c r="P819" s="200"/>
      <c r="Q819" s="200"/>
      <c r="R819" s="200"/>
      <c r="S819" s="200"/>
      <c r="T819" s="201"/>
      <c r="AT819" s="196" t="s">
        <v>160</v>
      </c>
      <c r="AU819" s="196" t="s">
        <v>85</v>
      </c>
      <c r="AV819" s="12" t="s">
        <v>83</v>
      </c>
      <c r="AW819" s="12" t="s">
        <v>36</v>
      </c>
      <c r="AX819" s="12" t="s">
        <v>75</v>
      </c>
      <c r="AY819" s="196" t="s">
        <v>149</v>
      </c>
    </row>
    <row r="820" spans="2:51" s="12" customFormat="1" ht="12">
      <c r="B820" s="195"/>
      <c r="D820" s="192" t="s">
        <v>160</v>
      </c>
      <c r="E820" s="196" t="s">
        <v>3</v>
      </c>
      <c r="F820" s="197" t="s">
        <v>269</v>
      </c>
      <c r="H820" s="196" t="s">
        <v>3</v>
      </c>
      <c r="I820" s="198"/>
      <c r="L820" s="195"/>
      <c r="M820" s="199"/>
      <c r="N820" s="200"/>
      <c r="O820" s="200"/>
      <c r="P820" s="200"/>
      <c r="Q820" s="200"/>
      <c r="R820" s="200"/>
      <c r="S820" s="200"/>
      <c r="T820" s="201"/>
      <c r="AT820" s="196" t="s">
        <v>160</v>
      </c>
      <c r="AU820" s="196" t="s">
        <v>85</v>
      </c>
      <c r="AV820" s="12" t="s">
        <v>83</v>
      </c>
      <c r="AW820" s="12" t="s">
        <v>36</v>
      </c>
      <c r="AX820" s="12" t="s">
        <v>75</v>
      </c>
      <c r="AY820" s="196" t="s">
        <v>149</v>
      </c>
    </row>
    <row r="821" spans="2:51" s="12" customFormat="1" ht="12">
      <c r="B821" s="195"/>
      <c r="D821" s="192" t="s">
        <v>160</v>
      </c>
      <c r="E821" s="196" t="s">
        <v>3</v>
      </c>
      <c r="F821" s="197" t="s">
        <v>250</v>
      </c>
      <c r="H821" s="196" t="s">
        <v>3</v>
      </c>
      <c r="I821" s="198"/>
      <c r="L821" s="195"/>
      <c r="M821" s="199"/>
      <c r="N821" s="200"/>
      <c r="O821" s="200"/>
      <c r="P821" s="200"/>
      <c r="Q821" s="200"/>
      <c r="R821" s="200"/>
      <c r="S821" s="200"/>
      <c r="T821" s="201"/>
      <c r="AT821" s="196" t="s">
        <v>160</v>
      </c>
      <c r="AU821" s="196" t="s">
        <v>85</v>
      </c>
      <c r="AV821" s="12" t="s">
        <v>83</v>
      </c>
      <c r="AW821" s="12" t="s">
        <v>36</v>
      </c>
      <c r="AX821" s="12" t="s">
        <v>75</v>
      </c>
      <c r="AY821" s="196" t="s">
        <v>149</v>
      </c>
    </row>
    <row r="822" spans="2:51" s="12" customFormat="1" ht="12">
      <c r="B822" s="195"/>
      <c r="D822" s="192" t="s">
        <v>160</v>
      </c>
      <c r="E822" s="196" t="s">
        <v>3</v>
      </c>
      <c r="F822" s="197" t="s">
        <v>270</v>
      </c>
      <c r="H822" s="196" t="s">
        <v>3</v>
      </c>
      <c r="I822" s="198"/>
      <c r="L822" s="195"/>
      <c r="M822" s="199"/>
      <c r="N822" s="200"/>
      <c r="O822" s="200"/>
      <c r="P822" s="200"/>
      <c r="Q822" s="200"/>
      <c r="R822" s="200"/>
      <c r="S822" s="200"/>
      <c r="T822" s="201"/>
      <c r="AT822" s="196" t="s">
        <v>160</v>
      </c>
      <c r="AU822" s="196" t="s">
        <v>85</v>
      </c>
      <c r="AV822" s="12" t="s">
        <v>83</v>
      </c>
      <c r="AW822" s="12" t="s">
        <v>36</v>
      </c>
      <c r="AX822" s="12" t="s">
        <v>75</v>
      </c>
      <c r="AY822" s="196" t="s">
        <v>149</v>
      </c>
    </row>
    <row r="823" spans="2:51" s="13" customFormat="1" ht="12">
      <c r="B823" s="202"/>
      <c r="D823" s="192" t="s">
        <v>160</v>
      </c>
      <c r="E823" s="203" t="s">
        <v>3</v>
      </c>
      <c r="F823" s="204" t="s">
        <v>271</v>
      </c>
      <c r="H823" s="205">
        <v>2.64</v>
      </c>
      <c r="I823" s="206"/>
      <c r="L823" s="202"/>
      <c r="M823" s="207"/>
      <c r="N823" s="208"/>
      <c r="O823" s="208"/>
      <c r="P823" s="208"/>
      <c r="Q823" s="208"/>
      <c r="R823" s="208"/>
      <c r="S823" s="208"/>
      <c r="T823" s="209"/>
      <c r="AT823" s="203" t="s">
        <v>160</v>
      </c>
      <c r="AU823" s="203" t="s">
        <v>85</v>
      </c>
      <c r="AV823" s="13" t="s">
        <v>85</v>
      </c>
      <c r="AW823" s="13" t="s">
        <v>36</v>
      </c>
      <c r="AX823" s="13" t="s">
        <v>75</v>
      </c>
      <c r="AY823" s="203" t="s">
        <v>149</v>
      </c>
    </row>
    <row r="824" spans="2:51" s="12" customFormat="1" ht="12">
      <c r="B824" s="195"/>
      <c r="D824" s="192" t="s">
        <v>160</v>
      </c>
      <c r="E824" s="196" t="s">
        <v>3</v>
      </c>
      <c r="F824" s="197" t="s">
        <v>253</v>
      </c>
      <c r="H824" s="196" t="s">
        <v>3</v>
      </c>
      <c r="I824" s="198"/>
      <c r="L824" s="195"/>
      <c r="M824" s="199"/>
      <c r="N824" s="200"/>
      <c r="O824" s="200"/>
      <c r="P824" s="200"/>
      <c r="Q824" s="200"/>
      <c r="R824" s="200"/>
      <c r="S824" s="200"/>
      <c r="T824" s="201"/>
      <c r="AT824" s="196" t="s">
        <v>160</v>
      </c>
      <c r="AU824" s="196" t="s">
        <v>85</v>
      </c>
      <c r="AV824" s="12" t="s">
        <v>83</v>
      </c>
      <c r="AW824" s="12" t="s">
        <v>36</v>
      </c>
      <c r="AX824" s="12" t="s">
        <v>75</v>
      </c>
      <c r="AY824" s="196" t="s">
        <v>149</v>
      </c>
    </row>
    <row r="825" spans="2:51" s="12" customFormat="1" ht="12">
      <c r="B825" s="195"/>
      <c r="D825" s="192" t="s">
        <v>160</v>
      </c>
      <c r="E825" s="196" t="s">
        <v>3</v>
      </c>
      <c r="F825" s="197" t="s">
        <v>272</v>
      </c>
      <c r="H825" s="196" t="s">
        <v>3</v>
      </c>
      <c r="I825" s="198"/>
      <c r="L825" s="195"/>
      <c r="M825" s="199"/>
      <c r="N825" s="200"/>
      <c r="O825" s="200"/>
      <c r="P825" s="200"/>
      <c r="Q825" s="200"/>
      <c r="R825" s="200"/>
      <c r="S825" s="200"/>
      <c r="T825" s="201"/>
      <c r="AT825" s="196" t="s">
        <v>160</v>
      </c>
      <c r="AU825" s="196" t="s">
        <v>85</v>
      </c>
      <c r="AV825" s="12" t="s">
        <v>83</v>
      </c>
      <c r="AW825" s="12" t="s">
        <v>36</v>
      </c>
      <c r="AX825" s="12" t="s">
        <v>75</v>
      </c>
      <c r="AY825" s="196" t="s">
        <v>149</v>
      </c>
    </row>
    <row r="826" spans="2:51" s="12" customFormat="1" ht="12">
      <c r="B826" s="195"/>
      <c r="D826" s="192" t="s">
        <v>160</v>
      </c>
      <c r="E826" s="196" t="s">
        <v>3</v>
      </c>
      <c r="F826" s="197" t="s">
        <v>255</v>
      </c>
      <c r="H826" s="196" t="s">
        <v>3</v>
      </c>
      <c r="I826" s="198"/>
      <c r="L826" s="195"/>
      <c r="M826" s="199"/>
      <c r="N826" s="200"/>
      <c r="O826" s="200"/>
      <c r="P826" s="200"/>
      <c r="Q826" s="200"/>
      <c r="R826" s="200"/>
      <c r="S826" s="200"/>
      <c r="T826" s="201"/>
      <c r="AT826" s="196" t="s">
        <v>160</v>
      </c>
      <c r="AU826" s="196" t="s">
        <v>85</v>
      </c>
      <c r="AV826" s="12" t="s">
        <v>83</v>
      </c>
      <c r="AW826" s="12" t="s">
        <v>36</v>
      </c>
      <c r="AX826" s="12" t="s">
        <v>75</v>
      </c>
      <c r="AY826" s="196" t="s">
        <v>149</v>
      </c>
    </row>
    <row r="827" spans="2:51" s="13" customFormat="1" ht="12">
      <c r="B827" s="202"/>
      <c r="D827" s="192" t="s">
        <v>160</v>
      </c>
      <c r="E827" s="203" t="s">
        <v>3</v>
      </c>
      <c r="F827" s="204" t="s">
        <v>273</v>
      </c>
      <c r="H827" s="205">
        <v>1.1</v>
      </c>
      <c r="I827" s="206"/>
      <c r="L827" s="202"/>
      <c r="M827" s="207"/>
      <c r="N827" s="208"/>
      <c r="O827" s="208"/>
      <c r="P827" s="208"/>
      <c r="Q827" s="208"/>
      <c r="R827" s="208"/>
      <c r="S827" s="208"/>
      <c r="T827" s="209"/>
      <c r="AT827" s="203" t="s">
        <v>160</v>
      </c>
      <c r="AU827" s="203" t="s">
        <v>85</v>
      </c>
      <c r="AV827" s="13" t="s">
        <v>85</v>
      </c>
      <c r="AW827" s="13" t="s">
        <v>36</v>
      </c>
      <c r="AX827" s="13" t="s">
        <v>75</v>
      </c>
      <c r="AY827" s="203" t="s">
        <v>149</v>
      </c>
    </row>
    <row r="828" spans="2:51" s="12" customFormat="1" ht="12">
      <c r="B828" s="195"/>
      <c r="D828" s="192" t="s">
        <v>160</v>
      </c>
      <c r="E828" s="196" t="s">
        <v>3</v>
      </c>
      <c r="F828" s="197" t="s">
        <v>205</v>
      </c>
      <c r="H828" s="196" t="s">
        <v>3</v>
      </c>
      <c r="I828" s="198"/>
      <c r="L828" s="195"/>
      <c r="M828" s="199"/>
      <c r="N828" s="200"/>
      <c r="O828" s="200"/>
      <c r="P828" s="200"/>
      <c r="Q828" s="200"/>
      <c r="R828" s="200"/>
      <c r="S828" s="200"/>
      <c r="T828" s="201"/>
      <c r="AT828" s="196" t="s">
        <v>160</v>
      </c>
      <c r="AU828" s="196" t="s">
        <v>85</v>
      </c>
      <c r="AV828" s="12" t="s">
        <v>83</v>
      </c>
      <c r="AW828" s="12" t="s">
        <v>36</v>
      </c>
      <c r="AX828" s="12" t="s">
        <v>75</v>
      </c>
      <c r="AY828" s="196" t="s">
        <v>149</v>
      </c>
    </row>
    <row r="829" spans="2:51" s="13" customFormat="1" ht="12">
      <c r="B829" s="202"/>
      <c r="D829" s="192" t="s">
        <v>160</v>
      </c>
      <c r="E829" s="203" t="s">
        <v>3</v>
      </c>
      <c r="F829" s="204" t="s">
        <v>274</v>
      </c>
      <c r="H829" s="205">
        <v>2.6</v>
      </c>
      <c r="I829" s="206"/>
      <c r="L829" s="202"/>
      <c r="M829" s="207"/>
      <c r="N829" s="208"/>
      <c r="O829" s="208"/>
      <c r="P829" s="208"/>
      <c r="Q829" s="208"/>
      <c r="R829" s="208"/>
      <c r="S829" s="208"/>
      <c r="T829" s="209"/>
      <c r="AT829" s="203" t="s">
        <v>160</v>
      </c>
      <c r="AU829" s="203" t="s">
        <v>85</v>
      </c>
      <c r="AV829" s="13" t="s">
        <v>85</v>
      </c>
      <c r="AW829" s="13" t="s">
        <v>36</v>
      </c>
      <c r="AX829" s="13" t="s">
        <v>75</v>
      </c>
      <c r="AY829" s="203" t="s">
        <v>149</v>
      </c>
    </row>
    <row r="830" spans="2:51" s="12" customFormat="1" ht="12">
      <c r="B830" s="195"/>
      <c r="D830" s="192" t="s">
        <v>160</v>
      </c>
      <c r="E830" s="196" t="s">
        <v>3</v>
      </c>
      <c r="F830" s="197" t="s">
        <v>258</v>
      </c>
      <c r="H830" s="196" t="s">
        <v>3</v>
      </c>
      <c r="I830" s="198"/>
      <c r="L830" s="195"/>
      <c r="M830" s="199"/>
      <c r="N830" s="200"/>
      <c r="O830" s="200"/>
      <c r="P830" s="200"/>
      <c r="Q830" s="200"/>
      <c r="R830" s="200"/>
      <c r="S830" s="200"/>
      <c r="T830" s="201"/>
      <c r="AT830" s="196" t="s">
        <v>160</v>
      </c>
      <c r="AU830" s="196" t="s">
        <v>85</v>
      </c>
      <c r="AV830" s="12" t="s">
        <v>83</v>
      </c>
      <c r="AW830" s="12" t="s">
        <v>36</v>
      </c>
      <c r="AX830" s="12" t="s">
        <v>75</v>
      </c>
      <c r="AY830" s="196" t="s">
        <v>149</v>
      </c>
    </row>
    <row r="831" spans="2:51" s="12" customFormat="1" ht="12">
      <c r="B831" s="195"/>
      <c r="D831" s="192" t="s">
        <v>160</v>
      </c>
      <c r="E831" s="196" t="s">
        <v>3</v>
      </c>
      <c r="F831" s="197" t="s">
        <v>275</v>
      </c>
      <c r="H831" s="196" t="s">
        <v>3</v>
      </c>
      <c r="I831" s="198"/>
      <c r="L831" s="195"/>
      <c r="M831" s="199"/>
      <c r="N831" s="200"/>
      <c r="O831" s="200"/>
      <c r="P831" s="200"/>
      <c r="Q831" s="200"/>
      <c r="R831" s="200"/>
      <c r="S831" s="200"/>
      <c r="T831" s="201"/>
      <c r="AT831" s="196" t="s">
        <v>160</v>
      </c>
      <c r="AU831" s="196" t="s">
        <v>85</v>
      </c>
      <c r="AV831" s="12" t="s">
        <v>83</v>
      </c>
      <c r="AW831" s="12" t="s">
        <v>36</v>
      </c>
      <c r="AX831" s="12" t="s">
        <v>75</v>
      </c>
      <c r="AY831" s="196" t="s">
        <v>149</v>
      </c>
    </row>
    <row r="832" spans="2:51" s="13" customFormat="1" ht="12">
      <c r="B832" s="202"/>
      <c r="D832" s="192" t="s">
        <v>160</v>
      </c>
      <c r="E832" s="203" t="s">
        <v>3</v>
      </c>
      <c r="F832" s="204" t="s">
        <v>271</v>
      </c>
      <c r="H832" s="205">
        <v>2.64</v>
      </c>
      <c r="I832" s="206"/>
      <c r="L832" s="202"/>
      <c r="M832" s="207"/>
      <c r="N832" s="208"/>
      <c r="O832" s="208"/>
      <c r="P832" s="208"/>
      <c r="Q832" s="208"/>
      <c r="R832" s="208"/>
      <c r="S832" s="208"/>
      <c r="T832" s="209"/>
      <c r="AT832" s="203" t="s">
        <v>160</v>
      </c>
      <c r="AU832" s="203" t="s">
        <v>85</v>
      </c>
      <c r="AV832" s="13" t="s">
        <v>85</v>
      </c>
      <c r="AW832" s="13" t="s">
        <v>36</v>
      </c>
      <c r="AX832" s="13" t="s">
        <v>75</v>
      </c>
      <c r="AY832" s="203" t="s">
        <v>149</v>
      </c>
    </row>
    <row r="833" spans="2:51" s="12" customFormat="1" ht="12">
      <c r="B833" s="195"/>
      <c r="D833" s="192" t="s">
        <v>160</v>
      </c>
      <c r="E833" s="196" t="s">
        <v>3</v>
      </c>
      <c r="F833" s="197" t="s">
        <v>199</v>
      </c>
      <c r="H833" s="196" t="s">
        <v>3</v>
      </c>
      <c r="I833" s="198"/>
      <c r="L833" s="195"/>
      <c r="M833" s="199"/>
      <c r="N833" s="200"/>
      <c r="O833" s="200"/>
      <c r="P833" s="200"/>
      <c r="Q833" s="200"/>
      <c r="R833" s="200"/>
      <c r="S833" s="200"/>
      <c r="T833" s="201"/>
      <c r="AT833" s="196" t="s">
        <v>160</v>
      </c>
      <c r="AU833" s="196" t="s">
        <v>85</v>
      </c>
      <c r="AV833" s="12" t="s">
        <v>83</v>
      </c>
      <c r="AW833" s="12" t="s">
        <v>36</v>
      </c>
      <c r="AX833" s="12" t="s">
        <v>75</v>
      </c>
      <c r="AY833" s="196" t="s">
        <v>149</v>
      </c>
    </row>
    <row r="834" spans="2:51" s="12" customFormat="1" ht="12">
      <c r="B834" s="195"/>
      <c r="D834" s="192" t="s">
        <v>160</v>
      </c>
      <c r="E834" s="196" t="s">
        <v>3</v>
      </c>
      <c r="F834" s="197" t="s">
        <v>276</v>
      </c>
      <c r="H834" s="196" t="s">
        <v>3</v>
      </c>
      <c r="I834" s="198"/>
      <c r="L834" s="195"/>
      <c r="M834" s="199"/>
      <c r="N834" s="200"/>
      <c r="O834" s="200"/>
      <c r="P834" s="200"/>
      <c r="Q834" s="200"/>
      <c r="R834" s="200"/>
      <c r="S834" s="200"/>
      <c r="T834" s="201"/>
      <c r="AT834" s="196" t="s">
        <v>160</v>
      </c>
      <c r="AU834" s="196" t="s">
        <v>85</v>
      </c>
      <c r="AV834" s="12" t="s">
        <v>83</v>
      </c>
      <c r="AW834" s="12" t="s">
        <v>36</v>
      </c>
      <c r="AX834" s="12" t="s">
        <v>75</v>
      </c>
      <c r="AY834" s="196" t="s">
        <v>149</v>
      </c>
    </row>
    <row r="835" spans="2:51" s="13" customFormat="1" ht="12">
      <c r="B835" s="202"/>
      <c r="D835" s="192" t="s">
        <v>160</v>
      </c>
      <c r="E835" s="203" t="s">
        <v>3</v>
      </c>
      <c r="F835" s="204" t="s">
        <v>277</v>
      </c>
      <c r="H835" s="205">
        <v>4.086</v>
      </c>
      <c r="I835" s="206"/>
      <c r="L835" s="202"/>
      <c r="M835" s="207"/>
      <c r="N835" s="208"/>
      <c r="O835" s="208"/>
      <c r="P835" s="208"/>
      <c r="Q835" s="208"/>
      <c r="R835" s="208"/>
      <c r="S835" s="208"/>
      <c r="T835" s="209"/>
      <c r="AT835" s="203" t="s">
        <v>160</v>
      </c>
      <c r="AU835" s="203" t="s">
        <v>85</v>
      </c>
      <c r="AV835" s="13" t="s">
        <v>85</v>
      </c>
      <c r="AW835" s="13" t="s">
        <v>36</v>
      </c>
      <c r="AX835" s="13" t="s">
        <v>75</v>
      </c>
      <c r="AY835" s="203" t="s">
        <v>149</v>
      </c>
    </row>
    <row r="836" spans="2:51" s="14" customFormat="1" ht="12">
      <c r="B836" s="210"/>
      <c r="D836" s="192" t="s">
        <v>160</v>
      </c>
      <c r="E836" s="211" t="s">
        <v>3</v>
      </c>
      <c r="F836" s="212" t="s">
        <v>170</v>
      </c>
      <c r="H836" s="213">
        <v>13.066</v>
      </c>
      <c r="I836" s="214"/>
      <c r="L836" s="210"/>
      <c r="M836" s="215"/>
      <c r="N836" s="216"/>
      <c r="O836" s="216"/>
      <c r="P836" s="216"/>
      <c r="Q836" s="216"/>
      <c r="R836" s="216"/>
      <c r="S836" s="216"/>
      <c r="T836" s="217"/>
      <c r="AT836" s="211" t="s">
        <v>160</v>
      </c>
      <c r="AU836" s="211" t="s">
        <v>85</v>
      </c>
      <c r="AV836" s="14" t="s">
        <v>150</v>
      </c>
      <c r="AW836" s="14" t="s">
        <v>36</v>
      </c>
      <c r="AX836" s="14" t="s">
        <v>75</v>
      </c>
      <c r="AY836" s="211" t="s">
        <v>149</v>
      </c>
    </row>
    <row r="837" spans="2:51" s="13" customFormat="1" ht="12">
      <c r="B837" s="202"/>
      <c r="D837" s="192" t="s">
        <v>160</v>
      </c>
      <c r="E837" s="203" t="s">
        <v>3</v>
      </c>
      <c r="F837" s="204" t="s">
        <v>278</v>
      </c>
      <c r="H837" s="205">
        <v>13.1</v>
      </c>
      <c r="I837" s="206"/>
      <c r="L837" s="202"/>
      <c r="M837" s="207"/>
      <c r="N837" s="208"/>
      <c r="O837" s="208"/>
      <c r="P837" s="208"/>
      <c r="Q837" s="208"/>
      <c r="R837" s="208"/>
      <c r="S837" s="208"/>
      <c r="T837" s="209"/>
      <c r="AT837" s="203" t="s">
        <v>160</v>
      </c>
      <c r="AU837" s="203" t="s">
        <v>85</v>
      </c>
      <c r="AV837" s="13" t="s">
        <v>85</v>
      </c>
      <c r="AW837" s="13" t="s">
        <v>36</v>
      </c>
      <c r="AX837" s="13" t="s">
        <v>83</v>
      </c>
      <c r="AY837" s="203" t="s">
        <v>149</v>
      </c>
    </row>
    <row r="838" spans="2:51" s="13" customFormat="1" ht="12">
      <c r="B838" s="202"/>
      <c r="D838" s="192" t="s">
        <v>160</v>
      </c>
      <c r="F838" s="204" t="s">
        <v>716</v>
      </c>
      <c r="H838" s="205">
        <v>15.065</v>
      </c>
      <c r="I838" s="206"/>
      <c r="L838" s="202"/>
      <c r="M838" s="207"/>
      <c r="N838" s="208"/>
      <c r="O838" s="208"/>
      <c r="P838" s="208"/>
      <c r="Q838" s="208"/>
      <c r="R838" s="208"/>
      <c r="S838" s="208"/>
      <c r="T838" s="209"/>
      <c r="AT838" s="203" t="s">
        <v>160</v>
      </c>
      <c r="AU838" s="203" t="s">
        <v>85</v>
      </c>
      <c r="AV838" s="13" t="s">
        <v>85</v>
      </c>
      <c r="AW838" s="13" t="s">
        <v>4</v>
      </c>
      <c r="AX838" s="13" t="s">
        <v>83</v>
      </c>
      <c r="AY838" s="203" t="s">
        <v>149</v>
      </c>
    </row>
    <row r="839" spans="2:65" s="1" customFormat="1" ht="16.5" customHeight="1">
      <c r="B839" s="178"/>
      <c r="C839" s="179" t="s">
        <v>717</v>
      </c>
      <c r="D839" s="179" t="s">
        <v>152</v>
      </c>
      <c r="E839" s="180" t="s">
        <v>718</v>
      </c>
      <c r="F839" s="181" t="s">
        <v>719</v>
      </c>
      <c r="G839" s="182" t="s">
        <v>182</v>
      </c>
      <c r="H839" s="183">
        <v>13.1</v>
      </c>
      <c r="I839" s="184"/>
      <c r="J839" s="185">
        <f>ROUND(I839*H839,2)</f>
        <v>0</v>
      </c>
      <c r="K839" s="181" t="s">
        <v>156</v>
      </c>
      <c r="L839" s="38"/>
      <c r="M839" s="186" t="s">
        <v>3</v>
      </c>
      <c r="N839" s="187" t="s">
        <v>46</v>
      </c>
      <c r="O839" s="71"/>
      <c r="P839" s="188">
        <f>O839*H839</f>
        <v>0</v>
      </c>
      <c r="Q839" s="188">
        <v>0</v>
      </c>
      <c r="R839" s="188">
        <f>Q839*H839</f>
        <v>0</v>
      </c>
      <c r="S839" s="188">
        <v>0</v>
      </c>
      <c r="T839" s="189">
        <f>S839*H839</f>
        <v>0</v>
      </c>
      <c r="AR839" s="190" t="s">
        <v>295</v>
      </c>
      <c r="AT839" s="190" t="s">
        <v>152</v>
      </c>
      <c r="AU839" s="190" t="s">
        <v>85</v>
      </c>
      <c r="AY839" s="19" t="s">
        <v>149</v>
      </c>
      <c r="BE839" s="191">
        <f>IF(N839="základní",J839,0)</f>
        <v>0</v>
      </c>
      <c r="BF839" s="191">
        <f>IF(N839="snížená",J839,0)</f>
        <v>0</v>
      </c>
      <c r="BG839" s="191">
        <f>IF(N839="zákl. přenesená",J839,0)</f>
        <v>0</v>
      </c>
      <c r="BH839" s="191">
        <f>IF(N839="sníž. přenesená",J839,0)</f>
        <v>0</v>
      </c>
      <c r="BI839" s="191">
        <f>IF(N839="nulová",J839,0)</f>
        <v>0</v>
      </c>
      <c r="BJ839" s="19" t="s">
        <v>83</v>
      </c>
      <c r="BK839" s="191">
        <f>ROUND(I839*H839,2)</f>
        <v>0</v>
      </c>
      <c r="BL839" s="19" t="s">
        <v>295</v>
      </c>
      <c r="BM839" s="190" t="s">
        <v>720</v>
      </c>
    </row>
    <row r="840" spans="2:47" s="1" customFormat="1" ht="12">
      <c r="B840" s="38"/>
      <c r="D840" s="192" t="s">
        <v>158</v>
      </c>
      <c r="F840" s="193" t="s">
        <v>708</v>
      </c>
      <c r="I840" s="123"/>
      <c r="L840" s="38"/>
      <c r="M840" s="194"/>
      <c r="N840" s="71"/>
      <c r="O840" s="71"/>
      <c r="P840" s="71"/>
      <c r="Q840" s="71"/>
      <c r="R840" s="71"/>
      <c r="S840" s="71"/>
      <c r="T840" s="72"/>
      <c r="AT840" s="19" t="s">
        <v>158</v>
      </c>
      <c r="AU840" s="19" t="s">
        <v>85</v>
      </c>
    </row>
    <row r="841" spans="2:65" s="1" customFormat="1" ht="16.5" customHeight="1">
      <c r="B841" s="178"/>
      <c r="C841" s="179" t="s">
        <v>721</v>
      </c>
      <c r="D841" s="179" t="s">
        <v>152</v>
      </c>
      <c r="E841" s="180" t="s">
        <v>722</v>
      </c>
      <c r="F841" s="181" t="s">
        <v>723</v>
      </c>
      <c r="G841" s="182" t="s">
        <v>182</v>
      </c>
      <c r="H841" s="183">
        <v>71</v>
      </c>
      <c r="I841" s="184"/>
      <c r="J841" s="185">
        <f>ROUND(I841*H841,2)</f>
        <v>0</v>
      </c>
      <c r="K841" s="181" t="s">
        <v>156</v>
      </c>
      <c r="L841" s="38"/>
      <c r="M841" s="186" t="s">
        <v>3</v>
      </c>
      <c r="N841" s="187" t="s">
        <v>46</v>
      </c>
      <c r="O841" s="71"/>
      <c r="P841" s="188">
        <f>O841*H841</f>
        <v>0</v>
      </c>
      <c r="Q841" s="188">
        <v>0.0015</v>
      </c>
      <c r="R841" s="188">
        <f>Q841*H841</f>
        <v>0.1065</v>
      </c>
      <c r="S841" s="188">
        <v>0</v>
      </c>
      <c r="T841" s="189">
        <f>S841*H841</f>
        <v>0</v>
      </c>
      <c r="AR841" s="190" t="s">
        <v>295</v>
      </c>
      <c r="AT841" s="190" t="s">
        <v>152</v>
      </c>
      <c r="AU841" s="190" t="s">
        <v>85</v>
      </c>
      <c r="AY841" s="19" t="s">
        <v>149</v>
      </c>
      <c r="BE841" s="191">
        <f>IF(N841="základní",J841,0)</f>
        <v>0</v>
      </c>
      <c r="BF841" s="191">
        <f>IF(N841="snížená",J841,0)</f>
        <v>0</v>
      </c>
      <c r="BG841" s="191">
        <f>IF(N841="zákl. přenesená",J841,0)</f>
        <v>0</v>
      </c>
      <c r="BH841" s="191">
        <f>IF(N841="sníž. přenesená",J841,0)</f>
        <v>0</v>
      </c>
      <c r="BI841" s="191">
        <f>IF(N841="nulová",J841,0)</f>
        <v>0</v>
      </c>
      <c r="BJ841" s="19" t="s">
        <v>83</v>
      </c>
      <c r="BK841" s="191">
        <f>ROUND(I841*H841,2)</f>
        <v>0</v>
      </c>
      <c r="BL841" s="19" t="s">
        <v>295</v>
      </c>
      <c r="BM841" s="190" t="s">
        <v>724</v>
      </c>
    </row>
    <row r="842" spans="2:47" s="1" customFormat="1" ht="12">
      <c r="B842" s="38"/>
      <c r="D842" s="192" t="s">
        <v>158</v>
      </c>
      <c r="F842" s="193" t="s">
        <v>725</v>
      </c>
      <c r="I842" s="123"/>
      <c r="L842" s="38"/>
      <c r="M842" s="194"/>
      <c r="N842" s="71"/>
      <c r="O842" s="71"/>
      <c r="P842" s="71"/>
      <c r="Q842" s="71"/>
      <c r="R842" s="71"/>
      <c r="S842" s="71"/>
      <c r="T842" s="72"/>
      <c r="AT842" s="19" t="s">
        <v>158</v>
      </c>
      <c r="AU842" s="19" t="s">
        <v>85</v>
      </c>
    </row>
    <row r="843" spans="2:51" s="12" customFormat="1" ht="12">
      <c r="B843" s="195"/>
      <c r="D843" s="192" t="s">
        <v>160</v>
      </c>
      <c r="E843" s="196" t="s">
        <v>3</v>
      </c>
      <c r="F843" s="197" t="s">
        <v>726</v>
      </c>
      <c r="H843" s="196" t="s">
        <v>3</v>
      </c>
      <c r="I843" s="198"/>
      <c r="L843" s="195"/>
      <c r="M843" s="199"/>
      <c r="N843" s="200"/>
      <c r="O843" s="200"/>
      <c r="P843" s="200"/>
      <c r="Q843" s="200"/>
      <c r="R843" s="200"/>
      <c r="S843" s="200"/>
      <c r="T843" s="201"/>
      <c r="AT843" s="196" t="s">
        <v>160</v>
      </c>
      <c r="AU843" s="196" t="s">
        <v>85</v>
      </c>
      <c r="AV843" s="12" t="s">
        <v>83</v>
      </c>
      <c r="AW843" s="12" t="s">
        <v>36</v>
      </c>
      <c r="AX843" s="12" t="s">
        <v>75</v>
      </c>
      <c r="AY843" s="196" t="s">
        <v>149</v>
      </c>
    </row>
    <row r="844" spans="2:51" s="12" customFormat="1" ht="12">
      <c r="B844" s="195"/>
      <c r="D844" s="192" t="s">
        <v>160</v>
      </c>
      <c r="E844" s="196" t="s">
        <v>3</v>
      </c>
      <c r="F844" s="197" t="s">
        <v>686</v>
      </c>
      <c r="H844" s="196" t="s">
        <v>3</v>
      </c>
      <c r="I844" s="198"/>
      <c r="L844" s="195"/>
      <c r="M844" s="199"/>
      <c r="N844" s="200"/>
      <c r="O844" s="200"/>
      <c r="P844" s="200"/>
      <c r="Q844" s="200"/>
      <c r="R844" s="200"/>
      <c r="S844" s="200"/>
      <c r="T844" s="201"/>
      <c r="AT844" s="196" t="s">
        <v>160</v>
      </c>
      <c r="AU844" s="196" t="s">
        <v>85</v>
      </c>
      <c r="AV844" s="12" t="s">
        <v>83</v>
      </c>
      <c r="AW844" s="12" t="s">
        <v>36</v>
      </c>
      <c r="AX844" s="12" t="s">
        <v>75</v>
      </c>
      <c r="AY844" s="196" t="s">
        <v>149</v>
      </c>
    </row>
    <row r="845" spans="2:51" s="12" customFormat="1" ht="12">
      <c r="B845" s="195"/>
      <c r="D845" s="192" t="s">
        <v>160</v>
      </c>
      <c r="E845" s="196" t="s">
        <v>3</v>
      </c>
      <c r="F845" s="197" t="s">
        <v>186</v>
      </c>
      <c r="H845" s="196" t="s">
        <v>3</v>
      </c>
      <c r="I845" s="198"/>
      <c r="L845" s="195"/>
      <c r="M845" s="199"/>
      <c r="N845" s="200"/>
      <c r="O845" s="200"/>
      <c r="P845" s="200"/>
      <c r="Q845" s="200"/>
      <c r="R845" s="200"/>
      <c r="S845" s="200"/>
      <c r="T845" s="201"/>
      <c r="AT845" s="196" t="s">
        <v>160</v>
      </c>
      <c r="AU845" s="196" t="s">
        <v>85</v>
      </c>
      <c r="AV845" s="12" t="s">
        <v>83</v>
      </c>
      <c r="AW845" s="12" t="s">
        <v>36</v>
      </c>
      <c r="AX845" s="12" t="s">
        <v>75</v>
      </c>
      <c r="AY845" s="196" t="s">
        <v>149</v>
      </c>
    </row>
    <row r="846" spans="2:51" s="12" customFormat="1" ht="12">
      <c r="B846" s="195"/>
      <c r="D846" s="192" t="s">
        <v>160</v>
      </c>
      <c r="E846" s="196" t="s">
        <v>3</v>
      </c>
      <c r="F846" s="197" t="s">
        <v>187</v>
      </c>
      <c r="H846" s="196" t="s">
        <v>3</v>
      </c>
      <c r="I846" s="198"/>
      <c r="L846" s="195"/>
      <c r="M846" s="199"/>
      <c r="N846" s="200"/>
      <c r="O846" s="200"/>
      <c r="P846" s="200"/>
      <c r="Q846" s="200"/>
      <c r="R846" s="200"/>
      <c r="S846" s="200"/>
      <c r="T846" s="201"/>
      <c r="AT846" s="196" t="s">
        <v>160</v>
      </c>
      <c r="AU846" s="196" t="s">
        <v>85</v>
      </c>
      <c r="AV846" s="12" t="s">
        <v>83</v>
      </c>
      <c r="AW846" s="12" t="s">
        <v>36</v>
      </c>
      <c r="AX846" s="12" t="s">
        <v>75</v>
      </c>
      <c r="AY846" s="196" t="s">
        <v>149</v>
      </c>
    </row>
    <row r="847" spans="2:51" s="13" customFormat="1" ht="12">
      <c r="B847" s="202"/>
      <c r="D847" s="192" t="s">
        <v>160</v>
      </c>
      <c r="E847" s="203" t="s">
        <v>3</v>
      </c>
      <c r="F847" s="204" t="s">
        <v>188</v>
      </c>
      <c r="H847" s="205">
        <v>16.51</v>
      </c>
      <c r="I847" s="206"/>
      <c r="L847" s="202"/>
      <c r="M847" s="207"/>
      <c r="N847" s="208"/>
      <c r="O847" s="208"/>
      <c r="P847" s="208"/>
      <c r="Q847" s="208"/>
      <c r="R847" s="208"/>
      <c r="S847" s="208"/>
      <c r="T847" s="209"/>
      <c r="AT847" s="203" t="s">
        <v>160</v>
      </c>
      <c r="AU847" s="203" t="s">
        <v>85</v>
      </c>
      <c r="AV847" s="13" t="s">
        <v>85</v>
      </c>
      <c r="AW847" s="13" t="s">
        <v>36</v>
      </c>
      <c r="AX847" s="13" t="s">
        <v>75</v>
      </c>
      <c r="AY847" s="203" t="s">
        <v>149</v>
      </c>
    </row>
    <row r="848" spans="2:51" s="12" customFormat="1" ht="12">
      <c r="B848" s="195"/>
      <c r="D848" s="192" t="s">
        <v>160</v>
      </c>
      <c r="E848" s="196" t="s">
        <v>3</v>
      </c>
      <c r="F848" s="197" t="s">
        <v>250</v>
      </c>
      <c r="H848" s="196" t="s">
        <v>3</v>
      </c>
      <c r="I848" s="198"/>
      <c r="L848" s="195"/>
      <c r="M848" s="199"/>
      <c r="N848" s="200"/>
      <c r="O848" s="200"/>
      <c r="P848" s="200"/>
      <c r="Q848" s="200"/>
      <c r="R848" s="200"/>
      <c r="S848" s="200"/>
      <c r="T848" s="201"/>
      <c r="AT848" s="196" t="s">
        <v>160</v>
      </c>
      <c r="AU848" s="196" t="s">
        <v>85</v>
      </c>
      <c r="AV848" s="12" t="s">
        <v>83</v>
      </c>
      <c r="AW848" s="12" t="s">
        <v>36</v>
      </c>
      <c r="AX848" s="12" t="s">
        <v>75</v>
      </c>
      <c r="AY848" s="196" t="s">
        <v>149</v>
      </c>
    </row>
    <row r="849" spans="2:51" s="13" customFormat="1" ht="12">
      <c r="B849" s="202"/>
      <c r="D849" s="192" t="s">
        <v>160</v>
      </c>
      <c r="E849" s="203" t="s">
        <v>3</v>
      </c>
      <c r="F849" s="204" t="s">
        <v>251</v>
      </c>
      <c r="H849" s="205">
        <v>6.54</v>
      </c>
      <c r="I849" s="206"/>
      <c r="L849" s="202"/>
      <c r="M849" s="207"/>
      <c r="N849" s="208"/>
      <c r="O849" s="208"/>
      <c r="P849" s="208"/>
      <c r="Q849" s="208"/>
      <c r="R849" s="208"/>
      <c r="S849" s="208"/>
      <c r="T849" s="209"/>
      <c r="AT849" s="203" t="s">
        <v>160</v>
      </c>
      <c r="AU849" s="203" t="s">
        <v>85</v>
      </c>
      <c r="AV849" s="13" t="s">
        <v>85</v>
      </c>
      <c r="AW849" s="13" t="s">
        <v>36</v>
      </c>
      <c r="AX849" s="13" t="s">
        <v>75</v>
      </c>
      <c r="AY849" s="203" t="s">
        <v>149</v>
      </c>
    </row>
    <row r="850" spans="2:51" s="12" customFormat="1" ht="12">
      <c r="B850" s="195"/>
      <c r="D850" s="192" t="s">
        <v>160</v>
      </c>
      <c r="E850" s="196" t="s">
        <v>3</v>
      </c>
      <c r="F850" s="197" t="s">
        <v>253</v>
      </c>
      <c r="H850" s="196" t="s">
        <v>3</v>
      </c>
      <c r="I850" s="198"/>
      <c r="L850" s="195"/>
      <c r="M850" s="199"/>
      <c r="N850" s="200"/>
      <c r="O850" s="200"/>
      <c r="P850" s="200"/>
      <c r="Q850" s="200"/>
      <c r="R850" s="200"/>
      <c r="S850" s="200"/>
      <c r="T850" s="201"/>
      <c r="AT850" s="196" t="s">
        <v>160</v>
      </c>
      <c r="AU850" s="196" t="s">
        <v>85</v>
      </c>
      <c r="AV850" s="12" t="s">
        <v>83</v>
      </c>
      <c r="AW850" s="12" t="s">
        <v>36</v>
      </c>
      <c r="AX850" s="12" t="s">
        <v>75</v>
      </c>
      <c r="AY850" s="196" t="s">
        <v>149</v>
      </c>
    </row>
    <row r="851" spans="2:51" s="13" customFormat="1" ht="12">
      <c r="B851" s="202"/>
      <c r="D851" s="192" t="s">
        <v>160</v>
      </c>
      <c r="E851" s="203" t="s">
        <v>3</v>
      </c>
      <c r="F851" s="204" t="s">
        <v>254</v>
      </c>
      <c r="H851" s="205">
        <v>18.69</v>
      </c>
      <c r="I851" s="206"/>
      <c r="L851" s="202"/>
      <c r="M851" s="207"/>
      <c r="N851" s="208"/>
      <c r="O851" s="208"/>
      <c r="P851" s="208"/>
      <c r="Q851" s="208"/>
      <c r="R851" s="208"/>
      <c r="S851" s="208"/>
      <c r="T851" s="209"/>
      <c r="AT851" s="203" t="s">
        <v>160</v>
      </c>
      <c r="AU851" s="203" t="s">
        <v>85</v>
      </c>
      <c r="AV851" s="13" t="s">
        <v>85</v>
      </c>
      <c r="AW851" s="13" t="s">
        <v>36</v>
      </c>
      <c r="AX851" s="13" t="s">
        <v>75</v>
      </c>
      <c r="AY851" s="203" t="s">
        <v>149</v>
      </c>
    </row>
    <row r="852" spans="2:51" s="12" customFormat="1" ht="12">
      <c r="B852" s="195"/>
      <c r="D852" s="192" t="s">
        <v>160</v>
      </c>
      <c r="E852" s="196" t="s">
        <v>3</v>
      </c>
      <c r="F852" s="197" t="s">
        <v>255</v>
      </c>
      <c r="H852" s="196" t="s">
        <v>3</v>
      </c>
      <c r="I852" s="198"/>
      <c r="L852" s="195"/>
      <c r="M852" s="199"/>
      <c r="N852" s="200"/>
      <c r="O852" s="200"/>
      <c r="P852" s="200"/>
      <c r="Q852" s="200"/>
      <c r="R852" s="200"/>
      <c r="S852" s="200"/>
      <c r="T852" s="201"/>
      <c r="AT852" s="196" t="s">
        <v>160</v>
      </c>
      <c r="AU852" s="196" t="s">
        <v>85</v>
      </c>
      <c r="AV852" s="12" t="s">
        <v>83</v>
      </c>
      <c r="AW852" s="12" t="s">
        <v>36</v>
      </c>
      <c r="AX852" s="12" t="s">
        <v>75</v>
      </c>
      <c r="AY852" s="196" t="s">
        <v>149</v>
      </c>
    </row>
    <row r="853" spans="2:51" s="13" customFormat="1" ht="12">
      <c r="B853" s="202"/>
      <c r="D853" s="192" t="s">
        <v>160</v>
      </c>
      <c r="E853" s="203" t="s">
        <v>3</v>
      </c>
      <c r="F853" s="204" t="s">
        <v>328</v>
      </c>
      <c r="H853" s="205">
        <v>1.1</v>
      </c>
      <c r="I853" s="206"/>
      <c r="L853" s="202"/>
      <c r="M853" s="207"/>
      <c r="N853" s="208"/>
      <c r="O853" s="208"/>
      <c r="P853" s="208"/>
      <c r="Q853" s="208"/>
      <c r="R853" s="208"/>
      <c r="S853" s="208"/>
      <c r="T853" s="209"/>
      <c r="AT853" s="203" t="s">
        <v>160</v>
      </c>
      <c r="AU853" s="203" t="s">
        <v>85</v>
      </c>
      <c r="AV853" s="13" t="s">
        <v>85</v>
      </c>
      <c r="AW853" s="13" t="s">
        <v>36</v>
      </c>
      <c r="AX853" s="13" t="s">
        <v>75</v>
      </c>
      <c r="AY853" s="203" t="s">
        <v>149</v>
      </c>
    </row>
    <row r="854" spans="2:51" s="12" customFormat="1" ht="12">
      <c r="B854" s="195"/>
      <c r="D854" s="192" t="s">
        <v>160</v>
      </c>
      <c r="E854" s="196" t="s">
        <v>3</v>
      </c>
      <c r="F854" s="197" t="s">
        <v>205</v>
      </c>
      <c r="H854" s="196" t="s">
        <v>3</v>
      </c>
      <c r="I854" s="198"/>
      <c r="L854" s="195"/>
      <c r="M854" s="199"/>
      <c r="N854" s="200"/>
      <c r="O854" s="200"/>
      <c r="P854" s="200"/>
      <c r="Q854" s="200"/>
      <c r="R854" s="200"/>
      <c r="S854" s="200"/>
      <c r="T854" s="201"/>
      <c r="AT854" s="196" t="s">
        <v>160</v>
      </c>
      <c r="AU854" s="196" t="s">
        <v>85</v>
      </c>
      <c r="AV854" s="12" t="s">
        <v>83</v>
      </c>
      <c r="AW854" s="12" t="s">
        <v>36</v>
      </c>
      <c r="AX854" s="12" t="s">
        <v>75</v>
      </c>
      <c r="AY854" s="196" t="s">
        <v>149</v>
      </c>
    </row>
    <row r="855" spans="2:51" s="13" customFormat="1" ht="12">
      <c r="B855" s="202"/>
      <c r="D855" s="192" t="s">
        <v>160</v>
      </c>
      <c r="E855" s="203" t="s">
        <v>3</v>
      </c>
      <c r="F855" s="204" t="s">
        <v>329</v>
      </c>
      <c r="H855" s="205">
        <v>2.6</v>
      </c>
      <c r="I855" s="206"/>
      <c r="L855" s="202"/>
      <c r="M855" s="207"/>
      <c r="N855" s="208"/>
      <c r="O855" s="208"/>
      <c r="P855" s="208"/>
      <c r="Q855" s="208"/>
      <c r="R855" s="208"/>
      <c r="S855" s="208"/>
      <c r="T855" s="209"/>
      <c r="AT855" s="203" t="s">
        <v>160</v>
      </c>
      <c r="AU855" s="203" t="s">
        <v>85</v>
      </c>
      <c r="AV855" s="13" t="s">
        <v>85</v>
      </c>
      <c r="AW855" s="13" t="s">
        <v>36</v>
      </c>
      <c r="AX855" s="13" t="s">
        <v>75</v>
      </c>
      <c r="AY855" s="203" t="s">
        <v>149</v>
      </c>
    </row>
    <row r="856" spans="2:51" s="12" customFormat="1" ht="12">
      <c r="B856" s="195"/>
      <c r="D856" s="192" t="s">
        <v>160</v>
      </c>
      <c r="E856" s="196" t="s">
        <v>3</v>
      </c>
      <c r="F856" s="197" t="s">
        <v>258</v>
      </c>
      <c r="H856" s="196" t="s">
        <v>3</v>
      </c>
      <c r="I856" s="198"/>
      <c r="L856" s="195"/>
      <c r="M856" s="199"/>
      <c r="N856" s="200"/>
      <c r="O856" s="200"/>
      <c r="P856" s="200"/>
      <c r="Q856" s="200"/>
      <c r="R856" s="200"/>
      <c r="S856" s="200"/>
      <c r="T856" s="201"/>
      <c r="AT856" s="196" t="s">
        <v>160</v>
      </c>
      <c r="AU856" s="196" t="s">
        <v>85</v>
      </c>
      <c r="AV856" s="12" t="s">
        <v>83</v>
      </c>
      <c r="AW856" s="12" t="s">
        <v>36</v>
      </c>
      <c r="AX856" s="12" t="s">
        <v>75</v>
      </c>
      <c r="AY856" s="196" t="s">
        <v>149</v>
      </c>
    </row>
    <row r="857" spans="2:51" s="13" customFormat="1" ht="12">
      <c r="B857" s="202"/>
      <c r="D857" s="192" t="s">
        <v>160</v>
      </c>
      <c r="E857" s="203" t="s">
        <v>3</v>
      </c>
      <c r="F857" s="204" t="s">
        <v>259</v>
      </c>
      <c r="H857" s="205">
        <v>6.85</v>
      </c>
      <c r="I857" s="206"/>
      <c r="L857" s="202"/>
      <c r="M857" s="207"/>
      <c r="N857" s="208"/>
      <c r="O857" s="208"/>
      <c r="P857" s="208"/>
      <c r="Q857" s="208"/>
      <c r="R857" s="208"/>
      <c r="S857" s="208"/>
      <c r="T857" s="209"/>
      <c r="AT857" s="203" t="s">
        <v>160</v>
      </c>
      <c r="AU857" s="203" t="s">
        <v>85</v>
      </c>
      <c r="AV857" s="13" t="s">
        <v>85</v>
      </c>
      <c r="AW857" s="13" t="s">
        <v>36</v>
      </c>
      <c r="AX857" s="13" t="s">
        <v>75</v>
      </c>
      <c r="AY857" s="203" t="s">
        <v>149</v>
      </c>
    </row>
    <row r="858" spans="2:51" s="12" customFormat="1" ht="12">
      <c r="B858" s="195"/>
      <c r="D858" s="192" t="s">
        <v>160</v>
      </c>
      <c r="E858" s="196" t="s">
        <v>3</v>
      </c>
      <c r="F858" s="197" t="s">
        <v>199</v>
      </c>
      <c r="H858" s="196" t="s">
        <v>3</v>
      </c>
      <c r="I858" s="198"/>
      <c r="L858" s="195"/>
      <c r="M858" s="199"/>
      <c r="N858" s="200"/>
      <c r="O858" s="200"/>
      <c r="P858" s="200"/>
      <c r="Q858" s="200"/>
      <c r="R858" s="200"/>
      <c r="S858" s="200"/>
      <c r="T858" s="201"/>
      <c r="AT858" s="196" t="s">
        <v>160</v>
      </c>
      <c r="AU858" s="196" t="s">
        <v>85</v>
      </c>
      <c r="AV858" s="12" t="s">
        <v>83</v>
      </c>
      <c r="AW858" s="12" t="s">
        <v>36</v>
      </c>
      <c r="AX858" s="12" t="s">
        <v>75</v>
      </c>
      <c r="AY858" s="196" t="s">
        <v>149</v>
      </c>
    </row>
    <row r="859" spans="2:51" s="13" customFormat="1" ht="12">
      <c r="B859" s="202"/>
      <c r="D859" s="192" t="s">
        <v>160</v>
      </c>
      <c r="E859" s="203" t="s">
        <v>3</v>
      </c>
      <c r="F859" s="204" t="s">
        <v>260</v>
      </c>
      <c r="H859" s="205">
        <v>18.7</v>
      </c>
      <c r="I859" s="206"/>
      <c r="L859" s="202"/>
      <c r="M859" s="207"/>
      <c r="N859" s="208"/>
      <c r="O859" s="208"/>
      <c r="P859" s="208"/>
      <c r="Q859" s="208"/>
      <c r="R859" s="208"/>
      <c r="S859" s="208"/>
      <c r="T859" s="209"/>
      <c r="AT859" s="203" t="s">
        <v>160</v>
      </c>
      <c r="AU859" s="203" t="s">
        <v>85</v>
      </c>
      <c r="AV859" s="13" t="s">
        <v>85</v>
      </c>
      <c r="AW859" s="13" t="s">
        <v>36</v>
      </c>
      <c r="AX859" s="13" t="s">
        <v>75</v>
      </c>
      <c r="AY859" s="203" t="s">
        <v>149</v>
      </c>
    </row>
    <row r="860" spans="2:51" s="14" customFormat="1" ht="12">
      <c r="B860" s="210"/>
      <c r="D860" s="192" t="s">
        <v>160</v>
      </c>
      <c r="E860" s="211" t="s">
        <v>3</v>
      </c>
      <c r="F860" s="212" t="s">
        <v>170</v>
      </c>
      <c r="H860" s="213">
        <v>70.99000000000001</v>
      </c>
      <c r="I860" s="214"/>
      <c r="L860" s="210"/>
      <c r="M860" s="215"/>
      <c r="N860" s="216"/>
      <c r="O860" s="216"/>
      <c r="P860" s="216"/>
      <c r="Q860" s="216"/>
      <c r="R860" s="216"/>
      <c r="S860" s="216"/>
      <c r="T860" s="217"/>
      <c r="AT860" s="211" t="s">
        <v>160</v>
      </c>
      <c r="AU860" s="211" t="s">
        <v>85</v>
      </c>
      <c r="AV860" s="14" t="s">
        <v>150</v>
      </c>
      <c r="AW860" s="14" t="s">
        <v>36</v>
      </c>
      <c r="AX860" s="14" t="s">
        <v>75</v>
      </c>
      <c r="AY860" s="211" t="s">
        <v>149</v>
      </c>
    </row>
    <row r="861" spans="2:51" s="13" customFormat="1" ht="12">
      <c r="B861" s="202"/>
      <c r="D861" s="192" t="s">
        <v>160</v>
      </c>
      <c r="E861" s="203" t="s">
        <v>3</v>
      </c>
      <c r="F861" s="204" t="s">
        <v>620</v>
      </c>
      <c r="H861" s="205">
        <v>71</v>
      </c>
      <c r="I861" s="206"/>
      <c r="L861" s="202"/>
      <c r="M861" s="207"/>
      <c r="N861" s="208"/>
      <c r="O861" s="208"/>
      <c r="P861" s="208"/>
      <c r="Q861" s="208"/>
      <c r="R861" s="208"/>
      <c r="S861" s="208"/>
      <c r="T861" s="209"/>
      <c r="AT861" s="203" t="s">
        <v>160</v>
      </c>
      <c r="AU861" s="203" t="s">
        <v>85</v>
      </c>
      <c r="AV861" s="13" t="s">
        <v>85</v>
      </c>
      <c r="AW861" s="13" t="s">
        <v>36</v>
      </c>
      <c r="AX861" s="13" t="s">
        <v>83</v>
      </c>
      <c r="AY861" s="203" t="s">
        <v>149</v>
      </c>
    </row>
    <row r="862" spans="2:65" s="1" customFormat="1" ht="16.5" customHeight="1">
      <c r="B862" s="178"/>
      <c r="C862" s="179" t="s">
        <v>727</v>
      </c>
      <c r="D862" s="179" t="s">
        <v>152</v>
      </c>
      <c r="E862" s="180" t="s">
        <v>728</v>
      </c>
      <c r="F862" s="181" t="s">
        <v>729</v>
      </c>
      <c r="G862" s="182" t="s">
        <v>174</v>
      </c>
      <c r="H862" s="183">
        <v>35</v>
      </c>
      <c r="I862" s="184"/>
      <c r="J862" s="185">
        <f>ROUND(I862*H862,2)</f>
        <v>0</v>
      </c>
      <c r="K862" s="181" t="s">
        <v>156</v>
      </c>
      <c r="L862" s="38"/>
      <c r="M862" s="186" t="s">
        <v>3</v>
      </c>
      <c r="N862" s="187" t="s">
        <v>46</v>
      </c>
      <c r="O862" s="71"/>
      <c r="P862" s="188">
        <f>O862*H862</f>
        <v>0</v>
      </c>
      <c r="Q862" s="188">
        <v>0</v>
      </c>
      <c r="R862" s="188">
        <f>Q862*H862</f>
        <v>0</v>
      </c>
      <c r="S862" s="188">
        <v>0</v>
      </c>
      <c r="T862" s="189">
        <f>S862*H862</f>
        <v>0</v>
      </c>
      <c r="AR862" s="190" t="s">
        <v>295</v>
      </c>
      <c r="AT862" s="190" t="s">
        <v>152</v>
      </c>
      <c r="AU862" s="190" t="s">
        <v>85</v>
      </c>
      <c r="AY862" s="19" t="s">
        <v>149</v>
      </c>
      <c r="BE862" s="191">
        <f>IF(N862="základní",J862,0)</f>
        <v>0</v>
      </c>
      <c r="BF862" s="191">
        <f>IF(N862="snížená",J862,0)</f>
        <v>0</v>
      </c>
      <c r="BG862" s="191">
        <f>IF(N862="zákl. přenesená",J862,0)</f>
        <v>0</v>
      </c>
      <c r="BH862" s="191">
        <f>IF(N862="sníž. přenesená",J862,0)</f>
        <v>0</v>
      </c>
      <c r="BI862" s="191">
        <f>IF(N862="nulová",J862,0)</f>
        <v>0</v>
      </c>
      <c r="BJ862" s="19" t="s">
        <v>83</v>
      </c>
      <c r="BK862" s="191">
        <f>ROUND(I862*H862,2)</f>
        <v>0</v>
      </c>
      <c r="BL862" s="19" t="s">
        <v>295</v>
      </c>
      <c r="BM862" s="190" t="s">
        <v>730</v>
      </c>
    </row>
    <row r="863" spans="2:47" s="1" customFormat="1" ht="12">
      <c r="B863" s="38"/>
      <c r="D863" s="192" t="s">
        <v>158</v>
      </c>
      <c r="F863" s="193" t="s">
        <v>731</v>
      </c>
      <c r="I863" s="123"/>
      <c r="L863" s="38"/>
      <c r="M863" s="194"/>
      <c r="N863" s="71"/>
      <c r="O863" s="71"/>
      <c r="P863" s="71"/>
      <c r="Q863" s="71"/>
      <c r="R863" s="71"/>
      <c r="S863" s="71"/>
      <c r="T863" s="72"/>
      <c r="AT863" s="19" t="s">
        <v>158</v>
      </c>
      <c r="AU863" s="19" t="s">
        <v>85</v>
      </c>
    </row>
    <row r="864" spans="2:65" s="1" customFormat="1" ht="16.5" customHeight="1">
      <c r="B864" s="178"/>
      <c r="C864" s="179" t="s">
        <v>732</v>
      </c>
      <c r="D864" s="179" t="s">
        <v>152</v>
      </c>
      <c r="E864" s="180" t="s">
        <v>733</v>
      </c>
      <c r="F864" s="181" t="s">
        <v>734</v>
      </c>
      <c r="G864" s="182" t="s">
        <v>174</v>
      </c>
      <c r="H864" s="183">
        <v>1</v>
      </c>
      <c r="I864" s="184"/>
      <c r="J864" s="185">
        <f>ROUND(I864*H864,2)</f>
        <v>0</v>
      </c>
      <c r="K864" s="181" t="s">
        <v>156</v>
      </c>
      <c r="L864" s="38"/>
      <c r="M864" s="186" t="s">
        <v>3</v>
      </c>
      <c r="N864" s="187" t="s">
        <v>46</v>
      </c>
      <c r="O864" s="71"/>
      <c r="P864" s="188">
        <f>O864*H864</f>
        <v>0</v>
      </c>
      <c r="Q864" s="188">
        <v>0.00018</v>
      </c>
      <c r="R864" s="188">
        <f>Q864*H864</f>
        <v>0.00018</v>
      </c>
      <c r="S864" s="188">
        <v>0</v>
      </c>
      <c r="T864" s="189">
        <f>S864*H864</f>
        <v>0</v>
      </c>
      <c r="AR864" s="190" t="s">
        <v>295</v>
      </c>
      <c r="AT864" s="190" t="s">
        <v>152</v>
      </c>
      <c r="AU864" s="190" t="s">
        <v>85</v>
      </c>
      <c r="AY864" s="19" t="s">
        <v>149</v>
      </c>
      <c r="BE864" s="191">
        <f>IF(N864="základní",J864,0)</f>
        <v>0</v>
      </c>
      <c r="BF864" s="191">
        <f>IF(N864="snížená",J864,0)</f>
        <v>0</v>
      </c>
      <c r="BG864" s="191">
        <f>IF(N864="zákl. přenesená",J864,0)</f>
        <v>0</v>
      </c>
      <c r="BH864" s="191">
        <f>IF(N864="sníž. přenesená",J864,0)</f>
        <v>0</v>
      </c>
      <c r="BI864" s="191">
        <f>IF(N864="nulová",J864,0)</f>
        <v>0</v>
      </c>
      <c r="BJ864" s="19" t="s">
        <v>83</v>
      </c>
      <c r="BK864" s="191">
        <f>ROUND(I864*H864,2)</f>
        <v>0</v>
      </c>
      <c r="BL864" s="19" t="s">
        <v>295</v>
      </c>
      <c r="BM864" s="190" t="s">
        <v>735</v>
      </c>
    </row>
    <row r="865" spans="2:47" s="1" customFormat="1" ht="12">
      <c r="B865" s="38"/>
      <c r="D865" s="192" t="s">
        <v>158</v>
      </c>
      <c r="F865" s="193" t="s">
        <v>725</v>
      </c>
      <c r="I865" s="123"/>
      <c r="L865" s="38"/>
      <c r="M865" s="194"/>
      <c r="N865" s="71"/>
      <c r="O865" s="71"/>
      <c r="P865" s="71"/>
      <c r="Q865" s="71"/>
      <c r="R865" s="71"/>
      <c r="S865" s="71"/>
      <c r="T865" s="72"/>
      <c r="AT865" s="19" t="s">
        <v>158</v>
      </c>
      <c r="AU865" s="19" t="s">
        <v>85</v>
      </c>
    </row>
    <row r="866" spans="2:51" s="12" customFormat="1" ht="12">
      <c r="B866" s="195"/>
      <c r="D866" s="192" t="s">
        <v>160</v>
      </c>
      <c r="E866" s="196" t="s">
        <v>3</v>
      </c>
      <c r="F866" s="197" t="s">
        <v>736</v>
      </c>
      <c r="H866" s="196" t="s">
        <v>3</v>
      </c>
      <c r="I866" s="198"/>
      <c r="L866" s="195"/>
      <c r="M866" s="199"/>
      <c r="N866" s="200"/>
      <c r="O866" s="200"/>
      <c r="P866" s="200"/>
      <c r="Q866" s="200"/>
      <c r="R866" s="200"/>
      <c r="S866" s="200"/>
      <c r="T866" s="201"/>
      <c r="AT866" s="196" t="s">
        <v>160</v>
      </c>
      <c r="AU866" s="196" t="s">
        <v>85</v>
      </c>
      <c r="AV866" s="12" t="s">
        <v>83</v>
      </c>
      <c r="AW866" s="12" t="s">
        <v>36</v>
      </c>
      <c r="AX866" s="12" t="s">
        <v>75</v>
      </c>
      <c r="AY866" s="196" t="s">
        <v>149</v>
      </c>
    </row>
    <row r="867" spans="2:51" s="13" customFormat="1" ht="12">
      <c r="B867" s="202"/>
      <c r="D867" s="192" t="s">
        <v>160</v>
      </c>
      <c r="E867" s="203" t="s">
        <v>3</v>
      </c>
      <c r="F867" s="204" t="s">
        <v>83</v>
      </c>
      <c r="H867" s="205">
        <v>1</v>
      </c>
      <c r="I867" s="206"/>
      <c r="L867" s="202"/>
      <c r="M867" s="207"/>
      <c r="N867" s="208"/>
      <c r="O867" s="208"/>
      <c r="P867" s="208"/>
      <c r="Q867" s="208"/>
      <c r="R867" s="208"/>
      <c r="S867" s="208"/>
      <c r="T867" s="209"/>
      <c r="AT867" s="203" t="s">
        <v>160</v>
      </c>
      <c r="AU867" s="203" t="s">
        <v>85</v>
      </c>
      <c r="AV867" s="13" t="s">
        <v>85</v>
      </c>
      <c r="AW867" s="13" t="s">
        <v>36</v>
      </c>
      <c r="AX867" s="13" t="s">
        <v>83</v>
      </c>
      <c r="AY867" s="203" t="s">
        <v>149</v>
      </c>
    </row>
    <row r="868" spans="2:65" s="1" customFormat="1" ht="24" customHeight="1">
      <c r="B868" s="178"/>
      <c r="C868" s="179" t="s">
        <v>737</v>
      </c>
      <c r="D868" s="179" t="s">
        <v>152</v>
      </c>
      <c r="E868" s="180" t="s">
        <v>738</v>
      </c>
      <c r="F868" s="181" t="s">
        <v>739</v>
      </c>
      <c r="G868" s="182" t="s">
        <v>316</v>
      </c>
      <c r="H868" s="183">
        <v>1.04</v>
      </c>
      <c r="I868" s="184"/>
      <c r="J868" s="185">
        <f>ROUND(I868*H868,2)</f>
        <v>0</v>
      </c>
      <c r="K868" s="181" t="s">
        <v>156</v>
      </c>
      <c r="L868" s="38"/>
      <c r="M868" s="186" t="s">
        <v>3</v>
      </c>
      <c r="N868" s="187" t="s">
        <v>46</v>
      </c>
      <c r="O868" s="71"/>
      <c r="P868" s="188">
        <f>O868*H868</f>
        <v>0</v>
      </c>
      <c r="Q868" s="188">
        <v>0</v>
      </c>
      <c r="R868" s="188">
        <f>Q868*H868</f>
        <v>0</v>
      </c>
      <c r="S868" s="188">
        <v>0</v>
      </c>
      <c r="T868" s="189">
        <f>S868*H868</f>
        <v>0</v>
      </c>
      <c r="AR868" s="190" t="s">
        <v>295</v>
      </c>
      <c r="AT868" s="190" t="s">
        <v>152</v>
      </c>
      <c r="AU868" s="190" t="s">
        <v>85</v>
      </c>
      <c r="AY868" s="19" t="s">
        <v>149</v>
      </c>
      <c r="BE868" s="191">
        <f>IF(N868="základní",J868,0)</f>
        <v>0</v>
      </c>
      <c r="BF868" s="191">
        <f>IF(N868="snížená",J868,0)</f>
        <v>0</v>
      </c>
      <c r="BG868" s="191">
        <f>IF(N868="zákl. přenesená",J868,0)</f>
        <v>0</v>
      </c>
      <c r="BH868" s="191">
        <f>IF(N868="sníž. přenesená",J868,0)</f>
        <v>0</v>
      </c>
      <c r="BI868" s="191">
        <f>IF(N868="nulová",J868,0)</f>
        <v>0</v>
      </c>
      <c r="BJ868" s="19" t="s">
        <v>83</v>
      </c>
      <c r="BK868" s="191">
        <f>ROUND(I868*H868,2)</f>
        <v>0</v>
      </c>
      <c r="BL868" s="19" t="s">
        <v>295</v>
      </c>
      <c r="BM868" s="190" t="s">
        <v>740</v>
      </c>
    </row>
    <row r="869" spans="2:47" s="1" customFormat="1" ht="12">
      <c r="B869" s="38"/>
      <c r="D869" s="192" t="s">
        <v>158</v>
      </c>
      <c r="F869" s="193" t="s">
        <v>741</v>
      </c>
      <c r="I869" s="123"/>
      <c r="L869" s="38"/>
      <c r="M869" s="194"/>
      <c r="N869" s="71"/>
      <c r="O869" s="71"/>
      <c r="P869" s="71"/>
      <c r="Q869" s="71"/>
      <c r="R869" s="71"/>
      <c r="S869" s="71"/>
      <c r="T869" s="72"/>
      <c r="AT869" s="19" t="s">
        <v>158</v>
      </c>
      <c r="AU869" s="19" t="s">
        <v>85</v>
      </c>
    </row>
    <row r="870" spans="2:63" s="11" customFormat="1" ht="22.8" customHeight="1">
      <c r="B870" s="165"/>
      <c r="D870" s="166" t="s">
        <v>74</v>
      </c>
      <c r="E870" s="176" t="s">
        <v>742</v>
      </c>
      <c r="F870" s="176" t="s">
        <v>743</v>
      </c>
      <c r="I870" s="168"/>
      <c r="J870" s="177">
        <f>BK870</f>
        <v>0</v>
      </c>
      <c r="L870" s="165"/>
      <c r="M870" s="170"/>
      <c r="N870" s="171"/>
      <c r="O870" s="171"/>
      <c r="P870" s="172">
        <f>SUM(P871:P1014)</f>
        <v>0</v>
      </c>
      <c r="Q870" s="171"/>
      <c r="R870" s="172">
        <f>SUM(R871:R1014)</f>
        <v>0.908922</v>
      </c>
      <c r="S870" s="171"/>
      <c r="T870" s="173">
        <f>SUM(T871:T1014)</f>
        <v>0</v>
      </c>
      <c r="AR870" s="166" t="s">
        <v>85</v>
      </c>
      <c r="AT870" s="174" t="s">
        <v>74</v>
      </c>
      <c r="AU870" s="174" t="s">
        <v>83</v>
      </c>
      <c r="AY870" s="166" t="s">
        <v>149</v>
      </c>
      <c r="BK870" s="175">
        <f>SUM(BK871:BK1014)</f>
        <v>0</v>
      </c>
    </row>
    <row r="871" spans="2:65" s="1" customFormat="1" ht="16.5" customHeight="1">
      <c r="B871" s="178"/>
      <c r="C871" s="179" t="s">
        <v>744</v>
      </c>
      <c r="D871" s="179" t="s">
        <v>152</v>
      </c>
      <c r="E871" s="180" t="s">
        <v>745</v>
      </c>
      <c r="F871" s="181" t="s">
        <v>746</v>
      </c>
      <c r="G871" s="182" t="s">
        <v>182</v>
      </c>
      <c r="H871" s="183">
        <v>37.52</v>
      </c>
      <c r="I871" s="184"/>
      <c r="J871" s="185">
        <f>ROUND(I871*H871,2)</f>
        <v>0</v>
      </c>
      <c r="K871" s="181" t="s">
        <v>156</v>
      </c>
      <c r="L871" s="38"/>
      <c r="M871" s="186" t="s">
        <v>3</v>
      </c>
      <c r="N871" s="187" t="s">
        <v>46</v>
      </c>
      <c r="O871" s="71"/>
      <c r="P871" s="188">
        <f>O871*H871</f>
        <v>0</v>
      </c>
      <c r="Q871" s="188">
        <v>0.0003</v>
      </c>
      <c r="R871" s="188">
        <f>Q871*H871</f>
        <v>0.011256</v>
      </c>
      <c r="S871" s="188">
        <v>0</v>
      </c>
      <c r="T871" s="189">
        <f>S871*H871</f>
        <v>0</v>
      </c>
      <c r="AR871" s="190" t="s">
        <v>295</v>
      </c>
      <c r="AT871" s="190" t="s">
        <v>152</v>
      </c>
      <c r="AU871" s="190" t="s">
        <v>85</v>
      </c>
      <c r="AY871" s="19" t="s">
        <v>149</v>
      </c>
      <c r="BE871" s="191">
        <f>IF(N871="základní",J871,0)</f>
        <v>0</v>
      </c>
      <c r="BF871" s="191">
        <f>IF(N871="snížená",J871,0)</f>
        <v>0</v>
      </c>
      <c r="BG871" s="191">
        <f>IF(N871="zákl. přenesená",J871,0)</f>
        <v>0</v>
      </c>
      <c r="BH871" s="191">
        <f>IF(N871="sníž. přenesená",J871,0)</f>
        <v>0</v>
      </c>
      <c r="BI871" s="191">
        <f>IF(N871="nulová",J871,0)</f>
        <v>0</v>
      </c>
      <c r="BJ871" s="19" t="s">
        <v>83</v>
      </c>
      <c r="BK871" s="191">
        <f>ROUND(I871*H871,2)</f>
        <v>0</v>
      </c>
      <c r="BL871" s="19" t="s">
        <v>295</v>
      </c>
      <c r="BM871" s="190" t="s">
        <v>747</v>
      </c>
    </row>
    <row r="872" spans="2:47" s="1" customFormat="1" ht="12">
      <c r="B872" s="38"/>
      <c r="D872" s="192" t="s">
        <v>158</v>
      </c>
      <c r="F872" s="193" t="s">
        <v>748</v>
      </c>
      <c r="I872" s="123"/>
      <c r="L872" s="38"/>
      <c r="M872" s="194"/>
      <c r="N872" s="71"/>
      <c r="O872" s="71"/>
      <c r="P872" s="71"/>
      <c r="Q872" s="71"/>
      <c r="R872" s="71"/>
      <c r="S872" s="71"/>
      <c r="T872" s="72"/>
      <c r="AT872" s="19" t="s">
        <v>158</v>
      </c>
      <c r="AU872" s="19" t="s">
        <v>85</v>
      </c>
    </row>
    <row r="873" spans="2:65" s="1" customFormat="1" ht="16.5" customHeight="1">
      <c r="B873" s="178"/>
      <c r="C873" s="179" t="s">
        <v>411</v>
      </c>
      <c r="D873" s="179" t="s">
        <v>152</v>
      </c>
      <c r="E873" s="180" t="s">
        <v>749</v>
      </c>
      <c r="F873" s="181" t="s">
        <v>750</v>
      </c>
      <c r="G873" s="182" t="s">
        <v>182</v>
      </c>
      <c r="H873" s="183">
        <v>37.52</v>
      </c>
      <c r="I873" s="184"/>
      <c r="J873" s="185">
        <f>ROUND(I873*H873,2)</f>
        <v>0</v>
      </c>
      <c r="K873" s="181" t="s">
        <v>156</v>
      </c>
      <c r="L873" s="38"/>
      <c r="M873" s="186" t="s">
        <v>3</v>
      </c>
      <c r="N873" s="187" t="s">
        <v>46</v>
      </c>
      <c r="O873" s="71"/>
      <c r="P873" s="188">
        <f>O873*H873</f>
        <v>0</v>
      </c>
      <c r="Q873" s="188">
        <v>0.0015</v>
      </c>
      <c r="R873" s="188">
        <f>Q873*H873</f>
        <v>0.056280000000000004</v>
      </c>
      <c r="S873" s="188">
        <v>0</v>
      </c>
      <c r="T873" s="189">
        <f>S873*H873</f>
        <v>0</v>
      </c>
      <c r="AR873" s="190" t="s">
        <v>295</v>
      </c>
      <c r="AT873" s="190" t="s">
        <v>152</v>
      </c>
      <c r="AU873" s="190" t="s">
        <v>85</v>
      </c>
      <c r="AY873" s="19" t="s">
        <v>149</v>
      </c>
      <c r="BE873" s="191">
        <f>IF(N873="základní",J873,0)</f>
        <v>0</v>
      </c>
      <c r="BF873" s="191">
        <f>IF(N873="snížená",J873,0)</f>
        <v>0</v>
      </c>
      <c r="BG873" s="191">
        <f>IF(N873="zákl. přenesená",J873,0)</f>
        <v>0</v>
      </c>
      <c r="BH873" s="191">
        <f>IF(N873="sníž. přenesená",J873,0)</f>
        <v>0</v>
      </c>
      <c r="BI873" s="191">
        <f>IF(N873="nulová",J873,0)</f>
        <v>0</v>
      </c>
      <c r="BJ873" s="19" t="s">
        <v>83</v>
      </c>
      <c r="BK873" s="191">
        <f>ROUND(I873*H873,2)</f>
        <v>0</v>
      </c>
      <c r="BL873" s="19" t="s">
        <v>295</v>
      </c>
      <c r="BM873" s="190" t="s">
        <v>751</v>
      </c>
    </row>
    <row r="874" spans="2:47" s="1" customFormat="1" ht="12">
      <c r="B874" s="38"/>
      <c r="D874" s="192" t="s">
        <v>158</v>
      </c>
      <c r="F874" s="193" t="s">
        <v>752</v>
      </c>
      <c r="I874" s="123"/>
      <c r="L874" s="38"/>
      <c r="M874" s="194"/>
      <c r="N874" s="71"/>
      <c r="O874" s="71"/>
      <c r="P874" s="71"/>
      <c r="Q874" s="71"/>
      <c r="R874" s="71"/>
      <c r="S874" s="71"/>
      <c r="T874" s="72"/>
      <c r="AT874" s="19" t="s">
        <v>158</v>
      </c>
      <c r="AU874" s="19" t="s">
        <v>85</v>
      </c>
    </row>
    <row r="875" spans="2:65" s="1" customFormat="1" ht="24" customHeight="1">
      <c r="B875" s="178"/>
      <c r="C875" s="179" t="s">
        <v>753</v>
      </c>
      <c r="D875" s="179" t="s">
        <v>152</v>
      </c>
      <c r="E875" s="180" t="s">
        <v>754</v>
      </c>
      <c r="F875" s="181" t="s">
        <v>755</v>
      </c>
      <c r="G875" s="182" t="s">
        <v>182</v>
      </c>
      <c r="H875" s="183">
        <v>37.52</v>
      </c>
      <c r="I875" s="184"/>
      <c r="J875" s="185">
        <f>ROUND(I875*H875,2)</f>
        <v>0</v>
      </c>
      <c r="K875" s="181" t="s">
        <v>156</v>
      </c>
      <c r="L875" s="38"/>
      <c r="M875" s="186" t="s">
        <v>3</v>
      </c>
      <c r="N875" s="187" t="s">
        <v>46</v>
      </c>
      <c r="O875" s="71"/>
      <c r="P875" s="188">
        <f>O875*H875</f>
        <v>0</v>
      </c>
      <c r="Q875" s="188">
        <v>0.0028</v>
      </c>
      <c r="R875" s="188">
        <f>Q875*H875</f>
        <v>0.10505600000000001</v>
      </c>
      <c r="S875" s="188">
        <v>0</v>
      </c>
      <c r="T875" s="189">
        <f>S875*H875</f>
        <v>0</v>
      </c>
      <c r="AR875" s="190" t="s">
        <v>295</v>
      </c>
      <c r="AT875" s="190" t="s">
        <v>152</v>
      </c>
      <c r="AU875" s="190" t="s">
        <v>85</v>
      </c>
      <c r="AY875" s="19" t="s">
        <v>149</v>
      </c>
      <c r="BE875" s="191">
        <f>IF(N875="základní",J875,0)</f>
        <v>0</v>
      </c>
      <c r="BF875" s="191">
        <f>IF(N875="snížená",J875,0)</f>
        <v>0</v>
      </c>
      <c r="BG875" s="191">
        <f>IF(N875="zákl. přenesená",J875,0)</f>
        <v>0</v>
      </c>
      <c r="BH875" s="191">
        <f>IF(N875="sníž. přenesená",J875,0)</f>
        <v>0</v>
      </c>
      <c r="BI875" s="191">
        <f>IF(N875="nulová",J875,0)</f>
        <v>0</v>
      </c>
      <c r="BJ875" s="19" t="s">
        <v>83</v>
      </c>
      <c r="BK875" s="191">
        <f>ROUND(I875*H875,2)</f>
        <v>0</v>
      </c>
      <c r="BL875" s="19" t="s">
        <v>295</v>
      </c>
      <c r="BM875" s="190" t="s">
        <v>756</v>
      </c>
    </row>
    <row r="876" spans="2:51" s="12" customFormat="1" ht="12">
      <c r="B876" s="195"/>
      <c r="D876" s="192" t="s">
        <v>160</v>
      </c>
      <c r="E876" s="196" t="s">
        <v>3</v>
      </c>
      <c r="F876" s="197" t="s">
        <v>161</v>
      </c>
      <c r="H876" s="196" t="s">
        <v>3</v>
      </c>
      <c r="I876" s="198"/>
      <c r="L876" s="195"/>
      <c r="M876" s="199"/>
      <c r="N876" s="200"/>
      <c r="O876" s="200"/>
      <c r="P876" s="200"/>
      <c r="Q876" s="200"/>
      <c r="R876" s="200"/>
      <c r="S876" s="200"/>
      <c r="T876" s="201"/>
      <c r="AT876" s="196" t="s">
        <v>160</v>
      </c>
      <c r="AU876" s="196" t="s">
        <v>85</v>
      </c>
      <c r="AV876" s="12" t="s">
        <v>83</v>
      </c>
      <c r="AW876" s="12" t="s">
        <v>36</v>
      </c>
      <c r="AX876" s="12" t="s">
        <v>75</v>
      </c>
      <c r="AY876" s="196" t="s">
        <v>149</v>
      </c>
    </row>
    <row r="877" spans="2:51" s="12" customFormat="1" ht="12">
      <c r="B877" s="195"/>
      <c r="D877" s="192" t="s">
        <v>160</v>
      </c>
      <c r="E877" s="196" t="s">
        <v>3</v>
      </c>
      <c r="F877" s="197" t="s">
        <v>757</v>
      </c>
      <c r="H877" s="196" t="s">
        <v>3</v>
      </c>
      <c r="I877" s="198"/>
      <c r="L877" s="195"/>
      <c r="M877" s="199"/>
      <c r="N877" s="200"/>
      <c r="O877" s="200"/>
      <c r="P877" s="200"/>
      <c r="Q877" s="200"/>
      <c r="R877" s="200"/>
      <c r="S877" s="200"/>
      <c r="T877" s="201"/>
      <c r="AT877" s="196" t="s">
        <v>160</v>
      </c>
      <c r="AU877" s="196" t="s">
        <v>85</v>
      </c>
      <c r="AV877" s="12" t="s">
        <v>83</v>
      </c>
      <c r="AW877" s="12" t="s">
        <v>36</v>
      </c>
      <c r="AX877" s="12" t="s">
        <v>75</v>
      </c>
      <c r="AY877" s="196" t="s">
        <v>149</v>
      </c>
    </row>
    <row r="878" spans="2:51" s="12" customFormat="1" ht="12">
      <c r="B878" s="195"/>
      <c r="D878" s="192" t="s">
        <v>160</v>
      </c>
      <c r="E878" s="196" t="s">
        <v>3</v>
      </c>
      <c r="F878" s="197" t="s">
        <v>758</v>
      </c>
      <c r="H878" s="196" t="s">
        <v>3</v>
      </c>
      <c r="I878" s="198"/>
      <c r="L878" s="195"/>
      <c r="M878" s="199"/>
      <c r="N878" s="200"/>
      <c r="O878" s="200"/>
      <c r="P878" s="200"/>
      <c r="Q878" s="200"/>
      <c r="R878" s="200"/>
      <c r="S878" s="200"/>
      <c r="T878" s="201"/>
      <c r="AT878" s="196" t="s">
        <v>160</v>
      </c>
      <c r="AU878" s="196" t="s">
        <v>85</v>
      </c>
      <c r="AV878" s="12" t="s">
        <v>83</v>
      </c>
      <c r="AW878" s="12" t="s">
        <v>36</v>
      </c>
      <c r="AX878" s="12" t="s">
        <v>75</v>
      </c>
      <c r="AY878" s="196" t="s">
        <v>149</v>
      </c>
    </row>
    <row r="879" spans="2:51" s="12" customFormat="1" ht="12">
      <c r="B879" s="195"/>
      <c r="D879" s="192" t="s">
        <v>160</v>
      </c>
      <c r="E879" s="196" t="s">
        <v>3</v>
      </c>
      <c r="F879" s="197" t="s">
        <v>759</v>
      </c>
      <c r="H879" s="196" t="s">
        <v>3</v>
      </c>
      <c r="I879" s="198"/>
      <c r="L879" s="195"/>
      <c r="M879" s="199"/>
      <c r="N879" s="200"/>
      <c r="O879" s="200"/>
      <c r="P879" s="200"/>
      <c r="Q879" s="200"/>
      <c r="R879" s="200"/>
      <c r="S879" s="200"/>
      <c r="T879" s="201"/>
      <c r="AT879" s="196" t="s">
        <v>160</v>
      </c>
      <c r="AU879" s="196" t="s">
        <v>85</v>
      </c>
      <c r="AV879" s="12" t="s">
        <v>83</v>
      </c>
      <c r="AW879" s="12" t="s">
        <v>36</v>
      </c>
      <c r="AX879" s="12" t="s">
        <v>75</v>
      </c>
      <c r="AY879" s="196" t="s">
        <v>149</v>
      </c>
    </row>
    <row r="880" spans="2:51" s="12" customFormat="1" ht="12">
      <c r="B880" s="195"/>
      <c r="D880" s="192" t="s">
        <v>160</v>
      </c>
      <c r="E880" s="196" t="s">
        <v>3</v>
      </c>
      <c r="F880" s="197" t="s">
        <v>186</v>
      </c>
      <c r="H880" s="196" t="s">
        <v>3</v>
      </c>
      <c r="I880" s="198"/>
      <c r="L880" s="195"/>
      <c r="M880" s="199"/>
      <c r="N880" s="200"/>
      <c r="O880" s="200"/>
      <c r="P880" s="200"/>
      <c r="Q880" s="200"/>
      <c r="R880" s="200"/>
      <c r="S880" s="200"/>
      <c r="T880" s="201"/>
      <c r="AT880" s="196" t="s">
        <v>160</v>
      </c>
      <c r="AU880" s="196" t="s">
        <v>85</v>
      </c>
      <c r="AV880" s="12" t="s">
        <v>83</v>
      </c>
      <c r="AW880" s="12" t="s">
        <v>36</v>
      </c>
      <c r="AX880" s="12" t="s">
        <v>75</v>
      </c>
      <c r="AY880" s="196" t="s">
        <v>149</v>
      </c>
    </row>
    <row r="881" spans="2:51" s="12" customFormat="1" ht="12">
      <c r="B881" s="195"/>
      <c r="D881" s="192" t="s">
        <v>160</v>
      </c>
      <c r="E881" s="196" t="s">
        <v>3</v>
      </c>
      <c r="F881" s="197" t="s">
        <v>250</v>
      </c>
      <c r="H881" s="196" t="s">
        <v>3</v>
      </c>
      <c r="I881" s="198"/>
      <c r="L881" s="195"/>
      <c r="M881" s="199"/>
      <c r="N881" s="200"/>
      <c r="O881" s="200"/>
      <c r="P881" s="200"/>
      <c r="Q881" s="200"/>
      <c r="R881" s="200"/>
      <c r="S881" s="200"/>
      <c r="T881" s="201"/>
      <c r="AT881" s="196" t="s">
        <v>160</v>
      </c>
      <c r="AU881" s="196" t="s">
        <v>85</v>
      </c>
      <c r="AV881" s="12" t="s">
        <v>83</v>
      </c>
      <c r="AW881" s="12" t="s">
        <v>36</v>
      </c>
      <c r="AX881" s="12" t="s">
        <v>75</v>
      </c>
      <c r="AY881" s="196" t="s">
        <v>149</v>
      </c>
    </row>
    <row r="882" spans="2:51" s="13" customFormat="1" ht="12">
      <c r="B882" s="202"/>
      <c r="D882" s="192" t="s">
        <v>160</v>
      </c>
      <c r="E882" s="203" t="s">
        <v>3</v>
      </c>
      <c r="F882" s="204" t="s">
        <v>760</v>
      </c>
      <c r="H882" s="205">
        <v>6.8</v>
      </c>
      <c r="I882" s="206"/>
      <c r="L882" s="202"/>
      <c r="M882" s="207"/>
      <c r="N882" s="208"/>
      <c r="O882" s="208"/>
      <c r="P882" s="208"/>
      <c r="Q882" s="208"/>
      <c r="R882" s="208"/>
      <c r="S882" s="208"/>
      <c r="T882" s="209"/>
      <c r="AT882" s="203" t="s">
        <v>160</v>
      </c>
      <c r="AU882" s="203" t="s">
        <v>85</v>
      </c>
      <c r="AV882" s="13" t="s">
        <v>85</v>
      </c>
      <c r="AW882" s="13" t="s">
        <v>36</v>
      </c>
      <c r="AX882" s="13" t="s">
        <v>75</v>
      </c>
      <c r="AY882" s="203" t="s">
        <v>149</v>
      </c>
    </row>
    <row r="883" spans="2:51" s="12" customFormat="1" ht="12">
      <c r="B883" s="195"/>
      <c r="D883" s="192" t="s">
        <v>160</v>
      </c>
      <c r="E883" s="196" t="s">
        <v>3</v>
      </c>
      <c r="F883" s="197" t="s">
        <v>253</v>
      </c>
      <c r="H883" s="196" t="s">
        <v>3</v>
      </c>
      <c r="I883" s="198"/>
      <c r="L883" s="195"/>
      <c r="M883" s="199"/>
      <c r="N883" s="200"/>
      <c r="O883" s="200"/>
      <c r="P883" s="200"/>
      <c r="Q883" s="200"/>
      <c r="R883" s="200"/>
      <c r="S883" s="200"/>
      <c r="T883" s="201"/>
      <c r="AT883" s="196" t="s">
        <v>160</v>
      </c>
      <c r="AU883" s="196" t="s">
        <v>85</v>
      </c>
      <c r="AV883" s="12" t="s">
        <v>83</v>
      </c>
      <c r="AW883" s="12" t="s">
        <v>36</v>
      </c>
      <c r="AX883" s="12" t="s">
        <v>75</v>
      </c>
      <c r="AY883" s="196" t="s">
        <v>149</v>
      </c>
    </row>
    <row r="884" spans="2:51" s="13" customFormat="1" ht="12">
      <c r="B884" s="202"/>
      <c r="D884" s="192" t="s">
        <v>160</v>
      </c>
      <c r="E884" s="203" t="s">
        <v>3</v>
      </c>
      <c r="F884" s="204" t="s">
        <v>761</v>
      </c>
      <c r="H884" s="205">
        <v>1.8</v>
      </c>
      <c r="I884" s="206"/>
      <c r="L884" s="202"/>
      <c r="M884" s="207"/>
      <c r="N884" s="208"/>
      <c r="O884" s="208"/>
      <c r="P884" s="208"/>
      <c r="Q884" s="208"/>
      <c r="R884" s="208"/>
      <c r="S884" s="208"/>
      <c r="T884" s="209"/>
      <c r="AT884" s="203" t="s">
        <v>160</v>
      </c>
      <c r="AU884" s="203" t="s">
        <v>85</v>
      </c>
      <c r="AV884" s="13" t="s">
        <v>85</v>
      </c>
      <c r="AW884" s="13" t="s">
        <v>36</v>
      </c>
      <c r="AX884" s="13" t="s">
        <v>75</v>
      </c>
      <c r="AY884" s="203" t="s">
        <v>149</v>
      </c>
    </row>
    <row r="885" spans="2:51" s="12" customFormat="1" ht="12">
      <c r="B885" s="195"/>
      <c r="D885" s="192" t="s">
        <v>160</v>
      </c>
      <c r="E885" s="196" t="s">
        <v>3</v>
      </c>
      <c r="F885" s="197" t="s">
        <v>255</v>
      </c>
      <c r="H885" s="196" t="s">
        <v>3</v>
      </c>
      <c r="I885" s="198"/>
      <c r="L885" s="195"/>
      <c r="M885" s="199"/>
      <c r="N885" s="200"/>
      <c r="O885" s="200"/>
      <c r="P885" s="200"/>
      <c r="Q885" s="200"/>
      <c r="R885" s="200"/>
      <c r="S885" s="200"/>
      <c r="T885" s="201"/>
      <c r="AT885" s="196" t="s">
        <v>160</v>
      </c>
      <c r="AU885" s="196" t="s">
        <v>85</v>
      </c>
      <c r="AV885" s="12" t="s">
        <v>83</v>
      </c>
      <c r="AW885" s="12" t="s">
        <v>36</v>
      </c>
      <c r="AX885" s="12" t="s">
        <v>75</v>
      </c>
      <c r="AY885" s="196" t="s">
        <v>149</v>
      </c>
    </row>
    <row r="886" spans="2:51" s="13" customFormat="1" ht="12">
      <c r="B886" s="202"/>
      <c r="D886" s="192" t="s">
        <v>160</v>
      </c>
      <c r="E886" s="203" t="s">
        <v>3</v>
      </c>
      <c r="F886" s="204" t="s">
        <v>762</v>
      </c>
      <c r="H886" s="205">
        <v>6.6</v>
      </c>
      <c r="I886" s="206"/>
      <c r="L886" s="202"/>
      <c r="M886" s="207"/>
      <c r="N886" s="208"/>
      <c r="O886" s="208"/>
      <c r="P886" s="208"/>
      <c r="Q886" s="208"/>
      <c r="R886" s="208"/>
      <c r="S886" s="208"/>
      <c r="T886" s="209"/>
      <c r="AT886" s="203" t="s">
        <v>160</v>
      </c>
      <c r="AU886" s="203" t="s">
        <v>85</v>
      </c>
      <c r="AV886" s="13" t="s">
        <v>85</v>
      </c>
      <c r="AW886" s="13" t="s">
        <v>36</v>
      </c>
      <c r="AX886" s="13" t="s">
        <v>75</v>
      </c>
      <c r="AY886" s="203" t="s">
        <v>149</v>
      </c>
    </row>
    <row r="887" spans="2:51" s="12" customFormat="1" ht="12">
      <c r="B887" s="195"/>
      <c r="D887" s="192" t="s">
        <v>160</v>
      </c>
      <c r="E887" s="196" t="s">
        <v>3</v>
      </c>
      <c r="F887" s="197" t="s">
        <v>205</v>
      </c>
      <c r="H887" s="196" t="s">
        <v>3</v>
      </c>
      <c r="I887" s="198"/>
      <c r="L887" s="195"/>
      <c r="M887" s="199"/>
      <c r="N887" s="200"/>
      <c r="O887" s="200"/>
      <c r="P887" s="200"/>
      <c r="Q887" s="200"/>
      <c r="R887" s="200"/>
      <c r="S887" s="200"/>
      <c r="T887" s="201"/>
      <c r="AT887" s="196" t="s">
        <v>160</v>
      </c>
      <c r="AU887" s="196" t="s">
        <v>85</v>
      </c>
      <c r="AV887" s="12" t="s">
        <v>83</v>
      </c>
      <c r="AW887" s="12" t="s">
        <v>36</v>
      </c>
      <c r="AX887" s="12" t="s">
        <v>75</v>
      </c>
      <c r="AY887" s="196" t="s">
        <v>149</v>
      </c>
    </row>
    <row r="888" spans="2:51" s="13" customFormat="1" ht="12">
      <c r="B888" s="202"/>
      <c r="D888" s="192" t="s">
        <v>160</v>
      </c>
      <c r="E888" s="203" t="s">
        <v>3</v>
      </c>
      <c r="F888" s="204" t="s">
        <v>763</v>
      </c>
      <c r="H888" s="205">
        <v>5.2</v>
      </c>
      <c r="I888" s="206"/>
      <c r="L888" s="202"/>
      <c r="M888" s="207"/>
      <c r="N888" s="208"/>
      <c r="O888" s="208"/>
      <c r="P888" s="208"/>
      <c r="Q888" s="208"/>
      <c r="R888" s="208"/>
      <c r="S888" s="208"/>
      <c r="T888" s="209"/>
      <c r="AT888" s="203" t="s">
        <v>160</v>
      </c>
      <c r="AU888" s="203" t="s">
        <v>85</v>
      </c>
      <c r="AV888" s="13" t="s">
        <v>85</v>
      </c>
      <c r="AW888" s="13" t="s">
        <v>36</v>
      </c>
      <c r="AX888" s="13" t="s">
        <v>75</v>
      </c>
      <c r="AY888" s="203" t="s">
        <v>149</v>
      </c>
    </row>
    <row r="889" spans="2:51" s="13" customFormat="1" ht="12">
      <c r="B889" s="202"/>
      <c r="D889" s="192" t="s">
        <v>160</v>
      </c>
      <c r="E889" s="203" t="s">
        <v>3</v>
      </c>
      <c r="F889" s="204" t="s">
        <v>764</v>
      </c>
      <c r="H889" s="205">
        <v>6.6</v>
      </c>
      <c r="I889" s="206"/>
      <c r="L889" s="202"/>
      <c r="M889" s="207"/>
      <c r="N889" s="208"/>
      <c r="O889" s="208"/>
      <c r="P889" s="208"/>
      <c r="Q889" s="208"/>
      <c r="R889" s="208"/>
      <c r="S889" s="208"/>
      <c r="T889" s="209"/>
      <c r="AT889" s="203" t="s">
        <v>160</v>
      </c>
      <c r="AU889" s="203" t="s">
        <v>85</v>
      </c>
      <c r="AV889" s="13" t="s">
        <v>85</v>
      </c>
      <c r="AW889" s="13" t="s">
        <v>36</v>
      </c>
      <c r="AX889" s="13" t="s">
        <v>75</v>
      </c>
      <c r="AY889" s="203" t="s">
        <v>149</v>
      </c>
    </row>
    <row r="890" spans="2:51" s="12" customFormat="1" ht="12">
      <c r="B890" s="195"/>
      <c r="D890" s="192" t="s">
        <v>160</v>
      </c>
      <c r="E890" s="196" t="s">
        <v>3</v>
      </c>
      <c r="F890" s="197" t="s">
        <v>258</v>
      </c>
      <c r="H890" s="196" t="s">
        <v>3</v>
      </c>
      <c r="I890" s="198"/>
      <c r="L890" s="195"/>
      <c r="M890" s="199"/>
      <c r="N890" s="200"/>
      <c r="O890" s="200"/>
      <c r="P890" s="200"/>
      <c r="Q890" s="200"/>
      <c r="R890" s="200"/>
      <c r="S890" s="200"/>
      <c r="T890" s="201"/>
      <c r="AT890" s="196" t="s">
        <v>160</v>
      </c>
      <c r="AU890" s="196" t="s">
        <v>85</v>
      </c>
      <c r="AV890" s="12" t="s">
        <v>83</v>
      </c>
      <c r="AW890" s="12" t="s">
        <v>36</v>
      </c>
      <c r="AX890" s="12" t="s">
        <v>75</v>
      </c>
      <c r="AY890" s="196" t="s">
        <v>149</v>
      </c>
    </row>
    <row r="891" spans="2:51" s="13" customFormat="1" ht="12">
      <c r="B891" s="202"/>
      <c r="D891" s="192" t="s">
        <v>160</v>
      </c>
      <c r="E891" s="203" t="s">
        <v>3</v>
      </c>
      <c r="F891" s="204" t="s">
        <v>760</v>
      </c>
      <c r="H891" s="205">
        <v>6.8</v>
      </c>
      <c r="I891" s="206"/>
      <c r="L891" s="202"/>
      <c r="M891" s="207"/>
      <c r="N891" s="208"/>
      <c r="O891" s="208"/>
      <c r="P891" s="208"/>
      <c r="Q891" s="208"/>
      <c r="R891" s="208"/>
      <c r="S891" s="208"/>
      <c r="T891" s="209"/>
      <c r="AT891" s="203" t="s">
        <v>160</v>
      </c>
      <c r="AU891" s="203" t="s">
        <v>85</v>
      </c>
      <c r="AV891" s="13" t="s">
        <v>85</v>
      </c>
      <c r="AW891" s="13" t="s">
        <v>36</v>
      </c>
      <c r="AX891" s="13" t="s">
        <v>75</v>
      </c>
      <c r="AY891" s="203" t="s">
        <v>149</v>
      </c>
    </row>
    <row r="892" spans="2:51" s="12" customFormat="1" ht="12">
      <c r="B892" s="195"/>
      <c r="D892" s="192" t="s">
        <v>160</v>
      </c>
      <c r="E892" s="196" t="s">
        <v>3</v>
      </c>
      <c r="F892" s="197" t="s">
        <v>199</v>
      </c>
      <c r="H892" s="196" t="s">
        <v>3</v>
      </c>
      <c r="I892" s="198"/>
      <c r="L892" s="195"/>
      <c r="M892" s="199"/>
      <c r="N892" s="200"/>
      <c r="O892" s="200"/>
      <c r="P892" s="200"/>
      <c r="Q892" s="200"/>
      <c r="R892" s="200"/>
      <c r="S892" s="200"/>
      <c r="T892" s="201"/>
      <c r="AT892" s="196" t="s">
        <v>160</v>
      </c>
      <c r="AU892" s="196" t="s">
        <v>85</v>
      </c>
      <c r="AV892" s="12" t="s">
        <v>83</v>
      </c>
      <c r="AW892" s="12" t="s">
        <v>36</v>
      </c>
      <c r="AX892" s="12" t="s">
        <v>75</v>
      </c>
      <c r="AY892" s="196" t="s">
        <v>149</v>
      </c>
    </row>
    <row r="893" spans="2:51" s="13" customFormat="1" ht="12">
      <c r="B893" s="202"/>
      <c r="D893" s="192" t="s">
        <v>160</v>
      </c>
      <c r="E893" s="203" t="s">
        <v>3</v>
      </c>
      <c r="F893" s="204" t="s">
        <v>765</v>
      </c>
      <c r="H893" s="205">
        <v>1.8</v>
      </c>
      <c r="I893" s="206"/>
      <c r="L893" s="202"/>
      <c r="M893" s="207"/>
      <c r="N893" s="208"/>
      <c r="O893" s="208"/>
      <c r="P893" s="208"/>
      <c r="Q893" s="208"/>
      <c r="R893" s="208"/>
      <c r="S893" s="208"/>
      <c r="T893" s="209"/>
      <c r="AT893" s="203" t="s">
        <v>160</v>
      </c>
      <c r="AU893" s="203" t="s">
        <v>85</v>
      </c>
      <c r="AV893" s="13" t="s">
        <v>85</v>
      </c>
      <c r="AW893" s="13" t="s">
        <v>36</v>
      </c>
      <c r="AX893" s="13" t="s">
        <v>75</v>
      </c>
      <c r="AY893" s="203" t="s">
        <v>149</v>
      </c>
    </row>
    <row r="894" spans="2:51" s="13" customFormat="1" ht="12">
      <c r="B894" s="202"/>
      <c r="D894" s="192" t="s">
        <v>160</v>
      </c>
      <c r="E894" s="203" t="s">
        <v>3</v>
      </c>
      <c r="F894" s="204" t="s">
        <v>766</v>
      </c>
      <c r="H894" s="205">
        <v>1.92</v>
      </c>
      <c r="I894" s="206"/>
      <c r="L894" s="202"/>
      <c r="M894" s="207"/>
      <c r="N894" s="208"/>
      <c r="O894" s="208"/>
      <c r="P894" s="208"/>
      <c r="Q894" s="208"/>
      <c r="R894" s="208"/>
      <c r="S894" s="208"/>
      <c r="T894" s="209"/>
      <c r="AT894" s="203" t="s">
        <v>160</v>
      </c>
      <c r="AU894" s="203" t="s">
        <v>85</v>
      </c>
      <c r="AV894" s="13" t="s">
        <v>85</v>
      </c>
      <c r="AW894" s="13" t="s">
        <v>36</v>
      </c>
      <c r="AX894" s="13" t="s">
        <v>75</v>
      </c>
      <c r="AY894" s="203" t="s">
        <v>149</v>
      </c>
    </row>
    <row r="895" spans="2:51" s="14" customFormat="1" ht="12">
      <c r="B895" s="210"/>
      <c r="D895" s="192" t="s">
        <v>160</v>
      </c>
      <c r="E895" s="211" t="s">
        <v>3</v>
      </c>
      <c r="F895" s="212" t="s">
        <v>170</v>
      </c>
      <c r="H895" s="213">
        <v>37.519999999999996</v>
      </c>
      <c r="I895" s="214"/>
      <c r="L895" s="210"/>
      <c r="M895" s="215"/>
      <c r="N895" s="216"/>
      <c r="O895" s="216"/>
      <c r="P895" s="216"/>
      <c r="Q895" s="216"/>
      <c r="R895" s="216"/>
      <c r="S895" s="216"/>
      <c r="T895" s="217"/>
      <c r="AT895" s="211" t="s">
        <v>160</v>
      </c>
      <c r="AU895" s="211" t="s">
        <v>85</v>
      </c>
      <c r="AV895" s="14" t="s">
        <v>150</v>
      </c>
      <c r="AW895" s="14" t="s">
        <v>36</v>
      </c>
      <c r="AX895" s="14" t="s">
        <v>83</v>
      </c>
      <c r="AY895" s="211" t="s">
        <v>149</v>
      </c>
    </row>
    <row r="896" spans="2:65" s="1" customFormat="1" ht="16.5" customHeight="1">
      <c r="B896" s="178"/>
      <c r="C896" s="218" t="s">
        <v>767</v>
      </c>
      <c r="D896" s="218" t="s">
        <v>171</v>
      </c>
      <c r="E896" s="219" t="s">
        <v>768</v>
      </c>
      <c r="F896" s="220" t="s">
        <v>769</v>
      </c>
      <c r="G896" s="221" t="s">
        <v>174</v>
      </c>
      <c r="H896" s="222">
        <v>486</v>
      </c>
      <c r="I896" s="223"/>
      <c r="J896" s="224">
        <f>ROUND(I896*H896,2)</f>
        <v>0</v>
      </c>
      <c r="K896" s="220" t="s">
        <v>156</v>
      </c>
      <c r="L896" s="225"/>
      <c r="M896" s="226" t="s">
        <v>3</v>
      </c>
      <c r="N896" s="227" t="s">
        <v>46</v>
      </c>
      <c r="O896" s="71"/>
      <c r="P896" s="188">
        <f>O896*H896</f>
        <v>0</v>
      </c>
      <c r="Q896" s="188">
        <v>0.00116</v>
      </c>
      <c r="R896" s="188">
        <f>Q896*H896</f>
        <v>0.56376</v>
      </c>
      <c r="S896" s="188">
        <v>0</v>
      </c>
      <c r="T896" s="189">
        <f>S896*H896</f>
        <v>0</v>
      </c>
      <c r="AR896" s="190" t="s">
        <v>391</v>
      </c>
      <c r="AT896" s="190" t="s">
        <v>171</v>
      </c>
      <c r="AU896" s="190" t="s">
        <v>85</v>
      </c>
      <c r="AY896" s="19" t="s">
        <v>149</v>
      </c>
      <c r="BE896" s="191">
        <f>IF(N896="základní",J896,0)</f>
        <v>0</v>
      </c>
      <c r="BF896" s="191">
        <f>IF(N896="snížená",J896,0)</f>
        <v>0</v>
      </c>
      <c r="BG896" s="191">
        <f>IF(N896="zákl. přenesená",J896,0)</f>
        <v>0</v>
      </c>
      <c r="BH896" s="191">
        <f>IF(N896="sníž. přenesená",J896,0)</f>
        <v>0</v>
      </c>
      <c r="BI896" s="191">
        <f>IF(N896="nulová",J896,0)</f>
        <v>0</v>
      </c>
      <c r="BJ896" s="19" t="s">
        <v>83</v>
      </c>
      <c r="BK896" s="191">
        <f>ROUND(I896*H896,2)</f>
        <v>0</v>
      </c>
      <c r="BL896" s="19" t="s">
        <v>295</v>
      </c>
      <c r="BM896" s="190" t="s">
        <v>770</v>
      </c>
    </row>
    <row r="897" spans="2:51" s="12" customFormat="1" ht="12">
      <c r="B897" s="195"/>
      <c r="D897" s="192" t="s">
        <v>160</v>
      </c>
      <c r="E897" s="196" t="s">
        <v>3</v>
      </c>
      <c r="F897" s="197" t="s">
        <v>161</v>
      </c>
      <c r="H897" s="196" t="s">
        <v>3</v>
      </c>
      <c r="I897" s="198"/>
      <c r="L897" s="195"/>
      <c r="M897" s="199"/>
      <c r="N897" s="200"/>
      <c r="O897" s="200"/>
      <c r="P897" s="200"/>
      <c r="Q897" s="200"/>
      <c r="R897" s="200"/>
      <c r="S897" s="200"/>
      <c r="T897" s="201"/>
      <c r="AT897" s="196" t="s">
        <v>160</v>
      </c>
      <c r="AU897" s="196" t="s">
        <v>85</v>
      </c>
      <c r="AV897" s="12" t="s">
        <v>83</v>
      </c>
      <c r="AW897" s="12" t="s">
        <v>36</v>
      </c>
      <c r="AX897" s="12" t="s">
        <v>75</v>
      </c>
      <c r="AY897" s="196" t="s">
        <v>149</v>
      </c>
    </row>
    <row r="898" spans="2:51" s="12" customFormat="1" ht="12">
      <c r="B898" s="195"/>
      <c r="D898" s="192" t="s">
        <v>160</v>
      </c>
      <c r="E898" s="196" t="s">
        <v>3</v>
      </c>
      <c r="F898" s="197" t="s">
        <v>757</v>
      </c>
      <c r="H898" s="196" t="s">
        <v>3</v>
      </c>
      <c r="I898" s="198"/>
      <c r="L898" s="195"/>
      <c r="M898" s="199"/>
      <c r="N898" s="200"/>
      <c r="O898" s="200"/>
      <c r="P898" s="200"/>
      <c r="Q898" s="200"/>
      <c r="R898" s="200"/>
      <c r="S898" s="200"/>
      <c r="T898" s="201"/>
      <c r="AT898" s="196" t="s">
        <v>160</v>
      </c>
      <c r="AU898" s="196" t="s">
        <v>85</v>
      </c>
      <c r="AV898" s="12" t="s">
        <v>83</v>
      </c>
      <c r="AW898" s="12" t="s">
        <v>36</v>
      </c>
      <c r="AX898" s="12" t="s">
        <v>75</v>
      </c>
      <c r="AY898" s="196" t="s">
        <v>149</v>
      </c>
    </row>
    <row r="899" spans="2:51" s="12" customFormat="1" ht="12">
      <c r="B899" s="195"/>
      <c r="D899" s="192" t="s">
        <v>160</v>
      </c>
      <c r="E899" s="196" t="s">
        <v>3</v>
      </c>
      <c r="F899" s="197" t="s">
        <v>758</v>
      </c>
      <c r="H899" s="196" t="s">
        <v>3</v>
      </c>
      <c r="I899" s="198"/>
      <c r="L899" s="195"/>
      <c r="M899" s="199"/>
      <c r="N899" s="200"/>
      <c r="O899" s="200"/>
      <c r="P899" s="200"/>
      <c r="Q899" s="200"/>
      <c r="R899" s="200"/>
      <c r="S899" s="200"/>
      <c r="T899" s="201"/>
      <c r="AT899" s="196" t="s">
        <v>160</v>
      </c>
      <c r="AU899" s="196" t="s">
        <v>85</v>
      </c>
      <c r="AV899" s="12" t="s">
        <v>83</v>
      </c>
      <c r="AW899" s="12" t="s">
        <v>36</v>
      </c>
      <c r="AX899" s="12" t="s">
        <v>75</v>
      </c>
      <c r="AY899" s="196" t="s">
        <v>149</v>
      </c>
    </row>
    <row r="900" spans="2:51" s="12" customFormat="1" ht="12">
      <c r="B900" s="195"/>
      <c r="D900" s="192" t="s">
        <v>160</v>
      </c>
      <c r="E900" s="196" t="s">
        <v>3</v>
      </c>
      <c r="F900" s="197" t="s">
        <v>759</v>
      </c>
      <c r="H900" s="196" t="s">
        <v>3</v>
      </c>
      <c r="I900" s="198"/>
      <c r="L900" s="195"/>
      <c r="M900" s="199"/>
      <c r="N900" s="200"/>
      <c r="O900" s="200"/>
      <c r="P900" s="200"/>
      <c r="Q900" s="200"/>
      <c r="R900" s="200"/>
      <c r="S900" s="200"/>
      <c r="T900" s="201"/>
      <c r="AT900" s="196" t="s">
        <v>160</v>
      </c>
      <c r="AU900" s="196" t="s">
        <v>85</v>
      </c>
      <c r="AV900" s="12" t="s">
        <v>83</v>
      </c>
      <c r="AW900" s="12" t="s">
        <v>36</v>
      </c>
      <c r="AX900" s="12" t="s">
        <v>75</v>
      </c>
      <c r="AY900" s="196" t="s">
        <v>149</v>
      </c>
    </row>
    <row r="901" spans="2:51" s="12" customFormat="1" ht="12">
      <c r="B901" s="195"/>
      <c r="D901" s="192" t="s">
        <v>160</v>
      </c>
      <c r="E901" s="196" t="s">
        <v>3</v>
      </c>
      <c r="F901" s="197" t="s">
        <v>186</v>
      </c>
      <c r="H901" s="196" t="s">
        <v>3</v>
      </c>
      <c r="I901" s="198"/>
      <c r="L901" s="195"/>
      <c r="M901" s="199"/>
      <c r="N901" s="200"/>
      <c r="O901" s="200"/>
      <c r="P901" s="200"/>
      <c r="Q901" s="200"/>
      <c r="R901" s="200"/>
      <c r="S901" s="200"/>
      <c r="T901" s="201"/>
      <c r="AT901" s="196" t="s">
        <v>160</v>
      </c>
      <c r="AU901" s="196" t="s">
        <v>85</v>
      </c>
      <c r="AV901" s="12" t="s">
        <v>83</v>
      </c>
      <c r="AW901" s="12" t="s">
        <v>36</v>
      </c>
      <c r="AX901" s="12" t="s">
        <v>75</v>
      </c>
      <c r="AY901" s="196" t="s">
        <v>149</v>
      </c>
    </row>
    <row r="902" spans="2:51" s="12" customFormat="1" ht="12">
      <c r="B902" s="195"/>
      <c r="D902" s="192" t="s">
        <v>160</v>
      </c>
      <c r="E902" s="196" t="s">
        <v>3</v>
      </c>
      <c r="F902" s="197" t="s">
        <v>250</v>
      </c>
      <c r="H902" s="196" t="s">
        <v>3</v>
      </c>
      <c r="I902" s="198"/>
      <c r="L902" s="195"/>
      <c r="M902" s="199"/>
      <c r="N902" s="200"/>
      <c r="O902" s="200"/>
      <c r="P902" s="200"/>
      <c r="Q902" s="200"/>
      <c r="R902" s="200"/>
      <c r="S902" s="200"/>
      <c r="T902" s="201"/>
      <c r="AT902" s="196" t="s">
        <v>160</v>
      </c>
      <c r="AU902" s="196" t="s">
        <v>85</v>
      </c>
      <c r="AV902" s="12" t="s">
        <v>83</v>
      </c>
      <c r="AW902" s="12" t="s">
        <v>36</v>
      </c>
      <c r="AX902" s="12" t="s">
        <v>75</v>
      </c>
      <c r="AY902" s="196" t="s">
        <v>149</v>
      </c>
    </row>
    <row r="903" spans="2:51" s="13" customFormat="1" ht="12">
      <c r="B903" s="202"/>
      <c r="D903" s="192" t="s">
        <v>160</v>
      </c>
      <c r="E903" s="203" t="s">
        <v>3</v>
      </c>
      <c r="F903" s="204" t="s">
        <v>760</v>
      </c>
      <c r="H903" s="205">
        <v>6.8</v>
      </c>
      <c r="I903" s="206"/>
      <c r="L903" s="202"/>
      <c r="M903" s="207"/>
      <c r="N903" s="208"/>
      <c r="O903" s="208"/>
      <c r="P903" s="208"/>
      <c r="Q903" s="208"/>
      <c r="R903" s="208"/>
      <c r="S903" s="208"/>
      <c r="T903" s="209"/>
      <c r="AT903" s="203" t="s">
        <v>160</v>
      </c>
      <c r="AU903" s="203" t="s">
        <v>85</v>
      </c>
      <c r="AV903" s="13" t="s">
        <v>85</v>
      </c>
      <c r="AW903" s="13" t="s">
        <v>36</v>
      </c>
      <c r="AX903" s="13" t="s">
        <v>75</v>
      </c>
      <c r="AY903" s="203" t="s">
        <v>149</v>
      </c>
    </row>
    <row r="904" spans="2:51" s="12" customFormat="1" ht="12">
      <c r="B904" s="195"/>
      <c r="D904" s="192" t="s">
        <v>160</v>
      </c>
      <c r="E904" s="196" t="s">
        <v>3</v>
      </c>
      <c r="F904" s="197" t="s">
        <v>253</v>
      </c>
      <c r="H904" s="196" t="s">
        <v>3</v>
      </c>
      <c r="I904" s="198"/>
      <c r="L904" s="195"/>
      <c r="M904" s="199"/>
      <c r="N904" s="200"/>
      <c r="O904" s="200"/>
      <c r="P904" s="200"/>
      <c r="Q904" s="200"/>
      <c r="R904" s="200"/>
      <c r="S904" s="200"/>
      <c r="T904" s="201"/>
      <c r="AT904" s="196" t="s">
        <v>160</v>
      </c>
      <c r="AU904" s="196" t="s">
        <v>85</v>
      </c>
      <c r="AV904" s="12" t="s">
        <v>83</v>
      </c>
      <c r="AW904" s="12" t="s">
        <v>36</v>
      </c>
      <c r="AX904" s="12" t="s">
        <v>75</v>
      </c>
      <c r="AY904" s="196" t="s">
        <v>149</v>
      </c>
    </row>
    <row r="905" spans="2:51" s="13" customFormat="1" ht="12">
      <c r="B905" s="202"/>
      <c r="D905" s="192" t="s">
        <v>160</v>
      </c>
      <c r="E905" s="203" t="s">
        <v>3</v>
      </c>
      <c r="F905" s="204" t="s">
        <v>761</v>
      </c>
      <c r="H905" s="205">
        <v>1.8</v>
      </c>
      <c r="I905" s="206"/>
      <c r="L905" s="202"/>
      <c r="M905" s="207"/>
      <c r="N905" s="208"/>
      <c r="O905" s="208"/>
      <c r="P905" s="208"/>
      <c r="Q905" s="208"/>
      <c r="R905" s="208"/>
      <c r="S905" s="208"/>
      <c r="T905" s="209"/>
      <c r="AT905" s="203" t="s">
        <v>160</v>
      </c>
      <c r="AU905" s="203" t="s">
        <v>85</v>
      </c>
      <c r="AV905" s="13" t="s">
        <v>85</v>
      </c>
      <c r="AW905" s="13" t="s">
        <v>36</v>
      </c>
      <c r="AX905" s="13" t="s">
        <v>75</v>
      </c>
      <c r="AY905" s="203" t="s">
        <v>149</v>
      </c>
    </row>
    <row r="906" spans="2:51" s="12" customFormat="1" ht="12">
      <c r="B906" s="195"/>
      <c r="D906" s="192" t="s">
        <v>160</v>
      </c>
      <c r="E906" s="196" t="s">
        <v>3</v>
      </c>
      <c r="F906" s="197" t="s">
        <v>255</v>
      </c>
      <c r="H906" s="196" t="s">
        <v>3</v>
      </c>
      <c r="I906" s="198"/>
      <c r="L906" s="195"/>
      <c r="M906" s="199"/>
      <c r="N906" s="200"/>
      <c r="O906" s="200"/>
      <c r="P906" s="200"/>
      <c r="Q906" s="200"/>
      <c r="R906" s="200"/>
      <c r="S906" s="200"/>
      <c r="T906" s="201"/>
      <c r="AT906" s="196" t="s">
        <v>160</v>
      </c>
      <c r="AU906" s="196" t="s">
        <v>85</v>
      </c>
      <c r="AV906" s="12" t="s">
        <v>83</v>
      </c>
      <c r="AW906" s="12" t="s">
        <v>36</v>
      </c>
      <c r="AX906" s="12" t="s">
        <v>75</v>
      </c>
      <c r="AY906" s="196" t="s">
        <v>149</v>
      </c>
    </row>
    <row r="907" spans="2:51" s="13" customFormat="1" ht="12">
      <c r="B907" s="202"/>
      <c r="D907" s="192" t="s">
        <v>160</v>
      </c>
      <c r="E907" s="203" t="s">
        <v>3</v>
      </c>
      <c r="F907" s="204" t="s">
        <v>762</v>
      </c>
      <c r="H907" s="205">
        <v>6.6</v>
      </c>
      <c r="I907" s="206"/>
      <c r="L907" s="202"/>
      <c r="M907" s="207"/>
      <c r="N907" s="208"/>
      <c r="O907" s="208"/>
      <c r="P907" s="208"/>
      <c r="Q907" s="208"/>
      <c r="R907" s="208"/>
      <c r="S907" s="208"/>
      <c r="T907" s="209"/>
      <c r="AT907" s="203" t="s">
        <v>160</v>
      </c>
      <c r="AU907" s="203" t="s">
        <v>85</v>
      </c>
      <c r="AV907" s="13" t="s">
        <v>85</v>
      </c>
      <c r="AW907" s="13" t="s">
        <v>36</v>
      </c>
      <c r="AX907" s="13" t="s">
        <v>75</v>
      </c>
      <c r="AY907" s="203" t="s">
        <v>149</v>
      </c>
    </row>
    <row r="908" spans="2:51" s="12" customFormat="1" ht="12">
      <c r="B908" s="195"/>
      <c r="D908" s="192" t="s">
        <v>160</v>
      </c>
      <c r="E908" s="196" t="s">
        <v>3</v>
      </c>
      <c r="F908" s="197" t="s">
        <v>205</v>
      </c>
      <c r="H908" s="196" t="s">
        <v>3</v>
      </c>
      <c r="I908" s="198"/>
      <c r="L908" s="195"/>
      <c r="M908" s="199"/>
      <c r="N908" s="200"/>
      <c r="O908" s="200"/>
      <c r="P908" s="200"/>
      <c r="Q908" s="200"/>
      <c r="R908" s="200"/>
      <c r="S908" s="200"/>
      <c r="T908" s="201"/>
      <c r="AT908" s="196" t="s">
        <v>160</v>
      </c>
      <c r="AU908" s="196" t="s">
        <v>85</v>
      </c>
      <c r="AV908" s="12" t="s">
        <v>83</v>
      </c>
      <c r="AW908" s="12" t="s">
        <v>36</v>
      </c>
      <c r="AX908" s="12" t="s">
        <v>75</v>
      </c>
      <c r="AY908" s="196" t="s">
        <v>149</v>
      </c>
    </row>
    <row r="909" spans="2:51" s="13" customFormat="1" ht="12">
      <c r="B909" s="202"/>
      <c r="D909" s="192" t="s">
        <v>160</v>
      </c>
      <c r="E909" s="203" t="s">
        <v>3</v>
      </c>
      <c r="F909" s="204" t="s">
        <v>763</v>
      </c>
      <c r="H909" s="205">
        <v>5.2</v>
      </c>
      <c r="I909" s="206"/>
      <c r="L909" s="202"/>
      <c r="M909" s="207"/>
      <c r="N909" s="208"/>
      <c r="O909" s="208"/>
      <c r="P909" s="208"/>
      <c r="Q909" s="208"/>
      <c r="R909" s="208"/>
      <c r="S909" s="208"/>
      <c r="T909" s="209"/>
      <c r="AT909" s="203" t="s">
        <v>160</v>
      </c>
      <c r="AU909" s="203" t="s">
        <v>85</v>
      </c>
      <c r="AV909" s="13" t="s">
        <v>85</v>
      </c>
      <c r="AW909" s="13" t="s">
        <v>36</v>
      </c>
      <c r="AX909" s="13" t="s">
        <v>75</v>
      </c>
      <c r="AY909" s="203" t="s">
        <v>149</v>
      </c>
    </row>
    <row r="910" spans="2:51" s="13" customFormat="1" ht="12">
      <c r="B910" s="202"/>
      <c r="D910" s="192" t="s">
        <v>160</v>
      </c>
      <c r="E910" s="203" t="s">
        <v>3</v>
      </c>
      <c r="F910" s="204" t="s">
        <v>764</v>
      </c>
      <c r="H910" s="205">
        <v>6.6</v>
      </c>
      <c r="I910" s="206"/>
      <c r="L910" s="202"/>
      <c r="M910" s="207"/>
      <c r="N910" s="208"/>
      <c r="O910" s="208"/>
      <c r="P910" s="208"/>
      <c r="Q910" s="208"/>
      <c r="R910" s="208"/>
      <c r="S910" s="208"/>
      <c r="T910" s="209"/>
      <c r="AT910" s="203" t="s">
        <v>160</v>
      </c>
      <c r="AU910" s="203" t="s">
        <v>85</v>
      </c>
      <c r="AV910" s="13" t="s">
        <v>85</v>
      </c>
      <c r="AW910" s="13" t="s">
        <v>36</v>
      </c>
      <c r="AX910" s="13" t="s">
        <v>75</v>
      </c>
      <c r="AY910" s="203" t="s">
        <v>149</v>
      </c>
    </row>
    <row r="911" spans="2:51" s="12" customFormat="1" ht="12">
      <c r="B911" s="195"/>
      <c r="D911" s="192" t="s">
        <v>160</v>
      </c>
      <c r="E911" s="196" t="s">
        <v>3</v>
      </c>
      <c r="F911" s="197" t="s">
        <v>258</v>
      </c>
      <c r="H911" s="196" t="s">
        <v>3</v>
      </c>
      <c r="I911" s="198"/>
      <c r="L911" s="195"/>
      <c r="M911" s="199"/>
      <c r="N911" s="200"/>
      <c r="O911" s="200"/>
      <c r="P911" s="200"/>
      <c r="Q911" s="200"/>
      <c r="R911" s="200"/>
      <c r="S911" s="200"/>
      <c r="T911" s="201"/>
      <c r="AT911" s="196" t="s">
        <v>160</v>
      </c>
      <c r="AU911" s="196" t="s">
        <v>85</v>
      </c>
      <c r="AV911" s="12" t="s">
        <v>83</v>
      </c>
      <c r="AW911" s="12" t="s">
        <v>36</v>
      </c>
      <c r="AX911" s="12" t="s">
        <v>75</v>
      </c>
      <c r="AY911" s="196" t="s">
        <v>149</v>
      </c>
    </row>
    <row r="912" spans="2:51" s="13" customFormat="1" ht="12">
      <c r="B912" s="202"/>
      <c r="D912" s="192" t="s">
        <v>160</v>
      </c>
      <c r="E912" s="203" t="s">
        <v>3</v>
      </c>
      <c r="F912" s="204" t="s">
        <v>760</v>
      </c>
      <c r="H912" s="205">
        <v>6.8</v>
      </c>
      <c r="I912" s="206"/>
      <c r="L912" s="202"/>
      <c r="M912" s="207"/>
      <c r="N912" s="208"/>
      <c r="O912" s="208"/>
      <c r="P912" s="208"/>
      <c r="Q912" s="208"/>
      <c r="R912" s="208"/>
      <c r="S912" s="208"/>
      <c r="T912" s="209"/>
      <c r="AT912" s="203" t="s">
        <v>160</v>
      </c>
      <c r="AU912" s="203" t="s">
        <v>85</v>
      </c>
      <c r="AV912" s="13" t="s">
        <v>85</v>
      </c>
      <c r="AW912" s="13" t="s">
        <v>36</v>
      </c>
      <c r="AX912" s="13" t="s">
        <v>75</v>
      </c>
      <c r="AY912" s="203" t="s">
        <v>149</v>
      </c>
    </row>
    <row r="913" spans="2:51" s="12" customFormat="1" ht="12">
      <c r="B913" s="195"/>
      <c r="D913" s="192" t="s">
        <v>160</v>
      </c>
      <c r="E913" s="196" t="s">
        <v>3</v>
      </c>
      <c r="F913" s="197" t="s">
        <v>199</v>
      </c>
      <c r="H913" s="196" t="s">
        <v>3</v>
      </c>
      <c r="I913" s="198"/>
      <c r="L913" s="195"/>
      <c r="M913" s="199"/>
      <c r="N913" s="200"/>
      <c r="O913" s="200"/>
      <c r="P913" s="200"/>
      <c r="Q913" s="200"/>
      <c r="R913" s="200"/>
      <c r="S913" s="200"/>
      <c r="T913" s="201"/>
      <c r="AT913" s="196" t="s">
        <v>160</v>
      </c>
      <c r="AU913" s="196" t="s">
        <v>85</v>
      </c>
      <c r="AV913" s="12" t="s">
        <v>83</v>
      </c>
      <c r="AW913" s="12" t="s">
        <v>36</v>
      </c>
      <c r="AX913" s="12" t="s">
        <v>75</v>
      </c>
      <c r="AY913" s="196" t="s">
        <v>149</v>
      </c>
    </row>
    <row r="914" spans="2:51" s="13" customFormat="1" ht="12">
      <c r="B914" s="202"/>
      <c r="D914" s="192" t="s">
        <v>160</v>
      </c>
      <c r="E914" s="203" t="s">
        <v>3</v>
      </c>
      <c r="F914" s="204" t="s">
        <v>765</v>
      </c>
      <c r="H914" s="205">
        <v>1.8</v>
      </c>
      <c r="I914" s="206"/>
      <c r="L914" s="202"/>
      <c r="M914" s="207"/>
      <c r="N914" s="208"/>
      <c r="O914" s="208"/>
      <c r="P914" s="208"/>
      <c r="Q914" s="208"/>
      <c r="R914" s="208"/>
      <c r="S914" s="208"/>
      <c r="T914" s="209"/>
      <c r="AT914" s="203" t="s">
        <v>160</v>
      </c>
      <c r="AU914" s="203" t="s">
        <v>85</v>
      </c>
      <c r="AV914" s="13" t="s">
        <v>85</v>
      </c>
      <c r="AW914" s="13" t="s">
        <v>36</v>
      </c>
      <c r="AX914" s="13" t="s">
        <v>75</v>
      </c>
      <c r="AY914" s="203" t="s">
        <v>149</v>
      </c>
    </row>
    <row r="915" spans="2:51" s="13" customFormat="1" ht="12">
      <c r="B915" s="202"/>
      <c r="D915" s="192" t="s">
        <v>160</v>
      </c>
      <c r="E915" s="203" t="s">
        <v>3</v>
      </c>
      <c r="F915" s="204" t="s">
        <v>766</v>
      </c>
      <c r="H915" s="205">
        <v>1.92</v>
      </c>
      <c r="I915" s="206"/>
      <c r="L915" s="202"/>
      <c r="M915" s="207"/>
      <c r="N915" s="208"/>
      <c r="O915" s="208"/>
      <c r="P915" s="208"/>
      <c r="Q915" s="208"/>
      <c r="R915" s="208"/>
      <c r="S915" s="208"/>
      <c r="T915" s="209"/>
      <c r="AT915" s="203" t="s">
        <v>160</v>
      </c>
      <c r="AU915" s="203" t="s">
        <v>85</v>
      </c>
      <c r="AV915" s="13" t="s">
        <v>85</v>
      </c>
      <c r="AW915" s="13" t="s">
        <v>36</v>
      </c>
      <c r="AX915" s="13" t="s">
        <v>75</v>
      </c>
      <c r="AY915" s="203" t="s">
        <v>149</v>
      </c>
    </row>
    <row r="916" spans="2:51" s="14" customFormat="1" ht="12">
      <c r="B916" s="210"/>
      <c r="D916" s="192" t="s">
        <v>160</v>
      </c>
      <c r="E916" s="211" t="s">
        <v>3</v>
      </c>
      <c r="F916" s="212" t="s">
        <v>170</v>
      </c>
      <c r="H916" s="213">
        <v>37.519999999999996</v>
      </c>
      <c r="I916" s="214"/>
      <c r="L916" s="210"/>
      <c r="M916" s="215"/>
      <c r="N916" s="216"/>
      <c r="O916" s="216"/>
      <c r="P916" s="216"/>
      <c r="Q916" s="216"/>
      <c r="R916" s="216"/>
      <c r="S916" s="216"/>
      <c r="T916" s="217"/>
      <c r="AT916" s="211" t="s">
        <v>160</v>
      </c>
      <c r="AU916" s="211" t="s">
        <v>85</v>
      </c>
      <c r="AV916" s="14" t="s">
        <v>150</v>
      </c>
      <c r="AW916" s="14" t="s">
        <v>36</v>
      </c>
      <c r="AX916" s="14" t="s">
        <v>75</v>
      </c>
      <c r="AY916" s="211" t="s">
        <v>149</v>
      </c>
    </row>
    <row r="917" spans="2:51" s="13" customFormat="1" ht="12">
      <c r="B917" s="202"/>
      <c r="D917" s="192" t="s">
        <v>160</v>
      </c>
      <c r="E917" s="203" t="s">
        <v>3</v>
      </c>
      <c r="F917" s="204" t="s">
        <v>771</v>
      </c>
      <c r="H917" s="205">
        <v>485.556</v>
      </c>
      <c r="I917" s="206"/>
      <c r="L917" s="202"/>
      <c r="M917" s="207"/>
      <c r="N917" s="208"/>
      <c r="O917" s="208"/>
      <c r="P917" s="208"/>
      <c r="Q917" s="208"/>
      <c r="R917" s="208"/>
      <c r="S917" s="208"/>
      <c r="T917" s="209"/>
      <c r="AT917" s="203" t="s">
        <v>160</v>
      </c>
      <c r="AU917" s="203" t="s">
        <v>85</v>
      </c>
      <c r="AV917" s="13" t="s">
        <v>85</v>
      </c>
      <c r="AW917" s="13" t="s">
        <v>36</v>
      </c>
      <c r="AX917" s="13" t="s">
        <v>75</v>
      </c>
      <c r="AY917" s="203" t="s">
        <v>149</v>
      </c>
    </row>
    <row r="918" spans="2:51" s="14" customFormat="1" ht="12">
      <c r="B918" s="210"/>
      <c r="D918" s="192" t="s">
        <v>160</v>
      </c>
      <c r="E918" s="211" t="s">
        <v>3</v>
      </c>
      <c r="F918" s="212" t="s">
        <v>170</v>
      </c>
      <c r="H918" s="213">
        <v>485.556</v>
      </c>
      <c r="I918" s="214"/>
      <c r="L918" s="210"/>
      <c r="M918" s="215"/>
      <c r="N918" s="216"/>
      <c r="O918" s="216"/>
      <c r="P918" s="216"/>
      <c r="Q918" s="216"/>
      <c r="R918" s="216"/>
      <c r="S918" s="216"/>
      <c r="T918" s="217"/>
      <c r="AT918" s="211" t="s">
        <v>160</v>
      </c>
      <c r="AU918" s="211" t="s">
        <v>85</v>
      </c>
      <c r="AV918" s="14" t="s">
        <v>150</v>
      </c>
      <c r="AW918" s="14" t="s">
        <v>36</v>
      </c>
      <c r="AX918" s="14" t="s">
        <v>75</v>
      </c>
      <c r="AY918" s="211" t="s">
        <v>149</v>
      </c>
    </row>
    <row r="919" spans="2:51" s="12" customFormat="1" ht="12">
      <c r="B919" s="195"/>
      <c r="D919" s="192" t="s">
        <v>160</v>
      </c>
      <c r="E919" s="196" t="s">
        <v>3</v>
      </c>
      <c r="F919" s="197" t="s">
        <v>772</v>
      </c>
      <c r="H919" s="196" t="s">
        <v>3</v>
      </c>
      <c r="I919" s="198"/>
      <c r="L919" s="195"/>
      <c r="M919" s="199"/>
      <c r="N919" s="200"/>
      <c r="O919" s="200"/>
      <c r="P919" s="200"/>
      <c r="Q919" s="200"/>
      <c r="R919" s="200"/>
      <c r="S919" s="200"/>
      <c r="T919" s="201"/>
      <c r="AT919" s="196" t="s">
        <v>160</v>
      </c>
      <c r="AU919" s="196" t="s">
        <v>85</v>
      </c>
      <c r="AV919" s="12" t="s">
        <v>83</v>
      </c>
      <c r="AW919" s="12" t="s">
        <v>36</v>
      </c>
      <c r="AX919" s="12" t="s">
        <v>75</v>
      </c>
      <c r="AY919" s="196" t="s">
        <v>149</v>
      </c>
    </row>
    <row r="920" spans="2:51" s="13" customFormat="1" ht="12">
      <c r="B920" s="202"/>
      <c r="D920" s="192" t="s">
        <v>160</v>
      </c>
      <c r="E920" s="203" t="s">
        <v>3</v>
      </c>
      <c r="F920" s="204" t="s">
        <v>773</v>
      </c>
      <c r="H920" s="205">
        <v>486</v>
      </c>
      <c r="I920" s="206"/>
      <c r="L920" s="202"/>
      <c r="M920" s="207"/>
      <c r="N920" s="208"/>
      <c r="O920" s="208"/>
      <c r="P920" s="208"/>
      <c r="Q920" s="208"/>
      <c r="R920" s="208"/>
      <c r="S920" s="208"/>
      <c r="T920" s="209"/>
      <c r="AT920" s="203" t="s">
        <v>160</v>
      </c>
      <c r="AU920" s="203" t="s">
        <v>85</v>
      </c>
      <c r="AV920" s="13" t="s">
        <v>85</v>
      </c>
      <c r="AW920" s="13" t="s">
        <v>36</v>
      </c>
      <c r="AX920" s="13" t="s">
        <v>83</v>
      </c>
      <c r="AY920" s="203" t="s">
        <v>149</v>
      </c>
    </row>
    <row r="921" spans="2:65" s="1" customFormat="1" ht="24" customHeight="1">
      <c r="B921" s="178"/>
      <c r="C921" s="179" t="s">
        <v>774</v>
      </c>
      <c r="D921" s="179" t="s">
        <v>152</v>
      </c>
      <c r="E921" s="180" t="s">
        <v>775</v>
      </c>
      <c r="F921" s="181" t="s">
        <v>776</v>
      </c>
      <c r="G921" s="182" t="s">
        <v>182</v>
      </c>
      <c r="H921" s="183">
        <v>37.52</v>
      </c>
      <c r="I921" s="184"/>
      <c r="J921" s="185">
        <f>ROUND(I921*H921,2)</f>
        <v>0</v>
      </c>
      <c r="K921" s="181" t="s">
        <v>156</v>
      </c>
      <c r="L921" s="38"/>
      <c r="M921" s="186" t="s">
        <v>3</v>
      </c>
      <c r="N921" s="187" t="s">
        <v>46</v>
      </c>
      <c r="O921" s="71"/>
      <c r="P921" s="188">
        <f>O921*H921</f>
        <v>0</v>
      </c>
      <c r="Q921" s="188">
        <v>0.00309</v>
      </c>
      <c r="R921" s="188">
        <f>Q921*H921</f>
        <v>0.1159368</v>
      </c>
      <c r="S921" s="188">
        <v>0</v>
      </c>
      <c r="T921" s="189">
        <f>S921*H921</f>
        <v>0</v>
      </c>
      <c r="AR921" s="190" t="s">
        <v>295</v>
      </c>
      <c r="AT921" s="190" t="s">
        <v>152</v>
      </c>
      <c r="AU921" s="190" t="s">
        <v>85</v>
      </c>
      <c r="AY921" s="19" t="s">
        <v>149</v>
      </c>
      <c r="BE921" s="191">
        <f>IF(N921="základní",J921,0)</f>
        <v>0</v>
      </c>
      <c r="BF921" s="191">
        <f>IF(N921="snížená",J921,0)</f>
        <v>0</v>
      </c>
      <c r="BG921" s="191">
        <f>IF(N921="zákl. přenesená",J921,0)</f>
        <v>0</v>
      </c>
      <c r="BH921" s="191">
        <f>IF(N921="sníž. přenesená",J921,0)</f>
        <v>0</v>
      </c>
      <c r="BI921" s="191">
        <f>IF(N921="nulová",J921,0)</f>
        <v>0</v>
      </c>
      <c r="BJ921" s="19" t="s">
        <v>83</v>
      </c>
      <c r="BK921" s="191">
        <f>ROUND(I921*H921,2)</f>
        <v>0</v>
      </c>
      <c r="BL921" s="19" t="s">
        <v>295</v>
      </c>
      <c r="BM921" s="190" t="s">
        <v>777</v>
      </c>
    </row>
    <row r="922" spans="2:65" s="1" customFormat="1" ht="16.5" customHeight="1">
      <c r="B922" s="178"/>
      <c r="C922" s="179" t="s">
        <v>778</v>
      </c>
      <c r="D922" s="179" t="s">
        <v>152</v>
      </c>
      <c r="E922" s="180" t="s">
        <v>779</v>
      </c>
      <c r="F922" s="181" t="s">
        <v>780</v>
      </c>
      <c r="G922" s="182" t="s">
        <v>182</v>
      </c>
      <c r="H922" s="183">
        <v>2.64</v>
      </c>
      <c r="I922" s="184"/>
      <c r="J922" s="185">
        <f>ROUND(I922*H922,2)</f>
        <v>0</v>
      </c>
      <c r="K922" s="181" t="s">
        <v>156</v>
      </c>
      <c r="L922" s="38"/>
      <c r="M922" s="186" t="s">
        <v>3</v>
      </c>
      <c r="N922" s="187" t="s">
        <v>46</v>
      </c>
      <c r="O922" s="71"/>
      <c r="P922" s="188">
        <f>O922*H922</f>
        <v>0</v>
      </c>
      <c r="Q922" s="188">
        <v>0.00058</v>
      </c>
      <c r="R922" s="188">
        <f>Q922*H922</f>
        <v>0.0015312000000000001</v>
      </c>
      <c r="S922" s="188">
        <v>0</v>
      </c>
      <c r="T922" s="189">
        <f>S922*H922</f>
        <v>0</v>
      </c>
      <c r="AR922" s="190" t="s">
        <v>295</v>
      </c>
      <c r="AT922" s="190" t="s">
        <v>152</v>
      </c>
      <c r="AU922" s="190" t="s">
        <v>85</v>
      </c>
      <c r="AY922" s="19" t="s">
        <v>149</v>
      </c>
      <c r="BE922" s="191">
        <f>IF(N922="základní",J922,0)</f>
        <v>0</v>
      </c>
      <c r="BF922" s="191">
        <f>IF(N922="snížená",J922,0)</f>
        <v>0</v>
      </c>
      <c r="BG922" s="191">
        <f>IF(N922="zákl. přenesená",J922,0)</f>
        <v>0</v>
      </c>
      <c r="BH922" s="191">
        <f>IF(N922="sníž. přenesená",J922,0)</f>
        <v>0</v>
      </c>
      <c r="BI922" s="191">
        <f>IF(N922="nulová",J922,0)</f>
        <v>0</v>
      </c>
      <c r="BJ922" s="19" t="s">
        <v>83</v>
      </c>
      <c r="BK922" s="191">
        <f>ROUND(I922*H922,2)</f>
        <v>0</v>
      </c>
      <c r="BL922" s="19" t="s">
        <v>295</v>
      </c>
      <c r="BM922" s="190" t="s">
        <v>781</v>
      </c>
    </row>
    <row r="923" spans="2:51" s="12" customFormat="1" ht="12">
      <c r="B923" s="195"/>
      <c r="D923" s="192" t="s">
        <v>160</v>
      </c>
      <c r="E923" s="196" t="s">
        <v>3</v>
      </c>
      <c r="F923" s="197" t="s">
        <v>782</v>
      </c>
      <c r="H923" s="196" t="s">
        <v>3</v>
      </c>
      <c r="I923" s="198"/>
      <c r="L923" s="195"/>
      <c r="M923" s="199"/>
      <c r="N923" s="200"/>
      <c r="O923" s="200"/>
      <c r="P923" s="200"/>
      <c r="Q923" s="200"/>
      <c r="R923" s="200"/>
      <c r="S923" s="200"/>
      <c r="T923" s="201"/>
      <c r="AT923" s="196" t="s">
        <v>160</v>
      </c>
      <c r="AU923" s="196" t="s">
        <v>85</v>
      </c>
      <c r="AV923" s="12" t="s">
        <v>83</v>
      </c>
      <c r="AW923" s="12" t="s">
        <v>36</v>
      </c>
      <c r="AX923" s="12" t="s">
        <v>75</v>
      </c>
      <c r="AY923" s="196" t="s">
        <v>149</v>
      </c>
    </row>
    <row r="924" spans="2:51" s="12" customFormat="1" ht="12">
      <c r="B924" s="195"/>
      <c r="D924" s="192" t="s">
        <v>160</v>
      </c>
      <c r="E924" s="196" t="s">
        <v>3</v>
      </c>
      <c r="F924" s="197" t="s">
        <v>783</v>
      </c>
      <c r="H924" s="196" t="s">
        <v>3</v>
      </c>
      <c r="I924" s="198"/>
      <c r="L924" s="195"/>
      <c r="M924" s="199"/>
      <c r="N924" s="200"/>
      <c r="O924" s="200"/>
      <c r="P924" s="200"/>
      <c r="Q924" s="200"/>
      <c r="R924" s="200"/>
      <c r="S924" s="200"/>
      <c r="T924" s="201"/>
      <c r="AT924" s="196" t="s">
        <v>160</v>
      </c>
      <c r="AU924" s="196" t="s">
        <v>85</v>
      </c>
      <c r="AV924" s="12" t="s">
        <v>83</v>
      </c>
      <c r="AW924" s="12" t="s">
        <v>36</v>
      </c>
      <c r="AX924" s="12" t="s">
        <v>75</v>
      </c>
      <c r="AY924" s="196" t="s">
        <v>149</v>
      </c>
    </row>
    <row r="925" spans="2:51" s="13" customFormat="1" ht="12">
      <c r="B925" s="202"/>
      <c r="D925" s="192" t="s">
        <v>160</v>
      </c>
      <c r="E925" s="203" t="s">
        <v>3</v>
      </c>
      <c r="F925" s="204" t="s">
        <v>784</v>
      </c>
      <c r="H925" s="205">
        <v>2.64</v>
      </c>
      <c r="I925" s="206"/>
      <c r="L925" s="202"/>
      <c r="M925" s="207"/>
      <c r="N925" s="208"/>
      <c r="O925" s="208"/>
      <c r="P925" s="208"/>
      <c r="Q925" s="208"/>
      <c r="R925" s="208"/>
      <c r="S925" s="208"/>
      <c r="T925" s="209"/>
      <c r="AT925" s="203" t="s">
        <v>160</v>
      </c>
      <c r="AU925" s="203" t="s">
        <v>85</v>
      </c>
      <c r="AV925" s="13" t="s">
        <v>85</v>
      </c>
      <c r="AW925" s="13" t="s">
        <v>36</v>
      </c>
      <c r="AX925" s="13" t="s">
        <v>83</v>
      </c>
      <c r="AY925" s="203" t="s">
        <v>149</v>
      </c>
    </row>
    <row r="926" spans="2:65" s="1" customFormat="1" ht="16.5" customHeight="1">
      <c r="B926" s="178"/>
      <c r="C926" s="218" t="s">
        <v>785</v>
      </c>
      <c r="D926" s="218" t="s">
        <v>171</v>
      </c>
      <c r="E926" s="219" t="s">
        <v>786</v>
      </c>
      <c r="F926" s="220" t="s">
        <v>787</v>
      </c>
      <c r="G926" s="221" t="s">
        <v>182</v>
      </c>
      <c r="H926" s="222">
        <v>2.904</v>
      </c>
      <c r="I926" s="223"/>
      <c r="J926" s="224">
        <f>ROUND(I926*H926,2)</f>
        <v>0</v>
      </c>
      <c r="K926" s="220" t="s">
        <v>156</v>
      </c>
      <c r="L926" s="225"/>
      <c r="M926" s="226" t="s">
        <v>3</v>
      </c>
      <c r="N926" s="227" t="s">
        <v>46</v>
      </c>
      <c r="O926" s="71"/>
      <c r="P926" s="188">
        <f>O926*H926</f>
        <v>0</v>
      </c>
      <c r="Q926" s="188">
        <v>0.012</v>
      </c>
      <c r="R926" s="188">
        <f>Q926*H926</f>
        <v>0.034848</v>
      </c>
      <c r="S926" s="188">
        <v>0</v>
      </c>
      <c r="T926" s="189">
        <f>S926*H926</f>
        <v>0</v>
      </c>
      <c r="AR926" s="190" t="s">
        <v>391</v>
      </c>
      <c r="AT926" s="190" t="s">
        <v>171</v>
      </c>
      <c r="AU926" s="190" t="s">
        <v>85</v>
      </c>
      <c r="AY926" s="19" t="s">
        <v>149</v>
      </c>
      <c r="BE926" s="191">
        <f>IF(N926="základní",J926,0)</f>
        <v>0</v>
      </c>
      <c r="BF926" s="191">
        <f>IF(N926="snížená",J926,0)</f>
        <v>0</v>
      </c>
      <c r="BG926" s="191">
        <f>IF(N926="zákl. přenesená",J926,0)</f>
        <v>0</v>
      </c>
      <c r="BH926" s="191">
        <f>IF(N926="sníž. přenesená",J926,0)</f>
        <v>0</v>
      </c>
      <c r="BI926" s="191">
        <f>IF(N926="nulová",J926,0)</f>
        <v>0</v>
      </c>
      <c r="BJ926" s="19" t="s">
        <v>83</v>
      </c>
      <c r="BK926" s="191">
        <f>ROUND(I926*H926,2)</f>
        <v>0</v>
      </c>
      <c r="BL926" s="19" t="s">
        <v>295</v>
      </c>
      <c r="BM926" s="190" t="s">
        <v>788</v>
      </c>
    </row>
    <row r="927" spans="2:51" s="13" customFormat="1" ht="12">
      <c r="B927" s="202"/>
      <c r="D927" s="192" t="s">
        <v>160</v>
      </c>
      <c r="F927" s="204" t="s">
        <v>789</v>
      </c>
      <c r="H927" s="205">
        <v>2.904</v>
      </c>
      <c r="I927" s="206"/>
      <c r="L927" s="202"/>
      <c r="M927" s="207"/>
      <c r="N927" s="208"/>
      <c r="O927" s="208"/>
      <c r="P927" s="208"/>
      <c r="Q927" s="208"/>
      <c r="R927" s="208"/>
      <c r="S927" s="208"/>
      <c r="T927" s="209"/>
      <c r="AT927" s="203" t="s">
        <v>160</v>
      </c>
      <c r="AU927" s="203" t="s">
        <v>85</v>
      </c>
      <c r="AV927" s="13" t="s">
        <v>85</v>
      </c>
      <c r="AW927" s="13" t="s">
        <v>4</v>
      </c>
      <c r="AX927" s="13" t="s">
        <v>83</v>
      </c>
      <c r="AY927" s="203" t="s">
        <v>149</v>
      </c>
    </row>
    <row r="928" spans="2:65" s="1" customFormat="1" ht="16.5" customHeight="1">
      <c r="B928" s="178"/>
      <c r="C928" s="179" t="s">
        <v>790</v>
      </c>
      <c r="D928" s="179" t="s">
        <v>152</v>
      </c>
      <c r="E928" s="180" t="s">
        <v>791</v>
      </c>
      <c r="F928" s="181" t="s">
        <v>792</v>
      </c>
      <c r="G928" s="182" t="s">
        <v>155</v>
      </c>
      <c r="H928" s="183">
        <v>54</v>
      </c>
      <c r="I928" s="184"/>
      <c r="J928" s="185">
        <f>ROUND(I928*H928,2)</f>
        <v>0</v>
      </c>
      <c r="K928" s="181" t="s">
        <v>3</v>
      </c>
      <c r="L928" s="38"/>
      <c r="M928" s="186" t="s">
        <v>3</v>
      </c>
      <c r="N928" s="187" t="s">
        <v>46</v>
      </c>
      <c r="O928" s="71"/>
      <c r="P928" s="188">
        <f>O928*H928</f>
        <v>0</v>
      </c>
      <c r="Q928" s="188">
        <v>0.00025</v>
      </c>
      <c r="R928" s="188">
        <f>Q928*H928</f>
        <v>0.0135</v>
      </c>
      <c r="S928" s="188">
        <v>0</v>
      </c>
      <c r="T928" s="189">
        <f>S928*H928</f>
        <v>0</v>
      </c>
      <c r="AR928" s="190" t="s">
        <v>295</v>
      </c>
      <c r="AT928" s="190" t="s">
        <v>152</v>
      </c>
      <c r="AU928" s="190" t="s">
        <v>85</v>
      </c>
      <c r="AY928" s="19" t="s">
        <v>149</v>
      </c>
      <c r="BE928" s="191">
        <f>IF(N928="základní",J928,0)</f>
        <v>0</v>
      </c>
      <c r="BF928" s="191">
        <f>IF(N928="snížená",J928,0)</f>
        <v>0</v>
      </c>
      <c r="BG928" s="191">
        <f>IF(N928="zákl. přenesená",J928,0)</f>
        <v>0</v>
      </c>
      <c r="BH928" s="191">
        <f>IF(N928="sníž. přenesená",J928,0)</f>
        <v>0</v>
      </c>
      <c r="BI928" s="191">
        <f>IF(N928="nulová",J928,0)</f>
        <v>0</v>
      </c>
      <c r="BJ928" s="19" t="s">
        <v>83</v>
      </c>
      <c r="BK928" s="191">
        <f>ROUND(I928*H928,2)</f>
        <v>0</v>
      </c>
      <c r="BL928" s="19" t="s">
        <v>295</v>
      </c>
      <c r="BM928" s="190" t="s">
        <v>793</v>
      </c>
    </row>
    <row r="929" spans="2:47" s="1" customFormat="1" ht="12">
      <c r="B929" s="38"/>
      <c r="D929" s="192" t="s">
        <v>158</v>
      </c>
      <c r="F929" s="193" t="s">
        <v>794</v>
      </c>
      <c r="I929" s="123"/>
      <c r="L929" s="38"/>
      <c r="M929" s="194"/>
      <c r="N929" s="71"/>
      <c r="O929" s="71"/>
      <c r="P929" s="71"/>
      <c r="Q929" s="71"/>
      <c r="R929" s="71"/>
      <c r="S929" s="71"/>
      <c r="T929" s="72"/>
      <c r="AT929" s="19" t="s">
        <v>158</v>
      </c>
      <c r="AU929" s="19" t="s">
        <v>85</v>
      </c>
    </row>
    <row r="930" spans="2:51" s="12" customFormat="1" ht="12">
      <c r="B930" s="195"/>
      <c r="D930" s="192" t="s">
        <v>160</v>
      </c>
      <c r="E930" s="196" t="s">
        <v>3</v>
      </c>
      <c r="F930" s="197" t="s">
        <v>161</v>
      </c>
      <c r="H930" s="196" t="s">
        <v>3</v>
      </c>
      <c r="I930" s="198"/>
      <c r="L930" s="195"/>
      <c r="M930" s="199"/>
      <c r="N930" s="200"/>
      <c r="O930" s="200"/>
      <c r="P930" s="200"/>
      <c r="Q930" s="200"/>
      <c r="R930" s="200"/>
      <c r="S930" s="200"/>
      <c r="T930" s="201"/>
      <c r="AT930" s="196" t="s">
        <v>160</v>
      </c>
      <c r="AU930" s="196" t="s">
        <v>85</v>
      </c>
      <c r="AV930" s="12" t="s">
        <v>83</v>
      </c>
      <c r="AW930" s="12" t="s">
        <v>36</v>
      </c>
      <c r="AX930" s="12" t="s">
        <v>75</v>
      </c>
      <c r="AY930" s="196" t="s">
        <v>149</v>
      </c>
    </row>
    <row r="931" spans="2:51" s="12" customFormat="1" ht="12">
      <c r="B931" s="195"/>
      <c r="D931" s="192" t="s">
        <v>160</v>
      </c>
      <c r="E931" s="196" t="s">
        <v>3</v>
      </c>
      <c r="F931" s="197" t="s">
        <v>757</v>
      </c>
      <c r="H931" s="196" t="s">
        <v>3</v>
      </c>
      <c r="I931" s="198"/>
      <c r="L931" s="195"/>
      <c r="M931" s="199"/>
      <c r="N931" s="200"/>
      <c r="O931" s="200"/>
      <c r="P931" s="200"/>
      <c r="Q931" s="200"/>
      <c r="R931" s="200"/>
      <c r="S931" s="200"/>
      <c r="T931" s="201"/>
      <c r="AT931" s="196" t="s">
        <v>160</v>
      </c>
      <c r="AU931" s="196" t="s">
        <v>85</v>
      </c>
      <c r="AV931" s="12" t="s">
        <v>83</v>
      </c>
      <c r="AW931" s="12" t="s">
        <v>36</v>
      </c>
      <c r="AX931" s="12" t="s">
        <v>75</v>
      </c>
      <c r="AY931" s="196" t="s">
        <v>149</v>
      </c>
    </row>
    <row r="932" spans="2:51" s="12" customFormat="1" ht="12">
      <c r="B932" s="195"/>
      <c r="D932" s="192" t="s">
        <v>160</v>
      </c>
      <c r="E932" s="196" t="s">
        <v>3</v>
      </c>
      <c r="F932" s="197" t="s">
        <v>758</v>
      </c>
      <c r="H932" s="196" t="s">
        <v>3</v>
      </c>
      <c r="I932" s="198"/>
      <c r="L932" s="195"/>
      <c r="M932" s="199"/>
      <c r="N932" s="200"/>
      <c r="O932" s="200"/>
      <c r="P932" s="200"/>
      <c r="Q932" s="200"/>
      <c r="R932" s="200"/>
      <c r="S932" s="200"/>
      <c r="T932" s="201"/>
      <c r="AT932" s="196" t="s">
        <v>160</v>
      </c>
      <c r="AU932" s="196" t="s">
        <v>85</v>
      </c>
      <c r="AV932" s="12" t="s">
        <v>83</v>
      </c>
      <c r="AW932" s="12" t="s">
        <v>36</v>
      </c>
      <c r="AX932" s="12" t="s">
        <v>75</v>
      </c>
      <c r="AY932" s="196" t="s">
        <v>149</v>
      </c>
    </row>
    <row r="933" spans="2:51" s="12" customFormat="1" ht="12">
      <c r="B933" s="195"/>
      <c r="D933" s="192" t="s">
        <v>160</v>
      </c>
      <c r="E933" s="196" t="s">
        <v>3</v>
      </c>
      <c r="F933" s="197" t="s">
        <v>759</v>
      </c>
      <c r="H933" s="196" t="s">
        <v>3</v>
      </c>
      <c r="I933" s="198"/>
      <c r="L933" s="195"/>
      <c r="M933" s="199"/>
      <c r="N933" s="200"/>
      <c r="O933" s="200"/>
      <c r="P933" s="200"/>
      <c r="Q933" s="200"/>
      <c r="R933" s="200"/>
      <c r="S933" s="200"/>
      <c r="T933" s="201"/>
      <c r="AT933" s="196" t="s">
        <v>160</v>
      </c>
      <c r="AU933" s="196" t="s">
        <v>85</v>
      </c>
      <c r="AV933" s="12" t="s">
        <v>83</v>
      </c>
      <c r="AW933" s="12" t="s">
        <v>36</v>
      </c>
      <c r="AX933" s="12" t="s">
        <v>75</v>
      </c>
      <c r="AY933" s="196" t="s">
        <v>149</v>
      </c>
    </row>
    <row r="934" spans="2:51" s="12" customFormat="1" ht="12">
      <c r="B934" s="195"/>
      <c r="D934" s="192" t="s">
        <v>160</v>
      </c>
      <c r="E934" s="196" t="s">
        <v>3</v>
      </c>
      <c r="F934" s="197" t="s">
        <v>795</v>
      </c>
      <c r="H934" s="196" t="s">
        <v>3</v>
      </c>
      <c r="I934" s="198"/>
      <c r="L934" s="195"/>
      <c r="M934" s="199"/>
      <c r="N934" s="200"/>
      <c r="O934" s="200"/>
      <c r="P934" s="200"/>
      <c r="Q934" s="200"/>
      <c r="R934" s="200"/>
      <c r="S934" s="200"/>
      <c r="T934" s="201"/>
      <c r="AT934" s="196" t="s">
        <v>160</v>
      </c>
      <c r="AU934" s="196" t="s">
        <v>85</v>
      </c>
      <c r="AV934" s="12" t="s">
        <v>83</v>
      </c>
      <c r="AW934" s="12" t="s">
        <v>36</v>
      </c>
      <c r="AX934" s="12" t="s">
        <v>75</v>
      </c>
      <c r="AY934" s="196" t="s">
        <v>149</v>
      </c>
    </row>
    <row r="935" spans="2:51" s="12" customFormat="1" ht="12">
      <c r="B935" s="195"/>
      <c r="D935" s="192" t="s">
        <v>160</v>
      </c>
      <c r="E935" s="196" t="s">
        <v>3</v>
      </c>
      <c r="F935" s="197" t="s">
        <v>186</v>
      </c>
      <c r="H935" s="196" t="s">
        <v>3</v>
      </c>
      <c r="I935" s="198"/>
      <c r="L935" s="195"/>
      <c r="M935" s="199"/>
      <c r="N935" s="200"/>
      <c r="O935" s="200"/>
      <c r="P935" s="200"/>
      <c r="Q935" s="200"/>
      <c r="R935" s="200"/>
      <c r="S935" s="200"/>
      <c r="T935" s="201"/>
      <c r="AT935" s="196" t="s">
        <v>160</v>
      </c>
      <c r="AU935" s="196" t="s">
        <v>85</v>
      </c>
      <c r="AV935" s="12" t="s">
        <v>83</v>
      </c>
      <c r="AW935" s="12" t="s">
        <v>36</v>
      </c>
      <c r="AX935" s="12" t="s">
        <v>75</v>
      </c>
      <c r="AY935" s="196" t="s">
        <v>149</v>
      </c>
    </row>
    <row r="936" spans="2:51" s="12" customFormat="1" ht="12">
      <c r="B936" s="195"/>
      <c r="D936" s="192" t="s">
        <v>160</v>
      </c>
      <c r="E936" s="196" t="s">
        <v>3</v>
      </c>
      <c r="F936" s="197" t="s">
        <v>250</v>
      </c>
      <c r="H936" s="196" t="s">
        <v>3</v>
      </c>
      <c r="I936" s="198"/>
      <c r="L936" s="195"/>
      <c r="M936" s="199"/>
      <c r="N936" s="200"/>
      <c r="O936" s="200"/>
      <c r="P936" s="200"/>
      <c r="Q936" s="200"/>
      <c r="R936" s="200"/>
      <c r="S936" s="200"/>
      <c r="T936" s="201"/>
      <c r="AT936" s="196" t="s">
        <v>160</v>
      </c>
      <c r="AU936" s="196" t="s">
        <v>85</v>
      </c>
      <c r="AV936" s="12" t="s">
        <v>83</v>
      </c>
      <c r="AW936" s="12" t="s">
        <v>36</v>
      </c>
      <c r="AX936" s="12" t="s">
        <v>75</v>
      </c>
      <c r="AY936" s="196" t="s">
        <v>149</v>
      </c>
    </row>
    <row r="937" spans="2:51" s="13" customFormat="1" ht="12">
      <c r="B937" s="202"/>
      <c r="D937" s="192" t="s">
        <v>160</v>
      </c>
      <c r="E937" s="203" t="s">
        <v>3</v>
      </c>
      <c r="F937" s="204" t="s">
        <v>796</v>
      </c>
      <c r="H937" s="205">
        <v>6</v>
      </c>
      <c r="I937" s="206"/>
      <c r="L937" s="202"/>
      <c r="M937" s="207"/>
      <c r="N937" s="208"/>
      <c r="O937" s="208"/>
      <c r="P937" s="208"/>
      <c r="Q937" s="208"/>
      <c r="R937" s="208"/>
      <c r="S937" s="208"/>
      <c r="T937" s="209"/>
      <c r="AT937" s="203" t="s">
        <v>160</v>
      </c>
      <c r="AU937" s="203" t="s">
        <v>85</v>
      </c>
      <c r="AV937" s="13" t="s">
        <v>85</v>
      </c>
      <c r="AW937" s="13" t="s">
        <v>36</v>
      </c>
      <c r="AX937" s="13" t="s">
        <v>75</v>
      </c>
      <c r="AY937" s="203" t="s">
        <v>149</v>
      </c>
    </row>
    <row r="938" spans="2:51" s="12" customFormat="1" ht="12">
      <c r="B938" s="195"/>
      <c r="D938" s="192" t="s">
        <v>160</v>
      </c>
      <c r="E938" s="196" t="s">
        <v>3</v>
      </c>
      <c r="F938" s="197" t="s">
        <v>253</v>
      </c>
      <c r="H938" s="196" t="s">
        <v>3</v>
      </c>
      <c r="I938" s="198"/>
      <c r="L938" s="195"/>
      <c r="M938" s="199"/>
      <c r="N938" s="200"/>
      <c r="O938" s="200"/>
      <c r="P938" s="200"/>
      <c r="Q938" s="200"/>
      <c r="R938" s="200"/>
      <c r="S938" s="200"/>
      <c r="T938" s="201"/>
      <c r="AT938" s="196" t="s">
        <v>160</v>
      </c>
      <c r="AU938" s="196" t="s">
        <v>85</v>
      </c>
      <c r="AV938" s="12" t="s">
        <v>83</v>
      </c>
      <c r="AW938" s="12" t="s">
        <v>36</v>
      </c>
      <c r="AX938" s="12" t="s">
        <v>75</v>
      </c>
      <c r="AY938" s="196" t="s">
        <v>149</v>
      </c>
    </row>
    <row r="939" spans="2:51" s="13" customFormat="1" ht="12">
      <c r="B939" s="202"/>
      <c r="D939" s="192" t="s">
        <v>160</v>
      </c>
      <c r="E939" s="203" t="s">
        <v>3</v>
      </c>
      <c r="F939" s="204" t="s">
        <v>797</v>
      </c>
      <c r="H939" s="205">
        <v>3</v>
      </c>
      <c r="I939" s="206"/>
      <c r="L939" s="202"/>
      <c r="M939" s="207"/>
      <c r="N939" s="208"/>
      <c r="O939" s="208"/>
      <c r="P939" s="208"/>
      <c r="Q939" s="208"/>
      <c r="R939" s="208"/>
      <c r="S939" s="208"/>
      <c r="T939" s="209"/>
      <c r="AT939" s="203" t="s">
        <v>160</v>
      </c>
      <c r="AU939" s="203" t="s">
        <v>85</v>
      </c>
      <c r="AV939" s="13" t="s">
        <v>85</v>
      </c>
      <c r="AW939" s="13" t="s">
        <v>36</v>
      </c>
      <c r="AX939" s="13" t="s">
        <v>75</v>
      </c>
      <c r="AY939" s="203" t="s">
        <v>149</v>
      </c>
    </row>
    <row r="940" spans="2:51" s="12" customFormat="1" ht="12">
      <c r="B940" s="195"/>
      <c r="D940" s="192" t="s">
        <v>160</v>
      </c>
      <c r="E940" s="196" t="s">
        <v>3</v>
      </c>
      <c r="F940" s="197" t="s">
        <v>255</v>
      </c>
      <c r="H940" s="196" t="s">
        <v>3</v>
      </c>
      <c r="I940" s="198"/>
      <c r="L940" s="195"/>
      <c r="M940" s="199"/>
      <c r="N940" s="200"/>
      <c r="O940" s="200"/>
      <c r="P940" s="200"/>
      <c r="Q940" s="200"/>
      <c r="R940" s="200"/>
      <c r="S940" s="200"/>
      <c r="T940" s="201"/>
      <c r="AT940" s="196" t="s">
        <v>160</v>
      </c>
      <c r="AU940" s="196" t="s">
        <v>85</v>
      </c>
      <c r="AV940" s="12" t="s">
        <v>83</v>
      </c>
      <c r="AW940" s="12" t="s">
        <v>36</v>
      </c>
      <c r="AX940" s="12" t="s">
        <v>75</v>
      </c>
      <c r="AY940" s="196" t="s">
        <v>149</v>
      </c>
    </row>
    <row r="941" spans="2:51" s="13" customFormat="1" ht="12">
      <c r="B941" s="202"/>
      <c r="D941" s="192" t="s">
        <v>160</v>
      </c>
      <c r="E941" s="203" t="s">
        <v>3</v>
      </c>
      <c r="F941" s="204" t="s">
        <v>798</v>
      </c>
      <c r="H941" s="205">
        <v>8</v>
      </c>
      <c r="I941" s="206"/>
      <c r="L941" s="202"/>
      <c r="M941" s="207"/>
      <c r="N941" s="208"/>
      <c r="O941" s="208"/>
      <c r="P941" s="208"/>
      <c r="Q941" s="208"/>
      <c r="R941" s="208"/>
      <c r="S941" s="208"/>
      <c r="T941" s="209"/>
      <c r="AT941" s="203" t="s">
        <v>160</v>
      </c>
      <c r="AU941" s="203" t="s">
        <v>85</v>
      </c>
      <c r="AV941" s="13" t="s">
        <v>85</v>
      </c>
      <c r="AW941" s="13" t="s">
        <v>36</v>
      </c>
      <c r="AX941" s="13" t="s">
        <v>75</v>
      </c>
      <c r="AY941" s="203" t="s">
        <v>149</v>
      </c>
    </row>
    <row r="942" spans="2:51" s="12" customFormat="1" ht="12">
      <c r="B942" s="195"/>
      <c r="D942" s="192" t="s">
        <v>160</v>
      </c>
      <c r="E942" s="196" t="s">
        <v>3</v>
      </c>
      <c r="F942" s="197" t="s">
        <v>205</v>
      </c>
      <c r="H942" s="196" t="s">
        <v>3</v>
      </c>
      <c r="I942" s="198"/>
      <c r="L942" s="195"/>
      <c r="M942" s="199"/>
      <c r="N942" s="200"/>
      <c r="O942" s="200"/>
      <c r="P942" s="200"/>
      <c r="Q942" s="200"/>
      <c r="R942" s="200"/>
      <c r="S942" s="200"/>
      <c r="T942" s="201"/>
      <c r="AT942" s="196" t="s">
        <v>160</v>
      </c>
      <c r="AU942" s="196" t="s">
        <v>85</v>
      </c>
      <c r="AV942" s="12" t="s">
        <v>83</v>
      </c>
      <c r="AW942" s="12" t="s">
        <v>36</v>
      </c>
      <c r="AX942" s="12" t="s">
        <v>75</v>
      </c>
      <c r="AY942" s="196" t="s">
        <v>149</v>
      </c>
    </row>
    <row r="943" spans="2:51" s="13" customFormat="1" ht="12">
      <c r="B943" s="202"/>
      <c r="D943" s="192" t="s">
        <v>160</v>
      </c>
      <c r="E943" s="203" t="s">
        <v>3</v>
      </c>
      <c r="F943" s="204" t="s">
        <v>799</v>
      </c>
      <c r="H943" s="205">
        <v>4</v>
      </c>
      <c r="I943" s="206"/>
      <c r="L943" s="202"/>
      <c r="M943" s="207"/>
      <c r="N943" s="208"/>
      <c r="O943" s="208"/>
      <c r="P943" s="208"/>
      <c r="Q943" s="208"/>
      <c r="R943" s="208"/>
      <c r="S943" s="208"/>
      <c r="T943" s="209"/>
      <c r="AT943" s="203" t="s">
        <v>160</v>
      </c>
      <c r="AU943" s="203" t="s">
        <v>85</v>
      </c>
      <c r="AV943" s="13" t="s">
        <v>85</v>
      </c>
      <c r="AW943" s="13" t="s">
        <v>36</v>
      </c>
      <c r="AX943" s="13" t="s">
        <v>75</v>
      </c>
      <c r="AY943" s="203" t="s">
        <v>149</v>
      </c>
    </row>
    <row r="944" spans="2:51" s="13" customFormat="1" ht="12">
      <c r="B944" s="202"/>
      <c r="D944" s="192" t="s">
        <v>160</v>
      </c>
      <c r="E944" s="203" t="s">
        <v>3</v>
      </c>
      <c r="F944" s="204" t="s">
        <v>800</v>
      </c>
      <c r="H944" s="205">
        <v>4</v>
      </c>
      <c r="I944" s="206"/>
      <c r="L944" s="202"/>
      <c r="M944" s="207"/>
      <c r="N944" s="208"/>
      <c r="O944" s="208"/>
      <c r="P944" s="208"/>
      <c r="Q944" s="208"/>
      <c r="R944" s="208"/>
      <c r="S944" s="208"/>
      <c r="T944" s="209"/>
      <c r="AT944" s="203" t="s">
        <v>160</v>
      </c>
      <c r="AU944" s="203" t="s">
        <v>85</v>
      </c>
      <c r="AV944" s="13" t="s">
        <v>85</v>
      </c>
      <c r="AW944" s="13" t="s">
        <v>36</v>
      </c>
      <c r="AX944" s="13" t="s">
        <v>75</v>
      </c>
      <c r="AY944" s="203" t="s">
        <v>149</v>
      </c>
    </row>
    <row r="945" spans="2:51" s="12" customFormat="1" ht="12">
      <c r="B945" s="195"/>
      <c r="D945" s="192" t="s">
        <v>160</v>
      </c>
      <c r="E945" s="196" t="s">
        <v>3</v>
      </c>
      <c r="F945" s="197" t="s">
        <v>258</v>
      </c>
      <c r="H945" s="196" t="s">
        <v>3</v>
      </c>
      <c r="I945" s="198"/>
      <c r="L945" s="195"/>
      <c r="M945" s="199"/>
      <c r="N945" s="200"/>
      <c r="O945" s="200"/>
      <c r="P945" s="200"/>
      <c r="Q945" s="200"/>
      <c r="R945" s="200"/>
      <c r="S945" s="200"/>
      <c r="T945" s="201"/>
      <c r="AT945" s="196" t="s">
        <v>160</v>
      </c>
      <c r="AU945" s="196" t="s">
        <v>85</v>
      </c>
      <c r="AV945" s="12" t="s">
        <v>83</v>
      </c>
      <c r="AW945" s="12" t="s">
        <v>36</v>
      </c>
      <c r="AX945" s="12" t="s">
        <v>75</v>
      </c>
      <c r="AY945" s="196" t="s">
        <v>149</v>
      </c>
    </row>
    <row r="946" spans="2:51" s="13" customFormat="1" ht="12">
      <c r="B946" s="202"/>
      <c r="D946" s="192" t="s">
        <v>160</v>
      </c>
      <c r="E946" s="203" t="s">
        <v>3</v>
      </c>
      <c r="F946" s="204" t="s">
        <v>796</v>
      </c>
      <c r="H946" s="205">
        <v>6</v>
      </c>
      <c r="I946" s="206"/>
      <c r="L946" s="202"/>
      <c r="M946" s="207"/>
      <c r="N946" s="208"/>
      <c r="O946" s="208"/>
      <c r="P946" s="208"/>
      <c r="Q946" s="208"/>
      <c r="R946" s="208"/>
      <c r="S946" s="208"/>
      <c r="T946" s="209"/>
      <c r="AT946" s="203" t="s">
        <v>160</v>
      </c>
      <c r="AU946" s="203" t="s">
        <v>85</v>
      </c>
      <c r="AV946" s="13" t="s">
        <v>85</v>
      </c>
      <c r="AW946" s="13" t="s">
        <v>36</v>
      </c>
      <c r="AX946" s="13" t="s">
        <v>75</v>
      </c>
      <c r="AY946" s="203" t="s">
        <v>149</v>
      </c>
    </row>
    <row r="947" spans="2:51" s="12" customFormat="1" ht="12">
      <c r="B947" s="195"/>
      <c r="D947" s="192" t="s">
        <v>160</v>
      </c>
      <c r="E947" s="196" t="s">
        <v>3</v>
      </c>
      <c r="F947" s="197" t="s">
        <v>199</v>
      </c>
      <c r="H947" s="196" t="s">
        <v>3</v>
      </c>
      <c r="I947" s="198"/>
      <c r="L947" s="195"/>
      <c r="M947" s="199"/>
      <c r="N947" s="200"/>
      <c r="O947" s="200"/>
      <c r="P947" s="200"/>
      <c r="Q947" s="200"/>
      <c r="R947" s="200"/>
      <c r="S947" s="200"/>
      <c r="T947" s="201"/>
      <c r="AT947" s="196" t="s">
        <v>160</v>
      </c>
      <c r="AU947" s="196" t="s">
        <v>85</v>
      </c>
      <c r="AV947" s="12" t="s">
        <v>83</v>
      </c>
      <c r="AW947" s="12" t="s">
        <v>36</v>
      </c>
      <c r="AX947" s="12" t="s">
        <v>75</v>
      </c>
      <c r="AY947" s="196" t="s">
        <v>149</v>
      </c>
    </row>
    <row r="948" spans="2:51" s="13" customFormat="1" ht="12">
      <c r="B948" s="202"/>
      <c r="D948" s="192" t="s">
        <v>160</v>
      </c>
      <c r="E948" s="203" t="s">
        <v>3</v>
      </c>
      <c r="F948" s="204" t="s">
        <v>801</v>
      </c>
      <c r="H948" s="205">
        <v>3</v>
      </c>
      <c r="I948" s="206"/>
      <c r="L948" s="202"/>
      <c r="M948" s="207"/>
      <c r="N948" s="208"/>
      <c r="O948" s="208"/>
      <c r="P948" s="208"/>
      <c r="Q948" s="208"/>
      <c r="R948" s="208"/>
      <c r="S948" s="208"/>
      <c r="T948" s="209"/>
      <c r="AT948" s="203" t="s">
        <v>160</v>
      </c>
      <c r="AU948" s="203" t="s">
        <v>85</v>
      </c>
      <c r="AV948" s="13" t="s">
        <v>85</v>
      </c>
      <c r="AW948" s="13" t="s">
        <v>36</v>
      </c>
      <c r="AX948" s="13" t="s">
        <v>75</v>
      </c>
      <c r="AY948" s="203" t="s">
        <v>149</v>
      </c>
    </row>
    <row r="949" spans="2:51" s="13" customFormat="1" ht="12">
      <c r="B949" s="202"/>
      <c r="D949" s="192" t="s">
        <v>160</v>
      </c>
      <c r="E949" s="203" t="s">
        <v>3</v>
      </c>
      <c r="F949" s="204" t="s">
        <v>802</v>
      </c>
      <c r="H949" s="205">
        <v>3.2</v>
      </c>
      <c r="I949" s="206"/>
      <c r="L949" s="202"/>
      <c r="M949" s="207"/>
      <c r="N949" s="208"/>
      <c r="O949" s="208"/>
      <c r="P949" s="208"/>
      <c r="Q949" s="208"/>
      <c r="R949" s="208"/>
      <c r="S949" s="208"/>
      <c r="T949" s="209"/>
      <c r="AT949" s="203" t="s">
        <v>160</v>
      </c>
      <c r="AU949" s="203" t="s">
        <v>85</v>
      </c>
      <c r="AV949" s="13" t="s">
        <v>85</v>
      </c>
      <c r="AW949" s="13" t="s">
        <v>36</v>
      </c>
      <c r="AX949" s="13" t="s">
        <v>75</v>
      </c>
      <c r="AY949" s="203" t="s">
        <v>149</v>
      </c>
    </row>
    <row r="950" spans="2:51" s="12" customFormat="1" ht="12">
      <c r="B950" s="195"/>
      <c r="D950" s="192" t="s">
        <v>160</v>
      </c>
      <c r="E950" s="196" t="s">
        <v>3</v>
      </c>
      <c r="F950" s="197" t="s">
        <v>782</v>
      </c>
      <c r="H950" s="196" t="s">
        <v>3</v>
      </c>
      <c r="I950" s="198"/>
      <c r="L950" s="195"/>
      <c r="M950" s="199"/>
      <c r="N950" s="200"/>
      <c r="O950" s="200"/>
      <c r="P950" s="200"/>
      <c r="Q950" s="200"/>
      <c r="R950" s="200"/>
      <c r="S950" s="200"/>
      <c r="T950" s="201"/>
      <c r="AT950" s="196" t="s">
        <v>160</v>
      </c>
      <c r="AU950" s="196" t="s">
        <v>85</v>
      </c>
      <c r="AV950" s="12" t="s">
        <v>83</v>
      </c>
      <c r="AW950" s="12" t="s">
        <v>36</v>
      </c>
      <c r="AX950" s="12" t="s">
        <v>75</v>
      </c>
      <c r="AY950" s="196" t="s">
        <v>149</v>
      </c>
    </row>
    <row r="951" spans="2:51" s="12" customFormat="1" ht="12">
      <c r="B951" s="195"/>
      <c r="D951" s="192" t="s">
        <v>160</v>
      </c>
      <c r="E951" s="196" t="s">
        <v>3</v>
      </c>
      <c r="F951" s="197" t="s">
        <v>783</v>
      </c>
      <c r="H951" s="196" t="s">
        <v>3</v>
      </c>
      <c r="I951" s="198"/>
      <c r="L951" s="195"/>
      <c r="M951" s="199"/>
      <c r="N951" s="200"/>
      <c r="O951" s="200"/>
      <c r="P951" s="200"/>
      <c r="Q951" s="200"/>
      <c r="R951" s="200"/>
      <c r="S951" s="200"/>
      <c r="T951" s="201"/>
      <c r="AT951" s="196" t="s">
        <v>160</v>
      </c>
      <c r="AU951" s="196" t="s">
        <v>85</v>
      </c>
      <c r="AV951" s="12" t="s">
        <v>83</v>
      </c>
      <c r="AW951" s="12" t="s">
        <v>36</v>
      </c>
      <c r="AX951" s="12" t="s">
        <v>75</v>
      </c>
      <c r="AY951" s="196" t="s">
        <v>149</v>
      </c>
    </row>
    <row r="952" spans="2:51" s="13" customFormat="1" ht="12">
      <c r="B952" s="202"/>
      <c r="D952" s="192" t="s">
        <v>160</v>
      </c>
      <c r="E952" s="203" t="s">
        <v>3</v>
      </c>
      <c r="F952" s="204" t="s">
        <v>803</v>
      </c>
      <c r="H952" s="205">
        <v>16.8</v>
      </c>
      <c r="I952" s="206"/>
      <c r="L952" s="202"/>
      <c r="M952" s="207"/>
      <c r="N952" s="208"/>
      <c r="O952" s="208"/>
      <c r="P952" s="208"/>
      <c r="Q952" s="208"/>
      <c r="R952" s="208"/>
      <c r="S952" s="208"/>
      <c r="T952" s="209"/>
      <c r="AT952" s="203" t="s">
        <v>160</v>
      </c>
      <c r="AU952" s="203" t="s">
        <v>85</v>
      </c>
      <c r="AV952" s="13" t="s">
        <v>85</v>
      </c>
      <c r="AW952" s="13" t="s">
        <v>36</v>
      </c>
      <c r="AX952" s="13" t="s">
        <v>75</v>
      </c>
      <c r="AY952" s="203" t="s">
        <v>149</v>
      </c>
    </row>
    <row r="953" spans="2:51" s="14" customFormat="1" ht="12">
      <c r="B953" s="210"/>
      <c r="D953" s="192" t="s">
        <v>160</v>
      </c>
      <c r="E953" s="211" t="s">
        <v>3</v>
      </c>
      <c r="F953" s="212" t="s">
        <v>170</v>
      </c>
      <c r="H953" s="213">
        <v>54</v>
      </c>
      <c r="I953" s="214"/>
      <c r="L953" s="210"/>
      <c r="M953" s="215"/>
      <c r="N953" s="216"/>
      <c r="O953" s="216"/>
      <c r="P953" s="216"/>
      <c r="Q953" s="216"/>
      <c r="R953" s="216"/>
      <c r="S953" s="216"/>
      <c r="T953" s="217"/>
      <c r="AT953" s="211" t="s">
        <v>160</v>
      </c>
      <c r="AU953" s="211" t="s">
        <v>85</v>
      </c>
      <c r="AV953" s="14" t="s">
        <v>150</v>
      </c>
      <c r="AW953" s="14" t="s">
        <v>36</v>
      </c>
      <c r="AX953" s="14" t="s">
        <v>83</v>
      </c>
      <c r="AY953" s="211" t="s">
        <v>149</v>
      </c>
    </row>
    <row r="954" spans="2:65" s="1" customFormat="1" ht="16.5" customHeight="1">
      <c r="B954" s="178"/>
      <c r="C954" s="179" t="s">
        <v>804</v>
      </c>
      <c r="D954" s="179" t="s">
        <v>152</v>
      </c>
      <c r="E954" s="180" t="s">
        <v>805</v>
      </c>
      <c r="F954" s="181" t="s">
        <v>806</v>
      </c>
      <c r="G954" s="182" t="s">
        <v>155</v>
      </c>
      <c r="H954" s="183">
        <v>25</v>
      </c>
      <c r="I954" s="184"/>
      <c r="J954" s="185">
        <f>ROUND(I954*H954,2)</f>
        <v>0</v>
      </c>
      <c r="K954" s="181" t="s">
        <v>3</v>
      </c>
      <c r="L954" s="38"/>
      <c r="M954" s="186" t="s">
        <v>3</v>
      </c>
      <c r="N954" s="187" t="s">
        <v>46</v>
      </c>
      <c r="O954" s="71"/>
      <c r="P954" s="188">
        <f>O954*H954</f>
        <v>0</v>
      </c>
      <c r="Q954" s="188">
        <v>0.0002</v>
      </c>
      <c r="R954" s="188">
        <f>Q954*H954</f>
        <v>0.005</v>
      </c>
      <c r="S954" s="188">
        <v>0</v>
      </c>
      <c r="T954" s="189">
        <f>S954*H954</f>
        <v>0</v>
      </c>
      <c r="AR954" s="190" t="s">
        <v>295</v>
      </c>
      <c r="AT954" s="190" t="s">
        <v>152</v>
      </c>
      <c r="AU954" s="190" t="s">
        <v>85</v>
      </c>
      <c r="AY954" s="19" t="s">
        <v>149</v>
      </c>
      <c r="BE954" s="191">
        <f>IF(N954="základní",J954,0)</f>
        <v>0</v>
      </c>
      <c r="BF954" s="191">
        <f>IF(N954="snížená",J954,0)</f>
        <v>0</v>
      </c>
      <c r="BG954" s="191">
        <f>IF(N954="zákl. přenesená",J954,0)</f>
        <v>0</v>
      </c>
      <c r="BH954" s="191">
        <f>IF(N954="sníž. přenesená",J954,0)</f>
        <v>0</v>
      </c>
      <c r="BI954" s="191">
        <f>IF(N954="nulová",J954,0)</f>
        <v>0</v>
      </c>
      <c r="BJ954" s="19" t="s">
        <v>83</v>
      </c>
      <c r="BK954" s="191">
        <f>ROUND(I954*H954,2)</f>
        <v>0</v>
      </c>
      <c r="BL954" s="19" t="s">
        <v>295</v>
      </c>
      <c r="BM954" s="190" t="s">
        <v>807</v>
      </c>
    </row>
    <row r="955" spans="2:47" s="1" customFormat="1" ht="12">
      <c r="B955" s="38"/>
      <c r="D955" s="192" t="s">
        <v>158</v>
      </c>
      <c r="F955" s="193" t="s">
        <v>794</v>
      </c>
      <c r="I955" s="123"/>
      <c r="L955" s="38"/>
      <c r="M955" s="194"/>
      <c r="N955" s="71"/>
      <c r="O955" s="71"/>
      <c r="P955" s="71"/>
      <c r="Q955" s="71"/>
      <c r="R955" s="71"/>
      <c r="S955" s="71"/>
      <c r="T955" s="72"/>
      <c r="AT955" s="19" t="s">
        <v>158</v>
      </c>
      <c r="AU955" s="19" t="s">
        <v>85</v>
      </c>
    </row>
    <row r="956" spans="2:51" s="12" customFormat="1" ht="12">
      <c r="B956" s="195"/>
      <c r="D956" s="192" t="s">
        <v>160</v>
      </c>
      <c r="E956" s="196" t="s">
        <v>3</v>
      </c>
      <c r="F956" s="197" t="s">
        <v>161</v>
      </c>
      <c r="H956" s="196" t="s">
        <v>3</v>
      </c>
      <c r="I956" s="198"/>
      <c r="L956" s="195"/>
      <c r="M956" s="199"/>
      <c r="N956" s="200"/>
      <c r="O956" s="200"/>
      <c r="P956" s="200"/>
      <c r="Q956" s="200"/>
      <c r="R956" s="200"/>
      <c r="S956" s="200"/>
      <c r="T956" s="201"/>
      <c r="AT956" s="196" t="s">
        <v>160</v>
      </c>
      <c r="AU956" s="196" t="s">
        <v>85</v>
      </c>
      <c r="AV956" s="12" t="s">
        <v>83</v>
      </c>
      <c r="AW956" s="12" t="s">
        <v>36</v>
      </c>
      <c r="AX956" s="12" t="s">
        <v>75</v>
      </c>
      <c r="AY956" s="196" t="s">
        <v>149</v>
      </c>
    </row>
    <row r="957" spans="2:51" s="12" customFormat="1" ht="12">
      <c r="B957" s="195"/>
      <c r="D957" s="192" t="s">
        <v>160</v>
      </c>
      <c r="E957" s="196" t="s">
        <v>3</v>
      </c>
      <c r="F957" s="197" t="s">
        <v>757</v>
      </c>
      <c r="H957" s="196" t="s">
        <v>3</v>
      </c>
      <c r="I957" s="198"/>
      <c r="L957" s="195"/>
      <c r="M957" s="199"/>
      <c r="N957" s="200"/>
      <c r="O957" s="200"/>
      <c r="P957" s="200"/>
      <c r="Q957" s="200"/>
      <c r="R957" s="200"/>
      <c r="S957" s="200"/>
      <c r="T957" s="201"/>
      <c r="AT957" s="196" t="s">
        <v>160</v>
      </c>
      <c r="AU957" s="196" t="s">
        <v>85</v>
      </c>
      <c r="AV957" s="12" t="s">
        <v>83</v>
      </c>
      <c r="AW957" s="12" t="s">
        <v>36</v>
      </c>
      <c r="AX957" s="12" t="s">
        <v>75</v>
      </c>
      <c r="AY957" s="196" t="s">
        <v>149</v>
      </c>
    </row>
    <row r="958" spans="2:51" s="12" customFormat="1" ht="12">
      <c r="B958" s="195"/>
      <c r="D958" s="192" t="s">
        <v>160</v>
      </c>
      <c r="E958" s="196" t="s">
        <v>3</v>
      </c>
      <c r="F958" s="197" t="s">
        <v>758</v>
      </c>
      <c r="H958" s="196" t="s">
        <v>3</v>
      </c>
      <c r="I958" s="198"/>
      <c r="L958" s="195"/>
      <c r="M958" s="199"/>
      <c r="N958" s="200"/>
      <c r="O958" s="200"/>
      <c r="P958" s="200"/>
      <c r="Q958" s="200"/>
      <c r="R958" s="200"/>
      <c r="S958" s="200"/>
      <c r="T958" s="201"/>
      <c r="AT958" s="196" t="s">
        <v>160</v>
      </c>
      <c r="AU958" s="196" t="s">
        <v>85</v>
      </c>
      <c r="AV958" s="12" t="s">
        <v>83</v>
      </c>
      <c r="AW958" s="12" t="s">
        <v>36</v>
      </c>
      <c r="AX958" s="12" t="s">
        <v>75</v>
      </c>
      <c r="AY958" s="196" t="s">
        <v>149</v>
      </c>
    </row>
    <row r="959" spans="2:51" s="12" customFormat="1" ht="12">
      <c r="B959" s="195"/>
      <c r="D959" s="192" t="s">
        <v>160</v>
      </c>
      <c r="E959" s="196" t="s">
        <v>3</v>
      </c>
      <c r="F959" s="197" t="s">
        <v>759</v>
      </c>
      <c r="H959" s="196" t="s">
        <v>3</v>
      </c>
      <c r="I959" s="198"/>
      <c r="L959" s="195"/>
      <c r="M959" s="199"/>
      <c r="N959" s="200"/>
      <c r="O959" s="200"/>
      <c r="P959" s="200"/>
      <c r="Q959" s="200"/>
      <c r="R959" s="200"/>
      <c r="S959" s="200"/>
      <c r="T959" s="201"/>
      <c r="AT959" s="196" t="s">
        <v>160</v>
      </c>
      <c r="AU959" s="196" t="s">
        <v>85</v>
      </c>
      <c r="AV959" s="12" t="s">
        <v>83</v>
      </c>
      <c r="AW959" s="12" t="s">
        <v>36</v>
      </c>
      <c r="AX959" s="12" t="s">
        <v>75</v>
      </c>
      <c r="AY959" s="196" t="s">
        <v>149</v>
      </c>
    </row>
    <row r="960" spans="2:51" s="12" customFormat="1" ht="12">
      <c r="B960" s="195"/>
      <c r="D960" s="192" t="s">
        <v>160</v>
      </c>
      <c r="E960" s="196" t="s">
        <v>3</v>
      </c>
      <c r="F960" s="197" t="s">
        <v>808</v>
      </c>
      <c r="H960" s="196" t="s">
        <v>3</v>
      </c>
      <c r="I960" s="198"/>
      <c r="L960" s="195"/>
      <c r="M960" s="199"/>
      <c r="N960" s="200"/>
      <c r="O960" s="200"/>
      <c r="P960" s="200"/>
      <c r="Q960" s="200"/>
      <c r="R960" s="200"/>
      <c r="S960" s="200"/>
      <c r="T960" s="201"/>
      <c r="AT960" s="196" t="s">
        <v>160</v>
      </c>
      <c r="AU960" s="196" t="s">
        <v>85</v>
      </c>
      <c r="AV960" s="12" t="s">
        <v>83</v>
      </c>
      <c r="AW960" s="12" t="s">
        <v>36</v>
      </c>
      <c r="AX960" s="12" t="s">
        <v>75</v>
      </c>
      <c r="AY960" s="196" t="s">
        <v>149</v>
      </c>
    </row>
    <row r="961" spans="2:51" s="12" customFormat="1" ht="12">
      <c r="B961" s="195"/>
      <c r="D961" s="192" t="s">
        <v>160</v>
      </c>
      <c r="E961" s="196" t="s">
        <v>3</v>
      </c>
      <c r="F961" s="197" t="s">
        <v>186</v>
      </c>
      <c r="H961" s="196" t="s">
        <v>3</v>
      </c>
      <c r="I961" s="198"/>
      <c r="L961" s="195"/>
      <c r="M961" s="199"/>
      <c r="N961" s="200"/>
      <c r="O961" s="200"/>
      <c r="P961" s="200"/>
      <c r="Q961" s="200"/>
      <c r="R961" s="200"/>
      <c r="S961" s="200"/>
      <c r="T961" s="201"/>
      <c r="AT961" s="196" t="s">
        <v>160</v>
      </c>
      <c r="AU961" s="196" t="s">
        <v>85</v>
      </c>
      <c r="AV961" s="12" t="s">
        <v>83</v>
      </c>
      <c r="AW961" s="12" t="s">
        <v>36</v>
      </c>
      <c r="AX961" s="12" t="s">
        <v>75</v>
      </c>
      <c r="AY961" s="196" t="s">
        <v>149</v>
      </c>
    </row>
    <row r="962" spans="2:51" s="12" customFormat="1" ht="12">
      <c r="B962" s="195"/>
      <c r="D962" s="192" t="s">
        <v>160</v>
      </c>
      <c r="E962" s="196" t="s">
        <v>3</v>
      </c>
      <c r="F962" s="197" t="s">
        <v>250</v>
      </c>
      <c r="H962" s="196" t="s">
        <v>3</v>
      </c>
      <c r="I962" s="198"/>
      <c r="L962" s="195"/>
      <c r="M962" s="199"/>
      <c r="N962" s="200"/>
      <c r="O962" s="200"/>
      <c r="P962" s="200"/>
      <c r="Q962" s="200"/>
      <c r="R962" s="200"/>
      <c r="S962" s="200"/>
      <c r="T962" s="201"/>
      <c r="AT962" s="196" t="s">
        <v>160</v>
      </c>
      <c r="AU962" s="196" t="s">
        <v>85</v>
      </c>
      <c r="AV962" s="12" t="s">
        <v>83</v>
      </c>
      <c r="AW962" s="12" t="s">
        <v>36</v>
      </c>
      <c r="AX962" s="12" t="s">
        <v>75</v>
      </c>
      <c r="AY962" s="196" t="s">
        <v>149</v>
      </c>
    </row>
    <row r="963" spans="2:51" s="13" customFormat="1" ht="12">
      <c r="B963" s="202"/>
      <c r="D963" s="192" t="s">
        <v>160</v>
      </c>
      <c r="E963" s="203" t="s">
        <v>3</v>
      </c>
      <c r="F963" s="204" t="s">
        <v>809</v>
      </c>
      <c r="H963" s="205">
        <v>3.4</v>
      </c>
      <c r="I963" s="206"/>
      <c r="L963" s="202"/>
      <c r="M963" s="207"/>
      <c r="N963" s="208"/>
      <c r="O963" s="208"/>
      <c r="P963" s="208"/>
      <c r="Q963" s="208"/>
      <c r="R963" s="208"/>
      <c r="S963" s="208"/>
      <c r="T963" s="209"/>
      <c r="AT963" s="203" t="s">
        <v>160</v>
      </c>
      <c r="AU963" s="203" t="s">
        <v>85</v>
      </c>
      <c r="AV963" s="13" t="s">
        <v>85</v>
      </c>
      <c r="AW963" s="13" t="s">
        <v>36</v>
      </c>
      <c r="AX963" s="13" t="s">
        <v>75</v>
      </c>
      <c r="AY963" s="203" t="s">
        <v>149</v>
      </c>
    </row>
    <row r="964" spans="2:51" s="12" customFormat="1" ht="12">
      <c r="B964" s="195"/>
      <c r="D964" s="192" t="s">
        <v>160</v>
      </c>
      <c r="E964" s="196" t="s">
        <v>3</v>
      </c>
      <c r="F964" s="197" t="s">
        <v>253</v>
      </c>
      <c r="H964" s="196" t="s">
        <v>3</v>
      </c>
      <c r="I964" s="198"/>
      <c r="L964" s="195"/>
      <c r="M964" s="199"/>
      <c r="N964" s="200"/>
      <c r="O964" s="200"/>
      <c r="P964" s="200"/>
      <c r="Q964" s="200"/>
      <c r="R964" s="200"/>
      <c r="S964" s="200"/>
      <c r="T964" s="201"/>
      <c r="AT964" s="196" t="s">
        <v>160</v>
      </c>
      <c r="AU964" s="196" t="s">
        <v>85</v>
      </c>
      <c r="AV964" s="12" t="s">
        <v>83</v>
      </c>
      <c r="AW964" s="12" t="s">
        <v>36</v>
      </c>
      <c r="AX964" s="12" t="s">
        <v>75</v>
      </c>
      <c r="AY964" s="196" t="s">
        <v>149</v>
      </c>
    </row>
    <row r="965" spans="2:51" s="13" customFormat="1" ht="12">
      <c r="B965" s="202"/>
      <c r="D965" s="192" t="s">
        <v>160</v>
      </c>
      <c r="E965" s="203" t="s">
        <v>3</v>
      </c>
      <c r="F965" s="204" t="s">
        <v>810</v>
      </c>
      <c r="H965" s="205">
        <v>1.2</v>
      </c>
      <c r="I965" s="206"/>
      <c r="L965" s="202"/>
      <c r="M965" s="207"/>
      <c r="N965" s="208"/>
      <c r="O965" s="208"/>
      <c r="P965" s="208"/>
      <c r="Q965" s="208"/>
      <c r="R965" s="208"/>
      <c r="S965" s="208"/>
      <c r="T965" s="209"/>
      <c r="AT965" s="203" t="s">
        <v>160</v>
      </c>
      <c r="AU965" s="203" t="s">
        <v>85</v>
      </c>
      <c r="AV965" s="13" t="s">
        <v>85</v>
      </c>
      <c r="AW965" s="13" t="s">
        <v>36</v>
      </c>
      <c r="AX965" s="13" t="s">
        <v>75</v>
      </c>
      <c r="AY965" s="203" t="s">
        <v>149</v>
      </c>
    </row>
    <row r="966" spans="2:51" s="12" customFormat="1" ht="12">
      <c r="B966" s="195"/>
      <c r="D966" s="192" t="s">
        <v>160</v>
      </c>
      <c r="E966" s="196" t="s">
        <v>3</v>
      </c>
      <c r="F966" s="197" t="s">
        <v>255</v>
      </c>
      <c r="H966" s="196" t="s">
        <v>3</v>
      </c>
      <c r="I966" s="198"/>
      <c r="L966" s="195"/>
      <c r="M966" s="199"/>
      <c r="N966" s="200"/>
      <c r="O966" s="200"/>
      <c r="P966" s="200"/>
      <c r="Q966" s="200"/>
      <c r="R966" s="200"/>
      <c r="S966" s="200"/>
      <c r="T966" s="201"/>
      <c r="AT966" s="196" t="s">
        <v>160</v>
      </c>
      <c r="AU966" s="196" t="s">
        <v>85</v>
      </c>
      <c r="AV966" s="12" t="s">
        <v>83</v>
      </c>
      <c r="AW966" s="12" t="s">
        <v>36</v>
      </c>
      <c r="AX966" s="12" t="s">
        <v>75</v>
      </c>
      <c r="AY966" s="196" t="s">
        <v>149</v>
      </c>
    </row>
    <row r="967" spans="2:51" s="13" customFormat="1" ht="12">
      <c r="B967" s="202"/>
      <c r="D967" s="192" t="s">
        <v>160</v>
      </c>
      <c r="E967" s="203" t="s">
        <v>3</v>
      </c>
      <c r="F967" s="204" t="s">
        <v>811</v>
      </c>
      <c r="H967" s="205">
        <v>8</v>
      </c>
      <c r="I967" s="206"/>
      <c r="L967" s="202"/>
      <c r="M967" s="207"/>
      <c r="N967" s="208"/>
      <c r="O967" s="208"/>
      <c r="P967" s="208"/>
      <c r="Q967" s="208"/>
      <c r="R967" s="208"/>
      <c r="S967" s="208"/>
      <c r="T967" s="209"/>
      <c r="AT967" s="203" t="s">
        <v>160</v>
      </c>
      <c r="AU967" s="203" t="s">
        <v>85</v>
      </c>
      <c r="AV967" s="13" t="s">
        <v>85</v>
      </c>
      <c r="AW967" s="13" t="s">
        <v>36</v>
      </c>
      <c r="AX967" s="13" t="s">
        <v>75</v>
      </c>
      <c r="AY967" s="203" t="s">
        <v>149</v>
      </c>
    </row>
    <row r="968" spans="2:51" s="12" customFormat="1" ht="12">
      <c r="B968" s="195"/>
      <c r="D968" s="192" t="s">
        <v>160</v>
      </c>
      <c r="E968" s="196" t="s">
        <v>3</v>
      </c>
      <c r="F968" s="197" t="s">
        <v>205</v>
      </c>
      <c r="H968" s="196" t="s">
        <v>3</v>
      </c>
      <c r="I968" s="198"/>
      <c r="L968" s="195"/>
      <c r="M968" s="199"/>
      <c r="N968" s="200"/>
      <c r="O968" s="200"/>
      <c r="P968" s="200"/>
      <c r="Q968" s="200"/>
      <c r="R968" s="200"/>
      <c r="S968" s="200"/>
      <c r="T968" s="201"/>
      <c r="AT968" s="196" t="s">
        <v>160</v>
      </c>
      <c r="AU968" s="196" t="s">
        <v>85</v>
      </c>
      <c r="AV968" s="12" t="s">
        <v>83</v>
      </c>
      <c r="AW968" s="12" t="s">
        <v>36</v>
      </c>
      <c r="AX968" s="12" t="s">
        <v>75</v>
      </c>
      <c r="AY968" s="196" t="s">
        <v>149</v>
      </c>
    </row>
    <row r="969" spans="2:51" s="13" customFormat="1" ht="12">
      <c r="B969" s="202"/>
      <c r="D969" s="192" t="s">
        <v>160</v>
      </c>
      <c r="E969" s="203" t="s">
        <v>3</v>
      </c>
      <c r="F969" s="204" t="s">
        <v>812</v>
      </c>
      <c r="H969" s="205">
        <v>3.3</v>
      </c>
      <c r="I969" s="206"/>
      <c r="L969" s="202"/>
      <c r="M969" s="207"/>
      <c r="N969" s="208"/>
      <c r="O969" s="208"/>
      <c r="P969" s="208"/>
      <c r="Q969" s="208"/>
      <c r="R969" s="208"/>
      <c r="S969" s="208"/>
      <c r="T969" s="209"/>
      <c r="AT969" s="203" t="s">
        <v>160</v>
      </c>
      <c r="AU969" s="203" t="s">
        <v>85</v>
      </c>
      <c r="AV969" s="13" t="s">
        <v>85</v>
      </c>
      <c r="AW969" s="13" t="s">
        <v>36</v>
      </c>
      <c r="AX969" s="13" t="s">
        <v>75</v>
      </c>
      <c r="AY969" s="203" t="s">
        <v>149</v>
      </c>
    </row>
    <row r="970" spans="2:51" s="13" customFormat="1" ht="12">
      <c r="B970" s="202"/>
      <c r="D970" s="192" t="s">
        <v>160</v>
      </c>
      <c r="E970" s="203" t="s">
        <v>3</v>
      </c>
      <c r="F970" s="204" t="s">
        <v>813</v>
      </c>
      <c r="H970" s="205">
        <v>3.3</v>
      </c>
      <c r="I970" s="206"/>
      <c r="L970" s="202"/>
      <c r="M970" s="207"/>
      <c r="N970" s="208"/>
      <c r="O970" s="208"/>
      <c r="P970" s="208"/>
      <c r="Q970" s="208"/>
      <c r="R970" s="208"/>
      <c r="S970" s="208"/>
      <c r="T970" s="209"/>
      <c r="AT970" s="203" t="s">
        <v>160</v>
      </c>
      <c r="AU970" s="203" t="s">
        <v>85</v>
      </c>
      <c r="AV970" s="13" t="s">
        <v>85</v>
      </c>
      <c r="AW970" s="13" t="s">
        <v>36</v>
      </c>
      <c r="AX970" s="13" t="s">
        <v>75</v>
      </c>
      <c r="AY970" s="203" t="s">
        <v>149</v>
      </c>
    </row>
    <row r="971" spans="2:51" s="12" customFormat="1" ht="12">
      <c r="B971" s="195"/>
      <c r="D971" s="192" t="s">
        <v>160</v>
      </c>
      <c r="E971" s="196" t="s">
        <v>3</v>
      </c>
      <c r="F971" s="197" t="s">
        <v>258</v>
      </c>
      <c r="H971" s="196" t="s">
        <v>3</v>
      </c>
      <c r="I971" s="198"/>
      <c r="L971" s="195"/>
      <c r="M971" s="199"/>
      <c r="N971" s="200"/>
      <c r="O971" s="200"/>
      <c r="P971" s="200"/>
      <c r="Q971" s="200"/>
      <c r="R971" s="200"/>
      <c r="S971" s="200"/>
      <c r="T971" s="201"/>
      <c r="AT971" s="196" t="s">
        <v>160</v>
      </c>
      <c r="AU971" s="196" t="s">
        <v>85</v>
      </c>
      <c r="AV971" s="12" t="s">
        <v>83</v>
      </c>
      <c r="AW971" s="12" t="s">
        <v>36</v>
      </c>
      <c r="AX971" s="12" t="s">
        <v>75</v>
      </c>
      <c r="AY971" s="196" t="s">
        <v>149</v>
      </c>
    </row>
    <row r="972" spans="2:51" s="13" customFormat="1" ht="12">
      <c r="B972" s="202"/>
      <c r="D972" s="192" t="s">
        <v>160</v>
      </c>
      <c r="E972" s="203" t="s">
        <v>3</v>
      </c>
      <c r="F972" s="204" t="s">
        <v>809</v>
      </c>
      <c r="H972" s="205">
        <v>3.4</v>
      </c>
      <c r="I972" s="206"/>
      <c r="L972" s="202"/>
      <c r="M972" s="207"/>
      <c r="N972" s="208"/>
      <c r="O972" s="208"/>
      <c r="P972" s="208"/>
      <c r="Q972" s="208"/>
      <c r="R972" s="208"/>
      <c r="S972" s="208"/>
      <c r="T972" s="209"/>
      <c r="AT972" s="203" t="s">
        <v>160</v>
      </c>
      <c r="AU972" s="203" t="s">
        <v>85</v>
      </c>
      <c r="AV972" s="13" t="s">
        <v>85</v>
      </c>
      <c r="AW972" s="13" t="s">
        <v>36</v>
      </c>
      <c r="AX972" s="13" t="s">
        <v>75</v>
      </c>
      <c r="AY972" s="203" t="s">
        <v>149</v>
      </c>
    </row>
    <row r="973" spans="2:51" s="12" customFormat="1" ht="12">
      <c r="B973" s="195"/>
      <c r="D973" s="192" t="s">
        <v>160</v>
      </c>
      <c r="E973" s="196" t="s">
        <v>3</v>
      </c>
      <c r="F973" s="197" t="s">
        <v>199</v>
      </c>
      <c r="H973" s="196" t="s">
        <v>3</v>
      </c>
      <c r="I973" s="198"/>
      <c r="L973" s="195"/>
      <c r="M973" s="199"/>
      <c r="N973" s="200"/>
      <c r="O973" s="200"/>
      <c r="P973" s="200"/>
      <c r="Q973" s="200"/>
      <c r="R973" s="200"/>
      <c r="S973" s="200"/>
      <c r="T973" s="201"/>
      <c r="AT973" s="196" t="s">
        <v>160</v>
      </c>
      <c r="AU973" s="196" t="s">
        <v>85</v>
      </c>
      <c r="AV973" s="12" t="s">
        <v>83</v>
      </c>
      <c r="AW973" s="12" t="s">
        <v>36</v>
      </c>
      <c r="AX973" s="12" t="s">
        <v>75</v>
      </c>
      <c r="AY973" s="196" t="s">
        <v>149</v>
      </c>
    </row>
    <row r="974" spans="2:51" s="13" customFormat="1" ht="12">
      <c r="B974" s="202"/>
      <c r="D974" s="192" t="s">
        <v>160</v>
      </c>
      <c r="E974" s="203" t="s">
        <v>3</v>
      </c>
      <c r="F974" s="204" t="s">
        <v>814</v>
      </c>
      <c r="H974" s="205">
        <v>1.2</v>
      </c>
      <c r="I974" s="206"/>
      <c r="L974" s="202"/>
      <c r="M974" s="207"/>
      <c r="N974" s="208"/>
      <c r="O974" s="208"/>
      <c r="P974" s="208"/>
      <c r="Q974" s="208"/>
      <c r="R974" s="208"/>
      <c r="S974" s="208"/>
      <c r="T974" s="209"/>
      <c r="AT974" s="203" t="s">
        <v>160</v>
      </c>
      <c r="AU974" s="203" t="s">
        <v>85</v>
      </c>
      <c r="AV974" s="13" t="s">
        <v>85</v>
      </c>
      <c r="AW974" s="13" t="s">
        <v>36</v>
      </c>
      <c r="AX974" s="13" t="s">
        <v>75</v>
      </c>
      <c r="AY974" s="203" t="s">
        <v>149</v>
      </c>
    </row>
    <row r="975" spans="2:51" s="13" customFormat="1" ht="12">
      <c r="B975" s="202"/>
      <c r="D975" s="192" t="s">
        <v>160</v>
      </c>
      <c r="E975" s="203" t="s">
        <v>3</v>
      </c>
      <c r="F975" s="204" t="s">
        <v>815</v>
      </c>
      <c r="H975" s="205">
        <v>1.2</v>
      </c>
      <c r="I975" s="206"/>
      <c r="L975" s="202"/>
      <c r="M975" s="207"/>
      <c r="N975" s="208"/>
      <c r="O975" s="208"/>
      <c r="P975" s="208"/>
      <c r="Q975" s="208"/>
      <c r="R975" s="208"/>
      <c r="S975" s="208"/>
      <c r="T975" s="209"/>
      <c r="AT975" s="203" t="s">
        <v>160</v>
      </c>
      <c r="AU975" s="203" t="s">
        <v>85</v>
      </c>
      <c r="AV975" s="13" t="s">
        <v>85</v>
      </c>
      <c r="AW975" s="13" t="s">
        <v>36</v>
      </c>
      <c r="AX975" s="13" t="s">
        <v>75</v>
      </c>
      <c r="AY975" s="203" t="s">
        <v>149</v>
      </c>
    </row>
    <row r="976" spans="2:51" s="14" customFormat="1" ht="12">
      <c r="B976" s="210"/>
      <c r="D976" s="192" t="s">
        <v>160</v>
      </c>
      <c r="E976" s="211" t="s">
        <v>3</v>
      </c>
      <c r="F976" s="212" t="s">
        <v>170</v>
      </c>
      <c r="H976" s="213">
        <v>24.999999999999996</v>
      </c>
      <c r="I976" s="214"/>
      <c r="L976" s="210"/>
      <c r="M976" s="215"/>
      <c r="N976" s="216"/>
      <c r="O976" s="216"/>
      <c r="P976" s="216"/>
      <c r="Q976" s="216"/>
      <c r="R976" s="216"/>
      <c r="S976" s="216"/>
      <c r="T976" s="217"/>
      <c r="AT976" s="211" t="s">
        <v>160</v>
      </c>
      <c r="AU976" s="211" t="s">
        <v>85</v>
      </c>
      <c r="AV976" s="14" t="s">
        <v>150</v>
      </c>
      <c r="AW976" s="14" t="s">
        <v>36</v>
      </c>
      <c r="AX976" s="14" t="s">
        <v>83</v>
      </c>
      <c r="AY976" s="211" t="s">
        <v>149</v>
      </c>
    </row>
    <row r="977" spans="2:65" s="1" customFormat="1" ht="16.5" customHeight="1">
      <c r="B977" s="178"/>
      <c r="C977" s="179" t="s">
        <v>816</v>
      </c>
      <c r="D977" s="179" t="s">
        <v>152</v>
      </c>
      <c r="E977" s="180" t="s">
        <v>817</v>
      </c>
      <c r="F977" s="181" t="s">
        <v>818</v>
      </c>
      <c r="G977" s="182" t="s">
        <v>155</v>
      </c>
      <c r="H977" s="183">
        <v>16.8</v>
      </c>
      <c r="I977" s="184"/>
      <c r="J977" s="185">
        <f>ROUND(I977*H977,2)</f>
        <v>0</v>
      </c>
      <c r="K977" s="181" t="s">
        <v>156</v>
      </c>
      <c r="L977" s="38"/>
      <c r="M977" s="186" t="s">
        <v>3</v>
      </c>
      <c r="N977" s="187" t="s">
        <v>46</v>
      </c>
      <c r="O977" s="71"/>
      <c r="P977" s="188">
        <f>O977*H977</f>
        <v>0</v>
      </c>
      <c r="Q977" s="188">
        <v>3E-05</v>
      </c>
      <c r="R977" s="188">
        <f>Q977*H977</f>
        <v>0.000504</v>
      </c>
      <c r="S977" s="188">
        <v>0</v>
      </c>
      <c r="T977" s="189">
        <f>S977*H977</f>
        <v>0</v>
      </c>
      <c r="AR977" s="190" t="s">
        <v>295</v>
      </c>
      <c r="AT977" s="190" t="s">
        <v>152</v>
      </c>
      <c r="AU977" s="190" t="s">
        <v>85</v>
      </c>
      <c r="AY977" s="19" t="s">
        <v>149</v>
      </c>
      <c r="BE977" s="191">
        <f>IF(N977="základní",J977,0)</f>
        <v>0</v>
      </c>
      <c r="BF977" s="191">
        <f>IF(N977="snížená",J977,0)</f>
        <v>0</v>
      </c>
      <c r="BG977" s="191">
        <f>IF(N977="zákl. přenesená",J977,0)</f>
        <v>0</v>
      </c>
      <c r="BH977" s="191">
        <f>IF(N977="sníž. přenesená",J977,0)</f>
        <v>0</v>
      </c>
      <c r="BI977" s="191">
        <f>IF(N977="nulová",J977,0)</f>
        <v>0</v>
      </c>
      <c r="BJ977" s="19" t="s">
        <v>83</v>
      </c>
      <c r="BK977" s="191">
        <f>ROUND(I977*H977,2)</f>
        <v>0</v>
      </c>
      <c r="BL977" s="19" t="s">
        <v>295</v>
      </c>
      <c r="BM977" s="190" t="s">
        <v>819</v>
      </c>
    </row>
    <row r="978" spans="2:47" s="1" customFormat="1" ht="12">
      <c r="B978" s="38"/>
      <c r="D978" s="192" t="s">
        <v>158</v>
      </c>
      <c r="F978" s="193" t="s">
        <v>794</v>
      </c>
      <c r="I978" s="123"/>
      <c r="L978" s="38"/>
      <c r="M978" s="194"/>
      <c r="N978" s="71"/>
      <c r="O978" s="71"/>
      <c r="P978" s="71"/>
      <c r="Q978" s="71"/>
      <c r="R978" s="71"/>
      <c r="S978" s="71"/>
      <c r="T978" s="72"/>
      <c r="AT978" s="19" t="s">
        <v>158</v>
      </c>
      <c r="AU978" s="19" t="s">
        <v>85</v>
      </c>
    </row>
    <row r="979" spans="2:51" s="12" customFormat="1" ht="12">
      <c r="B979" s="195"/>
      <c r="D979" s="192" t="s">
        <v>160</v>
      </c>
      <c r="E979" s="196" t="s">
        <v>3</v>
      </c>
      <c r="F979" s="197" t="s">
        <v>782</v>
      </c>
      <c r="H979" s="196" t="s">
        <v>3</v>
      </c>
      <c r="I979" s="198"/>
      <c r="L979" s="195"/>
      <c r="M979" s="199"/>
      <c r="N979" s="200"/>
      <c r="O979" s="200"/>
      <c r="P979" s="200"/>
      <c r="Q979" s="200"/>
      <c r="R979" s="200"/>
      <c r="S979" s="200"/>
      <c r="T979" s="201"/>
      <c r="AT979" s="196" t="s">
        <v>160</v>
      </c>
      <c r="AU979" s="196" t="s">
        <v>85</v>
      </c>
      <c r="AV979" s="12" t="s">
        <v>83</v>
      </c>
      <c r="AW979" s="12" t="s">
        <v>36</v>
      </c>
      <c r="AX979" s="12" t="s">
        <v>75</v>
      </c>
      <c r="AY979" s="196" t="s">
        <v>149</v>
      </c>
    </row>
    <row r="980" spans="2:51" s="12" customFormat="1" ht="12">
      <c r="B980" s="195"/>
      <c r="D980" s="192" t="s">
        <v>160</v>
      </c>
      <c r="E980" s="196" t="s">
        <v>3</v>
      </c>
      <c r="F980" s="197" t="s">
        <v>783</v>
      </c>
      <c r="H980" s="196" t="s">
        <v>3</v>
      </c>
      <c r="I980" s="198"/>
      <c r="L980" s="195"/>
      <c r="M980" s="199"/>
      <c r="N980" s="200"/>
      <c r="O980" s="200"/>
      <c r="P980" s="200"/>
      <c r="Q980" s="200"/>
      <c r="R980" s="200"/>
      <c r="S980" s="200"/>
      <c r="T980" s="201"/>
      <c r="AT980" s="196" t="s">
        <v>160</v>
      </c>
      <c r="AU980" s="196" t="s">
        <v>85</v>
      </c>
      <c r="AV980" s="12" t="s">
        <v>83</v>
      </c>
      <c r="AW980" s="12" t="s">
        <v>36</v>
      </c>
      <c r="AX980" s="12" t="s">
        <v>75</v>
      </c>
      <c r="AY980" s="196" t="s">
        <v>149</v>
      </c>
    </row>
    <row r="981" spans="2:51" s="13" customFormat="1" ht="12">
      <c r="B981" s="202"/>
      <c r="D981" s="192" t="s">
        <v>160</v>
      </c>
      <c r="E981" s="203" t="s">
        <v>3</v>
      </c>
      <c r="F981" s="204" t="s">
        <v>803</v>
      </c>
      <c r="H981" s="205">
        <v>16.8</v>
      </c>
      <c r="I981" s="206"/>
      <c r="L981" s="202"/>
      <c r="M981" s="207"/>
      <c r="N981" s="208"/>
      <c r="O981" s="208"/>
      <c r="P981" s="208"/>
      <c r="Q981" s="208"/>
      <c r="R981" s="208"/>
      <c r="S981" s="208"/>
      <c r="T981" s="209"/>
      <c r="AT981" s="203" t="s">
        <v>160</v>
      </c>
      <c r="AU981" s="203" t="s">
        <v>85</v>
      </c>
      <c r="AV981" s="13" t="s">
        <v>85</v>
      </c>
      <c r="AW981" s="13" t="s">
        <v>36</v>
      </c>
      <c r="AX981" s="13" t="s">
        <v>83</v>
      </c>
      <c r="AY981" s="203" t="s">
        <v>149</v>
      </c>
    </row>
    <row r="982" spans="2:65" s="1" customFormat="1" ht="16.5" customHeight="1">
      <c r="B982" s="178"/>
      <c r="C982" s="179" t="s">
        <v>820</v>
      </c>
      <c r="D982" s="179" t="s">
        <v>152</v>
      </c>
      <c r="E982" s="180" t="s">
        <v>821</v>
      </c>
      <c r="F982" s="181" t="s">
        <v>822</v>
      </c>
      <c r="G982" s="182" t="s">
        <v>155</v>
      </c>
      <c r="H982" s="183">
        <v>25</v>
      </c>
      <c r="I982" s="184"/>
      <c r="J982" s="185">
        <f>ROUND(I982*H982,2)</f>
        <v>0</v>
      </c>
      <c r="K982" s="181" t="s">
        <v>156</v>
      </c>
      <c r="L982" s="38"/>
      <c r="M982" s="186" t="s">
        <v>3</v>
      </c>
      <c r="N982" s="187" t="s">
        <v>46</v>
      </c>
      <c r="O982" s="71"/>
      <c r="P982" s="188">
        <f>O982*H982</f>
        <v>0</v>
      </c>
      <c r="Q982" s="188">
        <v>5E-05</v>
      </c>
      <c r="R982" s="188">
        <f>Q982*H982</f>
        <v>0.00125</v>
      </c>
      <c r="S982" s="188">
        <v>0</v>
      </c>
      <c r="T982" s="189">
        <f>S982*H982</f>
        <v>0</v>
      </c>
      <c r="AR982" s="190" t="s">
        <v>295</v>
      </c>
      <c r="AT982" s="190" t="s">
        <v>152</v>
      </c>
      <c r="AU982" s="190" t="s">
        <v>85</v>
      </c>
      <c r="AY982" s="19" t="s">
        <v>149</v>
      </c>
      <c r="BE982" s="191">
        <f>IF(N982="základní",J982,0)</f>
        <v>0</v>
      </c>
      <c r="BF982" s="191">
        <f>IF(N982="snížená",J982,0)</f>
        <v>0</v>
      </c>
      <c r="BG982" s="191">
        <f>IF(N982="zákl. přenesená",J982,0)</f>
        <v>0</v>
      </c>
      <c r="BH982" s="191">
        <f>IF(N982="sníž. přenesená",J982,0)</f>
        <v>0</v>
      </c>
      <c r="BI982" s="191">
        <f>IF(N982="nulová",J982,0)</f>
        <v>0</v>
      </c>
      <c r="BJ982" s="19" t="s">
        <v>83</v>
      </c>
      <c r="BK982" s="191">
        <f>ROUND(I982*H982,2)</f>
        <v>0</v>
      </c>
      <c r="BL982" s="19" t="s">
        <v>295</v>
      </c>
      <c r="BM982" s="190" t="s">
        <v>823</v>
      </c>
    </row>
    <row r="983" spans="2:47" s="1" customFormat="1" ht="12">
      <c r="B983" s="38"/>
      <c r="D983" s="192" t="s">
        <v>158</v>
      </c>
      <c r="F983" s="193" t="s">
        <v>794</v>
      </c>
      <c r="I983" s="123"/>
      <c r="L983" s="38"/>
      <c r="M983" s="194"/>
      <c r="N983" s="71"/>
      <c r="O983" s="71"/>
      <c r="P983" s="71"/>
      <c r="Q983" s="71"/>
      <c r="R983" s="71"/>
      <c r="S983" s="71"/>
      <c r="T983" s="72"/>
      <c r="AT983" s="19" t="s">
        <v>158</v>
      </c>
      <c r="AU983" s="19" t="s">
        <v>85</v>
      </c>
    </row>
    <row r="984" spans="2:51" s="12" customFormat="1" ht="12">
      <c r="B984" s="195"/>
      <c r="D984" s="192" t="s">
        <v>160</v>
      </c>
      <c r="E984" s="196" t="s">
        <v>3</v>
      </c>
      <c r="F984" s="197" t="s">
        <v>161</v>
      </c>
      <c r="H984" s="196" t="s">
        <v>3</v>
      </c>
      <c r="I984" s="198"/>
      <c r="L984" s="195"/>
      <c r="M984" s="199"/>
      <c r="N984" s="200"/>
      <c r="O984" s="200"/>
      <c r="P984" s="200"/>
      <c r="Q984" s="200"/>
      <c r="R984" s="200"/>
      <c r="S984" s="200"/>
      <c r="T984" s="201"/>
      <c r="AT984" s="196" t="s">
        <v>160</v>
      </c>
      <c r="AU984" s="196" t="s">
        <v>85</v>
      </c>
      <c r="AV984" s="12" t="s">
        <v>83</v>
      </c>
      <c r="AW984" s="12" t="s">
        <v>36</v>
      </c>
      <c r="AX984" s="12" t="s">
        <v>75</v>
      </c>
      <c r="AY984" s="196" t="s">
        <v>149</v>
      </c>
    </row>
    <row r="985" spans="2:51" s="12" customFormat="1" ht="12">
      <c r="B985" s="195"/>
      <c r="D985" s="192" t="s">
        <v>160</v>
      </c>
      <c r="E985" s="196" t="s">
        <v>3</v>
      </c>
      <c r="F985" s="197" t="s">
        <v>757</v>
      </c>
      <c r="H985" s="196" t="s">
        <v>3</v>
      </c>
      <c r="I985" s="198"/>
      <c r="L985" s="195"/>
      <c r="M985" s="199"/>
      <c r="N985" s="200"/>
      <c r="O985" s="200"/>
      <c r="P985" s="200"/>
      <c r="Q985" s="200"/>
      <c r="R985" s="200"/>
      <c r="S985" s="200"/>
      <c r="T985" s="201"/>
      <c r="AT985" s="196" t="s">
        <v>160</v>
      </c>
      <c r="AU985" s="196" t="s">
        <v>85</v>
      </c>
      <c r="AV985" s="12" t="s">
        <v>83</v>
      </c>
      <c r="AW985" s="12" t="s">
        <v>36</v>
      </c>
      <c r="AX985" s="12" t="s">
        <v>75</v>
      </c>
      <c r="AY985" s="196" t="s">
        <v>149</v>
      </c>
    </row>
    <row r="986" spans="2:51" s="12" customFormat="1" ht="12">
      <c r="B986" s="195"/>
      <c r="D986" s="192" t="s">
        <v>160</v>
      </c>
      <c r="E986" s="196" t="s">
        <v>3</v>
      </c>
      <c r="F986" s="197" t="s">
        <v>758</v>
      </c>
      <c r="H986" s="196" t="s">
        <v>3</v>
      </c>
      <c r="I986" s="198"/>
      <c r="L986" s="195"/>
      <c r="M986" s="199"/>
      <c r="N986" s="200"/>
      <c r="O986" s="200"/>
      <c r="P986" s="200"/>
      <c r="Q986" s="200"/>
      <c r="R986" s="200"/>
      <c r="S986" s="200"/>
      <c r="T986" s="201"/>
      <c r="AT986" s="196" t="s">
        <v>160</v>
      </c>
      <c r="AU986" s="196" t="s">
        <v>85</v>
      </c>
      <c r="AV986" s="12" t="s">
        <v>83</v>
      </c>
      <c r="AW986" s="12" t="s">
        <v>36</v>
      </c>
      <c r="AX986" s="12" t="s">
        <v>75</v>
      </c>
      <c r="AY986" s="196" t="s">
        <v>149</v>
      </c>
    </row>
    <row r="987" spans="2:51" s="12" customFormat="1" ht="12">
      <c r="B987" s="195"/>
      <c r="D987" s="192" t="s">
        <v>160</v>
      </c>
      <c r="E987" s="196" t="s">
        <v>3</v>
      </c>
      <c r="F987" s="197" t="s">
        <v>759</v>
      </c>
      <c r="H987" s="196" t="s">
        <v>3</v>
      </c>
      <c r="I987" s="198"/>
      <c r="L987" s="195"/>
      <c r="M987" s="199"/>
      <c r="N987" s="200"/>
      <c r="O987" s="200"/>
      <c r="P987" s="200"/>
      <c r="Q987" s="200"/>
      <c r="R987" s="200"/>
      <c r="S987" s="200"/>
      <c r="T987" s="201"/>
      <c r="AT987" s="196" t="s">
        <v>160</v>
      </c>
      <c r="AU987" s="196" t="s">
        <v>85</v>
      </c>
      <c r="AV987" s="12" t="s">
        <v>83</v>
      </c>
      <c r="AW987" s="12" t="s">
        <v>36</v>
      </c>
      <c r="AX987" s="12" t="s">
        <v>75</v>
      </c>
      <c r="AY987" s="196" t="s">
        <v>149</v>
      </c>
    </row>
    <row r="988" spans="2:51" s="12" customFormat="1" ht="12">
      <c r="B988" s="195"/>
      <c r="D988" s="192" t="s">
        <v>160</v>
      </c>
      <c r="E988" s="196" t="s">
        <v>3</v>
      </c>
      <c r="F988" s="197" t="s">
        <v>824</v>
      </c>
      <c r="H988" s="196" t="s">
        <v>3</v>
      </c>
      <c r="I988" s="198"/>
      <c r="L988" s="195"/>
      <c r="M988" s="199"/>
      <c r="N988" s="200"/>
      <c r="O988" s="200"/>
      <c r="P988" s="200"/>
      <c r="Q988" s="200"/>
      <c r="R988" s="200"/>
      <c r="S988" s="200"/>
      <c r="T988" s="201"/>
      <c r="AT988" s="196" t="s">
        <v>160</v>
      </c>
      <c r="AU988" s="196" t="s">
        <v>85</v>
      </c>
      <c r="AV988" s="12" t="s">
        <v>83</v>
      </c>
      <c r="AW988" s="12" t="s">
        <v>36</v>
      </c>
      <c r="AX988" s="12" t="s">
        <v>75</v>
      </c>
      <c r="AY988" s="196" t="s">
        <v>149</v>
      </c>
    </row>
    <row r="989" spans="2:51" s="12" customFormat="1" ht="12">
      <c r="B989" s="195"/>
      <c r="D989" s="192" t="s">
        <v>160</v>
      </c>
      <c r="E989" s="196" t="s">
        <v>3</v>
      </c>
      <c r="F989" s="197" t="s">
        <v>186</v>
      </c>
      <c r="H989" s="196" t="s">
        <v>3</v>
      </c>
      <c r="I989" s="198"/>
      <c r="L989" s="195"/>
      <c r="M989" s="199"/>
      <c r="N989" s="200"/>
      <c r="O989" s="200"/>
      <c r="P989" s="200"/>
      <c r="Q989" s="200"/>
      <c r="R989" s="200"/>
      <c r="S989" s="200"/>
      <c r="T989" s="201"/>
      <c r="AT989" s="196" t="s">
        <v>160</v>
      </c>
      <c r="AU989" s="196" t="s">
        <v>85</v>
      </c>
      <c r="AV989" s="12" t="s">
        <v>83</v>
      </c>
      <c r="AW989" s="12" t="s">
        <v>36</v>
      </c>
      <c r="AX989" s="12" t="s">
        <v>75</v>
      </c>
      <c r="AY989" s="196" t="s">
        <v>149</v>
      </c>
    </row>
    <row r="990" spans="2:51" s="12" customFormat="1" ht="12">
      <c r="B990" s="195"/>
      <c r="D990" s="192" t="s">
        <v>160</v>
      </c>
      <c r="E990" s="196" t="s">
        <v>3</v>
      </c>
      <c r="F990" s="197" t="s">
        <v>250</v>
      </c>
      <c r="H990" s="196" t="s">
        <v>3</v>
      </c>
      <c r="I990" s="198"/>
      <c r="L990" s="195"/>
      <c r="M990" s="199"/>
      <c r="N990" s="200"/>
      <c r="O990" s="200"/>
      <c r="P990" s="200"/>
      <c r="Q990" s="200"/>
      <c r="R990" s="200"/>
      <c r="S990" s="200"/>
      <c r="T990" s="201"/>
      <c r="AT990" s="196" t="s">
        <v>160</v>
      </c>
      <c r="AU990" s="196" t="s">
        <v>85</v>
      </c>
      <c r="AV990" s="12" t="s">
        <v>83</v>
      </c>
      <c r="AW990" s="12" t="s">
        <v>36</v>
      </c>
      <c r="AX990" s="12" t="s">
        <v>75</v>
      </c>
      <c r="AY990" s="196" t="s">
        <v>149</v>
      </c>
    </row>
    <row r="991" spans="2:51" s="13" customFormat="1" ht="12">
      <c r="B991" s="202"/>
      <c r="D991" s="192" t="s">
        <v>160</v>
      </c>
      <c r="E991" s="203" t="s">
        <v>3</v>
      </c>
      <c r="F991" s="204" t="s">
        <v>809</v>
      </c>
      <c r="H991" s="205">
        <v>3.4</v>
      </c>
      <c r="I991" s="206"/>
      <c r="L991" s="202"/>
      <c r="M991" s="207"/>
      <c r="N991" s="208"/>
      <c r="O991" s="208"/>
      <c r="P991" s="208"/>
      <c r="Q991" s="208"/>
      <c r="R991" s="208"/>
      <c r="S991" s="208"/>
      <c r="T991" s="209"/>
      <c r="AT991" s="203" t="s">
        <v>160</v>
      </c>
      <c r="AU991" s="203" t="s">
        <v>85</v>
      </c>
      <c r="AV991" s="13" t="s">
        <v>85</v>
      </c>
      <c r="AW991" s="13" t="s">
        <v>36</v>
      </c>
      <c r="AX991" s="13" t="s">
        <v>75</v>
      </c>
      <c r="AY991" s="203" t="s">
        <v>149</v>
      </c>
    </row>
    <row r="992" spans="2:51" s="12" customFormat="1" ht="12">
      <c r="B992" s="195"/>
      <c r="D992" s="192" t="s">
        <v>160</v>
      </c>
      <c r="E992" s="196" t="s">
        <v>3</v>
      </c>
      <c r="F992" s="197" t="s">
        <v>253</v>
      </c>
      <c r="H992" s="196" t="s">
        <v>3</v>
      </c>
      <c r="I992" s="198"/>
      <c r="L992" s="195"/>
      <c r="M992" s="199"/>
      <c r="N992" s="200"/>
      <c r="O992" s="200"/>
      <c r="P992" s="200"/>
      <c r="Q992" s="200"/>
      <c r="R992" s="200"/>
      <c r="S992" s="200"/>
      <c r="T992" s="201"/>
      <c r="AT992" s="196" t="s">
        <v>160</v>
      </c>
      <c r="AU992" s="196" t="s">
        <v>85</v>
      </c>
      <c r="AV992" s="12" t="s">
        <v>83</v>
      </c>
      <c r="AW992" s="12" t="s">
        <v>36</v>
      </c>
      <c r="AX992" s="12" t="s">
        <v>75</v>
      </c>
      <c r="AY992" s="196" t="s">
        <v>149</v>
      </c>
    </row>
    <row r="993" spans="2:51" s="13" customFormat="1" ht="12">
      <c r="B993" s="202"/>
      <c r="D993" s="192" t="s">
        <v>160</v>
      </c>
      <c r="E993" s="203" t="s">
        <v>3</v>
      </c>
      <c r="F993" s="204" t="s">
        <v>810</v>
      </c>
      <c r="H993" s="205">
        <v>1.2</v>
      </c>
      <c r="I993" s="206"/>
      <c r="L993" s="202"/>
      <c r="M993" s="207"/>
      <c r="N993" s="208"/>
      <c r="O993" s="208"/>
      <c r="P993" s="208"/>
      <c r="Q993" s="208"/>
      <c r="R993" s="208"/>
      <c r="S993" s="208"/>
      <c r="T993" s="209"/>
      <c r="AT993" s="203" t="s">
        <v>160</v>
      </c>
      <c r="AU993" s="203" t="s">
        <v>85</v>
      </c>
      <c r="AV993" s="13" t="s">
        <v>85</v>
      </c>
      <c r="AW993" s="13" t="s">
        <v>36</v>
      </c>
      <c r="AX993" s="13" t="s">
        <v>75</v>
      </c>
      <c r="AY993" s="203" t="s">
        <v>149</v>
      </c>
    </row>
    <row r="994" spans="2:51" s="12" customFormat="1" ht="12">
      <c r="B994" s="195"/>
      <c r="D994" s="192" t="s">
        <v>160</v>
      </c>
      <c r="E994" s="196" t="s">
        <v>3</v>
      </c>
      <c r="F994" s="197" t="s">
        <v>255</v>
      </c>
      <c r="H994" s="196" t="s">
        <v>3</v>
      </c>
      <c r="I994" s="198"/>
      <c r="L994" s="195"/>
      <c r="M994" s="199"/>
      <c r="N994" s="200"/>
      <c r="O994" s="200"/>
      <c r="P994" s="200"/>
      <c r="Q994" s="200"/>
      <c r="R994" s="200"/>
      <c r="S994" s="200"/>
      <c r="T994" s="201"/>
      <c r="AT994" s="196" t="s">
        <v>160</v>
      </c>
      <c r="AU994" s="196" t="s">
        <v>85</v>
      </c>
      <c r="AV994" s="12" t="s">
        <v>83</v>
      </c>
      <c r="AW994" s="12" t="s">
        <v>36</v>
      </c>
      <c r="AX994" s="12" t="s">
        <v>75</v>
      </c>
      <c r="AY994" s="196" t="s">
        <v>149</v>
      </c>
    </row>
    <row r="995" spans="2:51" s="13" customFormat="1" ht="12">
      <c r="B995" s="202"/>
      <c r="D995" s="192" t="s">
        <v>160</v>
      </c>
      <c r="E995" s="203" t="s">
        <v>3</v>
      </c>
      <c r="F995" s="204" t="s">
        <v>811</v>
      </c>
      <c r="H995" s="205">
        <v>8</v>
      </c>
      <c r="I995" s="206"/>
      <c r="L995" s="202"/>
      <c r="M995" s="207"/>
      <c r="N995" s="208"/>
      <c r="O995" s="208"/>
      <c r="P995" s="208"/>
      <c r="Q995" s="208"/>
      <c r="R995" s="208"/>
      <c r="S995" s="208"/>
      <c r="T995" s="209"/>
      <c r="AT995" s="203" t="s">
        <v>160</v>
      </c>
      <c r="AU995" s="203" t="s">
        <v>85</v>
      </c>
      <c r="AV995" s="13" t="s">
        <v>85</v>
      </c>
      <c r="AW995" s="13" t="s">
        <v>36</v>
      </c>
      <c r="AX995" s="13" t="s">
        <v>75</v>
      </c>
      <c r="AY995" s="203" t="s">
        <v>149</v>
      </c>
    </row>
    <row r="996" spans="2:51" s="12" customFormat="1" ht="12">
      <c r="B996" s="195"/>
      <c r="D996" s="192" t="s">
        <v>160</v>
      </c>
      <c r="E996" s="196" t="s">
        <v>3</v>
      </c>
      <c r="F996" s="197" t="s">
        <v>205</v>
      </c>
      <c r="H996" s="196" t="s">
        <v>3</v>
      </c>
      <c r="I996" s="198"/>
      <c r="L996" s="195"/>
      <c r="M996" s="199"/>
      <c r="N996" s="200"/>
      <c r="O996" s="200"/>
      <c r="P996" s="200"/>
      <c r="Q996" s="200"/>
      <c r="R996" s="200"/>
      <c r="S996" s="200"/>
      <c r="T996" s="201"/>
      <c r="AT996" s="196" t="s">
        <v>160</v>
      </c>
      <c r="AU996" s="196" t="s">
        <v>85</v>
      </c>
      <c r="AV996" s="12" t="s">
        <v>83</v>
      </c>
      <c r="AW996" s="12" t="s">
        <v>36</v>
      </c>
      <c r="AX996" s="12" t="s">
        <v>75</v>
      </c>
      <c r="AY996" s="196" t="s">
        <v>149</v>
      </c>
    </row>
    <row r="997" spans="2:51" s="13" customFormat="1" ht="12">
      <c r="B997" s="202"/>
      <c r="D997" s="192" t="s">
        <v>160</v>
      </c>
      <c r="E997" s="203" t="s">
        <v>3</v>
      </c>
      <c r="F997" s="204" t="s">
        <v>812</v>
      </c>
      <c r="H997" s="205">
        <v>3.3</v>
      </c>
      <c r="I997" s="206"/>
      <c r="L997" s="202"/>
      <c r="M997" s="207"/>
      <c r="N997" s="208"/>
      <c r="O997" s="208"/>
      <c r="P997" s="208"/>
      <c r="Q997" s="208"/>
      <c r="R997" s="208"/>
      <c r="S997" s="208"/>
      <c r="T997" s="209"/>
      <c r="AT997" s="203" t="s">
        <v>160</v>
      </c>
      <c r="AU997" s="203" t="s">
        <v>85</v>
      </c>
      <c r="AV997" s="13" t="s">
        <v>85</v>
      </c>
      <c r="AW997" s="13" t="s">
        <v>36</v>
      </c>
      <c r="AX997" s="13" t="s">
        <v>75</v>
      </c>
      <c r="AY997" s="203" t="s">
        <v>149</v>
      </c>
    </row>
    <row r="998" spans="2:51" s="13" customFormat="1" ht="12">
      <c r="B998" s="202"/>
      <c r="D998" s="192" t="s">
        <v>160</v>
      </c>
      <c r="E998" s="203" t="s">
        <v>3</v>
      </c>
      <c r="F998" s="204" t="s">
        <v>813</v>
      </c>
      <c r="H998" s="205">
        <v>3.3</v>
      </c>
      <c r="I998" s="206"/>
      <c r="L998" s="202"/>
      <c r="M998" s="207"/>
      <c r="N998" s="208"/>
      <c r="O998" s="208"/>
      <c r="P998" s="208"/>
      <c r="Q998" s="208"/>
      <c r="R998" s="208"/>
      <c r="S998" s="208"/>
      <c r="T998" s="209"/>
      <c r="AT998" s="203" t="s">
        <v>160</v>
      </c>
      <c r="AU998" s="203" t="s">
        <v>85</v>
      </c>
      <c r="AV998" s="13" t="s">
        <v>85</v>
      </c>
      <c r="AW998" s="13" t="s">
        <v>36</v>
      </c>
      <c r="AX998" s="13" t="s">
        <v>75</v>
      </c>
      <c r="AY998" s="203" t="s">
        <v>149</v>
      </c>
    </row>
    <row r="999" spans="2:51" s="12" customFormat="1" ht="12">
      <c r="B999" s="195"/>
      <c r="D999" s="192" t="s">
        <v>160</v>
      </c>
      <c r="E999" s="196" t="s">
        <v>3</v>
      </c>
      <c r="F999" s="197" t="s">
        <v>258</v>
      </c>
      <c r="H999" s="196" t="s">
        <v>3</v>
      </c>
      <c r="I999" s="198"/>
      <c r="L999" s="195"/>
      <c r="M999" s="199"/>
      <c r="N999" s="200"/>
      <c r="O999" s="200"/>
      <c r="P999" s="200"/>
      <c r="Q999" s="200"/>
      <c r="R999" s="200"/>
      <c r="S999" s="200"/>
      <c r="T999" s="201"/>
      <c r="AT999" s="196" t="s">
        <v>160</v>
      </c>
      <c r="AU999" s="196" t="s">
        <v>85</v>
      </c>
      <c r="AV999" s="12" t="s">
        <v>83</v>
      </c>
      <c r="AW999" s="12" t="s">
        <v>36</v>
      </c>
      <c r="AX999" s="12" t="s">
        <v>75</v>
      </c>
      <c r="AY999" s="196" t="s">
        <v>149</v>
      </c>
    </row>
    <row r="1000" spans="2:51" s="13" customFormat="1" ht="12">
      <c r="B1000" s="202"/>
      <c r="D1000" s="192" t="s">
        <v>160</v>
      </c>
      <c r="E1000" s="203" t="s">
        <v>3</v>
      </c>
      <c r="F1000" s="204" t="s">
        <v>809</v>
      </c>
      <c r="H1000" s="205">
        <v>3.4</v>
      </c>
      <c r="I1000" s="206"/>
      <c r="L1000" s="202"/>
      <c r="M1000" s="207"/>
      <c r="N1000" s="208"/>
      <c r="O1000" s="208"/>
      <c r="P1000" s="208"/>
      <c r="Q1000" s="208"/>
      <c r="R1000" s="208"/>
      <c r="S1000" s="208"/>
      <c r="T1000" s="209"/>
      <c r="AT1000" s="203" t="s">
        <v>160</v>
      </c>
      <c r="AU1000" s="203" t="s">
        <v>85</v>
      </c>
      <c r="AV1000" s="13" t="s">
        <v>85</v>
      </c>
      <c r="AW1000" s="13" t="s">
        <v>36</v>
      </c>
      <c r="AX1000" s="13" t="s">
        <v>75</v>
      </c>
      <c r="AY1000" s="203" t="s">
        <v>149</v>
      </c>
    </row>
    <row r="1001" spans="2:51" s="12" customFormat="1" ht="12">
      <c r="B1001" s="195"/>
      <c r="D1001" s="192" t="s">
        <v>160</v>
      </c>
      <c r="E1001" s="196" t="s">
        <v>3</v>
      </c>
      <c r="F1001" s="197" t="s">
        <v>199</v>
      </c>
      <c r="H1001" s="196" t="s">
        <v>3</v>
      </c>
      <c r="I1001" s="198"/>
      <c r="L1001" s="195"/>
      <c r="M1001" s="199"/>
      <c r="N1001" s="200"/>
      <c r="O1001" s="200"/>
      <c r="P1001" s="200"/>
      <c r="Q1001" s="200"/>
      <c r="R1001" s="200"/>
      <c r="S1001" s="200"/>
      <c r="T1001" s="201"/>
      <c r="AT1001" s="196" t="s">
        <v>160</v>
      </c>
      <c r="AU1001" s="196" t="s">
        <v>85</v>
      </c>
      <c r="AV1001" s="12" t="s">
        <v>83</v>
      </c>
      <c r="AW1001" s="12" t="s">
        <v>36</v>
      </c>
      <c r="AX1001" s="12" t="s">
        <v>75</v>
      </c>
      <c r="AY1001" s="196" t="s">
        <v>149</v>
      </c>
    </row>
    <row r="1002" spans="2:51" s="13" customFormat="1" ht="12">
      <c r="B1002" s="202"/>
      <c r="D1002" s="192" t="s">
        <v>160</v>
      </c>
      <c r="E1002" s="203" t="s">
        <v>3</v>
      </c>
      <c r="F1002" s="204" t="s">
        <v>814</v>
      </c>
      <c r="H1002" s="205">
        <v>1.2</v>
      </c>
      <c r="I1002" s="206"/>
      <c r="L1002" s="202"/>
      <c r="M1002" s="207"/>
      <c r="N1002" s="208"/>
      <c r="O1002" s="208"/>
      <c r="P1002" s="208"/>
      <c r="Q1002" s="208"/>
      <c r="R1002" s="208"/>
      <c r="S1002" s="208"/>
      <c r="T1002" s="209"/>
      <c r="AT1002" s="203" t="s">
        <v>160</v>
      </c>
      <c r="AU1002" s="203" t="s">
        <v>85</v>
      </c>
      <c r="AV1002" s="13" t="s">
        <v>85</v>
      </c>
      <c r="AW1002" s="13" t="s">
        <v>36</v>
      </c>
      <c r="AX1002" s="13" t="s">
        <v>75</v>
      </c>
      <c r="AY1002" s="203" t="s">
        <v>149</v>
      </c>
    </row>
    <row r="1003" spans="2:51" s="13" customFormat="1" ht="12">
      <c r="B1003" s="202"/>
      <c r="D1003" s="192" t="s">
        <v>160</v>
      </c>
      <c r="E1003" s="203" t="s">
        <v>3</v>
      </c>
      <c r="F1003" s="204" t="s">
        <v>815</v>
      </c>
      <c r="H1003" s="205">
        <v>1.2</v>
      </c>
      <c r="I1003" s="206"/>
      <c r="L1003" s="202"/>
      <c r="M1003" s="207"/>
      <c r="N1003" s="208"/>
      <c r="O1003" s="208"/>
      <c r="P1003" s="208"/>
      <c r="Q1003" s="208"/>
      <c r="R1003" s="208"/>
      <c r="S1003" s="208"/>
      <c r="T1003" s="209"/>
      <c r="AT1003" s="203" t="s">
        <v>160</v>
      </c>
      <c r="AU1003" s="203" t="s">
        <v>85</v>
      </c>
      <c r="AV1003" s="13" t="s">
        <v>85</v>
      </c>
      <c r="AW1003" s="13" t="s">
        <v>36</v>
      </c>
      <c r="AX1003" s="13" t="s">
        <v>75</v>
      </c>
      <c r="AY1003" s="203" t="s">
        <v>149</v>
      </c>
    </row>
    <row r="1004" spans="2:51" s="14" customFormat="1" ht="12">
      <c r="B1004" s="210"/>
      <c r="D1004" s="192" t="s">
        <v>160</v>
      </c>
      <c r="E1004" s="211" t="s">
        <v>3</v>
      </c>
      <c r="F1004" s="212" t="s">
        <v>170</v>
      </c>
      <c r="H1004" s="213">
        <v>24.999999999999996</v>
      </c>
      <c r="I1004" s="214"/>
      <c r="L1004" s="210"/>
      <c r="M1004" s="215"/>
      <c r="N1004" s="216"/>
      <c r="O1004" s="216"/>
      <c r="P1004" s="216"/>
      <c r="Q1004" s="216"/>
      <c r="R1004" s="216"/>
      <c r="S1004" s="216"/>
      <c r="T1004" s="217"/>
      <c r="AT1004" s="211" t="s">
        <v>160</v>
      </c>
      <c r="AU1004" s="211" t="s">
        <v>85</v>
      </c>
      <c r="AV1004" s="14" t="s">
        <v>150</v>
      </c>
      <c r="AW1004" s="14" t="s">
        <v>36</v>
      </c>
      <c r="AX1004" s="14" t="s">
        <v>83</v>
      </c>
      <c r="AY1004" s="211" t="s">
        <v>149</v>
      </c>
    </row>
    <row r="1005" spans="2:65" s="1" customFormat="1" ht="16.5" customHeight="1">
      <c r="B1005" s="178"/>
      <c r="C1005" s="179" t="s">
        <v>825</v>
      </c>
      <c r="D1005" s="179" t="s">
        <v>152</v>
      </c>
      <c r="E1005" s="180" t="s">
        <v>826</v>
      </c>
      <c r="F1005" s="181" t="s">
        <v>827</v>
      </c>
      <c r="G1005" s="182" t="s">
        <v>174</v>
      </c>
      <c r="H1005" s="183">
        <v>2</v>
      </c>
      <c r="I1005" s="184"/>
      <c r="J1005" s="185">
        <f>ROUND(I1005*H1005,2)</f>
        <v>0</v>
      </c>
      <c r="K1005" s="181" t="s">
        <v>156</v>
      </c>
      <c r="L1005" s="38"/>
      <c r="M1005" s="186" t="s">
        <v>3</v>
      </c>
      <c r="N1005" s="187" t="s">
        <v>46</v>
      </c>
      <c r="O1005" s="71"/>
      <c r="P1005" s="188">
        <f>O1005*H1005</f>
        <v>0</v>
      </c>
      <c r="Q1005" s="188">
        <v>0</v>
      </c>
      <c r="R1005" s="188">
        <f>Q1005*H1005</f>
        <v>0</v>
      </c>
      <c r="S1005" s="188">
        <v>0</v>
      </c>
      <c r="T1005" s="189">
        <f>S1005*H1005</f>
        <v>0</v>
      </c>
      <c r="AR1005" s="190" t="s">
        <v>295</v>
      </c>
      <c r="AT1005" s="190" t="s">
        <v>152</v>
      </c>
      <c r="AU1005" s="190" t="s">
        <v>85</v>
      </c>
      <c r="AY1005" s="19" t="s">
        <v>149</v>
      </c>
      <c r="BE1005" s="191">
        <f>IF(N1005="základní",J1005,0)</f>
        <v>0</v>
      </c>
      <c r="BF1005" s="191">
        <f>IF(N1005="snížená",J1005,0)</f>
        <v>0</v>
      </c>
      <c r="BG1005" s="191">
        <f>IF(N1005="zákl. přenesená",J1005,0)</f>
        <v>0</v>
      </c>
      <c r="BH1005" s="191">
        <f>IF(N1005="sníž. přenesená",J1005,0)</f>
        <v>0</v>
      </c>
      <c r="BI1005" s="191">
        <f>IF(N1005="nulová",J1005,0)</f>
        <v>0</v>
      </c>
      <c r="BJ1005" s="19" t="s">
        <v>83</v>
      </c>
      <c r="BK1005" s="191">
        <f>ROUND(I1005*H1005,2)</f>
        <v>0</v>
      </c>
      <c r="BL1005" s="19" t="s">
        <v>295</v>
      </c>
      <c r="BM1005" s="190" t="s">
        <v>828</v>
      </c>
    </row>
    <row r="1006" spans="2:47" s="1" customFormat="1" ht="12">
      <c r="B1006" s="38"/>
      <c r="D1006" s="192" t="s">
        <v>158</v>
      </c>
      <c r="F1006" s="193" t="s">
        <v>794</v>
      </c>
      <c r="I1006" s="123"/>
      <c r="L1006" s="38"/>
      <c r="M1006" s="194"/>
      <c r="N1006" s="71"/>
      <c r="O1006" s="71"/>
      <c r="P1006" s="71"/>
      <c r="Q1006" s="71"/>
      <c r="R1006" s="71"/>
      <c r="S1006" s="71"/>
      <c r="T1006" s="72"/>
      <c r="AT1006" s="19" t="s">
        <v>158</v>
      </c>
      <c r="AU1006" s="19" t="s">
        <v>85</v>
      </c>
    </row>
    <row r="1007" spans="2:65" s="1" customFormat="1" ht="16.5" customHeight="1">
      <c r="B1007" s="178"/>
      <c r="C1007" s="179" t="s">
        <v>829</v>
      </c>
      <c r="D1007" s="179" t="s">
        <v>152</v>
      </c>
      <c r="E1007" s="180" t="s">
        <v>830</v>
      </c>
      <c r="F1007" s="181" t="s">
        <v>831</v>
      </c>
      <c r="G1007" s="182" t="s">
        <v>174</v>
      </c>
      <c r="H1007" s="183">
        <v>4</v>
      </c>
      <c r="I1007" s="184"/>
      <c r="J1007" s="185">
        <f>ROUND(I1007*H1007,2)</f>
        <v>0</v>
      </c>
      <c r="K1007" s="181" t="s">
        <v>156</v>
      </c>
      <c r="L1007" s="38"/>
      <c r="M1007" s="186" t="s">
        <v>3</v>
      </c>
      <c r="N1007" s="187" t="s">
        <v>46</v>
      </c>
      <c r="O1007" s="71"/>
      <c r="P1007" s="188">
        <f>O1007*H1007</f>
        <v>0</v>
      </c>
      <c r="Q1007" s="188">
        <v>0</v>
      </c>
      <c r="R1007" s="188">
        <f>Q1007*H1007</f>
        <v>0</v>
      </c>
      <c r="S1007" s="188">
        <v>0</v>
      </c>
      <c r="T1007" s="189">
        <f>S1007*H1007</f>
        <v>0</v>
      </c>
      <c r="AR1007" s="190" t="s">
        <v>295</v>
      </c>
      <c r="AT1007" s="190" t="s">
        <v>152</v>
      </c>
      <c r="AU1007" s="190" t="s">
        <v>85</v>
      </c>
      <c r="AY1007" s="19" t="s">
        <v>149</v>
      </c>
      <c r="BE1007" s="191">
        <f>IF(N1007="základní",J1007,0)</f>
        <v>0</v>
      </c>
      <c r="BF1007" s="191">
        <f>IF(N1007="snížená",J1007,0)</f>
        <v>0</v>
      </c>
      <c r="BG1007" s="191">
        <f>IF(N1007="zákl. přenesená",J1007,0)</f>
        <v>0</v>
      </c>
      <c r="BH1007" s="191">
        <f>IF(N1007="sníž. přenesená",J1007,0)</f>
        <v>0</v>
      </c>
      <c r="BI1007" s="191">
        <f>IF(N1007="nulová",J1007,0)</f>
        <v>0</v>
      </c>
      <c r="BJ1007" s="19" t="s">
        <v>83</v>
      </c>
      <c r="BK1007" s="191">
        <f>ROUND(I1007*H1007,2)</f>
        <v>0</v>
      </c>
      <c r="BL1007" s="19" t="s">
        <v>295</v>
      </c>
      <c r="BM1007" s="190" t="s">
        <v>832</v>
      </c>
    </row>
    <row r="1008" spans="2:47" s="1" customFormat="1" ht="12">
      <c r="B1008" s="38"/>
      <c r="D1008" s="192" t="s">
        <v>158</v>
      </c>
      <c r="F1008" s="193" t="s">
        <v>794</v>
      </c>
      <c r="I1008" s="123"/>
      <c r="L1008" s="38"/>
      <c r="M1008" s="194"/>
      <c r="N1008" s="71"/>
      <c r="O1008" s="71"/>
      <c r="P1008" s="71"/>
      <c r="Q1008" s="71"/>
      <c r="R1008" s="71"/>
      <c r="S1008" s="71"/>
      <c r="T1008" s="72"/>
      <c r="AT1008" s="19" t="s">
        <v>158</v>
      </c>
      <c r="AU1008" s="19" t="s">
        <v>85</v>
      </c>
    </row>
    <row r="1009" spans="2:65" s="1" customFormat="1" ht="16.5" customHeight="1">
      <c r="B1009" s="178"/>
      <c r="C1009" s="179" t="s">
        <v>833</v>
      </c>
      <c r="D1009" s="179" t="s">
        <v>152</v>
      </c>
      <c r="E1009" s="180" t="s">
        <v>834</v>
      </c>
      <c r="F1009" s="181" t="s">
        <v>835</v>
      </c>
      <c r="G1009" s="182" t="s">
        <v>174</v>
      </c>
      <c r="H1009" s="183">
        <v>3</v>
      </c>
      <c r="I1009" s="184"/>
      <c r="J1009" s="185">
        <f>ROUND(I1009*H1009,2)</f>
        <v>0</v>
      </c>
      <c r="K1009" s="181" t="s">
        <v>156</v>
      </c>
      <c r="L1009" s="38"/>
      <c r="M1009" s="186" t="s">
        <v>3</v>
      </c>
      <c r="N1009" s="187" t="s">
        <v>46</v>
      </c>
      <c r="O1009" s="71"/>
      <c r="P1009" s="188">
        <f>O1009*H1009</f>
        <v>0</v>
      </c>
      <c r="Q1009" s="188">
        <v>0</v>
      </c>
      <c r="R1009" s="188">
        <f>Q1009*H1009</f>
        <v>0</v>
      </c>
      <c r="S1009" s="188">
        <v>0</v>
      </c>
      <c r="T1009" s="189">
        <f>S1009*H1009</f>
        <v>0</v>
      </c>
      <c r="AR1009" s="190" t="s">
        <v>295</v>
      </c>
      <c r="AT1009" s="190" t="s">
        <v>152</v>
      </c>
      <c r="AU1009" s="190" t="s">
        <v>85</v>
      </c>
      <c r="AY1009" s="19" t="s">
        <v>149</v>
      </c>
      <c r="BE1009" s="191">
        <f>IF(N1009="základní",J1009,0)</f>
        <v>0</v>
      </c>
      <c r="BF1009" s="191">
        <f>IF(N1009="snížená",J1009,0)</f>
        <v>0</v>
      </c>
      <c r="BG1009" s="191">
        <f>IF(N1009="zákl. přenesená",J1009,0)</f>
        <v>0</v>
      </c>
      <c r="BH1009" s="191">
        <f>IF(N1009="sníž. přenesená",J1009,0)</f>
        <v>0</v>
      </c>
      <c r="BI1009" s="191">
        <f>IF(N1009="nulová",J1009,0)</f>
        <v>0</v>
      </c>
      <c r="BJ1009" s="19" t="s">
        <v>83</v>
      </c>
      <c r="BK1009" s="191">
        <f>ROUND(I1009*H1009,2)</f>
        <v>0</v>
      </c>
      <c r="BL1009" s="19" t="s">
        <v>295</v>
      </c>
      <c r="BM1009" s="190" t="s">
        <v>836</v>
      </c>
    </row>
    <row r="1010" spans="2:47" s="1" customFormat="1" ht="12">
      <c r="B1010" s="38"/>
      <c r="D1010" s="192" t="s">
        <v>158</v>
      </c>
      <c r="F1010" s="193" t="s">
        <v>794</v>
      </c>
      <c r="I1010" s="123"/>
      <c r="L1010" s="38"/>
      <c r="M1010" s="194"/>
      <c r="N1010" s="71"/>
      <c r="O1010" s="71"/>
      <c r="P1010" s="71"/>
      <c r="Q1010" s="71"/>
      <c r="R1010" s="71"/>
      <c r="S1010" s="71"/>
      <c r="T1010" s="72"/>
      <c r="AT1010" s="19" t="s">
        <v>158</v>
      </c>
      <c r="AU1010" s="19" t="s">
        <v>85</v>
      </c>
    </row>
    <row r="1011" spans="2:65" s="1" customFormat="1" ht="16.5" customHeight="1">
      <c r="B1011" s="178"/>
      <c r="C1011" s="179" t="s">
        <v>837</v>
      </c>
      <c r="D1011" s="179" t="s">
        <v>152</v>
      </c>
      <c r="E1011" s="180" t="s">
        <v>838</v>
      </c>
      <c r="F1011" s="181" t="s">
        <v>839</v>
      </c>
      <c r="G1011" s="182" t="s">
        <v>174</v>
      </c>
      <c r="H1011" s="183">
        <v>25</v>
      </c>
      <c r="I1011" s="184"/>
      <c r="J1011" s="185">
        <f>ROUND(I1011*H1011,2)</f>
        <v>0</v>
      </c>
      <c r="K1011" s="181" t="s">
        <v>156</v>
      </c>
      <c r="L1011" s="38"/>
      <c r="M1011" s="186" t="s">
        <v>3</v>
      </c>
      <c r="N1011" s="187" t="s">
        <v>46</v>
      </c>
      <c r="O1011" s="71"/>
      <c r="P1011" s="188">
        <f>O1011*H1011</f>
        <v>0</v>
      </c>
      <c r="Q1011" s="188">
        <v>0</v>
      </c>
      <c r="R1011" s="188">
        <f>Q1011*H1011</f>
        <v>0</v>
      </c>
      <c r="S1011" s="188">
        <v>0</v>
      </c>
      <c r="T1011" s="189">
        <f>S1011*H1011</f>
        <v>0</v>
      </c>
      <c r="AR1011" s="190" t="s">
        <v>295</v>
      </c>
      <c r="AT1011" s="190" t="s">
        <v>152</v>
      </c>
      <c r="AU1011" s="190" t="s">
        <v>85</v>
      </c>
      <c r="AY1011" s="19" t="s">
        <v>149</v>
      </c>
      <c r="BE1011" s="191">
        <f>IF(N1011="základní",J1011,0)</f>
        <v>0</v>
      </c>
      <c r="BF1011" s="191">
        <f>IF(N1011="snížená",J1011,0)</f>
        <v>0</v>
      </c>
      <c r="BG1011" s="191">
        <f>IF(N1011="zákl. přenesená",J1011,0)</f>
        <v>0</v>
      </c>
      <c r="BH1011" s="191">
        <f>IF(N1011="sníž. přenesená",J1011,0)</f>
        <v>0</v>
      </c>
      <c r="BI1011" s="191">
        <f>IF(N1011="nulová",J1011,0)</f>
        <v>0</v>
      </c>
      <c r="BJ1011" s="19" t="s">
        <v>83</v>
      </c>
      <c r="BK1011" s="191">
        <f>ROUND(I1011*H1011,2)</f>
        <v>0</v>
      </c>
      <c r="BL1011" s="19" t="s">
        <v>295</v>
      </c>
      <c r="BM1011" s="190" t="s">
        <v>840</v>
      </c>
    </row>
    <row r="1012" spans="2:47" s="1" customFormat="1" ht="12">
      <c r="B1012" s="38"/>
      <c r="D1012" s="192" t="s">
        <v>158</v>
      </c>
      <c r="F1012" s="193" t="s">
        <v>794</v>
      </c>
      <c r="I1012" s="123"/>
      <c r="L1012" s="38"/>
      <c r="M1012" s="194"/>
      <c r="N1012" s="71"/>
      <c r="O1012" s="71"/>
      <c r="P1012" s="71"/>
      <c r="Q1012" s="71"/>
      <c r="R1012" s="71"/>
      <c r="S1012" s="71"/>
      <c r="T1012" s="72"/>
      <c r="AT1012" s="19" t="s">
        <v>158</v>
      </c>
      <c r="AU1012" s="19" t="s">
        <v>85</v>
      </c>
    </row>
    <row r="1013" spans="2:65" s="1" customFormat="1" ht="24" customHeight="1">
      <c r="B1013" s="178"/>
      <c r="C1013" s="179" t="s">
        <v>841</v>
      </c>
      <c r="D1013" s="179" t="s">
        <v>152</v>
      </c>
      <c r="E1013" s="180" t="s">
        <v>842</v>
      </c>
      <c r="F1013" s="181" t="s">
        <v>843</v>
      </c>
      <c r="G1013" s="182" t="s">
        <v>316</v>
      </c>
      <c r="H1013" s="183">
        <v>0.909</v>
      </c>
      <c r="I1013" s="184"/>
      <c r="J1013" s="185">
        <f>ROUND(I1013*H1013,2)</f>
        <v>0</v>
      </c>
      <c r="K1013" s="181" t="s">
        <v>156</v>
      </c>
      <c r="L1013" s="38"/>
      <c r="M1013" s="186" t="s">
        <v>3</v>
      </c>
      <c r="N1013" s="187" t="s">
        <v>46</v>
      </c>
      <c r="O1013" s="71"/>
      <c r="P1013" s="188">
        <f>O1013*H1013</f>
        <v>0</v>
      </c>
      <c r="Q1013" s="188">
        <v>0</v>
      </c>
      <c r="R1013" s="188">
        <f>Q1013*H1013</f>
        <v>0</v>
      </c>
      <c r="S1013" s="188">
        <v>0</v>
      </c>
      <c r="T1013" s="189">
        <f>S1013*H1013</f>
        <v>0</v>
      </c>
      <c r="AR1013" s="190" t="s">
        <v>295</v>
      </c>
      <c r="AT1013" s="190" t="s">
        <v>152</v>
      </c>
      <c r="AU1013" s="190" t="s">
        <v>85</v>
      </c>
      <c r="AY1013" s="19" t="s">
        <v>149</v>
      </c>
      <c r="BE1013" s="191">
        <f>IF(N1013="základní",J1013,0)</f>
        <v>0</v>
      </c>
      <c r="BF1013" s="191">
        <f>IF(N1013="snížená",J1013,0)</f>
        <v>0</v>
      </c>
      <c r="BG1013" s="191">
        <f>IF(N1013="zákl. přenesená",J1013,0)</f>
        <v>0</v>
      </c>
      <c r="BH1013" s="191">
        <f>IF(N1013="sníž. přenesená",J1013,0)</f>
        <v>0</v>
      </c>
      <c r="BI1013" s="191">
        <f>IF(N1013="nulová",J1013,0)</f>
        <v>0</v>
      </c>
      <c r="BJ1013" s="19" t="s">
        <v>83</v>
      </c>
      <c r="BK1013" s="191">
        <f>ROUND(I1013*H1013,2)</f>
        <v>0</v>
      </c>
      <c r="BL1013" s="19" t="s">
        <v>295</v>
      </c>
      <c r="BM1013" s="190" t="s">
        <v>844</v>
      </c>
    </row>
    <row r="1014" spans="2:47" s="1" customFormat="1" ht="12">
      <c r="B1014" s="38"/>
      <c r="D1014" s="192" t="s">
        <v>158</v>
      </c>
      <c r="F1014" s="193" t="s">
        <v>741</v>
      </c>
      <c r="I1014" s="123"/>
      <c r="L1014" s="38"/>
      <c r="M1014" s="194"/>
      <c r="N1014" s="71"/>
      <c r="O1014" s="71"/>
      <c r="P1014" s="71"/>
      <c r="Q1014" s="71"/>
      <c r="R1014" s="71"/>
      <c r="S1014" s="71"/>
      <c r="T1014" s="72"/>
      <c r="AT1014" s="19" t="s">
        <v>158</v>
      </c>
      <c r="AU1014" s="19" t="s">
        <v>85</v>
      </c>
    </row>
    <row r="1015" spans="2:63" s="11" customFormat="1" ht="22.8" customHeight="1">
      <c r="B1015" s="165"/>
      <c r="D1015" s="166" t="s">
        <v>74</v>
      </c>
      <c r="E1015" s="176" t="s">
        <v>845</v>
      </c>
      <c r="F1015" s="176" t="s">
        <v>846</v>
      </c>
      <c r="I1015" s="168"/>
      <c r="J1015" s="177">
        <f>BK1015</f>
        <v>0</v>
      </c>
      <c r="L1015" s="165"/>
      <c r="M1015" s="170"/>
      <c r="N1015" s="171"/>
      <c r="O1015" s="171"/>
      <c r="P1015" s="172">
        <f>SUM(P1016:P1035)</f>
        <v>0</v>
      </c>
      <c r="Q1015" s="171"/>
      <c r="R1015" s="172">
        <f>SUM(R1016:R1035)</f>
        <v>0.01159963</v>
      </c>
      <c r="S1015" s="171"/>
      <c r="T1015" s="173">
        <f>SUM(T1016:T1035)</f>
        <v>0</v>
      </c>
      <c r="AR1015" s="166" t="s">
        <v>85</v>
      </c>
      <c r="AT1015" s="174" t="s">
        <v>74</v>
      </c>
      <c r="AU1015" s="174" t="s">
        <v>83</v>
      </c>
      <c r="AY1015" s="166" t="s">
        <v>149</v>
      </c>
      <c r="BK1015" s="175">
        <f>SUM(BK1016:BK1035)</f>
        <v>0</v>
      </c>
    </row>
    <row r="1016" spans="2:65" s="1" customFormat="1" ht="16.5" customHeight="1">
      <c r="B1016" s="178"/>
      <c r="C1016" s="179" t="s">
        <v>847</v>
      </c>
      <c r="D1016" s="179" t="s">
        <v>152</v>
      </c>
      <c r="E1016" s="180" t="s">
        <v>848</v>
      </c>
      <c r="F1016" s="181" t="s">
        <v>849</v>
      </c>
      <c r="G1016" s="182" t="s">
        <v>182</v>
      </c>
      <c r="H1016" s="183">
        <v>0.095</v>
      </c>
      <c r="I1016" s="184"/>
      <c r="J1016" s="185">
        <f>ROUND(I1016*H1016,2)</f>
        <v>0</v>
      </c>
      <c r="K1016" s="181" t="s">
        <v>156</v>
      </c>
      <c r="L1016" s="38"/>
      <c r="M1016" s="186" t="s">
        <v>3</v>
      </c>
      <c r="N1016" s="187" t="s">
        <v>46</v>
      </c>
      <c r="O1016" s="71"/>
      <c r="P1016" s="188">
        <f>O1016*H1016</f>
        <v>0</v>
      </c>
      <c r="Q1016" s="188">
        <v>0.00021</v>
      </c>
      <c r="R1016" s="188">
        <f>Q1016*H1016</f>
        <v>1.995E-05</v>
      </c>
      <c r="S1016" s="188">
        <v>0</v>
      </c>
      <c r="T1016" s="189">
        <f>S1016*H1016</f>
        <v>0</v>
      </c>
      <c r="AR1016" s="190" t="s">
        <v>295</v>
      </c>
      <c r="AT1016" s="190" t="s">
        <v>152</v>
      </c>
      <c r="AU1016" s="190" t="s">
        <v>85</v>
      </c>
      <c r="AY1016" s="19" t="s">
        <v>149</v>
      </c>
      <c r="BE1016" s="191">
        <f>IF(N1016="základní",J1016,0)</f>
        <v>0</v>
      </c>
      <c r="BF1016" s="191">
        <f>IF(N1016="snížená",J1016,0)</f>
        <v>0</v>
      </c>
      <c r="BG1016" s="191">
        <f>IF(N1016="zákl. přenesená",J1016,0)</f>
        <v>0</v>
      </c>
      <c r="BH1016" s="191">
        <f>IF(N1016="sníž. přenesená",J1016,0)</f>
        <v>0</v>
      </c>
      <c r="BI1016" s="191">
        <f>IF(N1016="nulová",J1016,0)</f>
        <v>0</v>
      </c>
      <c r="BJ1016" s="19" t="s">
        <v>83</v>
      </c>
      <c r="BK1016" s="191">
        <f>ROUND(I1016*H1016,2)</f>
        <v>0</v>
      </c>
      <c r="BL1016" s="19" t="s">
        <v>295</v>
      </c>
      <c r="BM1016" s="190" t="s">
        <v>850</v>
      </c>
    </row>
    <row r="1017" spans="2:47" s="1" customFormat="1" ht="12">
      <c r="B1017" s="38"/>
      <c r="D1017" s="192" t="s">
        <v>158</v>
      </c>
      <c r="F1017" s="193" t="s">
        <v>851</v>
      </c>
      <c r="I1017" s="123"/>
      <c r="L1017" s="38"/>
      <c r="M1017" s="194"/>
      <c r="N1017" s="71"/>
      <c r="O1017" s="71"/>
      <c r="P1017" s="71"/>
      <c r="Q1017" s="71"/>
      <c r="R1017" s="71"/>
      <c r="S1017" s="71"/>
      <c r="T1017" s="72"/>
      <c r="AT1017" s="19" t="s">
        <v>158</v>
      </c>
      <c r="AU1017" s="19" t="s">
        <v>85</v>
      </c>
    </row>
    <row r="1018" spans="2:51" s="12" customFormat="1" ht="12">
      <c r="B1018" s="195"/>
      <c r="D1018" s="192" t="s">
        <v>160</v>
      </c>
      <c r="E1018" s="196" t="s">
        <v>3</v>
      </c>
      <c r="F1018" s="197" t="s">
        <v>852</v>
      </c>
      <c r="H1018" s="196" t="s">
        <v>3</v>
      </c>
      <c r="I1018" s="198"/>
      <c r="L1018" s="195"/>
      <c r="M1018" s="199"/>
      <c r="N1018" s="200"/>
      <c r="O1018" s="200"/>
      <c r="P1018" s="200"/>
      <c r="Q1018" s="200"/>
      <c r="R1018" s="200"/>
      <c r="S1018" s="200"/>
      <c r="T1018" s="201"/>
      <c r="AT1018" s="196" t="s">
        <v>160</v>
      </c>
      <c r="AU1018" s="196" t="s">
        <v>85</v>
      </c>
      <c r="AV1018" s="12" t="s">
        <v>83</v>
      </c>
      <c r="AW1018" s="12" t="s">
        <v>36</v>
      </c>
      <c r="AX1018" s="12" t="s">
        <v>75</v>
      </c>
      <c r="AY1018" s="196" t="s">
        <v>149</v>
      </c>
    </row>
    <row r="1019" spans="2:51" s="13" customFormat="1" ht="12">
      <c r="B1019" s="202"/>
      <c r="D1019" s="192" t="s">
        <v>160</v>
      </c>
      <c r="E1019" s="203" t="s">
        <v>3</v>
      </c>
      <c r="F1019" s="204" t="s">
        <v>853</v>
      </c>
      <c r="H1019" s="205">
        <v>0.095</v>
      </c>
      <c r="I1019" s="206"/>
      <c r="L1019" s="202"/>
      <c r="M1019" s="207"/>
      <c r="N1019" s="208"/>
      <c r="O1019" s="208"/>
      <c r="P1019" s="208"/>
      <c r="Q1019" s="208"/>
      <c r="R1019" s="208"/>
      <c r="S1019" s="208"/>
      <c r="T1019" s="209"/>
      <c r="AT1019" s="203" t="s">
        <v>160</v>
      </c>
      <c r="AU1019" s="203" t="s">
        <v>85</v>
      </c>
      <c r="AV1019" s="13" t="s">
        <v>85</v>
      </c>
      <c r="AW1019" s="13" t="s">
        <v>36</v>
      </c>
      <c r="AX1019" s="13" t="s">
        <v>83</v>
      </c>
      <c r="AY1019" s="203" t="s">
        <v>149</v>
      </c>
    </row>
    <row r="1020" spans="2:65" s="1" customFormat="1" ht="16.5" customHeight="1">
      <c r="B1020" s="178"/>
      <c r="C1020" s="179" t="s">
        <v>854</v>
      </c>
      <c r="D1020" s="179" t="s">
        <v>152</v>
      </c>
      <c r="E1020" s="180" t="s">
        <v>855</v>
      </c>
      <c r="F1020" s="181" t="s">
        <v>856</v>
      </c>
      <c r="G1020" s="182" t="s">
        <v>182</v>
      </c>
      <c r="H1020" s="183">
        <v>23.632</v>
      </c>
      <c r="I1020" s="184"/>
      <c r="J1020" s="185">
        <f>ROUND(I1020*H1020,2)</f>
        <v>0</v>
      </c>
      <c r="K1020" s="181" t="s">
        <v>156</v>
      </c>
      <c r="L1020" s="38"/>
      <c r="M1020" s="186" t="s">
        <v>3</v>
      </c>
      <c r="N1020" s="187" t="s">
        <v>46</v>
      </c>
      <c r="O1020" s="71"/>
      <c r="P1020" s="188">
        <f>O1020*H1020</f>
        <v>0</v>
      </c>
      <c r="Q1020" s="188">
        <v>7E-05</v>
      </c>
      <c r="R1020" s="188">
        <f>Q1020*H1020</f>
        <v>0.00165424</v>
      </c>
      <c r="S1020" s="188">
        <v>0</v>
      </c>
      <c r="T1020" s="189">
        <f>S1020*H1020</f>
        <v>0</v>
      </c>
      <c r="AR1020" s="190" t="s">
        <v>295</v>
      </c>
      <c r="AT1020" s="190" t="s">
        <v>152</v>
      </c>
      <c r="AU1020" s="190" t="s">
        <v>85</v>
      </c>
      <c r="AY1020" s="19" t="s">
        <v>149</v>
      </c>
      <c r="BE1020" s="191">
        <f>IF(N1020="základní",J1020,0)</f>
        <v>0</v>
      </c>
      <c r="BF1020" s="191">
        <f>IF(N1020="snížená",J1020,0)</f>
        <v>0</v>
      </c>
      <c r="BG1020" s="191">
        <f>IF(N1020="zákl. přenesená",J1020,0)</f>
        <v>0</v>
      </c>
      <c r="BH1020" s="191">
        <f>IF(N1020="sníž. přenesená",J1020,0)</f>
        <v>0</v>
      </c>
      <c r="BI1020" s="191">
        <f>IF(N1020="nulová",J1020,0)</f>
        <v>0</v>
      </c>
      <c r="BJ1020" s="19" t="s">
        <v>83</v>
      </c>
      <c r="BK1020" s="191">
        <f>ROUND(I1020*H1020,2)</f>
        <v>0</v>
      </c>
      <c r="BL1020" s="19" t="s">
        <v>295</v>
      </c>
      <c r="BM1020" s="190" t="s">
        <v>857</v>
      </c>
    </row>
    <row r="1021" spans="2:51" s="12" customFormat="1" ht="12">
      <c r="B1021" s="195"/>
      <c r="D1021" s="192" t="s">
        <v>160</v>
      </c>
      <c r="E1021" s="196" t="s">
        <v>3</v>
      </c>
      <c r="F1021" s="197" t="s">
        <v>161</v>
      </c>
      <c r="H1021" s="196" t="s">
        <v>3</v>
      </c>
      <c r="I1021" s="198"/>
      <c r="L1021" s="195"/>
      <c r="M1021" s="199"/>
      <c r="N1021" s="200"/>
      <c r="O1021" s="200"/>
      <c r="P1021" s="200"/>
      <c r="Q1021" s="200"/>
      <c r="R1021" s="200"/>
      <c r="S1021" s="200"/>
      <c r="T1021" s="201"/>
      <c r="AT1021" s="196" t="s">
        <v>160</v>
      </c>
      <c r="AU1021" s="196" t="s">
        <v>85</v>
      </c>
      <c r="AV1021" s="12" t="s">
        <v>83</v>
      </c>
      <c r="AW1021" s="12" t="s">
        <v>36</v>
      </c>
      <c r="AX1021" s="12" t="s">
        <v>75</v>
      </c>
      <c r="AY1021" s="196" t="s">
        <v>149</v>
      </c>
    </row>
    <row r="1022" spans="2:51" s="12" customFormat="1" ht="12">
      <c r="B1022" s="195"/>
      <c r="D1022" s="192" t="s">
        <v>160</v>
      </c>
      <c r="E1022" s="196" t="s">
        <v>3</v>
      </c>
      <c r="F1022" s="197" t="s">
        <v>858</v>
      </c>
      <c r="H1022" s="196" t="s">
        <v>3</v>
      </c>
      <c r="I1022" s="198"/>
      <c r="L1022" s="195"/>
      <c r="M1022" s="199"/>
      <c r="N1022" s="200"/>
      <c r="O1022" s="200"/>
      <c r="P1022" s="200"/>
      <c r="Q1022" s="200"/>
      <c r="R1022" s="200"/>
      <c r="S1022" s="200"/>
      <c r="T1022" s="201"/>
      <c r="AT1022" s="196" t="s">
        <v>160</v>
      </c>
      <c r="AU1022" s="196" t="s">
        <v>85</v>
      </c>
      <c r="AV1022" s="12" t="s">
        <v>83</v>
      </c>
      <c r="AW1022" s="12" t="s">
        <v>36</v>
      </c>
      <c r="AX1022" s="12" t="s">
        <v>75</v>
      </c>
      <c r="AY1022" s="196" t="s">
        <v>149</v>
      </c>
    </row>
    <row r="1023" spans="2:51" s="12" customFormat="1" ht="12">
      <c r="B1023" s="195"/>
      <c r="D1023" s="192" t="s">
        <v>160</v>
      </c>
      <c r="E1023" s="196" t="s">
        <v>3</v>
      </c>
      <c r="F1023" s="197" t="s">
        <v>859</v>
      </c>
      <c r="H1023" s="196" t="s">
        <v>3</v>
      </c>
      <c r="I1023" s="198"/>
      <c r="L1023" s="195"/>
      <c r="M1023" s="199"/>
      <c r="N1023" s="200"/>
      <c r="O1023" s="200"/>
      <c r="P1023" s="200"/>
      <c r="Q1023" s="200"/>
      <c r="R1023" s="200"/>
      <c r="S1023" s="200"/>
      <c r="T1023" s="201"/>
      <c r="AT1023" s="196" t="s">
        <v>160</v>
      </c>
      <c r="AU1023" s="196" t="s">
        <v>85</v>
      </c>
      <c r="AV1023" s="12" t="s">
        <v>83</v>
      </c>
      <c r="AW1023" s="12" t="s">
        <v>36</v>
      </c>
      <c r="AX1023" s="12" t="s">
        <v>75</v>
      </c>
      <c r="AY1023" s="196" t="s">
        <v>149</v>
      </c>
    </row>
    <row r="1024" spans="2:51" s="12" customFormat="1" ht="12">
      <c r="B1024" s="195"/>
      <c r="D1024" s="192" t="s">
        <v>160</v>
      </c>
      <c r="E1024" s="196" t="s">
        <v>3</v>
      </c>
      <c r="F1024" s="197" t="s">
        <v>860</v>
      </c>
      <c r="H1024" s="196" t="s">
        <v>3</v>
      </c>
      <c r="I1024" s="198"/>
      <c r="L1024" s="195"/>
      <c r="M1024" s="199"/>
      <c r="N1024" s="200"/>
      <c r="O1024" s="200"/>
      <c r="P1024" s="200"/>
      <c r="Q1024" s="200"/>
      <c r="R1024" s="200"/>
      <c r="S1024" s="200"/>
      <c r="T1024" s="201"/>
      <c r="AT1024" s="196" t="s">
        <v>160</v>
      </c>
      <c r="AU1024" s="196" t="s">
        <v>85</v>
      </c>
      <c r="AV1024" s="12" t="s">
        <v>83</v>
      </c>
      <c r="AW1024" s="12" t="s">
        <v>36</v>
      </c>
      <c r="AX1024" s="12" t="s">
        <v>75</v>
      </c>
      <c r="AY1024" s="196" t="s">
        <v>149</v>
      </c>
    </row>
    <row r="1025" spans="2:51" s="12" customFormat="1" ht="12">
      <c r="B1025" s="195"/>
      <c r="D1025" s="192" t="s">
        <v>160</v>
      </c>
      <c r="E1025" s="196" t="s">
        <v>3</v>
      </c>
      <c r="F1025" s="197" t="s">
        <v>861</v>
      </c>
      <c r="H1025" s="196" t="s">
        <v>3</v>
      </c>
      <c r="I1025" s="198"/>
      <c r="L1025" s="195"/>
      <c r="M1025" s="199"/>
      <c r="N1025" s="200"/>
      <c r="O1025" s="200"/>
      <c r="P1025" s="200"/>
      <c r="Q1025" s="200"/>
      <c r="R1025" s="200"/>
      <c r="S1025" s="200"/>
      <c r="T1025" s="201"/>
      <c r="AT1025" s="196" t="s">
        <v>160</v>
      </c>
      <c r="AU1025" s="196" t="s">
        <v>85</v>
      </c>
      <c r="AV1025" s="12" t="s">
        <v>83</v>
      </c>
      <c r="AW1025" s="12" t="s">
        <v>36</v>
      </c>
      <c r="AX1025" s="12" t="s">
        <v>75</v>
      </c>
      <c r="AY1025" s="196" t="s">
        <v>149</v>
      </c>
    </row>
    <row r="1026" spans="2:51" s="13" customFormat="1" ht="12">
      <c r="B1026" s="202"/>
      <c r="D1026" s="192" t="s">
        <v>160</v>
      </c>
      <c r="E1026" s="203" t="s">
        <v>3</v>
      </c>
      <c r="F1026" s="204" t="s">
        <v>862</v>
      </c>
      <c r="H1026" s="205">
        <v>23.632</v>
      </c>
      <c r="I1026" s="206"/>
      <c r="L1026" s="202"/>
      <c r="M1026" s="207"/>
      <c r="N1026" s="208"/>
      <c r="O1026" s="208"/>
      <c r="P1026" s="208"/>
      <c r="Q1026" s="208"/>
      <c r="R1026" s="208"/>
      <c r="S1026" s="208"/>
      <c r="T1026" s="209"/>
      <c r="AT1026" s="203" t="s">
        <v>160</v>
      </c>
      <c r="AU1026" s="203" t="s">
        <v>85</v>
      </c>
      <c r="AV1026" s="13" t="s">
        <v>85</v>
      </c>
      <c r="AW1026" s="13" t="s">
        <v>36</v>
      </c>
      <c r="AX1026" s="13" t="s">
        <v>83</v>
      </c>
      <c r="AY1026" s="203" t="s">
        <v>149</v>
      </c>
    </row>
    <row r="1027" spans="2:65" s="1" customFormat="1" ht="16.5" customHeight="1">
      <c r="B1027" s="178"/>
      <c r="C1027" s="179" t="s">
        <v>863</v>
      </c>
      <c r="D1027" s="179" t="s">
        <v>152</v>
      </c>
      <c r="E1027" s="180" t="s">
        <v>864</v>
      </c>
      <c r="F1027" s="181" t="s">
        <v>865</v>
      </c>
      <c r="G1027" s="182" t="s">
        <v>182</v>
      </c>
      <c r="H1027" s="183">
        <v>23.632</v>
      </c>
      <c r="I1027" s="184"/>
      <c r="J1027" s="185">
        <f>ROUND(I1027*H1027,2)</f>
        <v>0</v>
      </c>
      <c r="K1027" s="181" t="s">
        <v>156</v>
      </c>
      <c r="L1027" s="38"/>
      <c r="M1027" s="186" t="s">
        <v>3</v>
      </c>
      <c r="N1027" s="187" t="s">
        <v>46</v>
      </c>
      <c r="O1027" s="71"/>
      <c r="P1027" s="188">
        <f>O1027*H1027</f>
        <v>0</v>
      </c>
      <c r="Q1027" s="188">
        <v>0.00014</v>
      </c>
      <c r="R1027" s="188">
        <f>Q1027*H1027</f>
        <v>0.00330848</v>
      </c>
      <c r="S1027" s="188">
        <v>0</v>
      </c>
      <c r="T1027" s="189">
        <f>S1027*H1027</f>
        <v>0</v>
      </c>
      <c r="AR1027" s="190" t="s">
        <v>295</v>
      </c>
      <c r="AT1027" s="190" t="s">
        <v>152</v>
      </c>
      <c r="AU1027" s="190" t="s">
        <v>85</v>
      </c>
      <c r="AY1027" s="19" t="s">
        <v>149</v>
      </c>
      <c r="BE1027" s="191">
        <f>IF(N1027="základní",J1027,0)</f>
        <v>0</v>
      </c>
      <c r="BF1027" s="191">
        <f>IF(N1027="snížená",J1027,0)</f>
        <v>0</v>
      </c>
      <c r="BG1027" s="191">
        <f>IF(N1027="zákl. přenesená",J1027,0)</f>
        <v>0</v>
      </c>
      <c r="BH1027" s="191">
        <f>IF(N1027="sníž. přenesená",J1027,0)</f>
        <v>0</v>
      </c>
      <c r="BI1027" s="191">
        <f>IF(N1027="nulová",J1027,0)</f>
        <v>0</v>
      </c>
      <c r="BJ1027" s="19" t="s">
        <v>83</v>
      </c>
      <c r="BK1027" s="191">
        <f>ROUND(I1027*H1027,2)</f>
        <v>0</v>
      </c>
      <c r="BL1027" s="19" t="s">
        <v>295</v>
      </c>
      <c r="BM1027" s="190" t="s">
        <v>866</v>
      </c>
    </row>
    <row r="1028" spans="2:51" s="12" customFormat="1" ht="12">
      <c r="B1028" s="195"/>
      <c r="D1028" s="192" t="s">
        <v>160</v>
      </c>
      <c r="E1028" s="196" t="s">
        <v>3</v>
      </c>
      <c r="F1028" s="197" t="s">
        <v>161</v>
      </c>
      <c r="H1028" s="196" t="s">
        <v>3</v>
      </c>
      <c r="I1028" s="198"/>
      <c r="L1028" s="195"/>
      <c r="M1028" s="199"/>
      <c r="N1028" s="200"/>
      <c r="O1028" s="200"/>
      <c r="P1028" s="200"/>
      <c r="Q1028" s="200"/>
      <c r="R1028" s="200"/>
      <c r="S1028" s="200"/>
      <c r="T1028" s="201"/>
      <c r="AT1028" s="196" t="s">
        <v>160</v>
      </c>
      <c r="AU1028" s="196" t="s">
        <v>85</v>
      </c>
      <c r="AV1028" s="12" t="s">
        <v>83</v>
      </c>
      <c r="AW1028" s="12" t="s">
        <v>36</v>
      </c>
      <c r="AX1028" s="12" t="s">
        <v>75</v>
      </c>
      <c r="AY1028" s="196" t="s">
        <v>149</v>
      </c>
    </row>
    <row r="1029" spans="2:51" s="12" customFormat="1" ht="12">
      <c r="B1029" s="195"/>
      <c r="D1029" s="192" t="s">
        <v>160</v>
      </c>
      <c r="E1029" s="196" t="s">
        <v>3</v>
      </c>
      <c r="F1029" s="197" t="s">
        <v>858</v>
      </c>
      <c r="H1029" s="196" t="s">
        <v>3</v>
      </c>
      <c r="I1029" s="198"/>
      <c r="L1029" s="195"/>
      <c r="M1029" s="199"/>
      <c r="N1029" s="200"/>
      <c r="O1029" s="200"/>
      <c r="P1029" s="200"/>
      <c r="Q1029" s="200"/>
      <c r="R1029" s="200"/>
      <c r="S1029" s="200"/>
      <c r="T1029" s="201"/>
      <c r="AT1029" s="196" t="s">
        <v>160</v>
      </c>
      <c r="AU1029" s="196" t="s">
        <v>85</v>
      </c>
      <c r="AV1029" s="12" t="s">
        <v>83</v>
      </c>
      <c r="AW1029" s="12" t="s">
        <v>36</v>
      </c>
      <c r="AX1029" s="12" t="s">
        <v>75</v>
      </c>
      <c r="AY1029" s="196" t="s">
        <v>149</v>
      </c>
    </row>
    <row r="1030" spans="2:51" s="12" customFormat="1" ht="12">
      <c r="B1030" s="195"/>
      <c r="D1030" s="192" t="s">
        <v>160</v>
      </c>
      <c r="E1030" s="196" t="s">
        <v>3</v>
      </c>
      <c r="F1030" s="197" t="s">
        <v>859</v>
      </c>
      <c r="H1030" s="196" t="s">
        <v>3</v>
      </c>
      <c r="I1030" s="198"/>
      <c r="L1030" s="195"/>
      <c r="M1030" s="199"/>
      <c r="N1030" s="200"/>
      <c r="O1030" s="200"/>
      <c r="P1030" s="200"/>
      <c r="Q1030" s="200"/>
      <c r="R1030" s="200"/>
      <c r="S1030" s="200"/>
      <c r="T1030" s="201"/>
      <c r="AT1030" s="196" t="s">
        <v>160</v>
      </c>
      <c r="AU1030" s="196" t="s">
        <v>85</v>
      </c>
      <c r="AV1030" s="12" t="s">
        <v>83</v>
      </c>
      <c r="AW1030" s="12" t="s">
        <v>36</v>
      </c>
      <c r="AX1030" s="12" t="s">
        <v>75</v>
      </c>
      <c r="AY1030" s="196" t="s">
        <v>149</v>
      </c>
    </row>
    <row r="1031" spans="2:51" s="12" customFormat="1" ht="12">
      <c r="B1031" s="195"/>
      <c r="D1031" s="192" t="s">
        <v>160</v>
      </c>
      <c r="E1031" s="196" t="s">
        <v>3</v>
      </c>
      <c r="F1031" s="197" t="s">
        <v>860</v>
      </c>
      <c r="H1031" s="196" t="s">
        <v>3</v>
      </c>
      <c r="I1031" s="198"/>
      <c r="L1031" s="195"/>
      <c r="M1031" s="199"/>
      <c r="N1031" s="200"/>
      <c r="O1031" s="200"/>
      <c r="P1031" s="200"/>
      <c r="Q1031" s="200"/>
      <c r="R1031" s="200"/>
      <c r="S1031" s="200"/>
      <c r="T1031" s="201"/>
      <c r="AT1031" s="196" t="s">
        <v>160</v>
      </c>
      <c r="AU1031" s="196" t="s">
        <v>85</v>
      </c>
      <c r="AV1031" s="12" t="s">
        <v>83</v>
      </c>
      <c r="AW1031" s="12" t="s">
        <v>36</v>
      </c>
      <c r="AX1031" s="12" t="s">
        <v>75</v>
      </c>
      <c r="AY1031" s="196" t="s">
        <v>149</v>
      </c>
    </row>
    <row r="1032" spans="2:51" s="12" customFormat="1" ht="12">
      <c r="B1032" s="195"/>
      <c r="D1032" s="192" t="s">
        <v>160</v>
      </c>
      <c r="E1032" s="196" t="s">
        <v>3</v>
      </c>
      <c r="F1032" s="197" t="s">
        <v>861</v>
      </c>
      <c r="H1032" s="196" t="s">
        <v>3</v>
      </c>
      <c r="I1032" s="198"/>
      <c r="L1032" s="195"/>
      <c r="M1032" s="199"/>
      <c r="N1032" s="200"/>
      <c r="O1032" s="200"/>
      <c r="P1032" s="200"/>
      <c r="Q1032" s="200"/>
      <c r="R1032" s="200"/>
      <c r="S1032" s="200"/>
      <c r="T1032" s="201"/>
      <c r="AT1032" s="196" t="s">
        <v>160</v>
      </c>
      <c r="AU1032" s="196" t="s">
        <v>85</v>
      </c>
      <c r="AV1032" s="12" t="s">
        <v>83</v>
      </c>
      <c r="AW1032" s="12" t="s">
        <v>36</v>
      </c>
      <c r="AX1032" s="12" t="s">
        <v>75</v>
      </c>
      <c r="AY1032" s="196" t="s">
        <v>149</v>
      </c>
    </row>
    <row r="1033" spans="2:51" s="13" customFormat="1" ht="12">
      <c r="B1033" s="202"/>
      <c r="D1033" s="192" t="s">
        <v>160</v>
      </c>
      <c r="E1033" s="203" t="s">
        <v>3</v>
      </c>
      <c r="F1033" s="204" t="s">
        <v>862</v>
      </c>
      <c r="H1033" s="205">
        <v>23.632</v>
      </c>
      <c r="I1033" s="206"/>
      <c r="L1033" s="202"/>
      <c r="M1033" s="207"/>
      <c r="N1033" s="208"/>
      <c r="O1033" s="208"/>
      <c r="P1033" s="208"/>
      <c r="Q1033" s="208"/>
      <c r="R1033" s="208"/>
      <c r="S1033" s="208"/>
      <c r="T1033" s="209"/>
      <c r="AT1033" s="203" t="s">
        <v>160</v>
      </c>
      <c r="AU1033" s="203" t="s">
        <v>85</v>
      </c>
      <c r="AV1033" s="13" t="s">
        <v>85</v>
      </c>
      <c r="AW1033" s="13" t="s">
        <v>36</v>
      </c>
      <c r="AX1033" s="13" t="s">
        <v>83</v>
      </c>
      <c r="AY1033" s="203" t="s">
        <v>149</v>
      </c>
    </row>
    <row r="1034" spans="2:65" s="1" customFormat="1" ht="16.5" customHeight="1">
      <c r="B1034" s="178"/>
      <c r="C1034" s="179" t="s">
        <v>867</v>
      </c>
      <c r="D1034" s="179" t="s">
        <v>152</v>
      </c>
      <c r="E1034" s="180" t="s">
        <v>868</v>
      </c>
      <c r="F1034" s="181" t="s">
        <v>869</v>
      </c>
      <c r="G1034" s="182" t="s">
        <v>182</v>
      </c>
      <c r="H1034" s="183">
        <v>23.632</v>
      </c>
      <c r="I1034" s="184"/>
      <c r="J1034" s="185">
        <f>ROUND(I1034*H1034,2)</f>
        <v>0</v>
      </c>
      <c r="K1034" s="181" t="s">
        <v>156</v>
      </c>
      <c r="L1034" s="38"/>
      <c r="M1034" s="186" t="s">
        <v>3</v>
      </c>
      <c r="N1034" s="187" t="s">
        <v>46</v>
      </c>
      <c r="O1034" s="71"/>
      <c r="P1034" s="188">
        <f>O1034*H1034</f>
        <v>0</v>
      </c>
      <c r="Q1034" s="188">
        <v>0.00014</v>
      </c>
      <c r="R1034" s="188">
        <f>Q1034*H1034</f>
        <v>0.00330848</v>
      </c>
      <c r="S1034" s="188">
        <v>0</v>
      </c>
      <c r="T1034" s="189">
        <f>S1034*H1034</f>
        <v>0</v>
      </c>
      <c r="AR1034" s="190" t="s">
        <v>295</v>
      </c>
      <c r="AT1034" s="190" t="s">
        <v>152</v>
      </c>
      <c r="AU1034" s="190" t="s">
        <v>85</v>
      </c>
      <c r="AY1034" s="19" t="s">
        <v>149</v>
      </c>
      <c r="BE1034" s="191">
        <f>IF(N1034="základní",J1034,0)</f>
        <v>0</v>
      </c>
      <c r="BF1034" s="191">
        <f>IF(N1034="snížená",J1034,0)</f>
        <v>0</v>
      </c>
      <c r="BG1034" s="191">
        <f>IF(N1034="zákl. přenesená",J1034,0)</f>
        <v>0</v>
      </c>
      <c r="BH1034" s="191">
        <f>IF(N1034="sníž. přenesená",J1034,0)</f>
        <v>0</v>
      </c>
      <c r="BI1034" s="191">
        <f>IF(N1034="nulová",J1034,0)</f>
        <v>0</v>
      </c>
      <c r="BJ1034" s="19" t="s">
        <v>83</v>
      </c>
      <c r="BK1034" s="191">
        <f>ROUND(I1034*H1034,2)</f>
        <v>0</v>
      </c>
      <c r="BL1034" s="19" t="s">
        <v>295</v>
      </c>
      <c r="BM1034" s="190" t="s">
        <v>870</v>
      </c>
    </row>
    <row r="1035" spans="2:65" s="1" customFormat="1" ht="16.5" customHeight="1">
      <c r="B1035" s="178"/>
      <c r="C1035" s="179" t="s">
        <v>871</v>
      </c>
      <c r="D1035" s="179" t="s">
        <v>152</v>
      </c>
      <c r="E1035" s="180" t="s">
        <v>872</v>
      </c>
      <c r="F1035" s="181" t="s">
        <v>873</v>
      </c>
      <c r="G1035" s="182" t="s">
        <v>182</v>
      </c>
      <c r="H1035" s="183">
        <v>23.632</v>
      </c>
      <c r="I1035" s="184"/>
      <c r="J1035" s="185">
        <f>ROUND(I1035*H1035,2)</f>
        <v>0</v>
      </c>
      <c r="K1035" s="181" t="s">
        <v>156</v>
      </c>
      <c r="L1035" s="38"/>
      <c r="M1035" s="186" t="s">
        <v>3</v>
      </c>
      <c r="N1035" s="187" t="s">
        <v>46</v>
      </c>
      <c r="O1035" s="71"/>
      <c r="P1035" s="188">
        <f>O1035*H1035</f>
        <v>0</v>
      </c>
      <c r="Q1035" s="188">
        <v>0.00014</v>
      </c>
      <c r="R1035" s="188">
        <f>Q1035*H1035</f>
        <v>0.00330848</v>
      </c>
      <c r="S1035" s="188">
        <v>0</v>
      </c>
      <c r="T1035" s="189">
        <f>S1035*H1035</f>
        <v>0</v>
      </c>
      <c r="AR1035" s="190" t="s">
        <v>295</v>
      </c>
      <c r="AT1035" s="190" t="s">
        <v>152</v>
      </c>
      <c r="AU1035" s="190" t="s">
        <v>85</v>
      </c>
      <c r="AY1035" s="19" t="s">
        <v>149</v>
      </c>
      <c r="BE1035" s="191">
        <f>IF(N1035="základní",J1035,0)</f>
        <v>0</v>
      </c>
      <c r="BF1035" s="191">
        <f>IF(N1035="snížená",J1035,0)</f>
        <v>0</v>
      </c>
      <c r="BG1035" s="191">
        <f>IF(N1035="zákl. přenesená",J1035,0)</f>
        <v>0</v>
      </c>
      <c r="BH1035" s="191">
        <f>IF(N1035="sníž. přenesená",J1035,0)</f>
        <v>0</v>
      </c>
      <c r="BI1035" s="191">
        <f>IF(N1035="nulová",J1035,0)</f>
        <v>0</v>
      </c>
      <c r="BJ1035" s="19" t="s">
        <v>83</v>
      </c>
      <c r="BK1035" s="191">
        <f>ROUND(I1035*H1035,2)</f>
        <v>0</v>
      </c>
      <c r="BL1035" s="19" t="s">
        <v>295</v>
      </c>
      <c r="BM1035" s="190" t="s">
        <v>874</v>
      </c>
    </row>
    <row r="1036" spans="2:63" s="11" customFormat="1" ht="22.8" customHeight="1">
      <c r="B1036" s="165"/>
      <c r="D1036" s="166" t="s">
        <v>74</v>
      </c>
      <c r="E1036" s="176" t="s">
        <v>875</v>
      </c>
      <c r="F1036" s="176" t="s">
        <v>876</v>
      </c>
      <c r="I1036" s="168"/>
      <c r="J1036" s="177">
        <f>BK1036</f>
        <v>0</v>
      </c>
      <c r="L1036" s="165"/>
      <c r="M1036" s="170"/>
      <c r="N1036" s="171"/>
      <c r="O1036" s="171"/>
      <c r="P1036" s="172">
        <f>SUM(P1037:P1094)</f>
        <v>0</v>
      </c>
      <c r="Q1036" s="171"/>
      <c r="R1036" s="172">
        <f>SUM(R1037:R1094)</f>
        <v>0.13986938000000002</v>
      </c>
      <c r="S1036" s="171"/>
      <c r="T1036" s="173">
        <f>SUM(T1037:T1094)</f>
        <v>0.027139999999999997</v>
      </c>
      <c r="AR1036" s="166" t="s">
        <v>85</v>
      </c>
      <c r="AT1036" s="174" t="s">
        <v>74</v>
      </c>
      <c r="AU1036" s="174" t="s">
        <v>83</v>
      </c>
      <c r="AY1036" s="166" t="s">
        <v>149</v>
      </c>
      <c r="BK1036" s="175">
        <f>SUM(BK1037:BK1094)</f>
        <v>0</v>
      </c>
    </row>
    <row r="1037" spans="2:65" s="1" customFormat="1" ht="16.5" customHeight="1">
      <c r="B1037" s="178"/>
      <c r="C1037" s="179" t="s">
        <v>877</v>
      </c>
      <c r="D1037" s="179" t="s">
        <v>152</v>
      </c>
      <c r="E1037" s="180" t="s">
        <v>878</v>
      </c>
      <c r="F1037" s="181" t="s">
        <v>879</v>
      </c>
      <c r="G1037" s="182" t="s">
        <v>182</v>
      </c>
      <c r="H1037" s="183">
        <v>59</v>
      </c>
      <c r="I1037" s="184"/>
      <c r="J1037" s="185">
        <f>ROUND(I1037*H1037,2)</f>
        <v>0</v>
      </c>
      <c r="K1037" s="181" t="s">
        <v>156</v>
      </c>
      <c r="L1037" s="38"/>
      <c r="M1037" s="186" t="s">
        <v>3</v>
      </c>
      <c r="N1037" s="187" t="s">
        <v>46</v>
      </c>
      <c r="O1037" s="71"/>
      <c r="P1037" s="188">
        <f>O1037*H1037</f>
        <v>0</v>
      </c>
      <c r="Q1037" s="188">
        <v>0</v>
      </c>
      <c r="R1037" s="188">
        <f>Q1037*H1037</f>
        <v>0</v>
      </c>
      <c r="S1037" s="188">
        <v>0.00015</v>
      </c>
      <c r="T1037" s="189">
        <f>S1037*H1037</f>
        <v>0.008849999999999998</v>
      </c>
      <c r="AR1037" s="190" t="s">
        <v>295</v>
      </c>
      <c r="AT1037" s="190" t="s">
        <v>152</v>
      </c>
      <c r="AU1037" s="190" t="s">
        <v>85</v>
      </c>
      <c r="AY1037" s="19" t="s">
        <v>149</v>
      </c>
      <c r="BE1037" s="191">
        <f>IF(N1037="základní",J1037,0)</f>
        <v>0</v>
      </c>
      <c r="BF1037" s="191">
        <f>IF(N1037="snížená",J1037,0)</f>
        <v>0</v>
      </c>
      <c r="BG1037" s="191">
        <f>IF(N1037="zákl. přenesená",J1037,0)</f>
        <v>0</v>
      </c>
      <c r="BH1037" s="191">
        <f>IF(N1037="sníž. přenesená",J1037,0)</f>
        <v>0</v>
      </c>
      <c r="BI1037" s="191">
        <f>IF(N1037="nulová",J1037,0)</f>
        <v>0</v>
      </c>
      <c r="BJ1037" s="19" t="s">
        <v>83</v>
      </c>
      <c r="BK1037" s="191">
        <f>ROUND(I1037*H1037,2)</f>
        <v>0</v>
      </c>
      <c r="BL1037" s="19" t="s">
        <v>295</v>
      </c>
      <c r="BM1037" s="190" t="s">
        <v>880</v>
      </c>
    </row>
    <row r="1038" spans="2:65" s="1" customFormat="1" ht="16.5" customHeight="1">
      <c r="B1038" s="178"/>
      <c r="C1038" s="179" t="s">
        <v>881</v>
      </c>
      <c r="D1038" s="179" t="s">
        <v>152</v>
      </c>
      <c r="E1038" s="180" t="s">
        <v>882</v>
      </c>
      <c r="F1038" s="181" t="s">
        <v>883</v>
      </c>
      <c r="G1038" s="182" t="s">
        <v>182</v>
      </c>
      <c r="H1038" s="183">
        <v>59</v>
      </c>
      <c r="I1038" s="184"/>
      <c r="J1038" s="185">
        <f>ROUND(I1038*H1038,2)</f>
        <v>0</v>
      </c>
      <c r="K1038" s="181" t="s">
        <v>156</v>
      </c>
      <c r="L1038" s="38"/>
      <c r="M1038" s="186" t="s">
        <v>3</v>
      </c>
      <c r="N1038" s="187" t="s">
        <v>46</v>
      </c>
      <c r="O1038" s="71"/>
      <c r="P1038" s="188">
        <f>O1038*H1038</f>
        <v>0</v>
      </c>
      <c r="Q1038" s="188">
        <v>0.001</v>
      </c>
      <c r="R1038" s="188">
        <f>Q1038*H1038</f>
        <v>0.059000000000000004</v>
      </c>
      <c r="S1038" s="188">
        <v>0.00031</v>
      </c>
      <c r="T1038" s="189">
        <f>S1038*H1038</f>
        <v>0.01829</v>
      </c>
      <c r="AR1038" s="190" t="s">
        <v>295</v>
      </c>
      <c r="AT1038" s="190" t="s">
        <v>152</v>
      </c>
      <c r="AU1038" s="190" t="s">
        <v>85</v>
      </c>
      <c r="AY1038" s="19" t="s">
        <v>149</v>
      </c>
      <c r="BE1038" s="191">
        <f>IF(N1038="základní",J1038,0)</f>
        <v>0</v>
      </c>
      <c r="BF1038" s="191">
        <f>IF(N1038="snížená",J1038,0)</f>
        <v>0</v>
      </c>
      <c r="BG1038" s="191">
        <f>IF(N1038="zákl. přenesená",J1038,0)</f>
        <v>0</v>
      </c>
      <c r="BH1038" s="191">
        <f>IF(N1038="sníž. přenesená",J1038,0)</f>
        <v>0</v>
      </c>
      <c r="BI1038" s="191">
        <f>IF(N1038="nulová",J1038,0)</f>
        <v>0</v>
      </c>
      <c r="BJ1038" s="19" t="s">
        <v>83</v>
      </c>
      <c r="BK1038" s="191">
        <f>ROUND(I1038*H1038,2)</f>
        <v>0</v>
      </c>
      <c r="BL1038" s="19" t="s">
        <v>295</v>
      </c>
      <c r="BM1038" s="190" t="s">
        <v>884</v>
      </c>
    </row>
    <row r="1039" spans="2:47" s="1" customFormat="1" ht="12">
      <c r="B1039" s="38"/>
      <c r="D1039" s="192" t="s">
        <v>158</v>
      </c>
      <c r="F1039" s="193" t="s">
        <v>885</v>
      </c>
      <c r="I1039" s="123"/>
      <c r="L1039" s="38"/>
      <c r="M1039" s="194"/>
      <c r="N1039" s="71"/>
      <c r="O1039" s="71"/>
      <c r="P1039" s="71"/>
      <c r="Q1039" s="71"/>
      <c r="R1039" s="71"/>
      <c r="S1039" s="71"/>
      <c r="T1039" s="72"/>
      <c r="AT1039" s="19" t="s">
        <v>158</v>
      </c>
      <c r="AU1039" s="19" t="s">
        <v>85</v>
      </c>
    </row>
    <row r="1040" spans="2:65" s="1" customFormat="1" ht="16.5" customHeight="1">
      <c r="B1040" s="178"/>
      <c r="C1040" s="179" t="s">
        <v>886</v>
      </c>
      <c r="D1040" s="179" t="s">
        <v>152</v>
      </c>
      <c r="E1040" s="180" t="s">
        <v>887</v>
      </c>
      <c r="F1040" s="181" t="s">
        <v>888</v>
      </c>
      <c r="G1040" s="182" t="s">
        <v>182</v>
      </c>
      <c r="H1040" s="183">
        <v>59</v>
      </c>
      <c r="I1040" s="184"/>
      <c r="J1040" s="185">
        <f>ROUND(I1040*H1040,2)</f>
        <v>0</v>
      </c>
      <c r="K1040" s="181" t="s">
        <v>156</v>
      </c>
      <c r="L1040" s="38"/>
      <c r="M1040" s="186" t="s">
        <v>3</v>
      </c>
      <c r="N1040" s="187" t="s">
        <v>46</v>
      </c>
      <c r="O1040" s="71"/>
      <c r="P1040" s="188">
        <f>O1040*H1040</f>
        <v>0</v>
      </c>
      <c r="Q1040" s="188">
        <v>0</v>
      </c>
      <c r="R1040" s="188">
        <f>Q1040*H1040</f>
        <v>0</v>
      </c>
      <c r="S1040" s="188">
        <v>0</v>
      </c>
      <c r="T1040" s="189">
        <f>S1040*H1040</f>
        <v>0</v>
      </c>
      <c r="AR1040" s="190" t="s">
        <v>295</v>
      </c>
      <c r="AT1040" s="190" t="s">
        <v>152</v>
      </c>
      <c r="AU1040" s="190" t="s">
        <v>85</v>
      </c>
      <c r="AY1040" s="19" t="s">
        <v>149</v>
      </c>
      <c r="BE1040" s="191">
        <f>IF(N1040="základní",J1040,0)</f>
        <v>0</v>
      </c>
      <c r="BF1040" s="191">
        <f>IF(N1040="snížená",J1040,0)</f>
        <v>0</v>
      </c>
      <c r="BG1040" s="191">
        <f>IF(N1040="zákl. přenesená",J1040,0)</f>
        <v>0</v>
      </c>
      <c r="BH1040" s="191">
        <f>IF(N1040="sníž. přenesená",J1040,0)</f>
        <v>0</v>
      </c>
      <c r="BI1040" s="191">
        <f>IF(N1040="nulová",J1040,0)</f>
        <v>0</v>
      </c>
      <c r="BJ1040" s="19" t="s">
        <v>83</v>
      </c>
      <c r="BK1040" s="191">
        <f>ROUND(I1040*H1040,2)</f>
        <v>0</v>
      </c>
      <c r="BL1040" s="19" t="s">
        <v>295</v>
      </c>
      <c r="BM1040" s="190" t="s">
        <v>889</v>
      </c>
    </row>
    <row r="1041" spans="2:51" s="12" customFormat="1" ht="12">
      <c r="B1041" s="195"/>
      <c r="D1041" s="192" t="s">
        <v>160</v>
      </c>
      <c r="E1041" s="196" t="s">
        <v>3</v>
      </c>
      <c r="F1041" s="197" t="s">
        <v>161</v>
      </c>
      <c r="H1041" s="196" t="s">
        <v>3</v>
      </c>
      <c r="I1041" s="198"/>
      <c r="L1041" s="195"/>
      <c r="M1041" s="199"/>
      <c r="N1041" s="200"/>
      <c r="O1041" s="200"/>
      <c r="P1041" s="200"/>
      <c r="Q1041" s="200"/>
      <c r="R1041" s="200"/>
      <c r="S1041" s="200"/>
      <c r="T1041" s="201"/>
      <c r="AT1041" s="196" t="s">
        <v>160</v>
      </c>
      <c r="AU1041" s="196" t="s">
        <v>85</v>
      </c>
      <c r="AV1041" s="12" t="s">
        <v>83</v>
      </c>
      <c r="AW1041" s="12" t="s">
        <v>36</v>
      </c>
      <c r="AX1041" s="12" t="s">
        <v>75</v>
      </c>
      <c r="AY1041" s="196" t="s">
        <v>149</v>
      </c>
    </row>
    <row r="1042" spans="2:51" s="12" customFormat="1" ht="12">
      <c r="B1042" s="195"/>
      <c r="D1042" s="192" t="s">
        <v>160</v>
      </c>
      <c r="E1042" s="196" t="s">
        <v>3</v>
      </c>
      <c r="F1042" s="197" t="s">
        <v>890</v>
      </c>
      <c r="H1042" s="196" t="s">
        <v>3</v>
      </c>
      <c r="I1042" s="198"/>
      <c r="L1042" s="195"/>
      <c r="M1042" s="199"/>
      <c r="N1042" s="200"/>
      <c r="O1042" s="200"/>
      <c r="P1042" s="200"/>
      <c r="Q1042" s="200"/>
      <c r="R1042" s="200"/>
      <c r="S1042" s="200"/>
      <c r="T1042" s="201"/>
      <c r="AT1042" s="196" t="s">
        <v>160</v>
      </c>
      <c r="AU1042" s="196" t="s">
        <v>85</v>
      </c>
      <c r="AV1042" s="12" t="s">
        <v>83</v>
      </c>
      <c r="AW1042" s="12" t="s">
        <v>36</v>
      </c>
      <c r="AX1042" s="12" t="s">
        <v>75</v>
      </c>
      <c r="AY1042" s="196" t="s">
        <v>149</v>
      </c>
    </row>
    <row r="1043" spans="2:51" s="12" customFormat="1" ht="12">
      <c r="B1043" s="195"/>
      <c r="D1043" s="192" t="s">
        <v>160</v>
      </c>
      <c r="E1043" s="196" t="s">
        <v>3</v>
      </c>
      <c r="F1043" s="197" t="s">
        <v>891</v>
      </c>
      <c r="H1043" s="196" t="s">
        <v>3</v>
      </c>
      <c r="I1043" s="198"/>
      <c r="L1043" s="195"/>
      <c r="M1043" s="199"/>
      <c r="N1043" s="200"/>
      <c r="O1043" s="200"/>
      <c r="P1043" s="200"/>
      <c r="Q1043" s="200"/>
      <c r="R1043" s="200"/>
      <c r="S1043" s="200"/>
      <c r="T1043" s="201"/>
      <c r="AT1043" s="196" t="s">
        <v>160</v>
      </c>
      <c r="AU1043" s="196" t="s">
        <v>85</v>
      </c>
      <c r="AV1043" s="12" t="s">
        <v>83</v>
      </c>
      <c r="AW1043" s="12" t="s">
        <v>36</v>
      </c>
      <c r="AX1043" s="12" t="s">
        <v>75</v>
      </c>
      <c r="AY1043" s="196" t="s">
        <v>149</v>
      </c>
    </row>
    <row r="1044" spans="2:51" s="12" customFormat="1" ht="12">
      <c r="B1044" s="195"/>
      <c r="D1044" s="192" t="s">
        <v>160</v>
      </c>
      <c r="E1044" s="196" t="s">
        <v>3</v>
      </c>
      <c r="F1044" s="197" t="s">
        <v>892</v>
      </c>
      <c r="H1044" s="196" t="s">
        <v>3</v>
      </c>
      <c r="I1044" s="198"/>
      <c r="L1044" s="195"/>
      <c r="M1044" s="199"/>
      <c r="N1044" s="200"/>
      <c r="O1044" s="200"/>
      <c r="P1044" s="200"/>
      <c r="Q1044" s="200"/>
      <c r="R1044" s="200"/>
      <c r="S1044" s="200"/>
      <c r="T1044" s="201"/>
      <c r="AT1044" s="196" t="s">
        <v>160</v>
      </c>
      <c r="AU1044" s="196" t="s">
        <v>85</v>
      </c>
      <c r="AV1044" s="12" t="s">
        <v>83</v>
      </c>
      <c r="AW1044" s="12" t="s">
        <v>36</v>
      </c>
      <c r="AX1044" s="12" t="s">
        <v>75</v>
      </c>
      <c r="AY1044" s="196" t="s">
        <v>149</v>
      </c>
    </row>
    <row r="1045" spans="2:51" s="12" customFormat="1" ht="12">
      <c r="B1045" s="195"/>
      <c r="D1045" s="192" t="s">
        <v>160</v>
      </c>
      <c r="E1045" s="196" t="s">
        <v>3</v>
      </c>
      <c r="F1045" s="197" t="s">
        <v>893</v>
      </c>
      <c r="H1045" s="196" t="s">
        <v>3</v>
      </c>
      <c r="I1045" s="198"/>
      <c r="L1045" s="195"/>
      <c r="M1045" s="199"/>
      <c r="N1045" s="200"/>
      <c r="O1045" s="200"/>
      <c r="P1045" s="200"/>
      <c r="Q1045" s="200"/>
      <c r="R1045" s="200"/>
      <c r="S1045" s="200"/>
      <c r="T1045" s="201"/>
      <c r="AT1045" s="196" t="s">
        <v>160</v>
      </c>
      <c r="AU1045" s="196" t="s">
        <v>85</v>
      </c>
      <c r="AV1045" s="12" t="s">
        <v>83</v>
      </c>
      <c r="AW1045" s="12" t="s">
        <v>36</v>
      </c>
      <c r="AX1045" s="12" t="s">
        <v>75</v>
      </c>
      <c r="AY1045" s="196" t="s">
        <v>149</v>
      </c>
    </row>
    <row r="1046" spans="2:51" s="12" customFormat="1" ht="12">
      <c r="B1046" s="195"/>
      <c r="D1046" s="192" t="s">
        <v>160</v>
      </c>
      <c r="E1046" s="196" t="s">
        <v>3</v>
      </c>
      <c r="F1046" s="197" t="s">
        <v>894</v>
      </c>
      <c r="H1046" s="196" t="s">
        <v>3</v>
      </c>
      <c r="I1046" s="198"/>
      <c r="L1046" s="195"/>
      <c r="M1046" s="199"/>
      <c r="N1046" s="200"/>
      <c r="O1046" s="200"/>
      <c r="P1046" s="200"/>
      <c r="Q1046" s="200"/>
      <c r="R1046" s="200"/>
      <c r="S1046" s="200"/>
      <c r="T1046" s="201"/>
      <c r="AT1046" s="196" t="s">
        <v>160</v>
      </c>
      <c r="AU1046" s="196" t="s">
        <v>85</v>
      </c>
      <c r="AV1046" s="12" t="s">
        <v>83</v>
      </c>
      <c r="AW1046" s="12" t="s">
        <v>36</v>
      </c>
      <c r="AX1046" s="12" t="s">
        <v>75</v>
      </c>
      <c r="AY1046" s="196" t="s">
        <v>149</v>
      </c>
    </row>
    <row r="1047" spans="2:51" s="12" customFormat="1" ht="12">
      <c r="B1047" s="195"/>
      <c r="D1047" s="192" t="s">
        <v>160</v>
      </c>
      <c r="E1047" s="196" t="s">
        <v>3</v>
      </c>
      <c r="F1047" s="197" t="s">
        <v>895</v>
      </c>
      <c r="H1047" s="196" t="s">
        <v>3</v>
      </c>
      <c r="I1047" s="198"/>
      <c r="L1047" s="195"/>
      <c r="M1047" s="199"/>
      <c r="N1047" s="200"/>
      <c r="O1047" s="200"/>
      <c r="P1047" s="200"/>
      <c r="Q1047" s="200"/>
      <c r="R1047" s="200"/>
      <c r="S1047" s="200"/>
      <c r="T1047" s="201"/>
      <c r="AT1047" s="196" t="s">
        <v>160</v>
      </c>
      <c r="AU1047" s="196" t="s">
        <v>85</v>
      </c>
      <c r="AV1047" s="12" t="s">
        <v>83</v>
      </c>
      <c r="AW1047" s="12" t="s">
        <v>36</v>
      </c>
      <c r="AX1047" s="12" t="s">
        <v>75</v>
      </c>
      <c r="AY1047" s="196" t="s">
        <v>149</v>
      </c>
    </row>
    <row r="1048" spans="2:51" s="13" customFormat="1" ht="12">
      <c r="B1048" s="202"/>
      <c r="D1048" s="192" t="s">
        <v>160</v>
      </c>
      <c r="E1048" s="203" t="s">
        <v>3</v>
      </c>
      <c r="F1048" s="204" t="s">
        <v>188</v>
      </c>
      <c r="H1048" s="205">
        <v>16.51</v>
      </c>
      <c r="I1048" s="206"/>
      <c r="L1048" s="202"/>
      <c r="M1048" s="207"/>
      <c r="N1048" s="208"/>
      <c r="O1048" s="208"/>
      <c r="P1048" s="208"/>
      <c r="Q1048" s="208"/>
      <c r="R1048" s="208"/>
      <c r="S1048" s="208"/>
      <c r="T1048" s="209"/>
      <c r="AT1048" s="203" t="s">
        <v>160</v>
      </c>
      <c r="AU1048" s="203" t="s">
        <v>85</v>
      </c>
      <c r="AV1048" s="13" t="s">
        <v>85</v>
      </c>
      <c r="AW1048" s="13" t="s">
        <v>36</v>
      </c>
      <c r="AX1048" s="13" t="s">
        <v>75</v>
      </c>
      <c r="AY1048" s="203" t="s">
        <v>149</v>
      </c>
    </row>
    <row r="1049" spans="2:51" s="12" customFormat="1" ht="12">
      <c r="B1049" s="195"/>
      <c r="D1049" s="192" t="s">
        <v>160</v>
      </c>
      <c r="E1049" s="196" t="s">
        <v>3</v>
      </c>
      <c r="F1049" s="197" t="s">
        <v>896</v>
      </c>
      <c r="H1049" s="196" t="s">
        <v>3</v>
      </c>
      <c r="I1049" s="198"/>
      <c r="L1049" s="195"/>
      <c r="M1049" s="199"/>
      <c r="N1049" s="200"/>
      <c r="O1049" s="200"/>
      <c r="P1049" s="200"/>
      <c r="Q1049" s="200"/>
      <c r="R1049" s="200"/>
      <c r="S1049" s="200"/>
      <c r="T1049" s="201"/>
      <c r="AT1049" s="196" t="s">
        <v>160</v>
      </c>
      <c r="AU1049" s="196" t="s">
        <v>85</v>
      </c>
      <c r="AV1049" s="12" t="s">
        <v>83</v>
      </c>
      <c r="AW1049" s="12" t="s">
        <v>36</v>
      </c>
      <c r="AX1049" s="12" t="s">
        <v>75</v>
      </c>
      <c r="AY1049" s="196" t="s">
        <v>149</v>
      </c>
    </row>
    <row r="1050" spans="2:51" s="13" customFormat="1" ht="12">
      <c r="B1050" s="202"/>
      <c r="D1050" s="192" t="s">
        <v>160</v>
      </c>
      <c r="E1050" s="203" t="s">
        <v>3</v>
      </c>
      <c r="F1050" s="204" t="s">
        <v>897</v>
      </c>
      <c r="H1050" s="205">
        <v>12.61</v>
      </c>
      <c r="I1050" s="206"/>
      <c r="L1050" s="202"/>
      <c r="M1050" s="207"/>
      <c r="N1050" s="208"/>
      <c r="O1050" s="208"/>
      <c r="P1050" s="208"/>
      <c r="Q1050" s="208"/>
      <c r="R1050" s="208"/>
      <c r="S1050" s="208"/>
      <c r="T1050" s="209"/>
      <c r="AT1050" s="203" t="s">
        <v>160</v>
      </c>
      <c r="AU1050" s="203" t="s">
        <v>85</v>
      </c>
      <c r="AV1050" s="13" t="s">
        <v>85</v>
      </c>
      <c r="AW1050" s="13" t="s">
        <v>36</v>
      </c>
      <c r="AX1050" s="13" t="s">
        <v>75</v>
      </c>
      <c r="AY1050" s="203" t="s">
        <v>149</v>
      </c>
    </row>
    <row r="1051" spans="2:51" s="13" customFormat="1" ht="12">
      <c r="B1051" s="202"/>
      <c r="D1051" s="192" t="s">
        <v>160</v>
      </c>
      <c r="E1051" s="203" t="s">
        <v>3</v>
      </c>
      <c r="F1051" s="204" t="s">
        <v>898</v>
      </c>
      <c r="H1051" s="205">
        <v>26</v>
      </c>
      <c r="I1051" s="206"/>
      <c r="L1051" s="202"/>
      <c r="M1051" s="207"/>
      <c r="N1051" s="208"/>
      <c r="O1051" s="208"/>
      <c r="P1051" s="208"/>
      <c r="Q1051" s="208"/>
      <c r="R1051" s="208"/>
      <c r="S1051" s="208"/>
      <c r="T1051" s="209"/>
      <c r="AT1051" s="203" t="s">
        <v>160</v>
      </c>
      <c r="AU1051" s="203" t="s">
        <v>85</v>
      </c>
      <c r="AV1051" s="13" t="s">
        <v>85</v>
      </c>
      <c r="AW1051" s="13" t="s">
        <v>36</v>
      </c>
      <c r="AX1051" s="13" t="s">
        <v>75</v>
      </c>
      <c r="AY1051" s="203" t="s">
        <v>149</v>
      </c>
    </row>
    <row r="1052" spans="2:51" s="15" customFormat="1" ht="12">
      <c r="B1052" s="228"/>
      <c r="D1052" s="192" t="s">
        <v>160</v>
      </c>
      <c r="E1052" s="229" t="s">
        <v>3</v>
      </c>
      <c r="F1052" s="230" t="s">
        <v>226</v>
      </c>
      <c r="H1052" s="231">
        <v>55.120000000000005</v>
      </c>
      <c r="I1052" s="232"/>
      <c r="L1052" s="228"/>
      <c r="M1052" s="233"/>
      <c r="N1052" s="234"/>
      <c r="O1052" s="234"/>
      <c r="P1052" s="234"/>
      <c r="Q1052" s="234"/>
      <c r="R1052" s="234"/>
      <c r="S1052" s="234"/>
      <c r="T1052" s="235"/>
      <c r="AT1052" s="229" t="s">
        <v>160</v>
      </c>
      <c r="AU1052" s="229" t="s">
        <v>85</v>
      </c>
      <c r="AV1052" s="15" t="s">
        <v>179</v>
      </c>
      <c r="AW1052" s="15" t="s">
        <v>36</v>
      </c>
      <c r="AX1052" s="15" t="s">
        <v>75</v>
      </c>
      <c r="AY1052" s="229" t="s">
        <v>149</v>
      </c>
    </row>
    <row r="1053" spans="2:51" s="12" customFormat="1" ht="12">
      <c r="B1053" s="195"/>
      <c r="D1053" s="192" t="s">
        <v>160</v>
      </c>
      <c r="E1053" s="196" t="s">
        <v>3</v>
      </c>
      <c r="F1053" s="197" t="s">
        <v>899</v>
      </c>
      <c r="H1053" s="196" t="s">
        <v>3</v>
      </c>
      <c r="I1053" s="198"/>
      <c r="L1053" s="195"/>
      <c r="M1053" s="199"/>
      <c r="N1053" s="200"/>
      <c r="O1053" s="200"/>
      <c r="P1053" s="200"/>
      <c r="Q1053" s="200"/>
      <c r="R1053" s="200"/>
      <c r="S1053" s="200"/>
      <c r="T1053" s="201"/>
      <c r="AT1053" s="196" t="s">
        <v>160</v>
      </c>
      <c r="AU1053" s="196" t="s">
        <v>85</v>
      </c>
      <c r="AV1053" s="12" t="s">
        <v>83</v>
      </c>
      <c r="AW1053" s="12" t="s">
        <v>36</v>
      </c>
      <c r="AX1053" s="12" t="s">
        <v>75</v>
      </c>
      <c r="AY1053" s="196" t="s">
        <v>149</v>
      </c>
    </row>
    <row r="1054" spans="2:51" s="13" customFormat="1" ht="12">
      <c r="B1054" s="202"/>
      <c r="D1054" s="192" t="s">
        <v>160</v>
      </c>
      <c r="E1054" s="203" t="s">
        <v>3</v>
      </c>
      <c r="F1054" s="204" t="s">
        <v>900</v>
      </c>
      <c r="H1054" s="205">
        <v>3.858</v>
      </c>
      <c r="I1054" s="206"/>
      <c r="L1054" s="202"/>
      <c r="M1054" s="207"/>
      <c r="N1054" s="208"/>
      <c r="O1054" s="208"/>
      <c r="P1054" s="208"/>
      <c r="Q1054" s="208"/>
      <c r="R1054" s="208"/>
      <c r="S1054" s="208"/>
      <c r="T1054" s="209"/>
      <c r="AT1054" s="203" t="s">
        <v>160</v>
      </c>
      <c r="AU1054" s="203" t="s">
        <v>85</v>
      </c>
      <c r="AV1054" s="13" t="s">
        <v>85</v>
      </c>
      <c r="AW1054" s="13" t="s">
        <v>36</v>
      </c>
      <c r="AX1054" s="13" t="s">
        <v>75</v>
      </c>
      <c r="AY1054" s="203" t="s">
        <v>149</v>
      </c>
    </row>
    <row r="1055" spans="2:51" s="14" customFormat="1" ht="12">
      <c r="B1055" s="210"/>
      <c r="D1055" s="192" t="s">
        <v>160</v>
      </c>
      <c r="E1055" s="211" t="s">
        <v>3</v>
      </c>
      <c r="F1055" s="212" t="s">
        <v>170</v>
      </c>
      <c r="H1055" s="213">
        <v>58.978</v>
      </c>
      <c r="I1055" s="214"/>
      <c r="L1055" s="210"/>
      <c r="M1055" s="215"/>
      <c r="N1055" s="216"/>
      <c r="O1055" s="216"/>
      <c r="P1055" s="216"/>
      <c r="Q1055" s="216"/>
      <c r="R1055" s="216"/>
      <c r="S1055" s="216"/>
      <c r="T1055" s="217"/>
      <c r="AT1055" s="211" t="s">
        <v>160</v>
      </c>
      <c r="AU1055" s="211" t="s">
        <v>85</v>
      </c>
      <c r="AV1055" s="14" t="s">
        <v>150</v>
      </c>
      <c r="AW1055" s="14" t="s">
        <v>36</v>
      </c>
      <c r="AX1055" s="14" t="s">
        <v>75</v>
      </c>
      <c r="AY1055" s="211" t="s">
        <v>149</v>
      </c>
    </row>
    <row r="1056" spans="2:51" s="13" customFormat="1" ht="12">
      <c r="B1056" s="202"/>
      <c r="D1056" s="192" t="s">
        <v>160</v>
      </c>
      <c r="E1056" s="203" t="s">
        <v>3</v>
      </c>
      <c r="F1056" s="204" t="s">
        <v>551</v>
      </c>
      <c r="H1056" s="205">
        <v>59</v>
      </c>
      <c r="I1056" s="206"/>
      <c r="L1056" s="202"/>
      <c r="M1056" s="207"/>
      <c r="N1056" s="208"/>
      <c r="O1056" s="208"/>
      <c r="P1056" s="208"/>
      <c r="Q1056" s="208"/>
      <c r="R1056" s="208"/>
      <c r="S1056" s="208"/>
      <c r="T1056" s="209"/>
      <c r="AT1056" s="203" t="s">
        <v>160</v>
      </c>
      <c r="AU1056" s="203" t="s">
        <v>85</v>
      </c>
      <c r="AV1056" s="13" t="s">
        <v>85</v>
      </c>
      <c r="AW1056" s="13" t="s">
        <v>36</v>
      </c>
      <c r="AX1056" s="13" t="s">
        <v>83</v>
      </c>
      <c r="AY1056" s="203" t="s">
        <v>149</v>
      </c>
    </row>
    <row r="1057" spans="2:65" s="1" customFormat="1" ht="16.5" customHeight="1">
      <c r="B1057" s="178"/>
      <c r="C1057" s="179" t="s">
        <v>901</v>
      </c>
      <c r="D1057" s="179" t="s">
        <v>152</v>
      </c>
      <c r="E1057" s="180" t="s">
        <v>902</v>
      </c>
      <c r="F1057" s="181" t="s">
        <v>903</v>
      </c>
      <c r="G1057" s="182" t="s">
        <v>182</v>
      </c>
      <c r="H1057" s="183">
        <v>175.803</v>
      </c>
      <c r="I1057" s="184"/>
      <c r="J1057" s="185">
        <f>ROUND(I1057*H1057,2)</f>
        <v>0</v>
      </c>
      <c r="K1057" s="181" t="s">
        <v>156</v>
      </c>
      <c r="L1057" s="38"/>
      <c r="M1057" s="186" t="s">
        <v>3</v>
      </c>
      <c r="N1057" s="187" t="s">
        <v>46</v>
      </c>
      <c r="O1057" s="71"/>
      <c r="P1057" s="188">
        <f>O1057*H1057</f>
        <v>0</v>
      </c>
      <c r="Q1057" s="188">
        <v>0.0002</v>
      </c>
      <c r="R1057" s="188">
        <f>Q1057*H1057</f>
        <v>0.0351606</v>
      </c>
      <c r="S1057" s="188">
        <v>0</v>
      </c>
      <c r="T1057" s="189">
        <f>S1057*H1057</f>
        <v>0</v>
      </c>
      <c r="AR1057" s="190" t="s">
        <v>295</v>
      </c>
      <c r="AT1057" s="190" t="s">
        <v>152</v>
      </c>
      <c r="AU1057" s="190" t="s">
        <v>85</v>
      </c>
      <c r="AY1057" s="19" t="s">
        <v>149</v>
      </c>
      <c r="BE1057" s="191">
        <f>IF(N1057="základní",J1057,0)</f>
        <v>0</v>
      </c>
      <c r="BF1057" s="191">
        <f>IF(N1057="snížená",J1057,0)</f>
        <v>0</v>
      </c>
      <c r="BG1057" s="191">
        <f>IF(N1057="zákl. přenesená",J1057,0)</f>
        <v>0</v>
      </c>
      <c r="BH1057" s="191">
        <f>IF(N1057="sníž. přenesená",J1057,0)</f>
        <v>0</v>
      </c>
      <c r="BI1057" s="191">
        <f>IF(N1057="nulová",J1057,0)</f>
        <v>0</v>
      </c>
      <c r="BJ1057" s="19" t="s">
        <v>83</v>
      </c>
      <c r="BK1057" s="191">
        <f>ROUND(I1057*H1057,2)</f>
        <v>0</v>
      </c>
      <c r="BL1057" s="19" t="s">
        <v>295</v>
      </c>
      <c r="BM1057" s="190" t="s">
        <v>904</v>
      </c>
    </row>
    <row r="1058" spans="2:65" s="1" customFormat="1" ht="24" customHeight="1">
      <c r="B1058" s="178"/>
      <c r="C1058" s="179" t="s">
        <v>905</v>
      </c>
      <c r="D1058" s="179" t="s">
        <v>152</v>
      </c>
      <c r="E1058" s="180" t="s">
        <v>906</v>
      </c>
      <c r="F1058" s="181" t="s">
        <v>907</v>
      </c>
      <c r="G1058" s="182" t="s">
        <v>182</v>
      </c>
      <c r="H1058" s="183">
        <v>175.803</v>
      </c>
      <c r="I1058" s="184"/>
      <c r="J1058" s="185">
        <f>ROUND(I1058*H1058,2)</f>
        <v>0</v>
      </c>
      <c r="K1058" s="181" t="s">
        <v>156</v>
      </c>
      <c r="L1058" s="38"/>
      <c r="M1058" s="186" t="s">
        <v>3</v>
      </c>
      <c r="N1058" s="187" t="s">
        <v>46</v>
      </c>
      <c r="O1058" s="71"/>
      <c r="P1058" s="188">
        <f>O1058*H1058</f>
        <v>0</v>
      </c>
      <c r="Q1058" s="188">
        <v>0.00026</v>
      </c>
      <c r="R1058" s="188">
        <f>Q1058*H1058</f>
        <v>0.04570878</v>
      </c>
      <c r="S1058" s="188">
        <v>0</v>
      </c>
      <c r="T1058" s="189">
        <f>S1058*H1058</f>
        <v>0</v>
      </c>
      <c r="AR1058" s="190" t="s">
        <v>295</v>
      </c>
      <c r="AT1058" s="190" t="s">
        <v>152</v>
      </c>
      <c r="AU1058" s="190" t="s">
        <v>85</v>
      </c>
      <c r="AY1058" s="19" t="s">
        <v>149</v>
      </c>
      <c r="BE1058" s="191">
        <f>IF(N1058="základní",J1058,0)</f>
        <v>0</v>
      </c>
      <c r="BF1058" s="191">
        <f>IF(N1058="snížená",J1058,0)</f>
        <v>0</v>
      </c>
      <c r="BG1058" s="191">
        <f>IF(N1058="zákl. přenesená",J1058,0)</f>
        <v>0</v>
      </c>
      <c r="BH1058" s="191">
        <f>IF(N1058="sníž. přenesená",J1058,0)</f>
        <v>0</v>
      </c>
      <c r="BI1058" s="191">
        <f>IF(N1058="nulová",J1058,0)</f>
        <v>0</v>
      </c>
      <c r="BJ1058" s="19" t="s">
        <v>83</v>
      </c>
      <c r="BK1058" s="191">
        <f>ROUND(I1058*H1058,2)</f>
        <v>0</v>
      </c>
      <c r="BL1058" s="19" t="s">
        <v>295</v>
      </c>
      <c r="BM1058" s="190" t="s">
        <v>908</v>
      </c>
    </row>
    <row r="1059" spans="2:51" s="12" customFormat="1" ht="12">
      <c r="B1059" s="195"/>
      <c r="D1059" s="192" t="s">
        <v>160</v>
      </c>
      <c r="E1059" s="196" t="s">
        <v>3</v>
      </c>
      <c r="F1059" s="197" t="s">
        <v>161</v>
      </c>
      <c r="H1059" s="196" t="s">
        <v>3</v>
      </c>
      <c r="I1059" s="198"/>
      <c r="L1059" s="195"/>
      <c r="M1059" s="199"/>
      <c r="N1059" s="200"/>
      <c r="O1059" s="200"/>
      <c r="P1059" s="200"/>
      <c r="Q1059" s="200"/>
      <c r="R1059" s="200"/>
      <c r="S1059" s="200"/>
      <c r="T1059" s="201"/>
      <c r="AT1059" s="196" t="s">
        <v>160</v>
      </c>
      <c r="AU1059" s="196" t="s">
        <v>85</v>
      </c>
      <c r="AV1059" s="12" t="s">
        <v>83</v>
      </c>
      <c r="AW1059" s="12" t="s">
        <v>36</v>
      </c>
      <c r="AX1059" s="12" t="s">
        <v>75</v>
      </c>
      <c r="AY1059" s="196" t="s">
        <v>149</v>
      </c>
    </row>
    <row r="1060" spans="2:51" s="12" customFormat="1" ht="12">
      <c r="B1060" s="195"/>
      <c r="D1060" s="192" t="s">
        <v>160</v>
      </c>
      <c r="E1060" s="196" t="s">
        <v>3</v>
      </c>
      <c r="F1060" s="197" t="s">
        <v>890</v>
      </c>
      <c r="H1060" s="196" t="s">
        <v>3</v>
      </c>
      <c r="I1060" s="198"/>
      <c r="L1060" s="195"/>
      <c r="M1060" s="199"/>
      <c r="N1060" s="200"/>
      <c r="O1060" s="200"/>
      <c r="P1060" s="200"/>
      <c r="Q1060" s="200"/>
      <c r="R1060" s="200"/>
      <c r="S1060" s="200"/>
      <c r="T1060" s="201"/>
      <c r="AT1060" s="196" t="s">
        <v>160</v>
      </c>
      <c r="AU1060" s="196" t="s">
        <v>85</v>
      </c>
      <c r="AV1060" s="12" t="s">
        <v>83</v>
      </c>
      <c r="AW1060" s="12" t="s">
        <v>36</v>
      </c>
      <c r="AX1060" s="12" t="s">
        <v>75</v>
      </c>
      <c r="AY1060" s="196" t="s">
        <v>149</v>
      </c>
    </row>
    <row r="1061" spans="2:51" s="12" customFormat="1" ht="12">
      <c r="B1061" s="195"/>
      <c r="D1061" s="192" t="s">
        <v>160</v>
      </c>
      <c r="E1061" s="196" t="s">
        <v>3</v>
      </c>
      <c r="F1061" s="197" t="s">
        <v>891</v>
      </c>
      <c r="H1061" s="196" t="s">
        <v>3</v>
      </c>
      <c r="I1061" s="198"/>
      <c r="L1061" s="195"/>
      <c r="M1061" s="199"/>
      <c r="N1061" s="200"/>
      <c r="O1061" s="200"/>
      <c r="P1061" s="200"/>
      <c r="Q1061" s="200"/>
      <c r="R1061" s="200"/>
      <c r="S1061" s="200"/>
      <c r="T1061" s="201"/>
      <c r="AT1061" s="196" t="s">
        <v>160</v>
      </c>
      <c r="AU1061" s="196" t="s">
        <v>85</v>
      </c>
      <c r="AV1061" s="12" t="s">
        <v>83</v>
      </c>
      <c r="AW1061" s="12" t="s">
        <v>36</v>
      </c>
      <c r="AX1061" s="12" t="s">
        <v>75</v>
      </c>
      <c r="AY1061" s="196" t="s">
        <v>149</v>
      </c>
    </row>
    <row r="1062" spans="2:51" s="12" customFormat="1" ht="12">
      <c r="B1062" s="195"/>
      <c r="D1062" s="192" t="s">
        <v>160</v>
      </c>
      <c r="E1062" s="196" t="s">
        <v>3</v>
      </c>
      <c r="F1062" s="197" t="s">
        <v>892</v>
      </c>
      <c r="H1062" s="196" t="s">
        <v>3</v>
      </c>
      <c r="I1062" s="198"/>
      <c r="L1062" s="195"/>
      <c r="M1062" s="199"/>
      <c r="N1062" s="200"/>
      <c r="O1062" s="200"/>
      <c r="P1062" s="200"/>
      <c r="Q1062" s="200"/>
      <c r="R1062" s="200"/>
      <c r="S1062" s="200"/>
      <c r="T1062" s="201"/>
      <c r="AT1062" s="196" t="s">
        <v>160</v>
      </c>
      <c r="AU1062" s="196" t="s">
        <v>85</v>
      </c>
      <c r="AV1062" s="12" t="s">
        <v>83</v>
      </c>
      <c r="AW1062" s="12" t="s">
        <v>36</v>
      </c>
      <c r="AX1062" s="12" t="s">
        <v>75</v>
      </c>
      <c r="AY1062" s="196" t="s">
        <v>149</v>
      </c>
    </row>
    <row r="1063" spans="2:51" s="12" customFormat="1" ht="12">
      <c r="B1063" s="195"/>
      <c r="D1063" s="192" t="s">
        <v>160</v>
      </c>
      <c r="E1063" s="196" t="s">
        <v>3</v>
      </c>
      <c r="F1063" s="197" t="s">
        <v>893</v>
      </c>
      <c r="H1063" s="196" t="s">
        <v>3</v>
      </c>
      <c r="I1063" s="198"/>
      <c r="L1063" s="195"/>
      <c r="M1063" s="199"/>
      <c r="N1063" s="200"/>
      <c r="O1063" s="200"/>
      <c r="P1063" s="200"/>
      <c r="Q1063" s="200"/>
      <c r="R1063" s="200"/>
      <c r="S1063" s="200"/>
      <c r="T1063" s="201"/>
      <c r="AT1063" s="196" t="s">
        <v>160</v>
      </c>
      <c r="AU1063" s="196" t="s">
        <v>85</v>
      </c>
      <c r="AV1063" s="12" t="s">
        <v>83</v>
      </c>
      <c r="AW1063" s="12" t="s">
        <v>36</v>
      </c>
      <c r="AX1063" s="12" t="s">
        <v>75</v>
      </c>
      <c r="AY1063" s="196" t="s">
        <v>149</v>
      </c>
    </row>
    <row r="1064" spans="2:51" s="12" customFormat="1" ht="12">
      <c r="B1064" s="195"/>
      <c r="D1064" s="192" t="s">
        <v>160</v>
      </c>
      <c r="E1064" s="196" t="s">
        <v>3</v>
      </c>
      <c r="F1064" s="197" t="s">
        <v>894</v>
      </c>
      <c r="H1064" s="196" t="s">
        <v>3</v>
      </c>
      <c r="I1064" s="198"/>
      <c r="L1064" s="195"/>
      <c r="M1064" s="199"/>
      <c r="N1064" s="200"/>
      <c r="O1064" s="200"/>
      <c r="P1064" s="200"/>
      <c r="Q1064" s="200"/>
      <c r="R1064" s="200"/>
      <c r="S1064" s="200"/>
      <c r="T1064" s="201"/>
      <c r="AT1064" s="196" t="s">
        <v>160</v>
      </c>
      <c r="AU1064" s="196" t="s">
        <v>85</v>
      </c>
      <c r="AV1064" s="12" t="s">
        <v>83</v>
      </c>
      <c r="AW1064" s="12" t="s">
        <v>36</v>
      </c>
      <c r="AX1064" s="12" t="s">
        <v>75</v>
      </c>
      <c r="AY1064" s="196" t="s">
        <v>149</v>
      </c>
    </row>
    <row r="1065" spans="2:51" s="12" customFormat="1" ht="12">
      <c r="B1065" s="195"/>
      <c r="D1065" s="192" t="s">
        <v>160</v>
      </c>
      <c r="E1065" s="196" t="s">
        <v>3</v>
      </c>
      <c r="F1065" s="197" t="s">
        <v>909</v>
      </c>
      <c r="H1065" s="196" t="s">
        <v>3</v>
      </c>
      <c r="I1065" s="198"/>
      <c r="L1065" s="195"/>
      <c r="M1065" s="199"/>
      <c r="N1065" s="200"/>
      <c r="O1065" s="200"/>
      <c r="P1065" s="200"/>
      <c r="Q1065" s="200"/>
      <c r="R1065" s="200"/>
      <c r="S1065" s="200"/>
      <c r="T1065" s="201"/>
      <c r="AT1065" s="196" t="s">
        <v>160</v>
      </c>
      <c r="AU1065" s="196" t="s">
        <v>85</v>
      </c>
      <c r="AV1065" s="12" t="s">
        <v>83</v>
      </c>
      <c r="AW1065" s="12" t="s">
        <v>36</v>
      </c>
      <c r="AX1065" s="12" t="s">
        <v>75</v>
      </c>
      <c r="AY1065" s="196" t="s">
        <v>149</v>
      </c>
    </row>
    <row r="1066" spans="2:51" s="13" customFormat="1" ht="12">
      <c r="B1066" s="202"/>
      <c r="D1066" s="192" t="s">
        <v>160</v>
      </c>
      <c r="E1066" s="203" t="s">
        <v>3</v>
      </c>
      <c r="F1066" s="204" t="s">
        <v>505</v>
      </c>
      <c r="H1066" s="205">
        <v>55</v>
      </c>
      <c r="I1066" s="206"/>
      <c r="L1066" s="202"/>
      <c r="M1066" s="207"/>
      <c r="N1066" s="208"/>
      <c r="O1066" s="208"/>
      <c r="P1066" s="208"/>
      <c r="Q1066" s="208"/>
      <c r="R1066" s="208"/>
      <c r="S1066" s="208"/>
      <c r="T1066" s="209"/>
      <c r="AT1066" s="203" t="s">
        <v>160</v>
      </c>
      <c r="AU1066" s="203" t="s">
        <v>85</v>
      </c>
      <c r="AV1066" s="13" t="s">
        <v>85</v>
      </c>
      <c r="AW1066" s="13" t="s">
        <v>36</v>
      </c>
      <c r="AX1066" s="13" t="s">
        <v>75</v>
      </c>
      <c r="AY1066" s="203" t="s">
        <v>149</v>
      </c>
    </row>
    <row r="1067" spans="2:51" s="12" customFormat="1" ht="12">
      <c r="B1067" s="195"/>
      <c r="D1067" s="192" t="s">
        <v>160</v>
      </c>
      <c r="E1067" s="196" t="s">
        <v>3</v>
      </c>
      <c r="F1067" s="197" t="s">
        <v>895</v>
      </c>
      <c r="H1067" s="196" t="s">
        <v>3</v>
      </c>
      <c r="I1067" s="198"/>
      <c r="L1067" s="195"/>
      <c r="M1067" s="199"/>
      <c r="N1067" s="200"/>
      <c r="O1067" s="200"/>
      <c r="P1067" s="200"/>
      <c r="Q1067" s="200"/>
      <c r="R1067" s="200"/>
      <c r="S1067" s="200"/>
      <c r="T1067" s="201"/>
      <c r="AT1067" s="196" t="s">
        <v>160</v>
      </c>
      <c r="AU1067" s="196" t="s">
        <v>85</v>
      </c>
      <c r="AV1067" s="12" t="s">
        <v>83</v>
      </c>
      <c r="AW1067" s="12" t="s">
        <v>36</v>
      </c>
      <c r="AX1067" s="12" t="s">
        <v>75</v>
      </c>
      <c r="AY1067" s="196" t="s">
        <v>149</v>
      </c>
    </row>
    <row r="1068" spans="2:51" s="13" customFormat="1" ht="12">
      <c r="B1068" s="202"/>
      <c r="D1068" s="192" t="s">
        <v>160</v>
      </c>
      <c r="E1068" s="203" t="s">
        <v>3</v>
      </c>
      <c r="F1068" s="204" t="s">
        <v>188</v>
      </c>
      <c r="H1068" s="205">
        <v>16.51</v>
      </c>
      <c r="I1068" s="206"/>
      <c r="L1068" s="202"/>
      <c r="M1068" s="207"/>
      <c r="N1068" s="208"/>
      <c r="O1068" s="208"/>
      <c r="P1068" s="208"/>
      <c r="Q1068" s="208"/>
      <c r="R1068" s="208"/>
      <c r="S1068" s="208"/>
      <c r="T1068" s="209"/>
      <c r="AT1068" s="203" t="s">
        <v>160</v>
      </c>
      <c r="AU1068" s="203" t="s">
        <v>85</v>
      </c>
      <c r="AV1068" s="13" t="s">
        <v>85</v>
      </c>
      <c r="AW1068" s="13" t="s">
        <v>36</v>
      </c>
      <c r="AX1068" s="13" t="s">
        <v>75</v>
      </c>
      <c r="AY1068" s="203" t="s">
        <v>149</v>
      </c>
    </row>
    <row r="1069" spans="2:51" s="12" customFormat="1" ht="12">
      <c r="B1069" s="195"/>
      <c r="D1069" s="192" t="s">
        <v>160</v>
      </c>
      <c r="E1069" s="196" t="s">
        <v>3</v>
      </c>
      <c r="F1069" s="197" t="s">
        <v>896</v>
      </c>
      <c r="H1069" s="196" t="s">
        <v>3</v>
      </c>
      <c r="I1069" s="198"/>
      <c r="L1069" s="195"/>
      <c r="M1069" s="199"/>
      <c r="N1069" s="200"/>
      <c r="O1069" s="200"/>
      <c r="P1069" s="200"/>
      <c r="Q1069" s="200"/>
      <c r="R1069" s="200"/>
      <c r="S1069" s="200"/>
      <c r="T1069" s="201"/>
      <c r="AT1069" s="196" t="s">
        <v>160</v>
      </c>
      <c r="AU1069" s="196" t="s">
        <v>85</v>
      </c>
      <c r="AV1069" s="12" t="s">
        <v>83</v>
      </c>
      <c r="AW1069" s="12" t="s">
        <v>36</v>
      </c>
      <c r="AX1069" s="12" t="s">
        <v>75</v>
      </c>
      <c r="AY1069" s="196" t="s">
        <v>149</v>
      </c>
    </row>
    <row r="1070" spans="2:51" s="13" customFormat="1" ht="12">
      <c r="B1070" s="202"/>
      <c r="D1070" s="192" t="s">
        <v>160</v>
      </c>
      <c r="E1070" s="203" t="s">
        <v>3</v>
      </c>
      <c r="F1070" s="204" t="s">
        <v>897</v>
      </c>
      <c r="H1070" s="205">
        <v>12.61</v>
      </c>
      <c r="I1070" s="206"/>
      <c r="L1070" s="202"/>
      <c r="M1070" s="207"/>
      <c r="N1070" s="208"/>
      <c r="O1070" s="208"/>
      <c r="P1070" s="208"/>
      <c r="Q1070" s="208"/>
      <c r="R1070" s="208"/>
      <c r="S1070" s="208"/>
      <c r="T1070" s="209"/>
      <c r="AT1070" s="203" t="s">
        <v>160</v>
      </c>
      <c r="AU1070" s="203" t="s">
        <v>85</v>
      </c>
      <c r="AV1070" s="13" t="s">
        <v>85</v>
      </c>
      <c r="AW1070" s="13" t="s">
        <v>36</v>
      </c>
      <c r="AX1070" s="13" t="s">
        <v>75</v>
      </c>
      <c r="AY1070" s="203" t="s">
        <v>149</v>
      </c>
    </row>
    <row r="1071" spans="2:51" s="13" customFormat="1" ht="12">
      <c r="B1071" s="202"/>
      <c r="D1071" s="192" t="s">
        <v>160</v>
      </c>
      <c r="E1071" s="203" t="s">
        <v>3</v>
      </c>
      <c r="F1071" s="204" t="s">
        <v>898</v>
      </c>
      <c r="H1071" s="205">
        <v>26</v>
      </c>
      <c r="I1071" s="206"/>
      <c r="L1071" s="202"/>
      <c r="M1071" s="207"/>
      <c r="N1071" s="208"/>
      <c r="O1071" s="208"/>
      <c r="P1071" s="208"/>
      <c r="Q1071" s="208"/>
      <c r="R1071" s="208"/>
      <c r="S1071" s="208"/>
      <c r="T1071" s="209"/>
      <c r="AT1071" s="203" t="s">
        <v>160</v>
      </c>
      <c r="AU1071" s="203" t="s">
        <v>85</v>
      </c>
      <c r="AV1071" s="13" t="s">
        <v>85</v>
      </c>
      <c r="AW1071" s="13" t="s">
        <v>36</v>
      </c>
      <c r="AX1071" s="13" t="s">
        <v>75</v>
      </c>
      <c r="AY1071" s="203" t="s">
        <v>149</v>
      </c>
    </row>
    <row r="1072" spans="2:51" s="12" customFormat="1" ht="12">
      <c r="B1072" s="195"/>
      <c r="D1072" s="192" t="s">
        <v>160</v>
      </c>
      <c r="E1072" s="196" t="s">
        <v>3</v>
      </c>
      <c r="F1072" s="197" t="s">
        <v>910</v>
      </c>
      <c r="H1072" s="196" t="s">
        <v>3</v>
      </c>
      <c r="I1072" s="198"/>
      <c r="L1072" s="195"/>
      <c r="M1072" s="199"/>
      <c r="N1072" s="200"/>
      <c r="O1072" s="200"/>
      <c r="P1072" s="200"/>
      <c r="Q1072" s="200"/>
      <c r="R1072" s="200"/>
      <c r="S1072" s="200"/>
      <c r="T1072" s="201"/>
      <c r="AT1072" s="196" t="s">
        <v>160</v>
      </c>
      <c r="AU1072" s="196" t="s">
        <v>85</v>
      </c>
      <c r="AV1072" s="12" t="s">
        <v>83</v>
      </c>
      <c r="AW1072" s="12" t="s">
        <v>36</v>
      </c>
      <c r="AX1072" s="12" t="s">
        <v>75</v>
      </c>
      <c r="AY1072" s="196" t="s">
        <v>149</v>
      </c>
    </row>
    <row r="1073" spans="2:51" s="12" customFormat="1" ht="12">
      <c r="B1073" s="195"/>
      <c r="D1073" s="192" t="s">
        <v>160</v>
      </c>
      <c r="E1073" s="196" t="s">
        <v>3</v>
      </c>
      <c r="F1073" s="197" t="s">
        <v>186</v>
      </c>
      <c r="H1073" s="196" t="s">
        <v>3</v>
      </c>
      <c r="I1073" s="198"/>
      <c r="L1073" s="195"/>
      <c r="M1073" s="199"/>
      <c r="N1073" s="200"/>
      <c r="O1073" s="200"/>
      <c r="P1073" s="200"/>
      <c r="Q1073" s="200"/>
      <c r="R1073" s="200"/>
      <c r="S1073" s="200"/>
      <c r="T1073" s="201"/>
      <c r="AT1073" s="196" t="s">
        <v>160</v>
      </c>
      <c r="AU1073" s="196" t="s">
        <v>85</v>
      </c>
      <c r="AV1073" s="12" t="s">
        <v>83</v>
      </c>
      <c r="AW1073" s="12" t="s">
        <v>36</v>
      </c>
      <c r="AX1073" s="12" t="s">
        <v>75</v>
      </c>
      <c r="AY1073" s="196" t="s">
        <v>149</v>
      </c>
    </row>
    <row r="1074" spans="2:51" s="12" customFormat="1" ht="12">
      <c r="B1074" s="195"/>
      <c r="D1074" s="192" t="s">
        <v>160</v>
      </c>
      <c r="E1074" s="196" t="s">
        <v>3</v>
      </c>
      <c r="F1074" s="197" t="s">
        <v>187</v>
      </c>
      <c r="H1074" s="196" t="s">
        <v>3</v>
      </c>
      <c r="I1074" s="198"/>
      <c r="L1074" s="195"/>
      <c r="M1074" s="199"/>
      <c r="N1074" s="200"/>
      <c r="O1074" s="200"/>
      <c r="P1074" s="200"/>
      <c r="Q1074" s="200"/>
      <c r="R1074" s="200"/>
      <c r="S1074" s="200"/>
      <c r="T1074" s="201"/>
      <c r="AT1074" s="196" t="s">
        <v>160</v>
      </c>
      <c r="AU1074" s="196" t="s">
        <v>85</v>
      </c>
      <c r="AV1074" s="12" t="s">
        <v>83</v>
      </c>
      <c r="AW1074" s="12" t="s">
        <v>36</v>
      </c>
      <c r="AX1074" s="12" t="s">
        <v>75</v>
      </c>
      <c r="AY1074" s="196" t="s">
        <v>149</v>
      </c>
    </row>
    <row r="1075" spans="2:51" s="13" customFormat="1" ht="12">
      <c r="B1075" s="202"/>
      <c r="D1075" s="192" t="s">
        <v>160</v>
      </c>
      <c r="E1075" s="203" t="s">
        <v>3</v>
      </c>
      <c r="F1075" s="204" t="s">
        <v>911</v>
      </c>
      <c r="H1075" s="205">
        <v>13.555</v>
      </c>
      <c r="I1075" s="206"/>
      <c r="L1075" s="202"/>
      <c r="M1075" s="207"/>
      <c r="N1075" s="208"/>
      <c r="O1075" s="208"/>
      <c r="P1075" s="208"/>
      <c r="Q1075" s="208"/>
      <c r="R1075" s="208"/>
      <c r="S1075" s="208"/>
      <c r="T1075" s="209"/>
      <c r="AT1075" s="203" t="s">
        <v>160</v>
      </c>
      <c r="AU1075" s="203" t="s">
        <v>85</v>
      </c>
      <c r="AV1075" s="13" t="s">
        <v>85</v>
      </c>
      <c r="AW1075" s="13" t="s">
        <v>36</v>
      </c>
      <c r="AX1075" s="13" t="s">
        <v>75</v>
      </c>
      <c r="AY1075" s="203" t="s">
        <v>149</v>
      </c>
    </row>
    <row r="1076" spans="2:51" s="12" customFormat="1" ht="12">
      <c r="B1076" s="195"/>
      <c r="D1076" s="192" t="s">
        <v>160</v>
      </c>
      <c r="E1076" s="196" t="s">
        <v>3</v>
      </c>
      <c r="F1076" s="197" t="s">
        <v>250</v>
      </c>
      <c r="H1076" s="196" t="s">
        <v>3</v>
      </c>
      <c r="I1076" s="198"/>
      <c r="L1076" s="195"/>
      <c r="M1076" s="199"/>
      <c r="N1076" s="200"/>
      <c r="O1076" s="200"/>
      <c r="P1076" s="200"/>
      <c r="Q1076" s="200"/>
      <c r="R1076" s="200"/>
      <c r="S1076" s="200"/>
      <c r="T1076" s="201"/>
      <c r="AT1076" s="196" t="s">
        <v>160</v>
      </c>
      <c r="AU1076" s="196" t="s">
        <v>85</v>
      </c>
      <c r="AV1076" s="12" t="s">
        <v>83</v>
      </c>
      <c r="AW1076" s="12" t="s">
        <v>36</v>
      </c>
      <c r="AX1076" s="12" t="s">
        <v>75</v>
      </c>
      <c r="AY1076" s="196" t="s">
        <v>149</v>
      </c>
    </row>
    <row r="1077" spans="2:51" s="13" customFormat="1" ht="12">
      <c r="B1077" s="202"/>
      <c r="D1077" s="192" t="s">
        <v>160</v>
      </c>
      <c r="E1077" s="203" t="s">
        <v>3</v>
      </c>
      <c r="F1077" s="204" t="s">
        <v>912</v>
      </c>
      <c r="H1077" s="205">
        <v>8.088</v>
      </c>
      <c r="I1077" s="206"/>
      <c r="L1077" s="202"/>
      <c r="M1077" s="207"/>
      <c r="N1077" s="208"/>
      <c r="O1077" s="208"/>
      <c r="P1077" s="208"/>
      <c r="Q1077" s="208"/>
      <c r="R1077" s="208"/>
      <c r="S1077" s="208"/>
      <c r="T1077" s="209"/>
      <c r="AT1077" s="203" t="s">
        <v>160</v>
      </c>
      <c r="AU1077" s="203" t="s">
        <v>85</v>
      </c>
      <c r="AV1077" s="13" t="s">
        <v>85</v>
      </c>
      <c r="AW1077" s="13" t="s">
        <v>36</v>
      </c>
      <c r="AX1077" s="13" t="s">
        <v>75</v>
      </c>
      <c r="AY1077" s="203" t="s">
        <v>149</v>
      </c>
    </row>
    <row r="1078" spans="2:51" s="12" customFormat="1" ht="12">
      <c r="B1078" s="195"/>
      <c r="D1078" s="192" t="s">
        <v>160</v>
      </c>
      <c r="E1078" s="196" t="s">
        <v>3</v>
      </c>
      <c r="F1078" s="197" t="s">
        <v>253</v>
      </c>
      <c r="H1078" s="196" t="s">
        <v>3</v>
      </c>
      <c r="I1078" s="198"/>
      <c r="L1078" s="195"/>
      <c r="M1078" s="199"/>
      <c r="N1078" s="200"/>
      <c r="O1078" s="200"/>
      <c r="P1078" s="200"/>
      <c r="Q1078" s="200"/>
      <c r="R1078" s="200"/>
      <c r="S1078" s="200"/>
      <c r="T1078" s="201"/>
      <c r="AT1078" s="196" t="s">
        <v>160</v>
      </c>
      <c r="AU1078" s="196" t="s">
        <v>85</v>
      </c>
      <c r="AV1078" s="12" t="s">
        <v>83</v>
      </c>
      <c r="AW1078" s="12" t="s">
        <v>36</v>
      </c>
      <c r="AX1078" s="12" t="s">
        <v>75</v>
      </c>
      <c r="AY1078" s="196" t="s">
        <v>149</v>
      </c>
    </row>
    <row r="1079" spans="2:51" s="13" customFormat="1" ht="12">
      <c r="B1079" s="202"/>
      <c r="D1079" s="192" t="s">
        <v>160</v>
      </c>
      <c r="E1079" s="203" t="s">
        <v>3</v>
      </c>
      <c r="F1079" s="204" t="s">
        <v>913</v>
      </c>
      <c r="H1079" s="205">
        <v>10.672</v>
      </c>
      <c r="I1079" s="206"/>
      <c r="L1079" s="202"/>
      <c r="M1079" s="207"/>
      <c r="N1079" s="208"/>
      <c r="O1079" s="208"/>
      <c r="P1079" s="208"/>
      <c r="Q1079" s="208"/>
      <c r="R1079" s="208"/>
      <c r="S1079" s="208"/>
      <c r="T1079" s="209"/>
      <c r="AT1079" s="203" t="s">
        <v>160</v>
      </c>
      <c r="AU1079" s="203" t="s">
        <v>85</v>
      </c>
      <c r="AV1079" s="13" t="s">
        <v>85</v>
      </c>
      <c r="AW1079" s="13" t="s">
        <v>36</v>
      </c>
      <c r="AX1079" s="13" t="s">
        <v>75</v>
      </c>
      <c r="AY1079" s="203" t="s">
        <v>149</v>
      </c>
    </row>
    <row r="1080" spans="2:51" s="13" customFormat="1" ht="12">
      <c r="B1080" s="202"/>
      <c r="D1080" s="192" t="s">
        <v>160</v>
      </c>
      <c r="E1080" s="203" t="s">
        <v>3</v>
      </c>
      <c r="F1080" s="204" t="s">
        <v>914</v>
      </c>
      <c r="H1080" s="205">
        <v>0.943</v>
      </c>
      <c r="I1080" s="206"/>
      <c r="L1080" s="202"/>
      <c r="M1080" s="207"/>
      <c r="N1080" s="208"/>
      <c r="O1080" s="208"/>
      <c r="P1080" s="208"/>
      <c r="Q1080" s="208"/>
      <c r="R1080" s="208"/>
      <c r="S1080" s="208"/>
      <c r="T1080" s="209"/>
      <c r="AT1080" s="203" t="s">
        <v>160</v>
      </c>
      <c r="AU1080" s="203" t="s">
        <v>85</v>
      </c>
      <c r="AV1080" s="13" t="s">
        <v>85</v>
      </c>
      <c r="AW1080" s="13" t="s">
        <v>36</v>
      </c>
      <c r="AX1080" s="13" t="s">
        <v>75</v>
      </c>
      <c r="AY1080" s="203" t="s">
        <v>149</v>
      </c>
    </row>
    <row r="1081" spans="2:51" s="12" customFormat="1" ht="12">
      <c r="B1081" s="195"/>
      <c r="D1081" s="192" t="s">
        <v>160</v>
      </c>
      <c r="E1081" s="196" t="s">
        <v>3</v>
      </c>
      <c r="F1081" s="197" t="s">
        <v>255</v>
      </c>
      <c r="H1081" s="196" t="s">
        <v>3</v>
      </c>
      <c r="I1081" s="198"/>
      <c r="L1081" s="195"/>
      <c r="M1081" s="199"/>
      <c r="N1081" s="200"/>
      <c r="O1081" s="200"/>
      <c r="P1081" s="200"/>
      <c r="Q1081" s="200"/>
      <c r="R1081" s="200"/>
      <c r="S1081" s="200"/>
      <c r="T1081" s="201"/>
      <c r="AT1081" s="196" t="s">
        <v>160</v>
      </c>
      <c r="AU1081" s="196" t="s">
        <v>85</v>
      </c>
      <c r="AV1081" s="12" t="s">
        <v>83</v>
      </c>
      <c r="AW1081" s="12" t="s">
        <v>36</v>
      </c>
      <c r="AX1081" s="12" t="s">
        <v>75</v>
      </c>
      <c r="AY1081" s="196" t="s">
        <v>149</v>
      </c>
    </row>
    <row r="1082" spans="2:51" s="13" customFormat="1" ht="12">
      <c r="B1082" s="202"/>
      <c r="D1082" s="192" t="s">
        <v>160</v>
      </c>
      <c r="E1082" s="203" t="s">
        <v>3</v>
      </c>
      <c r="F1082" s="204" t="s">
        <v>915</v>
      </c>
      <c r="H1082" s="205">
        <v>1.28</v>
      </c>
      <c r="I1082" s="206"/>
      <c r="L1082" s="202"/>
      <c r="M1082" s="207"/>
      <c r="N1082" s="208"/>
      <c r="O1082" s="208"/>
      <c r="P1082" s="208"/>
      <c r="Q1082" s="208"/>
      <c r="R1082" s="208"/>
      <c r="S1082" s="208"/>
      <c r="T1082" s="209"/>
      <c r="AT1082" s="203" t="s">
        <v>160</v>
      </c>
      <c r="AU1082" s="203" t="s">
        <v>85</v>
      </c>
      <c r="AV1082" s="13" t="s">
        <v>85</v>
      </c>
      <c r="AW1082" s="13" t="s">
        <v>36</v>
      </c>
      <c r="AX1082" s="13" t="s">
        <v>75</v>
      </c>
      <c r="AY1082" s="203" t="s">
        <v>149</v>
      </c>
    </row>
    <row r="1083" spans="2:51" s="12" customFormat="1" ht="12">
      <c r="B1083" s="195"/>
      <c r="D1083" s="192" t="s">
        <v>160</v>
      </c>
      <c r="E1083" s="196" t="s">
        <v>3</v>
      </c>
      <c r="F1083" s="197" t="s">
        <v>205</v>
      </c>
      <c r="H1083" s="196" t="s">
        <v>3</v>
      </c>
      <c r="I1083" s="198"/>
      <c r="L1083" s="195"/>
      <c r="M1083" s="199"/>
      <c r="N1083" s="200"/>
      <c r="O1083" s="200"/>
      <c r="P1083" s="200"/>
      <c r="Q1083" s="200"/>
      <c r="R1083" s="200"/>
      <c r="S1083" s="200"/>
      <c r="T1083" s="201"/>
      <c r="AT1083" s="196" t="s">
        <v>160</v>
      </c>
      <c r="AU1083" s="196" t="s">
        <v>85</v>
      </c>
      <c r="AV1083" s="12" t="s">
        <v>83</v>
      </c>
      <c r="AW1083" s="12" t="s">
        <v>36</v>
      </c>
      <c r="AX1083" s="12" t="s">
        <v>75</v>
      </c>
      <c r="AY1083" s="196" t="s">
        <v>149</v>
      </c>
    </row>
    <row r="1084" spans="2:51" s="13" customFormat="1" ht="12">
      <c r="B1084" s="202"/>
      <c r="D1084" s="192" t="s">
        <v>160</v>
      </c>
      <c r="E1084" s="203" t="s">
        <v>3</v>
      </c>
      <c r="F1084" s="204" t="s">
        <v>916</v>
      </c>
      <c r="H1084" s="205">
        <v>-0.344</v>
      </c>
      <c r="I1084" s="206"/>
      <c r="L1084" s="202"/>
      <c r="M1084" s="207"/>
      <c r="N1084" s="208"/>
      <c r="O1084" s="208"/>
      <c r="P1084" s="208"/>
      <c r="Q1084" s="208"/>
      <c r="R1084" s="208"/>
      <c r="S1084" s="208"/>
      <c r="T1084" s="209"/>
      <c r="AT1084" s="203" t="s">
        <v>160</v>
      </c>
      <c r="AU1084" s="203" t="s">
        <v>85</v>
      </c>
      <c r="AV1084" s="13" t="s">
        <v>85</v>
      </c>
      <c r="AW1084" s="13" t="s">
        <v>36</v>
      </c>
      <c r="AX1084" s="13" t="s">
        <v>75</v>
      </c>
      <c r="AY1084" s="203" t="s">
        <v>149</v>
      </c>
    </row>
    <row r="1085" spans="2:51" s="12" customFormat="1" ht="12">
      <c r="B1085" s="195"/>
      <c r="D1085" s="192" t="s">
        <v>160</v>
      </c>
      <c r="E1085" s="196" t="s">
        <v>3</v>
      </c>
      <c r="F1085" s="197" t="s">
        <v>258</v>
      </c>
      <c r="H1085" s="196" t="s">
        <v>3</v>
      </c>
      <c r="I1085" s="198"/>
      <c r="L1085" s="195"/>
      <c r="M1085" s="199"/>
      <c r="N1085" s="200"/>
      <c r="O1085" s="200"/>
      <c r="P1085" s="200"/>
      <c r="Q1085" s="200"/>
      <c r="R1085" s="200"/>
      <c r="S1085" s="200"/>
      <c r="T1085" s="201"/>
      <c r="AT1085" s="196" t="s">
        <v>160</v>
      </c>
      <c r="AU1085" s="196" t="s">
        <v>85</v>
      </c>
      <c r="AV1085" s="12" t="s">
        <v>83</v>
      </c>
      <c r="AW1085" s="12" t="s">
        <v>36</v>
      </c>
      <c r="AX1085" s="12" t="s">
        <v>75</v>
      </c>
      <c r="AY1085" s="196" t="s">
        <v>149</v>
      </c>
    </row>
    <row r="1086" spans="2:51" s="13" customFormat="1" ht="12">
      <c r="B1086" s="202"/>
      <c r="D1086" s="192" t="s">
        <v>160</v>
      </c>
      <c r="E1086" s="203" t="s">
        <v>3</v>
      </c>
      <c r="F1086" s="204" t="s">
        <v>917</v>
      </c>
      <c r="H1086" s="205">
        <v>8.332</v>
      </c>
      <c r="I1086" s="206"/>
      <c r="L1086" s="202"/>
      <c r="M1086" s="207"/>
      <c r="N1086" s="208"/>
      <c r="O1086" s="208"/>
      <c r="P1086" s="208"/>
      <c r="Q1086" s="208"/>
      <c r="R1086" s="208"/>
      <c r="S1086" s="208"/>
      <c r="T1086" s="209"/>
      <c r="AT1086" s="203" t="s">
        <v>160</v>
      </c>
      <c r="AU1086" s="203" t="s">
        <v>85</v>
      </c>
      <c r="AV1086" s="13" t="s">
        <v>85</v>
      </c>
      <c r="AW1086" s="13" t="s">
        <v>36</v>
      </c>
      <c r="AX1086" s="13" t="s">
        <v>75</v>
      </c>
      <c r="AY1086" s="203" t="s">
        <v>149</v>
      </c>
    </row>
    <row r="1087" spans="2:51" s="12" customFormat="1" ht="12">
      <c r="B1087" s="195"/>
      <c r="D1087" s="192" t="s">
        <v>160</v>
      </c>
      <c r="E1087" s="196" t="s">
        <v>3</v>
      </c>
      <c r="F1087" s="197" t="s">
        <v>199</v>
      </c>
      <c r="H1087" s="196" t="s">
        <v>3</v>
      </c>
      <c r="I1087" s="198"/>
      <c r="L1087" s="195"/>
      <c r="M1087" s="199"/>
      <c r="N1087" s="200"/>
      <c r="O1087" s="200"/>
      <c r="P1087" s="200"/>
      <c r="Q1087" s="200"/>
      <c r="R1087" s="200"/>
      <c r="S1087" s="200"/>
      <c r="T1087" s="201"/>
      <c r="AT1087" s="196" t="s">
        <v>160</v>
      </c>
      <c r="AU1087" s="196" t="s">
        <v>85</v>
      </c>
      <c r="AV1087" s="12" t="s">
        <v>83</v>
      </c>
      <c r="AW1087" s="12" t="s">
        <v>36</v>
      </c>
      <c r="AX1087" s="12" t="s">
        <v>75</v>
      </c>
      <c r="AY1087" s="196" t="s">
        <v>149</v>
      </c>
    </row>
    <row r="1088" spans="2:51" s="13" customFormat="1" ht="12">
      <c r="B1088" s="202"/>
      <c r="D1088" s="192" t="s">
        <v>160</v>
      </c>
      <c r="E1088" s="203" t="s">
        <v>3</v>
      </c>
      <c r="F1088" s="204" t="s">
        <v>913</v>
      </c>
      <c r="H1088" s="205">
        <v>10.672</v>
      </c>
      <c r="I1088" s="206"/>
      <c r="L1088" s="202"/>
      <c r="M1088" s="207"/>
      <c r="N1088" s="208"/>
      <c r="O1088" s="208"/>
      <c r="P1088" s="208"/>
      <c r="Q1088" s="208"/>
      <c r="R1088" s="208"/>
      <c r="S1088" s="208"/>
      <c r="T1088" s="209"/>
      <c r="AT1088" s="203" t="s">
        <v>160</v>
      </c>
      <c r="AU1088" s="203" t="s">
        <v>85</v>
      </c>
      <c r="AV1088" s="13" t="s">
        <v>85</v>
      </c>
      <c r="AW1088" s="13" t="s">
        <v>36</v>
      </c>
      <c r="AX1088" s="13" t="s">
        <v>75</v>
      </c>
      <c r="AY1088" s="203" t="s">
        <v>149</v>
      </c>
    </row>
    <row r="1089" spans="2:51" s="13" customFormat="1" ht="12">
      <c r="B1089" s="202"/>
      <c r="D1089" s="192" t="s">
        <v>160</v>
      </c>
      <c r="E1089" s="203" t="s">
        <v>3</v>
      </c>
      <c r="F1089" s="204" t="s">
        <v>918</v>
      </c>
      <c r="H1089" s="205">
        <v>0.984</v>
      </c>
      <c r="I1089" s="206"/>
      <c r="L1089" s="202"/>
      <c r="M1089" s="207"/>
      <c r="N1089" s="208"/>
      <c r="O1089" s="208"/>
      <c r="P1089" s="208"/>
      <c r="Q1089" s="208"/>
      <c r="R1089" s="208"/>
      <c r="S1089" s="208"/>
      <c r="T1089" s="209"/>
      <c r="AT1089" s="203" t="s">
        <v>160</v>
      </c>
      <c r="AU1089" s="203" t="s">
        <v>85</v>
      </c>
      <c r="AV1089" s="13" t="s">
        <v>85</v>
      </c>
      <c r="AW1089" s="13" t="s">
        <v>36</v>
      </c>
      <c r="AX1089" s="13" t="s">
        <v>75</v>
      </c>
      <c r="AY1089" s="203" t="s">
        <v>149</v>
      </c>
    </row>
    <row r="1090" spans="2:51" s="15" customFormat="1" ht="12">
      <c r="B1090" s="228"/>
      <c r="D1090" s="192" t="s">
        <v>160</v>
      </c>
      <c r="E1090" s="229" t="s">
        <v>3</v>
      </c>
      <c r="F1090" s="230" t="s">
        <v>226</v>
      </c>
      <c r="H1090" s="231">
        <v>164.30200000000002</v>
      </c>
      <c r="I1090" s="232"/>
      <c r="L1090" s="228"/>
      <c r="M1090" s="233"/>
      <c r="N1090" s="234"/>
      <c r="O1090" s="234"/>
      <c r="P1090" s="234"/>
      <c r="Q1090" s="234"/>
      <c r="R1090" s="234"/>
      <c r="S1090" s="234"/>
      <c r="T1090" s="235"/>
      <c r="AT1090" s="229" t="s">
        <v>160</v>
      </c>
      <c r="AU1090" s="229" t="s">
        <v>85</v>
      </c>
      <c r="AV1090" s="15" t="s">
        <v>179</v>
      </c>
      <c r="AW1090" s="15" t="s">
        <v>36</v>
      </c>
      <c r="AX1090" s="15" t="s">
        <v>75</v>
      </c>
      <c r="AY1090" s="229" t="s">
        <v>149</v>
      </c>
    </row>
    <row r="1091" spans="2:51" s="12" customFormat="1" ht="12">
      <c r="B1091" s="195"/>
      <c r="D1091" s="192" t="s">
        <v>160</v>
      </c>
      <c r="E1091" s="196" t="s">
        <v>3</v>
      </c>
      <c r="F1091" s="197" t="s">
        <v>899</v>
      </c>
      <c r="H1091" s="196" t="s">
        <v>3</v>
      </c>
      <c r="I1091" s="198"/>
      <c r="L1091" s="195"/>
      <c r="M1091" s="199"/>
      <c r="N1091" s="200"/>
      <c r="O1091" s="200"/>
      <c r="P1091" s="200"/>
      <c r="Q1091" s="200"/>
      <c r="R1091" s="200"/>
      <c r="S1091" s="200"/>
      <c r="T1091" s="201"/>
      <c r="AT1091" s="196" t="s">
        <v>160</v>
      </c>
      <c r="AU1091" s="196" t="s">
        <v>85</v>
      </c>
      <c r="AV1091" s="12" t="s">
        <v>83</v>
      </c>
      <c r="AW1091" s="12" t="s">
        <v>36</v>
      </c>
      <c r="AX1091" s="12" t="s">
        <v>75</v>
      </c>
      <c r="AY1091" s="196" t="s">
        <v>149</v>
      </c>
    </row>
    <row r="1092" spans="2:51" s="13" customFormat="1" ht="12">
      <c r="B1092" s="202"/>
      <c r="D1092" s="192" t="s">
        <v>160</v>
      </c>
      <c r="E1092" s="203" t="s">
        <v>3</v>
      </c>
      <c r="F1092" s="204" t="s">
        <v>919</v>
      </c>
      <c r="H1092" s="205">
        <v>11.501</v>
      </c>
      <c r="I1092" s="206"/>
      <c r="L1092" s="202"/>
      <c r="M1092" s="207"/>
      <c r="N1092" s="208"/>
      <c r="O1092" s="208"/>
      <c r="P1092" s="208"/>
      <c r="Q1092" s="208"/>
      <c r="R1092" s="208"/>
      <c r="S1092" s="208"/>
      <c r="T1092" s="209"/>
      <c r="AT1092" s="203" t="s">
        <v>160</v>
      </c>
      <c r="AU1092" s="203" t="s">
        <v>85</v>
      </c>
      <c r="AV1092" s="13" t="s">
        <v>85</v>
      </c>
      <c r="AW1092" s="13" t="s">
        <v>36</v>
      </c>
      <c r="AX1092" s="13" t="s">
        <v>75</v>
      </c>
      <c r="AY1092" s="203" t="s">
        <v>149</v>
      </c>
    </row>
    <row r="1093" spans="2:51" s="14" customFormat="1" ht="12">
      <c r="B1093" s="210"/>
      <c r="D1093" s="192" t="s">
        <v>160</v>
      </c>
      <c r="E1093" s="211" t="s">
        <v>3</v>
      </c>
      <c r="F1093" s="212" t="s">
        <v>170</v>
      </c>
      <c r="H1093" s="213">
        <v>175.80300000000003</v>
      </c>
      <c r="I1093" s="214"/>
      <c r="L1093" s="210"/>
      <c r="M1093" s="215"/>
      <c r="N1093" s="216"/>
      <c r="O1093" s="216"/>
      <c r="P1093" s="216"/>
      <c r="Q1093" s="216"/>
      <c r="R1093" s="216"/>
      <c r="S1093" s="216"/>
      <c r="T1093" s="217"/>
      <c r="AT1093" s="211" t="s">
        <v>160</v>
      </c>
      <c r="AU1093" s="211" t="s">
        <v>85</v>
      </c>
      <c r="AV1093" s="14" t="s">
        <v>150</v>
      </c>
      <c r="AW1093" s="14" t="s">
        <v>36</v>
      </c>
      <c r="AX1093" s="14" t="s">
        <v>83</v>
      </c>
      <c r="AY1093" s="211" t="s">
        <v>149</v>
      </c>
    </row>
    <row r="1094" spans="2:65" s="1" customFormat="1" ht="24" customHeight="1">
      <c r="B1094" s="178"/>
      <c r="C1094" s="179" t="s">
        <v>920</v>
      </c>
      <c r="D1094" s="179" t="s">
        <v>152</v>
      </c>
      <c r="E1094" s="180" t="s">
        <v>921</v>
      </c>
      <c r="F1094" s="181" t="s">
        <v>922</v>
      </c>
      <c r="G1094" s="182" t="s">
        <v>182</v>
      </c>
      <c r="H1094" s="183">
        <v>175.803</v>
      </c>
      <c r="I1094" s="184"/>
      <c r="J1094" s="185">
        <f>ROUND(I1094*H1094,2)</f>
        <v>0</v>
      </c>
      <c r="K1094" s="181" t="s">
        <v>156</v>
      </c>
      <c r="L1094" s="38"/>
      <c r="M1094" s="186" t="s">
        <v>3</v>
      </c>
      <c r="N1094" s="187" t="s">
        <v>46</v>
      </c>
      <c r="O1094" s="71"/>
      <c r="P1094" s="188">
        <f>O1094*H1094</f>
        <v>0</v>
      </c>
      <c r="Q1094" s="188">
        <v>0</v>
      </c>
      <c r="R1094" s="188">
        <f>Q1094*H1094</f>
        <v>0</v>
      </c>
      <c r="S1094" s="188">
        <v>0</v>
      </c>
      <c r="T1094" s="189">
        <f>S1094*H1094</f>
        <v>0</v>
      </c>
      <c r="AR1094" s="190" t="s">
        <v>295</v>
      </c>
      <c r="AT1094" s="190" t="s">
        <v>152</v>
      </c>
      <c r="AU1094" s="190" t="s">
        <v>85</v>
      </c>
      <c r="AY1094" s="19" t="s">
        <v>149</v>
      </c>
      <c r="BE1094" s="191">
        <f>IF(N1094="základní",J1094,0)</f>
        <v>0</v>
      </c>
      <c r="BF1094" s="191">
        <f>IF(N1094="snížená",J1094,0)</f>
        <v>0</v>
      </c>
      <c r="BG1094" s="191">
        <f>IF(N1094="zákl. přenesená",J1094,0)</f>
        <v>0</v>
      </c>
      <c r="BH1094" s="191">
        <f>IF(N1094="sníž. přenesená",J1094,0)</f>
        <v>0</v>
      </c>
      <c r="BI1094" s="191">
        <f>IF(N1094="nulová",J1094,0)</f>
        <v>0</v>
      </c>
      <c r="BJ1094" s="19" t="s">
        <v>83</v>
      </c>
      <c r="BK1094" s="191">
        <f>ROUND(I1094*H1094,2)</f>
        <v>0</v>
      </c>
      <c r="BL1094" s="19" t="s">
        <v>295</v>
      </c>
      <c r="BM1094" s="190" t="s">
        <v>923</v>
      </c>
    </row>
    <row r="1095" spans="2:63" s="11" customFormat="1" ht="25.9" customHeight="1">
      <c r="B1095" s="165"/>
      <c r="D1095" s="166" t="s">
        <v>74</v>
      </c>
      <c r="E1095" s="167" t="s">
        <v>171</v>
      </c>
      <c r="F1095" s="167" t="s">
        <v>924</v>
      </c>
      <c r="I1095" s="168"/>
      <c r="J1095" s="169">
        <f>BK1095</f>
        <v>0</v>
      </c>
      <c r="L1095" s="165"/>
      <c r="M1095" s="170"/>
      <c r="N1095" s="171"/>
      <c r="O1095" s="171"/>
      <c r="P1095" s="172">
        <f>P1096</f>
        <v>0</v>
      </c>
      <c r="Q1095" s="171"/>
      <c r="R1095" s="172">
        <f>R1096</f>
        <v>0.0076359999999999996</v>
      </c>
      <c r="S1095" s="171"/>
      <c r="T1095" s="173">
        <f>T1096</f>
        <v>0</v>
      </c>
      <c r="AR1095" s="166" t="s">
        <v>179</v>
      </c>
      <c r="AT1095" s="174" t="s">
        <v>74</v>
      </c>
      <c r="AU1095" s="174" t="s">
        <v>75</v>
      </c>
      <c r="AY1095" s="166" t="s">
        <v>149</v>
      </c>
      <c r="BK1095" s="175">
        <f>BK1096</f>
        <v>0</v>
      </c>
    </row>
    <row r="1096" spans="2:63" s="11" customFormat="1" ht="22.8" customHeight="1">
      <c r="B1096" s="165"/>
      <c r="D1096" s="166" t="s">
        <v>74</v>
      </c>
      <c r="E1096" s="176" t="s">
        <v>925</v>
      </c>
      <c r="F1096" s="176" t="s">
        <v>926</v>
      </c>
      <c r="I1096" s="168"/>
      <c r="J1096" s="177">
        <f>BK1096</f>
        <v>0</v>
      </c>
      <c r="L1096" s="165"/>
      <c r="M1096" s="170"/>
      <c r="N1096" s="171"/>
      <c r="O1096" s="171"/>
      <c r="P1096" s="172">
        <f>SUM(P1097:P1121)</f>
        <v>0</v>
      </c>
      <c r="Q1096" s="171"/>
      <c r="R1096" s="172">
        <f>SUM(R1097:R1121)</f>
        <v>0.0076359999999999996</v>
      </c>
      <c r="S1096" s="171"/>
      <c r="T1096" s="173">
        <f>SUM(T1097:T1121)</f>
        <v>0</v>
      </c>
      <c r="AR1096" s="166" t="s">
        <v>179</v>
      </c>
      <c r="AT1096" s="174" t="s">
        <v>74</v>
      </c>
      <c r="AU1096" s="174" t="s">
        <v>83</v>
      </c>
      <c r="AY1096" s="166" t="s">
        <v>149</v>
      </c>
      <c r="BK1096" s="175">
        <f>SUM(BK1097:BK1121)</f>
        <v>0</v>
      </c>
    </row>
    <row r="1097" spans="2:65" s="1" customFormat="1" ht="24" customHeight="1">
      <c r="B1097" s="178"/>
      <c r="C1097" s="179" t="s">
        <v>927</v>
      </c>
      <c r="D1097" s="179" t="s">
        <v>152</v>
      </c>
      <c r="E1097" s="180" t="s">
        <v>928</v>
      </c>
      <c r="F1097" s="181" t="s">
        <v>929</v>
      </c>
      <c r="G1097" s="182" t="s">
        <v>174</v>
      </c>
      <c r="H1097" s="183">
        <v>1</v>
      </c>
      <c r="I1097" s="184"/>
      <c r="J1097" s="185">
        <f>ROUND(I1097*H1097,2)</f>
        <v>0</v>
      </c>
      <c r="K1097" s="181" t="s">
        <v>156</v>
      </c>
      <c r="L1097" s="38"/>
      <c r="M1097" s="186" t="s">
        <v>3</v>
      </c>
      <c r="N1097" s="187" t="s">
        <v>46</v>
      </c>
      <c r="O1097" s="71"/>
      <c r="P1097" s="188">
        <f>O1097*H1097</f>
        <v>0</v>
      </c>
      <c r="Q1097" s="188">
        <v>0</v>
      </c>
      <c r="R1097" s="188">
        <f>Q1097*H1097</f>
        <v>0</v>
      </c>
      <c r="S1097" s="188">
        <v>0</v>
      </c>
      <c r="T1097" s="189">
        <f>S1097*H1097</f>
        <v>0</v>
      </c>
      <c r="AR1097" s="190" t="s">
        <v>570</v>
      </c>
      <c r="AT1097" s="190" t="s">
        <v>152</v>
      </c>
      <c r="AU1097" s="190" t="s">
        <v>85</v>
      </c>
      <c r="AY1097" s="19" t="s">
        <v>149</v>
      </c>
      <c r="BE1097" s="191">
        <f>IF(N1097="základní",J1097,0)</f>
        <v>0</v>
      </c>
      <c r="BF1097" s="191">
        <f>IF(N1097="snížená",J1097,0)</f>
        <v>0</v>
      </c>
      <c r="BG1097" s="191">
        <f>IF(N1097="zákl. přenesená",J1097,0)</f>
        <v>0</v>
      </c>
      <c r="BH1097" s="191">
        <f>IF(N1097="sníž. přenesená",J1097,0)</f>
        <v>0</v>
      </c>
      <c r="BI1097" s="191">
        <f>IF(N1097="nulová",J1097,0)</f>
        <v>0</v>
      </c>
      <c r="BJ1097" s="19" t="s">
        <v>83</v>
      </c>
      <c r="BK1097" s="191">
        <f>ROUND(I1097*H1097,2)</f>
        <v>0</v>
      </c>
      <c r="BL1097" s="19" t="s">
        <v>570</v>
      </c>
      <c r="BM1097" s="190" t="s">
        <v>930</v>
      </c>
    </row>
    <row r="1098" spans="2:47" s="1" customFormat="1" ht="12">
      <c r="B1098" s="38"/>
      <c r="D1098" s="192" t="s">
        <v>158</v>
      </c>
      <c r="F1098" s="193" t="s">
        <v>931</v>
      </c>
      <c r="I1098" s="123"/>
      <c r="L1098" s="38"/>
      <c r="M1098" s="194"/>
      <c r="N1098" s="71"/>
      <c r="O1098" s="71"/>
      <c r="P1098" s="71"/>
      <c r="Q1098" s="71"/>
      <c r="R1098" s="71"/>
      <c r="S1098" s="71"/>
      <c r="T1098" s="72"/>
      <c r="AT1098" s="19" t="s">
        <v>158</v>
      </c>
      <c r="AU1098" s="19" t="s">
        <v>85</v>
      </c>
    </row>
    <row r="1099" spans="2:51" s="12" customFormat="1" ht="12">
      <c r="B1099" s="195"/>
      <c r="D1099" s="192" t="s">
        <v>160</v>
      </c>
      <c r="E1099" s="196" t="s">
        <v>3</v>
      </c>
      <c r="F1099" s="197" t="s">
        <v>932</v>
      </c>
      <c r="H1099" s="196" t="s">
        <v>3</v>
      </c>
      <c r="I1099" s="198"/>
      <c r="L1099" s="195"/>
      <c r="M1099" s="199"/>
      <c r="N1099" s="200"/>
      <c r="O1099" s="200"/>
      <c r="P1099" s="200"/>
      <c r="Q1099" s="200"/>
      <c r="R1099" s="200"/>
      <c r="S1099" s="200"/>
      <c r="T1099" s="201"/>
      <c r="AT1099" s="196" t="s">
        <v>160</v>
      </c>
      <c r="AU1099" s="196" t="s">
        <v>85</v>
      </c>
      <c r="AV1099" s="12" t="s">
        <v>83</v>
      </c>
      <c r="AW1099" s="12" t="s">
        <v>36</v>
      </c>
      <c r="AX1099" s="12" t="s">
        <v>75</v>
      </c>
      <c r="AY1099" s="196" t="s">
        <v>149</v>
      </c>
    </row>
    <row r="1100" spans="2:51" s="13" customFormat="1" ht="12">
      <c r="B1100" s="202"/>
      <c r="D1100" s="192" t="s">
        <v>160</v>
      </c>
      <c r="E1100" s="203" t="s">
        <v>3</v>
      </c>
      <c r="F1100" s="204" t="s">
        <v>83</v>
      </c>
      <c r="H1100" s="205">
        <v>1</v>
      </c>
      <c r="I1100" s="206"/>
      <c r="L1100" s="202"/>
      <c r="M1100" s="207"/>
      <c r="N1100" s="208"/>
      <c r="O1100" s="208"/>
      <c r="P1100" s="208"/>
      <c r="Q1100" s="208"/>
      <c r="R1100" s="208"/>
      <c r="S1100" s="208"/>
      <c r="T1100" s="209"/>
      <c r="AT1100" s="203" t="s">
        <v>160</v>
      </c>
      <c r="AU1100" s="203" t="s">
        <v>85</v>
      </c>
      <c r="AV1100" s="13" t="s">
        <v>85</v>
      </c>
      <c r="AW1100" s="13" t="s">
        <v>36</v>
      </c>
      <c r="AX1100" s="13" t="s">
        <v>83</v>
      </c>
      <c r="AY1100" s="203" t="s">
        <v>149</v>
      </c>
    </row>
    <row r="1101" spans="2:65" s="1" customFormat="1" ht="24" customHeight="1">
      <c r="B1101" s="178"/>
      <c r="C1101" s="179" t="s">
        <v>933</v>
      </c>
      <c r="D1101" s="179" t="s">
        <v>152</v>
      </c>
      <c r="E1101" s="180" t="s">
        <v>934</v>
      </c>
      <c r="F1101" s="181" t="s">
        <v>935</v>
      </c>
      <c r="G1101" s="182" t="s">
        <v>155</v>
      </c>
      <c r="H1101" s="183">
        <v>9.2</v>
      </c>
      <c r="I1101" s="184"/>
      <c r="J1101" s="185">
        <f>ROUND(I1101*H1101,2)</f>
        <v>0</v>
      </c>
      <c r="K1101" s="181" t="s">
        <v>156</v>
      </c>
      <c r="L1101" s="38"/>
      <c r="M1101" s="186" t="s">
        <v>3</v>
      </c>
      <c r="N1101" s="187" t="s">
        <v>46</v>
      </c>
      <c r="O1101" s="71"/>
      <c r="P1101" s="188">
        <f>O1101*H1101</f>
        <v>0</v>
      </c>
      <c r="Q1101" s="188">
        <v>0</v>
      </c>
      <c r="R1101" s="188">
        <f>Q1101*H1101</f>
        <v>0</v>
      </c>
      <c r="S1101" s="188">
        <v>0</v>
      </c>
      <c r="T1101" s="189">
        <f>S1101*H1101</f>
        <v>0</v>
      </c>
      <c r="AR1101" s="190" t="s">
        <v>570</v>
      </c>
      <c r="AT1101" s="190" t="s">
        <v>152</v>
      </c>
      <c r="AU1101" s="190" t="s">
        <v>85</v>
      </c>
      <c r="AY1101" s="19" t="s">
        <v>149</v>
      </c>
      <c r="BE1101" s="191">
        <f>IF(N1101="základní",J1101,0)</f>
        <v>0</v>
      </c>
      <c r="BF1101" s="191">
        <f>IF(N1101="snížená",J1101,0)</f>
        <v>0</v>
      </c>
      <c r="BG1101" s="191">
        <f>IF(N1101="zákl. přenesená",J1101,0)</f>
        <v>0</v>
      </c>
      <c r="BH1101" s="191">
        <f>IF(N1101="sníž. přenesená",J1101,0)</f>
        <v>0</v>
      </c>
      <c r="BI1101" s="191">
        <f>IF(N1101="nulová",J1101,0)</f>
        <v>0</v>
      </c>
      <c r="BJ1101" s="19" t="s">
        <v>83</v>
      </c>
      <c r="BK1101" s="191">
        <f>ROUND(I1101*H1101,2)</f>
        <v>0</v>
      </c>
      <c r="BL1101" s="19" t="s">
        <v>570</v>
      </c>
      <c r="BM1101" s="190" t="s">
        <v>936</v>
      </c>
    </row>
    <row r="1102" spans="2:47" s="1" customFormat="1" ht="12">
      <c r="B1102" s="38"/>
      <c r="D1102" s="192" t="s">
        <v>158</v>
      </c>
      <c r="F1102" s="193" t="s">
        <v>931</v>
      </c>
      <c r="I1102" s="123"/>
      <c r="L1102" s="38"/>
      <c r="M1102" s="194"/>
      <c r="N1102" s="71"/>
      <c r="O1102" s="71"/>
      <c r="P1102" s="71"/>
      <c r="Q1102" s="71"/>
      <c r="R1102" s="71"/>
      <c r="S1102" s="71"/>
      <c r="T1102" s="72"/>
      <c r="AT1102" s="19" t="s">
        <v>158</v>
      </c>
      <c r="AU1102" s="19" t="s">
        <v>85</v>
      </c>
    </row>
    <row r="1103" spans="2:51" s="12" customFormat="1" ht="12">
      <c r="B1103" s="195"/>
      <c r="D1103" s="192" t="s">
        <v>160</v>
      </c>
      <c r="E1103" s="196" t="s">
        <v>3</v>
      </c>
      <c r="F1103" s="197" t="s">
        <v>161</v>
      </c>
      <c r="H1103" s="196" t="s">
        <v>3</v>
      </c>
      <c r="I1103" s="198"/>
      <c r="L1103" s="195"/>
      <c r="M1103" s="199"/>
      <c r="N1103" s="200"/>
      <c r="O1103" s="200"/>
      <c r="P1103" s="200"/>
      <c r="Q1103" s="200"/>
      <c r="R1103" s="200"/>
      <c r="S1103" s="200"/>
      <c r="T1103" s="201"/>
      <c r="AT1103" s="196" t="s">
        <v>160</v>
      </c>
      <c r="AU1103" s="196" t="s">
        <v>85</v>
      </c>
      <c r="AV1103" s="12" t="s">
        <v>83</v>
      </c>
      <c r="AW1103" s="12" t="s">
        <v>36</v>
      </c>
      <c r="AX1103" s="12" t="s">
        <v>75</v>
      </c>
      <c r="AY1103" s="196" t="s">
        <v>149</v>
      </c>
    </row>
    <row r="1104" spans="2:51" s="12" customFormat="1" ht="12">
      <c r="B1104" s="195"/>
      <c r="D1104" s="192" t="s">
        <v>160</v>
      </c>
      <c r="E1104" s="196" t="s">
        <v>3</v>
      </c>
      <c r="F1104" s="197" t="s">
        <v>937</v>
      </c>
      <c r="H1104" s="196" t="s">
        <v>3</v>
      </c>
      <c r="I1104" s="198"/>
      <c r="L1104" s="195"/>
      <c r="M1104" s="199"/>
      <c r="N1104" s="200"/>
      <c r="O1104" s="200"/>
      <c r="P1104" s="200"/>
      <c r="Q1104" s="200"/>
      <c r="R1104" s="200"/>
      <c r="S1104" s="200"/>
      <c r="T1104" s="201"/>
      <c r="AT1104" s="196" t="s">
        <v>160</v>
      </c>
      <c r="AU1104" s="196" t="s">
        <v>85</v>
      </c>
      <c r="AV1104" s="12" t="s">
        <v>83</v>
      </c>
      <c r="AW1104" s="12" t="s">
        <v>36</v>
      </c>
      <c r="AX1104" s="12" t="s">
        <v>75</v>
      </c>
      <c r="AY1104" s="196" t="s">
        <v>149</v>
      </c>
    </row>
    <row r="1105" spans="2:51" s="13" customFormat="1" ht="12">
      <c r="B1105" s="202"/>
      <c r="D1105" s="192" t="s">
        <v>160</v>
      </c>
      <c r="E1105" s="203" t="s">
        <v>3</v>
      </c>
      <c r="F1105" s="204" t="s">
        <v>179</v>
      </c>
      <c r="H1105" s="205">
        <v>3</v>
      </c>
      <c r="I1105" s="206"/>
      <c r="L1105" s="202"/>
      <c r="M1105" s="207"/>
      <c r="N1105" s="208"/>
      <c r="O1105" s="208"/>
      <c r="P1105" s="208"/>
      <c r="Q1105" s="208"/>
      <c r="R1105" s="208"/>
      <c r="S1105" s="208"/>
      <c r="T1105" s="209"/>
      <c r="AT1105" s="203" t="s">
        <v>160</v>
      </c>
      <c r="AU1105" s="203" t="s">
        <v>85</v>
      </c>
      <c r="AV1105" s="13" t="s">
        <v>85</v>
      </c>
      <c r="AW1105" s="13" t="s">
        <v>36</v>
      </c>
      <c r="AX1105" s="13" t="s">
        <v>75</v>
      </c>
      <c r="AY1105" s="203" t="s">
        <v>149</v>
      </c>
    </row>
    <row r="1106" spans="2:51" s="12" customFormat="1" ht="12">
      <c r="B1106" s="195"/>
      <c r="D1106" s="192" t="s">
        <v>160</v>
      </c>
      <c r="E1106" s="196" t="s">
        <v>3</v>
      </c>
      <c r="F1106" s="197" t="s">
        <v>938</v>
      </c>
      <c r="H1106" s="196" t="s">
        <v>3</v>
      </c>
      <c r="I1106" s="198"/>
      <c r="L1106" s="195"/>
      <c r="M1106" s="199"/>
      <c r="N1106" s="200"/>
      <c r="O1106" s="200"/>
      <c r="P1106" s="200"/>
      <c r="Q1106" s="200"/>
      <c r="R1106" s="200"/>
      <c r="S1106" s="200"/>
      <c r="T1106" s="201"/>
      <c r="AT1106" s="196" t="s">
        <v>160</v>
      </c>
      <c r="AU1106" s="196" t="s">
        <v>85</v>
      </c>
      <c r="AV1106" s="12" t="s">
        <v>83</v>
      </c>
      <c r="AW1106" s="12" t="s">
        <v>36</v>
      </c>
      <c r="AX1106" s="12" t="s">
        <v>75</v>
      </c>
      <c r="AY1106" s="196" t="s">
        <v>149</v>
      </c>
    </row>
    <row r="1107" spans="2:51" s="13" customFormat="1" ht="12">
      <c r="B1107" s="202"/>
      <c r="D1107" s="192" t="s">
        <v>160</v>
      </c>
      <c r="E1107" s="203" t="s">
        <v>3</v>
      </c>
      <c r="F1107" s="204" t="s">
        <v>939</v>
      </c>
      <c r="H1107" s="205">
        <v>6</v>
      </c>
      <c r="I1107" s="206"/>
      <c r="L1107" s="202"/>
      <c r="M1107" s="207"/>
      <c r="N1107" s="208"/>
      <c r="O1107" s="208"/>
      <c r="P1107" s="208"/>
      <c r="Q1107" s="208"/>
      <c r="R1107" s="208"/>
      <c r="S1107" s="208"/>
      <c r="T1107" s="209"/>
      <c r="AT1107" s="203" t="s">
        <v>160</v>
      </c>
      <c r="AU1107" s="203" t="s">
        <v>85</v>
      </c>
      <c r="AV1107" s="13" t="s">
        <v>85</v>
      </c>
      <c r="AW1107" s="13" t="s">
        <v>36</v>
      </c>
      <c r="AX1107" s="13" t="s">
        <v>75</v>
      </c>
      <c r="AY1107" s="203" t="s">
        <v>149</v>
      </c>
    </row>
    <row r="1108" spans="2:51" s="12" customFormat="1" ht="12">
      <c r="B1108" s="195"/>
      <c r="D1108" s="192" t="s">
        <v>160</v>
      </c>
      <c r="E1108" s="196" t="s">
        <v>3</v>
      </c>
      <c r="F1108" s="197" t="s">
        <v>940</v>
      </c>
      <c r="H1108" s="196" t="s">
        <v>3</v>
      </c>
      <c r="I1108" s="198"/>
      <c r="L1108" s="195"/>
      <c r="M1108" s="199"/>
      <c r="N1108" s="200"/>
      <c r="O1108" s="200"/>
      <c r="P1108" s="200"/>
      <c r="Q1108" s="200"/>
      <c r="R1108" s="200"/>
      <c r="S1108" s="200"/>
      <c r="T1108" s="201"/>
      <c r="AT1108" s="196" t="s">
        <v>160</v>
      </c>
      <c r="AU1108" s="196" t="s">
        <v>85</v>
      </c>
      <c r="AV1108" s="12" t="s">
        <v>83</v>
      </c>
      <c r="AW1108" s="12" t="s">
        <v>36</v>
      </c>
      <c r="AX1108" s="12" t="s">
        <v>75</v>
      </c>
      <c r="AY1108" s="196" t="s">
        <v>149</v>
      </c>
    </row>
    <row r="1109" spans="2:51" s="12" customFormat="1" ht="12">
      <c r="B1109" s="195"/>
      <c r="D1109" s="192" t="s">
        <v>160</v>
      </c>
      <c r="E1109" s="196" t="s">
        <v>3</v>
      </c>
      <c r="F1109" s="197" t="s">
        <v>941</v>
      </c>
      <c r="H1109" s="196" t="s">
        <v>3</v>
      </c>
      <c r="I1109" s="198"/>
      <c r="L1109" s="195"/>
      <c r="M1109" s="199"/>
      <c r="N1109" s="200"/>
      <c r="O1109" s="200"/>
      <c r="P1109" s="200"/>
      <c r="Q1109" s="200"/>
      <c r="R1109" s="200"/>
      <c r="S1109" s="200"/>
      <c r="T1109" s="201"/>
      <c r="AT1109" s="196" t="s">
        <v>160</v>
      </c>
      <c r="AU1109" s="196" t="s">
        <v>85</v>
      </c>
      <c r="AV1109" s="12" t="s">
        <v>83</v>
      </c>
      <c r="AW1109" s="12" t="s">
        <v>36</v>
      </c>
      <c r="AX1109" s="12" t="s">
        <v>75</v>
      </c>
      <c r="AY1109" s="196" t="s">
        <v>149</v>
      </c>
    </row>
    <row r="1110" spans="2:51" s="13" customFormat="1" ht="12">
      <c r="B1110" s="202"/>
      <c r="D1110" s="192" t="s">
        <v>160</v>
      </c>
      <c r="E1110" s="203" t="s">
        <v>3</v>
      </c>
      <c r="F1110" s="204" t="s">
        <v>942</v>
      </c>
      <c r="H1110" s="205">
        <v>0.2</v>
      </c>
      <c r="I1110" s="206"/>
      <c r="L1110" s="202"/>
      <c r="M1110" s="207"/>
      <c r="N1110" s="208"/>
      <c r="O1110" s="208"/>
      <c r="P1110" s="208"/>
      <c r="Q1110" s="208"/>
      <c r="R1110" s="208"/>
      <c r="S1110" s="208"/>
      <c r="T1110" s="209"/>
      <c r="AT1110" s="203" t="s">
        <v>160</v>
      </c>
      <c r="AU1110" s="203" t="s">
        <v>85</v>
      </c>
      <c r="AV1110" s="13" t="s">
        <v>85</v>
      </c>
      <c r="AW1110" s="13" t="s">
        <v>36</v>
      </c>
      <c r="AX1110" s="13" t="s">
        <v>75</v>
      </c>
      <c r="AY1110" s="203" t="s">
        <v>149</v>
      </c>
    </row>
    <row r="1111" spans="2:51" s="14" customFormat="1" ht="12">
      <c r="B1111" s="210"/>
      <c r="D1111" s="192" t="s">
        <v>160</v>
      </c>
      <c r="E1111" s="211" t="s">
        <v>3</v>
      </c>
      <c r="F1111" s="212" t="s">
        <v>170</v>
      </c>
      <c r="H1111" s="213">
        <v>9.2</v>
      </c>
      <c r="I1111" s="214"/>
      <c r="L1111" s="210"/>
      <c r="M1111" s="215"/>
      <c r="N1111" s="216"/>
      <c r="O1111" s="216"/>
      <c r="P1111" s="216"/>
      <c r="Q1111" s="216"/>
      <c r="R1111" s="216"/>
      <c r="S1111" s="216"/>
      <c r="T1111" s="217"/>
      <c r="AT1111" s="211" t="s">
        <v>160</v>
      </c>
      <c r="AU1111" s="211" t="s">
        <v>85</v>
      </c>
      <c r="AV1111" s="14" t="s">
        <v>150</v>
      </c>
      <c r="AW1111" s="14" t="s">
        <v>36</v>
      </c>
      <c r="AX1111" s="14" t="s">
        <v>83</v>
      </c>
      <c r="AY1111" s="211" t="s">
        <v>149</v>
      </c>
    </row>
    <row r="1112" spans="2:65" s="1" customFormat="1" ht="16.5" customHeight="1">
      <c r="B1112" s="178"/>
      <c r="C1112" s="179" t="s">
        <v>943</v>
      </c>
      <c r="D1112" s="179" t="s">
        <v>152</v>
      </c>
      <c r="E1112" s="180" t="s">
        <v>944</v>
      </c>
      <c r="F1112" s="181" t="s">
        <v>945</v>
      </c>
      <c r="G1112" s="182" t="s">
        <v>155</v>
      </c>
      <c r="H1112" s="183">
        <v>9.2</v>
      </c>
      <c r="I1112" s="184"/>
      <c r="J1112" s="185">
        <f>ROUND(I1112*H1112,2)</f>
        <v>0</v>
      </c>
      <c r="K1112" s="181" t="s">
        <v>156</v>
      </c>
      <c r="L1112" s="38"/>
      <c r="M1112" s="186" t="s">
        <v>3</v>
      </c>
      <c r="N1112" s="187" t="s">
        <v>46</v>
      </c>
      <c r="O1112" s="71"/>
      <c r="P1112" s="188">
        <f>O1112*H1112</f>
        <v>0</v>
      </c>
      <c r="Q1112" s="188">
        <v>0.00083</v>
      </c>
      <c r="R1112" s="188">
        <f>Q1112*H1112</f>
        <v>0.0076359999999999996</v>
      </c>
      <c r="S1112" s="188">
        <v>0</v>
      </c>
      <c r="T1112" s="189">
        <f>S1112*H1112</f>
        <v>0</v>
      </c>
      <c r="AR1112" s="190" t="s">
        <v>570</v>
      </c>
      <c r="AT1112" s="190" t="s">
        <v>152</v>
      </c>
      <c r="AU1112" s="190" t="s">
        <v>85</v>
      </c>
      <c r="AY1112" s="19" t="s">
        <v>149</v>
      </c>
      <c r="BE1112" s="191">
        <f>IF(N1112="základní",J1112,0)</f>
        <v>0</v>
      </c>
      <c r="BF1112" s="191">
        <f>IF(N1112="snížená",J1112,0)</f>
        <v>0</v>
      </c>
      <c r="BG1112" s="191">
        <f>IF(N1112="zákl. přenesená",J1112,0)</f>
        <v>0</v>
      </c>
      <c r="BH1112" s="191">
        <f>IF(N1112="sníž. přenesená",J1112,0)</f>
        <v>0</v>
      </c>
      <c r="BI1112" s="191">
        <f>IF(N1112="nulová",J1112,0)</f>
        <v>0</v>
      </c>
      <c r="BJ1112" s="19" t="s">
        <v>83</v>
      </c>
      <c r="BK1112" s="191">
        <f>ROUND(I1112*H1112,2)</f>
        <v>0</v>
      </c>
      <c r="BL1112" s="19" t="s">
        <v>570</v>
      </c>
      <c r="BM1112" s="190" t="s">
        <v>946</v>
      </c>
    </row>
    <row r="1113" spans="2:51" s="12" customFormat="1" ht="12">
      <c r="B1113" s="195"/>
      <c r="D1113" s="192" t="s">
        <v>160</v>
      </c>
      <c r="E1113" s="196" t="s">
        <v>3</v>
      </c>
      <c r="F1113" s="197" t="s">
        <v>161</v>
      </c>
      <c r="H1113" s="196" t="s">
        <v>3</v>
      </c>
      <c r="I1113" s="198"/>
      <c r="L1113" s="195"/>
      <c r="M1113" s="199"/>
      <c r="N1113" s="200"/>
      <c r="O1113" s="200"/>
      <c r="P1113" s="200"/>
      <c r="Q1113" s="200"/>
      <c r="R1113" s="200"/>
      <c r="S1113" s="200"/>
      <c r="T1113" s="201"/>
      <c r="AT1113" s="196" t="s">
        <v>160</v>
      </c>
      <c r="AU1113" s="196" t="s">
        <v>85</v>
      </c>
      <c r="AV1113" s="12" t="s">
        <v>83</v>
      </c>
      <c r="AW1113" s="12" t="s">
        <v>36</v>
      </c>
      <c r="AX1113" s="12" t="s">
        <v>75</v>
      </c>
      <c r="AY1113" s="196" t="s">
        <v>149</v>
      </c>
    </row>
    <row r="1114" spans="2:51" s="12" customFormat="1" ht="12">
      <c r="B1114" s="195"/>
      <c r="D1114" s="192" t="s">
        <v>160</v>
      </c>
      <c r="E1114" s="196" t="s">
        <v>3</v>
      </c>
      <c r="F1114" s="197" t="s">
        <v>937</v>
      </c>
      <c r="H1114" s="196" t="s">
        <v>3</v>
      </c>
      <c r="I1114" s="198"/>
      <c r="L1114" s="195"/>
      <c r="M1114" s="199"/>
      <c r="N1114" s="200"/>
      <c r="O1114" s="200"/>
      <c r="P1114" s="200"/>
      <c r="Q1114" s="200"/>
      <c r="R1114" s="200"/>
      <c r="S1114" s="200"/>
      <c r="T1114" s="201"/>
      <c r="AT1114" s="196" t="s">
        <v>160</v>
      </c>
      <c r="AU1114" s="196" t="s">
        <v>85</v>
      </c>
      <c r="AV1114" s="12" t="s">
        <v>83</v>
      </c>
      <c r="AW1114" s="12" t="s">
        <v>36</v>
      </c>
      <c r="AX1114" s="12" t="s">
        <v>75</v>
      </c>
      <c r="AY1114" s="196" t="s">
        <v>149</v>
      </c>
    </row>
    <row r="1115" spans="2:51" s="13" customFormat="1" ht="12">
      <c r="B1115" s="202"/>
      <c r="D1115" s="192" t="s">
        <v>160</v>
      </c>
      <c r="E1115" s="203" t="s">
        <v>3</v>
      </c>
      <c r="F1115" s="204" t="s">
        <v>179</v>
      </c>
      <c r="H1115" s="205">
        <v>3</v>
      </c>
      <c r="I1115" s="206"/>
      <c r="L1115" s="202"/>
      <c r="M1115" s="207"/>
      <c r="N1115" s="208"/>
      <c r="O1115" s="208"/>
      <c r="P1115" s="208"/>
      <c r="Q1115" s="208"/>
      <c r="R1115" s="208"/>
      <c r="S1115" s="208"/>
      <c r="T1115" s="209"/>
      <c r="AT1115" s="203" t="s">
        <v>160</v>
      </c>
      <c r="AU1115" s="203" t="s">
        <v>85</v>
      </c>
      <c r="AV1115" s="13" t="s">
        <v>85</v>
      </c>
      <c r="AW1115" s="13" t="s">
        <v>36</v>
      </c>
      <c r="AX1115" s="13" t="s">
        <v>75</v>
      </c>
      <c r="AY1115" s="203" t="s">
        <v>149</v>
      </c>
    </row>
    <row r="1116" spans="2:51" s="12" customFormat="1" ht="12">
      <c r="B1116" s="195"/>
      <c r="D1116" s="192" t="s">
        <v>160</v>
      </c>
      <c r="E1116" s="196" t="s">
        <v>3</v>
      </c>
      <c r="F1116" s="197" t="s">
        <v>938</v>
      </c>
      <c r="H1116" s="196" t="s">
        <v>3</v>
      </c>
      <c r="I1116" s="198"/>
      <c r="L1116" s="195"/>
      <c r="M1116" s="199"/>
      <c r="N1116" s="200"/>
      <c r="O1116" s="200"/>
      <c r="P1116" s="200"/>
      <c r="Q1116" s="200"/>
      <c r="R1116" s="200"/>
      <c r="S1116" s="200"/>
      <c r="T1116" s="201"/>
      <c r="AT1116" s="196" t="s">
        <v>160</v>
      </c>
      <c r="AU1116" s="196" t="s">
        <v>85</v>
      </c>
      <c r="AV1116" s="12" t="s">
        <v>83</v>
      </c>
      <c r="AW1116" s="12" t="s">
        <v>36</v>
      </c>
      <c r="AX1116" s="12" t="s">
        <v>75</v>
      </c>
      <c r="AY1116" s="196" t="s">
        <v>149</v>
      </c>
    </row>
    <row r="1117" spans="2:51" s="13" customFormat="1" ht="12">
      <c r="B1117" s="202"/>
      <c r="D1117" s="192" t="s">
        <v>160</v>
      </c>
      <c r="E1117" s="203" t="s">
        <v>3</v>
      </c>
      <c r="F1117" s="204" t="s">
        <v>939</v>
      </c>
      <c r="H1117" s="205">
        <v>6</v>
      </c>
      <c r="I1117" s="206"/>
      <c r="L1117" s="202"/>
      <c r="M1117" s="207"/>
      <c r="N1117" s="208"/>
      <c r="O1117" s="208"/>
      <c r="P1117" s="208"/>
      <c r="Q1117" s="208"/>
      <c r="R1117" s="208"/>
      <c r="S1117" s="208"/>
      <c r="T1117" s="209"/>
      <c r="AT1117" s="203" t="s">
        <v>160</v>
      </c>
      <c r="AU1117" s="203" t="s">
        <v>85</v>
      </c>
      <c r="AV1117" s="13" t="s">
        <v>85</v>
      </c>
      <c r="AW1117" s="13" t="s">
        <v>36</v>
      </c>
      <c r="AX1117" s="13" t="s">
        <v>75</v>
      </c>
      <c r="AY1117" s="203" t="s">
        <v>149</v>
      </c>
    </row>
    <row r="1118" spans="2:51" s="12" customFormat="1" ht="12">
      <c r="B1118" s="195"/>
      <c r="D1118" s="192" t="s">
        <v>160</v>
      </c>
      <c r="E1118" s="196" t="s">
        <v>3</v>
      </c>
      <c r="F1118" s="197" t="s">
        <v>940</v>
      </c>
      <c r="H1118" s="196" t="s">
        <v>3</v>
      </c>
      <c r="I1118" s="198"/>
      <c r="L1118" s="195"/>
      <c r="M1118" s="199"/>
      <c r="N1118" s="200"/>
      <c r="O1118" s="200"/>
      <c r="P1118" s="200"/>
      <c r="Q1118" s="200"/>
      <c r="R1118" s="200"/>
      <c r="S1118" s="200"/>
      <c r="T1118" s="201"/>
      <c r="AT1118" s="196" t="s">
        <v>160</v>
      </c>
      <c r="AU1118" s="196" t="s">
        <v>85</v>
      </c>
      <c r="AV1118" s="12" t="s">
        <v>83</v>
      </c>
      <c r="AW1118" s="12" t="s">
        <v>36</v>
      </c>
      <c r="AX1118" s="12" t="s">
        <v>75</v>
      </c>
      <c r="AY1118" s="196" t="s">
        <v>149</v>
      </c>
    </row>
    <row r="1119" spans="2:51" s="12" customFormat="1" ht="12">
      <c r="B1119" s="195"/>
      <c r="D1119" s="192" t="s">
        <v>160</v>
      </c>
      <c r="E1119" s="196" t="s">
        <v>3</v>
      </c>
      <c r="F1119" s="197" t="s">
        <v>941</v>
      </c>
      <c r="H1119" s="196" t="s">
        <v>3</v>
      </c>
      <c r="I1119" s="198"/>
      <c r="L1119" s="195"/>
      <c r="M1119" s="199"/>
      <c r="N1119" s="200"/>
      <c r="O1119" s="200"/>
      <c r="P1119" s="200"/>
      <c r="Q1119" s="200"/>
      <c r="R1119" s="200"/>
      <c r="S1119" s="200"/>
      <c r="T1119" s="201"/>
      <c r="AT1119" s="196" t="s">
        <v>160</v>
      </c>
      <c r="AU1119" s="196" t="s">
        <v>85</v>
      </c>
      <c r="AV1119" s="12" t="s">
        <v>83</v>
      </c>
      <c r="AW1119" s="12" t="s">
        <v>36</v>
      </c>
      <c r="AX1119" s="12" t="s">
        <v>75</v>
      </c>
      <c r="AY1119" s="196" t="s">
        <v>149</v>
      </c>
    </row>
    <row r="1120" spans="2:51" s="13" customFormat="1" ht="12">
      <c r="B1120" s="202"/>
      <c r="D1120" s="192" t="s">
        <v>160</v>
      </c>
      <c r="E1120" s="203" t="s">
        <v>3</v>
      </c>
      <c r="F1120" s="204" t="s">
        <v>942</v>
      </c>
      <c r="H1120" s="205">
        <v>0.2</v>
      </c>
      <c r="I1120" s="206"/>
      <c r="L1120" s="202"/>
      <c r="M1120" s="207"/>
      <c r="N1120" s="208"/>
      <c r="O1120" s="208"/>
      <c r="P1120" s="208"/>
      <c r="Q1120" s="208"/>
      <c r="R1120" s="208"/>
      <c r="S1120" s="208"/>
      <c r="T1120" s="209"/>
      <c r="AT1120" s="203" t="s">
        <v>160</v>
      </c>
      <c r="AU1120" s="203" t="s">
        <v>85</v>
      </c>
      <c r="AV1120" s="13" t="s">
        <v>85</v>
      </c>
      <c r="AW1120" s="13" t="s">
        <v>36</v>
      </c>
      <c r="AX1120" s="13" t="s">
        <v>75</v>
      </c>
      <c r="AY1120" s="203" t="s">
        <v>149</v>
      </c>
    </row>
    <row r="1121" spans="2:51" s="14" customFormat="1" ht="12">
      <c r="B1121" s="210"/>
      <c r="D1121" s="192" t="s">
        <v>160</v>
      </c>
      <c r="E1121" s="211" t="s">
        <v>3</v>
      </c>
      <c r="F1121" s="212" t="s">
        <v>170</v>
      </c>
      <c r="H1121" s="213">
        <v>9.2</v>
      </c>
      <c r="I1121" s="214"/>
      <c r="L1121" s="210"/>
      <c r="M1121" s="215"/>
      <c r="N1121" s="216"/>
      <c r="O1121" s="216"/>
      <c r="P1121" s="216"/>
      <c r="Q1121" s="216"/>
      <c r="R1121" s="216"/>
      <c r="S1121" s="216"/>
      <c r="T1121" s="217"/>
      <c r="AT1121" s="211" t="s">
        <v>160</v>
      </c>
      <c r="AU1121" s="211" t="s">
        <v>85</v>
      </c>
      <c r="AV1121" s="14" t="s">
        <v>150</v>
      </c>
      <c r="AW1121" s="14" t="s">
        <v>36</v>
      </c>
      <c r="AX1121" s="14" t="s">
        <v>83</v>
      </c>
      <c r="AY1121" s="211" t="s">
        <v>149</v>
      </c>
    </row>
    <row r="1122" spans="2:63" s="11" customFormat="1" ht="25.9" customHeight="1">
      <c r="B1122" s="165"/>
      <c r="D1122" s="166" t="s">
        <v>74</v>
      </c>
      <c r="E1122" s="167" t="s">
        <v>947</v>
      </c>
      <c r="F1122" s="167" t="s">
        <v>948</v>
      </c>
      <c r="I1122" s="168"/>
      <c r="J1122" s="169">
        <f>BK1122</f>
        <v>0</v>
      </c>
      <c r="L1122" s="165"/>
      <c r="M1122" s="170"/>
      <c r="N1122" s="171"/>
      <c r="O1122" s="171"/>
      <c r="P1122" s="172">
        <f>SUM(P1123:P1127)</f>
        <v>0</v>
      </c>
      <c r="Q1122" s="171"/>
      <c r="R1122" s="172">
        <f>SUM(R1123:R1127)</f>
        <v>0</v>
      </c>
      <c r="S1122" s="171"/>
      <c r="T1122" s="173">
        <f>SUM(T1123:T1127)</f>
        <v>0</v>
      </c>
      <c r="AR1122" s="166" t="s">
        <v>150</v>
      </c>
      <c r="AT1122" s="174" t="s">
        <v>74</v>
      </c>
      <c r="AU1122" s="174" t="s">
        <v>75</v>
      </c>
      <c r="AY1122" s="166" t="s">
        <v>149</v>
      </c>
      <c r="BK1122" s="175">
        <f>SUM(BK1123:BK1127)</f>
        <v>0</v>
      </c>
    </row>
    <row r="1123" spans="2:65" s="1" customFormat="1" ht="16.5" customHeight="1">
      <c r="B1123" s="178"/>
      <c r="C1123" s="179" t="s">
        <v>949</v>
      </c>
      <c r="D1123" s="179" t="s">
        <v>152</v>
      </c>
      <c r="E1123" s="180" t="s">
        <v>950</v>
      </c>
      <c r="F1123" s="181" t="s">
        <v>951</v>
      </c>
      <c r="G1123" s="182" t="s">
        <v>952</v>
      </c>
      <c r="H1123" s="183">
        <v>40</v>
      </c>
      <c r="I1123" s="184"/>
      <c r="J1123" s="185">
        <f>ROUND(I1123*H1123,2)</f>
        <v>0</v>
      </c>
      <c r="K1123" s="181" t="s">
        <v>156</v>
      </c>
      <c r="L1123" s="38"/>
      <c r="M1123" s="186" t="s">
        <v>3</v>
      </c>
      <c r="N1123" s="187" t="s">
        <v>46</v>
      </c>
      <c r="O1123" s="71"/>
      <c r="P1123" s="188">
        <f>O1123*H1123</f>
        <v>0</v>
      </c>
      <c r="Q1123" s="188">
        <v>0</v>
      </c>
      <c r="R1123" s="188">
        <f>Q1123*H1123</f>
        <v>0</v>
      </c>
      <c r="S1123" s="188">
        <v>0</v>
      </c>
      <c r="T1123" s="189">
        <f>S1123*H1123</f>
        <v>0</v>
      </c>
      <c r="AR1123" s="190" t="s">
        <v>953</v>
      </c>
      <c r="AT1123" s="190" t="s">
        <v>152</v>
      </c>
      <c r="AU1123" s="190" t="s">
        <v>83</v>
      </c>
      <c r="AY1123" s="19" t="s">
        <v>149</v>
      </c>
      <c r="BE1123" s="191">
        <f>IF(N1123="základní",J1123,0)</f>
        <v>0</v>
      </c>
      <c r="BF1123" s="191">
        <f>IF(N1123="snížená",J1123,0)</f>
        <v>0</v>
      </c>
      <c r="BG1123" s="191">
        <f>IF(N1123="zákl. přenesená",J1123,0)</f>
        <v>0</v>
      </c>
      <c r="BH1123" s="191">
        <f>IF(N1123="sníž. přenesená",J1123,0)</f>
        <v>0</v>
      </c>
      <c r="BI1123" s="191">
        <f>IF(N1123="nulová",J1123,0)</f>
        <v>0</v>
      </c>
      <c r="BJ1123" s="19" t="s">
        <v>83</v>
      </c>
      <c r="BK1123" s="191">
        <f>ROUND(I1123*H1123,2)</f>
        <v>0</v>
      </c>
      <c r="BL1123" s="19" t="s">
        <v>953</v>
      </c>
      <c r="BM1123" s="190" t="s">
        <v>954</v>
      </c>
    </row>
    <row r="1124" spans="2:51" s="12" customFormat="1" ht="12">
      <c r="B1124" s="195"/>
      <c r="D1124" s="192" t="s">
        <v>160</v>
      </c>
      <c r="E1124" s="196" t="s">
        <v>3</v>
      </c>
      <c r="F1124" s="197" t="s">
        <v>955</v>
      </c>
      <c r="H1124" s="196" t="s">
        <v>3</v>
      </c>
      <c r="I1124" s="198"/>
      <c r="L1124" s="195"/>
      <c r="M1124" s="199"/>
      <c r="N1124" s="200"/>
      <c r="O1124" s="200"/>
      <c r="P1124" s="200"/>
      <c r="Q1124" s="200"/>
      <c r="R1124" s="200"/>
      <c r="S1124" s="200"/>
      <c r="T1124" s="201"/>
      <c r="AT1124" s="196" t="s">
        <v>160</v>
      </c>
      <c r="AU1124" s="196" t="s">
        <v>83</v>
      </c>
      <c r="AV1124" s="12" t="s">
        <v>83</v>
      </c>
      <c r="AW1124" s="12" t="s">
        <v>36</v>
      </c>
      <c r="AX1124" s="12" t="s">
        <v>75</v>
      </c>
      <c r="AY1124" s="196" t="s">
        <v>149</v>
      </c>
    </row>
    <row r="1125" spans="2:51" s="12" customFormat="1" ht="12">
      <c r="B1125" s="195"/>
      <c r="D1125" s="192" t="s">
        <v>160</v>
      </c>
      <c r="E1125" s="196" t="s">
        <v>3</v>
      </c>
      <c r="F1125" s="197" t="s">
        <v>956</v>
      </c>
      <c r="H1125" s="196" t="s">
        <v>3</v>
      </c>
      <c r="I1125" s="198"/>
      <c r="L1125" s="195"/>
      <c r="M1125" s="199"/>
      <c r="N1125" s="200"/>
      <c r="O1125" s="200"/>
      <c r="P1125" s="200"/>
      <c r="Q1125" s="200"/>
      <c r="R1125" s="200"/>
      <c r="S1125" s="200"/>
      <c r="T1125" s="201"/>
      <c r="AT1125" s="196" t="s">
        <v>160</v>
      </c>
      <c r="AU1125" s="196" t="s">
        <v>83</v>
      </c>
      <c r="AV1125" s="12" t="s">
        <v>83</v>
      </c>
      <c r="AW1125" s="12" t="s">
        <v>36</v>
      </c>
      <c r="AX1125" s="12" t="s">
        <v>75</v>
      </c>
      <c r="AY1125" s="196" t="s">
        <v>149</v>
      </c>
    </row>
    <row r="1126" spans="2:51" s="12" customFormat="1" ht="12">
      <c r="B1126" s="195"/>
      <c r="D1126" s="192" t="s">
        <v>160</v>
      </c>
      <c r="E1126" s="196" t="s">
        <v>3</v>
      </c>
      <c r="F1126" s="197" t="s">
        <v>957</v>
      </c>
      <c r="H1126" s="196" t="s">
        <v>3</v>
      </c>
      <c r="I1126" s="198"/>
      <c r="L1126" s="195"/>
      <c r="M1126" s="199"/>
      <c r="N1126" s="200"/>
      <c r="O1126" s="200"/>
      <c r="P1126" s="200"/>
      <c r="Q1126" s="200"/>
      <c r="R1126" s="200"/>
      <c r="S1126" s="200"/>
      <c r="T1126" s="201"/>
      <c r="AT1126" s="196" t="s">
        <v>160</v>
      </c>
      <c r="AU1126" s="196" t="s">
        <v>83</v>
      </c>
      <c r="AV1126" s="12" t="s">
        <v>83</v>
      </c>
      <c r="AW1126" s="12" t="s">
        <v>36</v>
      </c>
      <c r="AX1126" s="12" t="s">
        <v>75</v>
      </c>
      <c r="AY1126" s="196" t="s">
        <v>149</v>
      </c>
    </row>
    <row r="1127" spans="2:51" s="13" customFormat="1" ht="12">
      <c r="B1127" s="202"/>
      <c r="D1127" s="192" t="s">
        <v>160</v>
      </c>
      <c r="E1127" s="203" t="s">
        <v>3</v>
      </c>
      <c r="F1127" s="204" t="s">
        <v>958</v>
      </c>
      <c r="H1127" s="205">
        <v>40</v>
      </c>
      <c r="I1127" s="206"/>
      <c r="L1127" s="202"/>
      <c r="M1127" s="236"/>
      <c r="N1127" s="237"/>
      <c r="O1127" s="237"/>
      <c r="P1127" s="237"/>
      <c r="Q1127" s="237"/>
      <c r="R1127" s="237"/>
      <c r="S1127" s="237"/>
      <c r="T1127" s="238"/>
      <c r="AT1127" s="203" t="s">
        <v>160</v>
      </c>
      <c r="AU1127" s="203" t="s">
        <v>83</v>
      </c>
      <c r="AV1127" s="13" t="s">
        <v>85</v>
      </c>
      <c r="AW1127" s="13" t="s">
        <v>36</v>
      </c>
      <c r="AX1127" s="13" t="s">
        <v>83</v>
      </c>
      <c r="AY1127" s="203" t="s">
        <v>149</v>
      </c>
    </row>
    <row r="1128" spans="2:12" s="1" customFormat="1" ht="6.95" customHeight="1">
      <c r="B1128" s="54"/>
      <c r="C1128" s="55"/>
      <c r="D1128" s="55"/>
      <c r="E1128" s="55"/>
      <c r="F1128" s="55"/>
      <c r="G1128" s="55"/>
      <c r="H1128" s="55"/>
      <c r="I1128" s="140"/>
      <c r="J1128" s="55"/>
      <c r="K1128" s="55"/>
      <c r="L1128" s="38"/>
    </row>
  </sheetData>
  <autoFilter ref="C97:K1127"/>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3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92</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ht="12" customHeight="1">
      <c r="B8" s="22"/>
      <c r="D8" s="32" t="s">
        <v>109</v>
      </c>
      <c r="L8" s="22"/>
    </row>
    <row r="9" spans="2:12" s="1" customFormat="1" ht="16.5" customHeight="1">
      <c r="B9" s="38"/>
      <c r="E9" s="122" t="s">
        <v>959</v>
      </c>
      <c r="F9" s="1"/>
      <c r="G9" s="1"/>
      <c r="H9" s="1"/>
      <c r="I9" s="123"/>
      <c r="L9" s="38"/>
    </row>
    <row r="10" spans="2:12" s="1" customFormat="1" ht="12" customHeight="1">
      <c r="B10" s="38"/>
      <c r="D10" s="32" t="s">
        <v>960</v>
      </c>
      <c r="I10" s="123"/>
      <c r="L10" s="38"/>
    </row>
    <row r="11" spans="2:12" s="1" customFormat="1" ht="36.95" customHeight="1">
      <c r="B11" s="38"/>
      <c r="E11" s="61" t="s">
        <v>961</v>
      </c>
      <c r="F11" s="1"/>
      <c r="G11" s="1"/>
      <c r="H11" s="1"/>
      <c r="I11" s="123"/>
      <c r="L11" s="38"/>
    </row>
    <row r="12" spans="2:12" s="1" customFormat="1" ht="12">
      <c r="B12" s="38"/>
      <c r="I12" s="123"/>
      <c r="L12" s="38"/>
    </row>
    <row r="13" spans="2:12" s="1" customFormat="1" ht="12" customHeight="1">
      <c r="B13" s="38"/>
      <c r="D13" s="32" t="s">
        <v>19</v>
      </c>
      <c r="F13" s="27" t="s">
        <v>3</v>
      </c>
      <c r="I13" s="124" t="s">
        <v>20</v>
      </c>
      <c r="J13" s="27" t="s">
        <v>3</v>
      </c>
      <c r="L13" s="38"/>
    </row>
    <row r="14" spans="2:12" s="1" customFormat="1" ht="12" customHeight="1">
      <c r="B14" s="38"/>
      <c r="D14" s="32" t="s">
        <v>21</v>
      </c>
      <c r="F14" s="27" t="s">
        <v>22</v>
      </c>
      <c r="I14" s="124" t="s">
        <v>23</v>
      </c>
      <c r="J14" s="63" t="str">
        <f>'Rekapitulace stavby'!AN8</f>
        <v>6. 9. 2019</v>
      </c>
      <c r="L14" s="38"/>
    </row>
    <row r="15" spans="2:12" s="1" customFormat="1" ht="10.8" customHeight="1">
      <c r="B15" s="38"/>
      <c r="I15" s="123"/>
      <c r="L15" s="38"/>
    </row>
    <row r="16" spans="2:12" s="1" customFormat="1" ht="12" customHeight="1">
      <c r="B16" s="38"/>
      <c r="D16" s="32" t="s">
        <v>25</v>
      </c>
      <c r="I16" s="124" t="s">
        <v>26</v>
      </c>
      <c r="J16" s="27" t="s">
        <v>27</v>
      </c>
      <c r="L16" s="38"/>
    </row>
    <row r="17" spans="2:12" s="1" customFormat="1" ht="18" customHeight="1">
      <c r="B17" s="38"/>
      <c r="E17" s="27" t="s">
        <v>28</v>
      </c>
      <c r="I17" s="124" t="s">
        <v>29</v>
      </c>
      <c r="J17" s="27" t="s">
        <v>30</v>
      </c>
      <c r="L17" s="38"/>
    </row>
    <row r="18" spans="2:12" s="1" customFormat="1" ht="6.95" customHeight="1">
      <c r="B18" s="38"/>
      <c r="I18" s="123"/>
      <c r="L18" s="38"/>
    </row>
    <row r="19" spans="2:12" s="1" customFormat="1" ht="12" customHeight="1">
      <c r="B19" s="38"/>
      <c r="D19" s="32" t="s">
        <v>31</v>
      </c>
      <c r="I19" s="124" t="s">
        <v>26</v>
      </c>
      <c r="J19" s="33" t="str">
        <f>'Rekapitulace stavby'!AN13</f>
        <v>Vyplň údaj</v>
      </c>
      <c r="L19" s="38"/>
    </row>
    <row r="20" spans="2:12" s="1" customFormat="1" ht="18" customHeight="1">
      <c r="B20" s="38"/>
      <c r="E20" s="33" t="str">
        <f>'Rekapitulace stavby'!E14</f>
        <v>Vyplň údaj</v>
      </c>
      <c r="F20" s="27"/>
      <c r="G20" s="27"/>
      <c r="H20" s="27"/>
      <c r="I20" s="124" t="s">
        <v>29</v>
      </c>
      <c r="J20" s="33" t="str">
        <f>'Rekapitulace stavby'!AN14</f>
        <v>Vyplň údaj</v>
      </c>
      <c r="L20" s="38"/>
    </row>
    <row r="21" spans="2:12" s="1" customFormat="1" ht="6.95" customHeight="1">
      <c r="B21" s="38"/>
      <c r="I21" s="123"/>
      <c r="L21" s="38"/>
    </row>
    <row r="22" spans="2:12" s="1" customFormat="1" ht="12" customHeight="1">
      <c r="B22" s="38"/>
      <c r="D22" s="32" t="s">
        <v>33</v>
      </c>
      <c r="I22" s="124" t="s">
        <v>26</v>
      </c>
      <c r="J22" s="27" t="s">
        <v>34</v>
      </c>
      <c r="L22" s="38"/>
    </row>
    <row r="23" spans="2:12" s="1" customFormat="1" ht="18" customHeight="1">
      <c r="B23" s="38"/>
      <c r="E23" s="27" t="s">
        <v>35</v>
      </c>
      <c r="I23" s="124" t="s">
        <v>29</v>
      </c>
      <c r="J23" s="27" t="s">
        <v>3</v>
      </c>
      <c r="L23" s="38"/>
    </row>
    <row r="24" spans="2:12" s="1" customFormat="1" ht="6.95" customHeight="1">
      <c r="B24" s="38"/>
      <c r="I24" s="123"/>
      <c r="L24" s="38"/>
    </row>
    <row r="25" spans="2:12" s="1" customFormat="1" ht="12" customHeight="1">
      <c r="B25" s="38"/>
      <c r="D25" s="32" t="s">
        <v>37</v>
      </c>
      <c r="I25" s="124" t="s">
        <v>26</v>
      </c>
      <c r="J25" s="27" t="str">
        <f>IF('Rekapitulace stavby'!AN19="","",'Rekapitulace stavby'!AN19)</f>
        <v/>
      </c>
      <c r="L25" s="38"/>
    </row>
    <row r="26" spans="2:12" s="1" customFormat="1" ht="18" customHeight="1">
      <c r="B26" s="38"/>
      <c r="E26" s="27" t="str">
        <f>IF('Rekapitulace stavby'!E20="","",'Rekapitulace stavby'!E20)</f>
        <v xml:space="preserve"> </v>
      </c>
      <c r="I26" s="124" t="s">
        <v>29</v>
      </c>
      <c r="J26" s="27" t="str">
        <f>IF('Rekapitulace stavby'!AN20="","",'Rekapitulace stavby'!AN20)</f>
        <v/>
      </c>
      <c r="L26" s="38"/>
    </row>
    <row r="27" spans="2:12" s="1" customFormat="1" ht="6.95" customHeight="1">
      <c r="B27" s="38"/>
      <c r="I27" s="123"/>
      <c r="L27" s="38"/>
    </row>
    <row r="28" spans="2:12" s="1" customFormat="1" ht="12" customHeight="1">
      <c r="B28" s="38"/>
      <c r="D28" s="32" t="s">
        <v>39</v>
      </c>
      <c r="I28" s="123"/>
      <c r="L28" s="38"/>
    </row>
    <row r="29" spans="2:12" s="7" customFormat="1" ht="51" customHeight="1">
      <c r="B29" s="125"/>
      <c r="E29" s="36" t="s">
        <v>40</v>
      </c>
      <c r="F29" s="36"/>
      <c r="G29" s="36"/>
      <c r="H29" s="36"/>
      <c r="I29" s="126"/>
      <c r="L29" s="125"/>
    </row>
    <row r="30" spans="2:12" s="1" customFormat="1" ht="6.95" customHeight="1">
      <c r="B30" s="38"/>
      <c r="I30" s="123"/>
      <c r="L30" s="38"/>
    </row>
    <row r="31" spans="2:12" s="1" customFormat="1" ht="6.95" customHeight="1">
      <c r="B31" s="38"/>
      <c r="D31" s="67"/>
      <c r="E31" s="67"/>
      <c r="F31" s="67"/>
      <c r="G31" s="67"/>
      <c r="H31" s="67"/>
      <c r="I31" s="127"/>
      <c r="J31" s="67"/>
      <c r="K31" s="67"/>
      <c r="L31" s="38"/>
    </row>
    <row r="32" spans="2:12" s="1" customFormat="1" ht="25.4" customHeight="1">
      <c r="B32" s="38"/>
      <c r="D32" s="128" t="s">
        <v>41</v>
      </c>
      <c r="I32" s="123"/>
      <c r="J32" s="87">
        <f>ROUND(J90,2)</f>
        <v>0</v>
      </c>
      <c r="L32" s="38"/>
    </row>
    <row r="33" spans="2:12" s="1" customFormat="1" ht="6.95" customHeight="1">
      <c r="B33" s="38"/>
      <c r="D33" s="67"/>
      <c r="E33" s="67"/>
      <c r="F33" s="67"/>
      <c r="G33" s="67"/>
      <c r="H33" s="67"/>
      <c r="I33" s="127"/>
      <c r="J33" s="67"/>
      <c r="K33" s="67"/>
      <c r="L33" s="38"/>
    </row>
    <row r="34" spans="2:12" s="1" customFormat="1" ht="14.4" customHeight="1">
      <c r="B34" s="38"/>
      <c r="F34" s="42" t="s">
        <v>43</v>
      </c>
      <c r="I34" s="129" t="s">
        <v>42</v>
      </c>
      <c r="J34" s="42" t="s">
        <v>44</v>
      </c>
      <c r="L34" s="38"/>
    </row>
    <row r="35" spans="2:12" s="1" customFormat="1" ht="14.4" customHeight="1">
      <c r="B35" s="38"/>
      <c r="D35" s="130" t="s">
        <v>45</v>
      </c>
      <c r="E35" s="32" t="s">
        <v>46</v>
      </c>
      <c r="F35" s="131">
        <f>ROUND((SUM(BE90:BE130)),2)</f>
        <v>0</v>
      </c>
      <c r="I35" s="132">
        <v>0.21</v>
      </c>
      <c r="J35" s="131">
        <f>ROUND(((SUM(BE90:BE130))*I35),2)</f>
        <v>0</v>
      </c>
      <c r="L35" s="38"/>
    </row>
    <row r="36" spans="2:12" s="1" customFormat="1" ht="14.4" customHeight="1">
      <c r="B36" s="38"/>
      <c r="E36" s="32" t="s">
        <v>47</v>
      </c>
      <c r="F36" s="131">
        <f>ROUND((SUM(BF90:BF130)),2)</f>
        <v>0</v>
      </c>
      <c r="I36" s="132">
        <v>0.15</v>
      </c>
      <c r="J36" s="131">
        <f>ROUND(((SUM(BF90:BF130))*I36),2)</f>
        <v>0</v>
      </c>
      <c r="L36" s="38"/>
    </row>
    <row r="37" spans="2:12" s="1" customFormat="1" ht="14.4" customHeight="1" hidden="1">
      <c r="B37" s="38"/>
      <c r="E37" s="32" t="s">
        <v>48</v>
      </c>
      <c r="F37" s="131">
        <f>ROUND((SUM(BG90:BG130)),2)</f>
        <v>0</v>
      </c>
      <c r="I37" s="132">
        <v>0.21</v>
      </c>
      <c r="J37" s="131">
        <f>0</f>
        <v>0</v>
      </c>
      <c r="L37" s="38"/>
    </row>
    <row r="38" spans="2:12" s="1" customFormat="1" ht="14.4" customHeight="1" hidden="1">
      <c r="B38" s="38"/>
      <c r="E38" s="32" t="s">
        <v>49</v>
      </c>
      <c r="F38" s="131">
        <f>ROUND((SUM(BH90:BH130)),2)</f>
        <v>0</v>
      </c>
      <c r="I38" s="132">
        <v>0.15</v>
      </c>
      <c r="J38" s="131">
        <f>0</f>
        <v>0</v>
      </c>
      <c r="L38" s="38"/>
    </row>
    <row r="39" spans="2:12" s="1" customFormat="1" ht="14.4" customHeight="1" hidden="1">
      <c r="B39" s="38"/>
      <c r="E39" s="32" t="s">
        <v>50</v>
      </c>
      <c r="F39" s="131">
        <f>ROUND((SUM(BI90:BI130)),2)</f>
        <v>0</v>
      </c>
      <c r="I39" s="132">
        <v>0</v>
      </c>
      <c r="J39" s="131">
        <f>0</f>
        <v>0</v>
      </c>
      <c r="L39" s="38"/>
    </row>
    <row r="40" spans="2:12" s="1" customFormat="1" ht="6.95" customHeight="1">
      <c r="B40" s="38"/>
      <c r="I40" s="123"/>
      <c r="L40" s="38"/>
    </row>
    <row r="41" spans="2:12" s="1" customFormat="1" ht="25.4" customHeight="1">
      <c r="B41" s="38"/>
      <c r="C41" s="133"/>
      <c r="D41" s="134" t="s">
        <v>51</v>
      </c>
      <c r="E41" s="75"/>
      <c r="F41" s="75"/>
      <c r="G41" s="135" t="s">
        <v>52</v>
      </c>
      <c r="H41" s="136" t="s">
        <v>53</v>
      </c>
      <c r="I41" s="137"/>
      <c r="J41" s="138">
        <f>SUM(J32:J39)</f>
        <v>0</v>
      </c>
      <c r="K41" s="139"/>
      <c r="L41" s="38"/>
    </row>
    <row r="42" spans="2:12" s="1" customFormat="1" ht="14.4" customHeight="1">
      <c r="B42" s="54"/>
      <c r="C42" s="55"/>
      <c r="D42" s="55"/>
      <c r="E42" s="55"/>
      <c r="F42" s="55"/>
      <c r="G42" s="55"/>
      <c r="H42" s="55"/>
      <c r="I42" s="140"/>
      <c r="J42" s="55"/>
      <c r="K42" s="55"/>
      <c r="L42" s="38"/>
    </row>
    <row r="46" spans="2:12" s="1" customFormat="1" ht="6.95" customHeight="1">
      <c r="B46" s="56"/>
      <c r="C46" s="57"/>
      <c r="D46" s="57"/>
      <c r="E46" s="57"/>
      <c r="F46" s="57"/>
      <c r="G46" s="57"/>
      <c r="H46" s="57"/>
      <c r="I46" s="141"/>
      <c r="J46" s="57"/>
      <c r="K46" s="57"/>
      <c r="L46" s="38"/>
    </row>
    <row r="47" spans="2:12" s="1" customFormat="1" ht="24.95" customHeight="1">
      <c r="B47" s="38"/>
      <c r="C47" s="23" t="s">
        <v>111</v>
      </c>
      <c r="I47" s="123"/>
      <c r="L47" s="38"/>
    </row>
    <row r="48" spans="2:12" s="1" customFormat="1" ht="6.95" customHeight="1">
      <c r="B48" s="38"/>
      <c r="I48" s="123"/>
      <c r="L48" s="38"/>
    </row>
    <row r="49" spans="2:12" s="1" customFormat="1" ht="12" customHeight="1">
      <c r="B49" s="38"/>
      <c r="C49" s="32" t="s">
        <v>17</v>
      </c>
      <c r="I49" s="123"/>
      <c r="L49" s="38"/>
    </row>
    <row r="50" spans="2:12" s="1" customFormat="1" ht="16.5" customHeight="1">
      <c r="B50" s="38"/>
      <c r="E50" s="122" t="str">
        <f>E7</f>
        <v>REALIZACE WC PRO VEŘEJNOST - MUZEUM ČESKÉHO VENKOVA - ZÁMEK KAČINA</v>
      </c>
      <c r="F50" s="32"/>
      <c r="G50" s="32"/>
      <c r="H50" s="32"/>
      <c r="I50" s="123"/>
      <c r="L50" s="38"/>
    </row>
    <row r="51" spans="2:12" ht="12" customHeight="1">
      <c r="B51" s="22"/>
      <c r="C51" s="32" t="s">
        <v>109</v>
      </c>
      <c r="L51" s="22"/>
    </row>
    <row r="52" spans="2:12" s="1" customFormat="1" ht="16.5" customHeight="1">
      <c r="B52" s="38"/>
      <c r="E52" s="122" t="s">
        <v>959</v>
      </c>
      <c r="F52" s="1"/>
      <c r="G52" s="1"/>
      <c r="H52" s="1"/>
      <c r="I52" s="123"/>
      <c r="L52" s="38"/>
    </row>
    <row r="53" spans="2:12" s="1" customFormat="1" ht="12" customHeight="1">
      <c r="B53" s="38"/>
      <c r="C53" s="32" t="s">
        <v>960</v>
      </c>
      <c r="I53" s="123"/>
      <c r="L53" s="38"/>
    </row>
    <row r="54" spans="2:12" s="1" customFormat="1" ht="16.5" customHeight="1">
      <c r="B54" s="38"/>
      <c r="E54" s="61" t="str">
        <f>E11</f>
        <v>D.1.4.1 - ZTI</v>
      </c>
      <c r="F54" s="1"/>
      <c r="G54" s="1"/>
      <c r="H54" s="1"/>
      <c r="I54" s="123"/>
      <c r="L54" s="38"/>
    </row>
    <row r="55" spans="2:12" s="1" customFormat="1" ht="6.95" customHeight="1">
      <c r="B55" s="38"/>
      <c r="I55" s="123"/>
      <c r="L55" s="38"/>
    </row>
    <row r="56" spans="2:12" s="1" customFormat="1" ht="12" customHeight="1">
      <c r="B56" s="38"/>
      <c r="C56" s="32" t="s">
        <v>21</v>
      </c>
      <c r="F56" s="27" t="str">
        <f>F14</f>
        <v>ZÁMEK KAČINA – 1. PP</v>
      </c>
      <c r="I56" s="124" t="s">
        <v>23</v>
      </c>
      <c r="J56" s="63" t="str">
        <f>IF(J14="","",J14)</f>
        <v>6. 9. 2019</v>
      </c>
      <c r="L56" s="38"/>
    </row>
    <row r="57" spans="2:12" s="1" customFormat="1" ht="6.95" customHeight="1">
      <c r="B57" s="38"/>
      <c r="I57" s="123"/>
      <c r="L57" s="38"/>
    </row>
    <row r="58" spans="2:12" s="1" customFormat="1" ht="43.05" customHeight="1">
      <c r="B58" s="38"/>
      <c r="C58" s="32" t="s">
        <v>25</v>
      </c>
      <c r="F58" s="27" t="str">
        <f>E17</f>
        <v>NÁRODNÍ ZEMĚDĚLSKÉ MUZEUM,KOSTELNÍ 44,PRAHA 7</v>
      </c>
      <c r="I58" s="124" t="s">
        <v>33</v>
      </c>
      <c r="J58" s="36" t="str">
        <f>E23</f>
        <v>ARCH TECH, K Noskovně 148, 164 00 Praha 6</v>
      </c>
      <c r="L58" s="38"/>
    </row>
    <row r="59" spans="2:12" s="1" customFormat="1" ht="15.15" customHeight="1">
      <c r="B59" s="38"/>
      <c r="C59" s="32" t="s">
        <v>31</v>
      </c>
      <c r="F59" s="27" t="str">
        <f>IF(E20="","",E20)</f>
        <v>Vyplň údaj</v>
      </c>
      <c r="I59" s="124" t="s">
        <v>37</v>
      </c>
      <c r="J59" s="36" t="str">
        <f>E26</f>
        <v xml:space="preserve"> </v>
      </c>
      <c r="L59" s="38"/>
    </row>
    <row r="60" spans="2:12" s="1" customFormat="1" ht="10.3" customHeight="1">
      <c r="B60" s="38"/>
      <c r="I60" s="123"/>
      <c r="L60" s="38"/>
    </row>
    <row r="61" spans="2:12" s="1" customFormat="1" ht="29.25" customHeight="1">
      <c r="B61" s="38"/>
      <c r="C61" s="142" t="s">
        <v>112</v>
      </c>
      <c r="D61" s="133"/>
      <c r="E61" s="133"/>
      <c r="F61" s="133"/>
      <c r="G61" s="133"/>
      <c r="H61" s="133"/>
      <c r="I61" s="143"/>
      <c r="J61" s="144" t="s">
        <v>113</v>
      </c>
      <c r="K61" s="133"/>
      <c r="L61" s="38"/>
    </row>
    <row r="62" spans="2:12" s="1" customFormat="1" ht="10.3" customHeight="1">
      <c r="B62" s="38"/>
      <c r="I62" s="123"/>
      <c r="L62" s="38"/>
    </row>
    <row r="63" spans="2:47" s="1" customFormat="1" ht="22.8" customHeight="1">
      <c r="B63" s="38"/>
      <c r="C63" s="145" t="s">
        <v>73</v>
      </c>
      <c r="I63" s="123"/>
      <c r="J63" s="87">
        <f>J90</f>
        <v>0</v>
      </c>
      <c r="L63" s="38"/>
      <c r="AU63" s="19" t="s">
        <v>114</v>
      </c>
    </row>
    <row r="64" spans="2:12" s="8" customFormat="1" ht="24.95" customHeight="1">
      <c r="B64" s="146"/>
      <c r="D64" s="147" t="s">
        <v>122</v>
      </c>
      <c r="E64" s="148"/>
      <c r="F64" s="148"/>
      <c r="G64" s="148"/>
      <c r="H64" s="148"/>
      <c r="I64" s="149"/>
      <c r="J64" s="150">
        <f>J91</f>
        <v>0</v>
      </c>
      <c r="L64" s="146"/>
    </row>
    <row r="65" spans="2:12" s="9" customFormat="1" ht="19.9" customHeight="1">
      <c r="B65" s="151"/>
      <c r="D65" s="152" t="s">
        <v>962</v>
      </c>
      <c r="E65" s="153"/>
      <c r="F65" s="153"/>
      <c r="G65" s="153"/>
      <c r="H65" s="153"/>
      <c r="I65" s="154"/>
      <c r="J65" s="155">
        <f>J92</f>
        <v>0</v>
      </c>
      <c r="L65" s="151"/>
    </row>
    <row r="66" spans="2:12" s="9" customFormat="1" ht="14.85" customHeight="1">
      <c r="B66" s="151"/>
      <c r="D66" s="152" t="s">
        <v>963</v>
      </c>
      <c r="E66" s="153"/>
      <c r="F66" s="153"/>
      <c r="G66" s="153"/>
      <c r="H66" s="153"/>
      <c r="I66" s="154"/>
      <c r="J66" s="155">
        <f>J93</f>
        <v>0</v>
      </c>
      <c r="L66" s="151"/>
    </row>
    <row r="67" spans="2:12" s="9" customFormat="1" ht="14.85" customHeight="1">
      <c r="B67" s="151"/>
      <c r="D67" s="152" t="s">
        <v>964</v>
      </c>
      <c r="E67" s="153"/>
      <c r="F67" s="153"/>
      <c r="G67" s="153"/>
      <c r="H67" s="153"/>
      <c r="I67" s="154"/>
      <c r="J67" s="155">
        <f>J104</f>
        <v>0</v>
      </c>
      <c r="L67" s="151"/>
    </row>
    <row r="68" spans="2:12" s="9" customFormat="1" ht="19.9" customHeight="1">
      <c r="B68" s="151"/>
      <c r="D68" s="152" t="s">
        <v>965</v>
      </c>
      <c r="E68" s="153"/>
      <c r="F68" s="153"/>
      <c r="G68" s="153"/>
      <c r="H68" s="153"/>
      <c r="I68" s="154"/>
      <c r="J68" s="155">
        <f>J121</f>
        <v>0</v>
      </c>
      <c r="L68" s="151"/>
    </row>
    <row r="69" spans="2:12" s="1" customFormat="1" ht="21.8" customHeight="1">
      <c r="B69" s="38"/>
      <c r="I69" s="123"/>
      <c r="L69" s="38"/>
    </row>
    <row r="70" spans="2:12" s="1" customFormat="1" ht="6.95" customHeight="1">
      <c r="B70" s="54"/>
      <c r="C70" s="55"/>
      <c r="D70" s="55"/>
      <c r="E70" s="55"/>
      <c r="F70" s="55"/>
      <c r="G70" s="55"/>
      <c r="H70" s="55"/>
      <c r="I70" s="140"/>
      <c r="J70" s="55"/>
      <c r="K70" s="55"/>
      <c r="L70" s="38"/>
    </row>
    <row r="74" spans="2:12" s="1" customFormat="1" ht="6.95" customHeight="1">
      <c r="B74" s="56"/>
      <c r="C74" s="57"/>
      <c r="D74" s="57"/>
      <c r="E74" s="57"/>
      <c r="F74" s="57"/>
      <c r="G74" s="57"/>
      <c r="H74" s="57"/>
      <c r="I74" s="141"/>
      <c r="J74" s="57"/>
      <c r="K74" s="57"/>
      <c r="L74" s="38"/>
    </row>
    <row r="75" spans="2:12" s="1" customFormat="1" ht="24.95" customHeight="1">
      <c r="B75" s="38"/>
      <c r="C75" s="23" t="s">
        <v>134</v>
      </c>
      <c r="I75" s="123"/>
      <c r="L75" s="38"/>
    </row>
    <row r="76" spans="2:12" s="1" customFormat="1" ht="6.95" customHeight="1">
      <c r="B76" s="38"/>
      <c r="I76" s="123"/>
      <c r="L76" s="38"/>
    </row>
    <row r="77" spans="2:12" s="1" customFormat="1" ht="12" customHeight="1">
      <c r="B77" s="38"/>
      <c r="C77" s="32" t="s">
        <v>17</v>
      </c>
      <c r="I77" s="123"/>
      <c r="L77" s="38"/>
    </row>
    <row r="78" spans="2:12" s="1" customFormat="1" ht="16.5" customHeight="1">
      <c r="B78" s="38"/>
      <c r="E78" s="122" t="str">
        <f>E7</f>
        <v>REALIZACE WC PRO VEŘEJNOST - MUZEUM ČESKÉHO VENKOVA - ZÁMEK KAČINA</v>
      </c>
      <c r="F78" s="32"/>
      <c r="G78" s="32"/>
      <c r="H78" s="32"/>
      <c r="I78" s="123"/>
      <c r="L78" s="38"/>
    </row>
    <row r="79" spans="2:12" ht="12" customHeight="1">
      <c r="B79" s="22"/>
      <c r="C79" s="32" t="s">
        <v>109</v>
      </c>
      <c r="L79" s="22"/>
    </row>
    <row r="80" spans="2:12" s="1" customFormat="1" ht="16.5" customHeight="1">
      <c r="B80" s="38"/>
      <c r="E80" s="122" t="s">
        <v>959</v>
      </c>
      <c r="F80" s="1"/>
      <c r="G80" s="1"/>
      <c r="H80" s="1"/>
      <c r="I80" s="123"/>
      <c r="L80" s="38"/>
    </row>
    <row r="81" spans="2:12" s="1" customFormat="1" ht="12" customHeight="1">
      <c r="B81" s="38"/>
      <c r="C81" s="32" t="s">
        <v>960</v>
      </c>
      <c r="I81" s="123"/>
      <c r="L81" s="38"/>
    </row>
    <row r="82" spans="2:12" s="1" customFormat="1" ht="16.5" customHeight="1">
      <c r="B82" s="38"/>
      <c r="E82" s="61" t="str">
        <f>E11</f>
        <v>D.1.4.1 - ZTI</v>
      </c>
      <c r="F82" s="1"/>
      <c r="G82" s="1"/>
      <c r="H82" s="1"/>
      <c r="I82" s="123"/>
      <c r="L82" s="38"/>
    </row>
    <row r="83" spans="2:12" s="1" customFormat="1" ht="6.95" customHeight="1">
      <c r="B83" s="38"/>
      <c r="I83" s="123"/>
      <c r="L83" s="38"/>
    </row>
    <row r="84" spans="2:12" s="1" customFormat="1" ht="12" customHeight="1">
      <c r="B84" s="38"/>
      <c r="C84" s="32" t="s">
        <v>21</v>
      </c>
      <c r="F84" s="27" t="str">
        <f>F14</f>
        <v>ZÁMEK KAČINA – 1. PP</v>
      </c>
      <c r="I84" s="124" t="s">
        <v>23</v>
      </c>
      <c r="J84" s="63" t="str">
        <f>IF(J14="","",J14)</f>
        <v>6. 9. 2019</v>
      </c>
      <c r="L84" s="38"/>
    </row>
    <row r="85" spans="2:12" s="1" customFormat="1" ht="6.95" customHeight="1">
      <c r="B85" s="38"/>
      <c r="I85" s="123"/>
      <c r="L85" s="38"/>
    </row>
    <row r="86" spans="2:12" s="1" customFormat="1" ht="43.05" customHeight="1">
      <c r="B86" s="38"/>
      <c r="C86" s="32" t="s">
        <v>25</v>
      </c>
      <c r="F86" s="27" t="str">
        <f>E17</f>
        <v>NÁRODNÍ ZEMĚDĚLSKÉ MUZEUM,KOSTELNÍ 44,PRAHA 7</v>
      </c>
      <c r="I86" s="124" t="s">
        <v>33</v>
      </c>
      <c r="J86" s="36" t="str">
        <f>E23</f>
        <v>ARCH TECH, K Noskovně 148, 164 00 Praha 6</v>
      </c>
      <c r="L86" s="38"/>
    </row>
    <row r="87" spans="2:12" s="1" customFormat="1" ht="15.15" customHeight="1">
      <c r="B87" s="38"/>
      <c r="C87" s="32" t="s">
        <v>31</v>
      </c>
      <c r="F87" s="27" t="str">
        <f>IF(E20="","",E20)</f>
        <v>Vyplň údaj</v>
      </c>
      <c r="I87" s="124" t="s">
        <v>37</v>
      </c>
      <c r="J87" s="36" t="str">
        <f>E26</f>
        <v xml:space="preserve"> </v>
      </c>
      <c r="L87" s="38"/>
    </row>
    <row r="88" spans="2:12" s="1" customFormat="1" ht="10.3" customHeight="1">
      <c r="B88" s="38"/>
      <c r="I88" s="123"/>
      <c r="L88" s="38"/>
    </row>
    <row r="89" spans="2:20" s="10" customFormat="1" ht="29.25" customHeight="1">
      <c r="B89" s="156"/>
      <c r="C89" s="157" t="s">
        <v>135</v>
      </c>
      <c r="D89" s="158" t="s">
        <v>60</v>
      </c>
      <c r="E89" s="158" t="s">
        <v>56</v>
      </c>
      <c r="F89" s="158" t="s">
        <v>57</v>
      </c>
      <c r="G89" s="158" t="s">
        <v>136</v>
      </c>
      <c r="H89" s="158" t="s">
        <v>137</v>
      </c>
      <c r="I89" s="159" t="s">
        <v>138</v>
      </c>
      <c r="J89" s="158" t="s">
        <v>113</v>
      </c>
      <c r="K89" s="160" t="s">
        <v>139</v>
      </c>
      <c r="L89" s="156"/>
      <c r="M89" s="79" t="s">
        <v>3</v>
      </c>
      <c r="N89" s="80" t="s">
        <v>45</v>
      </c>
      <c r="O89" s="80" t="s">
        <v>140</v>
      </c>
      <c r="P89" s="80" t="s">
        <v>141</v>
      </c>
      <c r="Q89" s="80" t="s">
        <v>142</v>
      </c>
      <c r="R89" s="80" t="s">
        <v>143</v>
      </c>
      <c r="S89" s="80" t="s">
        <v>144</v>
      </c>
      <c r="T89" s="81" t="s">
        <v>145</v>
      </c>
    </row>
    <row r="90" spans="2:63" s="1" customFormat="1" ht="22.8" customHeight="1">
      <c r="B90" s="38"/>
      <c r="C90" s="84" t="s">
        <v>146</v>
      </c>
      <c r="I90" s="123"/>
      <c r="J90" s="161">
        <f>BK90</f>
        <v>0</v>
      </c>
      <c r="L90" s="38"/>
      <c r="M90" s="82"/>
      <c r="N90" s="67"/>
      <c r="O90" s="67"/>
      <c r="P90" s="162">
        <f>P91</f>
        <v>0</v>
      </c>
      <c r="Q90" s="67"/>
      <c r="R90" s="162">
        <f>R91</f>
        <v>0</v>
      </c>
      <c r="S90" s="67"/>
      <c r="T90" s="163">
        <f>T91</f>
        <v>0</v>
      </c>
      <c r="AT90" s="19" t="s">
        <v>74</v>
      </c>
      <c r="AU90" s="19" t="s">
        <v>114</v>
      </c>
      <c r="BK90" s="164">
        <f>BK91</f>
        <v>0</v>
      </c>
    </row>
    <row r="91" spans="2:63" s="11" customFormat="1" ht="25.9" customHeight="1">
      <c r="B91" s="165"/>
      <c r="D91" s="166" t="s">
        <v>74</v>
      </c>
      <c r="E91" s="167" t="s">
        <v>462</v>
      </c>
      <c r="F91" s="167" t="s">
        <v>463</v>
      </c>
      <c r="I91" s="168"/>
      <c r="J91" s="169">
        <f>BK91</f>
        <v>0</v>
      </c>
      <c r="L91" s="165"/>
      <c r="M91" s="170"/>
      <c r="N91" s="171"/>
      <c r="O91" s="171"/>
      <c r="P91" s="172">
        <f>P92+P121</f>
        <v>0</v>
      </c>
      <c r="Q91" s="171"/>
      <c r="R91" s="172">
        <f>R92+R121</f>
        <v>0</v>
      </c>
      <c r="S91" s="171"/>
      <c r="T91" s="173">
        <f>T92+T121</f>
        <v>0</v>
      </c>
      <c r="AR91" s="166" t="s">
        <v>85</v>
      </c>
      <c r="AT91" s="174" t="s">
        <v>74</v>
      </c>
      <c r="AU91" s="174" t="s">
        <v>75</v>
      </c>
      <c r="AY91" s="166" t="s">
        <v>149</v>
      </c>
      <c r="BK91" s="175">
        <f>BK92+BK121</f>
        <v>0</v>
      </c>
    </row>
    <row r="92" spans="2:63" s="11" customFormat="1" ht="22.8" customHeight="1">
      <c r="B92" s="165"/>
      <c r="D92" s="166" t="s">
        <v>74</v>
      </c>
      <c r="E92" s="176" t="s">
        <v>966</v>
      </c>
      <c r="F92" s="176" t="s">
        <v>967</v>
      </c>
      <c r="I92" s="168"/>
      <c r="J92" s="177">
        <f>BK92</f>
        <v>0</v>
      </c>
      <c r="L92" s="165"/>
      <c r="M92" s="170"/>
      <c r="N92" s="171"/>
      <c r="O92" s="171"/>
      <c r="P92" s="172">
        <f>P93+P104</f>
        <v>0</v>
      </c>
      <c r="Q92" s="171"/>
      <c r="R92" s="172">
        <f>R93+R104</f>
        <v>0</v>
      </c>
      <c r="S92" s="171"/>
      <c r="T92" s="173">
        <f>T93+T104</f>
        <v>0</v>
      </c>
      <c r="AR92" s="166" t="s">
        <v>85</v>
      </c>
      <c r="AT92" s="174" t="s">
        <v>74</v>
      </c>
      <c r="AU92" s="174" t="s">
        <v>83</v>
      </c>
      <c r="AY92" s="166" t="s">
        <v>149</v>
      </c>
      <c r="BK92" s="175">
        <f>BK93+BK104</f>
        <v>0</v>
      </c>
    </row>
    <row r="93" spans="2:63" s="11" customFormat="1" ht="20.85" customHeight="1">
      <c r="B93" s="165"/>
      <c r="D93" s="166" t="s">
        <v>74</v>
      </c>
      <c r="E93" s="176" t="s">
        <v>968</v>
      </c>
      <c r="F93" s="176" t="s">
        <v>969</v>
      </c>
      <c r="I93" s="168"/>
      <c r="J93" s="177">
        <f>BK93</f>
        <v>0</v>
      </c>
      <c r="L93" s="165"/>
      <c r="M93" s="170"/>
      <c r="N93" s="171"/>
      <c r="O93" s="171"/>
      <c r="P93" s="172">
        <f>SUM(P94:P103)</f>
        <v>0</v>
      </c>
      <c r="Q93" s="171"/>
      <c r="R93" s="172">
        <f>SUM(R94:R103)</f>
        <v>0</v>
      </c>
      <c r="S93" s="171"/>
      <c r="T93" s="173">
        <f>SUM(T94:T103)</f>
        <v>0</v>
      </c>
      <c r="AR93" s="166" t="s">
        <v>83</v>
      </c>
      <c r="AT93" s="174" t="s">
        <v>74</v>
      </c>
      <c r="AU93" s="174" t="s">
        <v>85</v>
      </c>
      <c r="AY93" s="166" t="s">
        <v>149</v>
      </c>
      <c r="BK93" s="175">
        <f>SUM(BK94:BK103)</f>
        <v>0</v>
      </c>
    </row>
    <row r="94" spans="2:65" s="1" customFormat="1" ht="16.5" customHeight="1">
      <c r="B94" s="178"/>
      <c r="C94" s="179" t="s">
        <v>83</v>
      </c>
      <c r="D94" s="179" t="s">
        <v>152</v>
      </c>
      <c r="E94" s="180" t="s">
        <v>970</v>
      </c>
      <c r="F94" s="181" t="s">
        <v>971</v>
      </c>
      <c r="G94" s="182" t="s">
        <v>174</v>
      </c>
      <c r="H94" s="183">
        <v>26</v>
      </c>
      <c r="I94" s="184"/>
      <c r="J94" s="185">
        <f>ROUND(I94*H94,2)</f>
        <v>0</v>
      </c>
      <c r="K94" s="181" t="s">
        <v>3</v>
      </c>
      <c r="L94" s="38"/>
      <c r="M94" s="186" t="s">
        <v>3</v>
      </c>
      <c r="N94" s="187" t="s">
        <v>46</v>
      </c>
      <c r="O94" s="71"/>
      <c r="P94" s="188">
        <f>O94*H94</f>
        <v>0</v>
      </c>
      <c r="Q94" s="188">
        <v>0</v>
      </c>
      <c r="R94" s="188">
        <f>Q94*H94</f>
        <v>0</v>
      </c>
      <c r="S94" s="188">
        <v>0</v>
      </c>
      <c r="T94" s="189">
        <f>S94*H94</f>
        <v>0</v>
      </c>
      <c r="AR94" s="190" t="s">
        <v>150</v>
      </c>
      <c r="AT94" s="190" t="s">
        <v>152</v>
      </c>
      <c r="AU94" s="190" t="s">
        <v>179</v>
      </c>
      <c r="AY94" s="19" t="s">
        <v>149</v>
      </c>
      <c r="BE94" s="191">
        <f>IF(N94="základní",J94,0)</f>
        <v>0</v>
      </c>
      <c r="BF94" s="191">
        <f>IF(N94="snížená",J94,0)</f>
        <v>0</v>
      </c>
      <c r="BG94" s="191">
        <f>IF(N94="zákl. přenesená",J94,0)</f>
        <v>0</v>
      </c>
      <c r="BH94" s="191">
        <f>IF(N94="sníž. přenesená",J94,0)</f>
        <v>0</v>
      </c>
      <c r="BI94" s="191">
        <f>IF(N94="nulová",J94,0)</f>
        <v>0</v>
      </c>
      <c r="BJ94" s="19" t="s">
        <v>83</v>
      </c>
      <c r="BK94" s="191">
        <f>ROUND(I94*H94,2)</f>
        <v>0</v>
      </c>
      <c r="BL94" s="19" t="s">
        <v>150</v>
      </c>
      <c r="BM94" s="190" t="s">
        <v>295</v>
      </c>
    </row>
    <row r="95" spans="2:65" s="1" customFormat="1" ht="16.5" customHeight="1">
      <c r="B95" s="178"/>
      <c r="C95" s="179" t="s">
        <v>85</v>
      </c>
      <c r="D95" s="179" t="s">
        <v>152</v>
      </c>
      <c r="E95" s="180" t="s">
        <v>972</v>
      </c>
      <c r="F95" s="181" t="s">
        <v>973</v>
      </c>
      <c r="G95" s="182" t="s">
        <v>174</v>
      </c>
      <c r="H95" s="183">
        <v>26</v>
      </c>
      <c r="I95" s="184"/>
      <c r="J95" s="185">
        <f>ROUND(I95*H95,2)</f>
        <v>0</v>
      </c>
      <c r="K95" s="181" t="s">
        <v>3</v>
      </c>
      <c r="L95" s="38"/>
      <c r="M95" s="186" t="s">
        <v>3</v>
      </c>
      <c r="N95" s="187" t="s">
        <v>46</v>
      </c>
      <c r="O95" s="71"/>
      <c r="P95" s="188">
        <f>O95*H95</f>
        <v>0</v>
      </c>
      <c r="Q95" s="188">
        <v>0</v>
      </c>
      <c r="R95" s="188">
        <f>Q95*H95</f>
        <v>0</v>
      </c>
      <c r="S95" s="188">
        <v>0</v>
      </c>
      <c r="T95" s="189">
        <f>S95*H95</f>
        <v>0</v>
      </c>
      <c r="AR95" s="190" t="s">
        <v>150</v>
      </c>
      <c r="AT95" s="190" t="s">
        <v>152</v>
      </c>
      <c r="AU95" s="190" t="s">
        <v>179</v>
      </c>
      <c r="AY95" s="19" t="s">
        <v>149</v>
      </c>
      <c r="BE95" s="191">
        <f>IF(N95="základní",J95,0)</f>
        <v>0</v>
      </c>
      <c r="BF95" s="191">
        <f>IF(N95="snížená",J95,0)</f>
        <v>0</v>
      </c>
      <c r="BG95" s="191">
        <f>IF(N95="zákl. přenesená",J95,0)</f>
        <v>0</v>
      </c>
      <c r="BH95" s="191">
        <f>IF(N95="sníž. přenesená",J95,0)</f>
        <v>0</v>
      </c>
      <c r="BI95" s="191">
        <f>IF(N95="nulová",J95,0)</f>
        <v>0</v>
      </c>
      <c r="BJ95" s="19" t="s">
        <v>83</v>
      </c>
      <c r="BK95" s="191">
        <f>ROUND(I95*H95,2)</f>
        <v>0</v>
      </c>
      <c r="BL95" s="19" t="s">
        <v>150</v>
      </c>
      <c r="BM95" s="190" t="s">
        <v>309</v>
      </c>
    </row>
    <row r="96" spans="2:65" s="1" customFormat="1" ht="16.5" customHeight="1">
      <c r="B96" s="178"/>
      <c r="C96" s="179" t="s">
        <v>179</v>
      </c>
      <c r="D96" s="179" t="s">
        <v>152</v>
      </c>
      <c r="E96" s="180" t="s">
        <v>974</v>
      </c>
      <c r="F96" s="181" t="s">
        <v>975</v>
      </c>
      <c r="G96" s="182" t="s">
        <v>174</v>
      </c>
      <c r="H96" s="183">
        <v>1</v>
      </c>
      <c r="I96" s="184"/>
      <c r="J96" s="185">
        <f>ROUND(I96*H96,2)</f>
        <v>0</v>
      </c>
      <c r="K96" s="181" t="s">
        <v>3</v>
      </c>
      <c r="L96" s="38"/>
      <c r="M96" s="186" t="s">
        <v>3</v>
      </c>
      <c r="N96" s="187" t="s">
        <v>46</v>
      </c>
      <c r="O96" s="71"/>
      <c r="P96" s="188">
        <f>O96*H96</f>
        <v>0</v>
      </c>
      <c r="Q96" s="188">
        <v>0</v>
      </c>
      <c r="R96" s="188">
        <f>Q96*H96</f>
        <v>0</v>
      </c>
      <c r="S96" s="188">
        <v>0</v>
      </c>
      <c r="T96" s="189">
        <f>S96*H96</f>
        <v>0</v>
      </c>
      <c r="AR96" s="190" t="s">
        <v>150</v>
      </c>
      <c r="AT96" s="190" t="s">
        <v>152</v>
      </c>
      <c r="AU96" s="190" t="s">
        <v>179</v>
      </c>
      <c r="AY96" s="19" t="s">
        <v>149</v>
      </c>
      <c r="BE96" s="191">
        <f>IF(N96="základní",J96,0)</f>
        <v>0</v>
      </c>
      <c r="BF96" s="191">
        <f>IF(N96="snížená",J96,0)</f>
        <v>0</v>
      </c>
      <c r="BG96" s="191">
        <f>IF(N96="zákl. přenesená",J96,0)</f>
        <v>0</v>
      </c>
      <c r="BH96" s="191">
        <f>IF(N96="sníž. přenesená",J96,0)</f>
        <v>0</v>
      </c>
      <c r="BI96" s="191">
        <f>IF(N96="nulová",J96,0)</f>
        <v>0</v>
      </c>
      <c r="BJ96" s="19" t="s">
        <v>83</v>
      </c>
      <c r="BK96" s="191">
        <f>ROUND(I96*H96,2)</f>
        <v>0</v>
      </c>
      <c r="BL96" s="19" t="s">
        <v>150</v>
      </c>
      <c r="BM96" s="190" t="s">
        <v>321</v>
      </c>
    </row>
    <row r="97" spans="2:65" s="1" customFormat="1" ht="16.5" customHeight="1">
      <c r="B97" s="178"/>
      <c r="C97" s="179" t="s">
        <v>150</v>
      </c>
      <c r="D97" s="179" t="s">
        <v>152</v>
      </c>
      <c r="E97" s="180" t="s">
        <v>976</v>
      </c>
      <c r="F97" s="181" t="s">
        <v>977</v>
      </c>
      <c r="G97" s="182" t="s">
        <v>174</v>
      </c>
      <c r="H97" s="183">
        <v>1</v>
      </c>
      <c r="I97" s="184"/>
      <c r="J97" s="185">
        <f>ROUND(I97*H97,2)</f>
        <v>0</v>
      </c>
      <c r="K97" s="181" t="s">
        <v>3</v>
      </c>
      <c r="L97" s="38"/>
      <c r="M97" s="186" t="s">
        <v>3</v>
      </c>
      <c r="N97" s="187" t="s">
        <v>46</v>
      </c>
      <c r="O97" s="71"/>
      <c r="P97" s="188">
        <f>O97*H97</f>
        <v>0</v>
      </c>
      <c r="Q97" s="188">
        <v>0</v>
      </c>
      <c r="R97" s="188">
        <f>Q97*H97</f>
        <v>0</v>
      </c>
      <c r="S97" s="188">
        <v>0</v>
      </c>
      <c r="T97" s="189">
        <f>S97*H97</f>
        <v>0</v>
      </c>
      <c r="AR97" s="190" t="s">
        <v>150</v>
      </c>
      <c r="AT97" s="190" t="s">
        <v>152</v>
      </c>
      <c r="AU97" s="190" t="s">
        <v>179</v>
      </c>
      <c r="AY97" s="19" t="s">
        <v>149</v>
      </c>
      <c r="BE97" s="191">
        <f>IF(N97="základní",J97,0)</f>
        <v>0</v>
      </c>
      <c r="BF97" s="191">
        <f>IF(N97="snížená",J97,0)</f>
        <v>0</v>
      </c>
      <c r="BG97" s="191">
        <f>IF(N97="zákl. přenesená",J97,0)</f>
        <v>0</v>
      </c>
      <c r="BH97" s="191">
        <f>IF(N97="sníž. přenesená",J97,0)</f>
        <v>0</v>
      </c>
      <c r="BI97" s="191">
        <f>IF(N97="nulová",J97,0)</f>
        <v>0</v>
      </c>
      <c r="BJ97" s="19" t="s">
        <v>83</v>
      </c>
      <c r="BK97" s="191">
        <f>ROUND(I97*H97,2)</f>
        <v>0</v>
      </c>
      <c r="BL97" s="19" t="s">
        <v>150</v>
      </c>
      <c r="BM97" s="190" t="s">
        <v>335</v>
      </c>
    </row>
    <row r="98" spans="2:65" s="1" customFormat="1" ht="16.5" customHeight="1">
      <c r="B98" s="178"/>
      <c r="C98" s="179" t="s">
        <v>193</v>
      </c>
      <c r="D98" s="179" t="s">
        <v>152</v>
      </c>
      <c r="E98" s="180" t="s">
        <v>978</v>
      </c>
      <c r="F98" s="181" t="s">
        <v>979</v>
      </c>
      <c r="G98" s="182" t="s">
        <v>174</v>
      </c>
      <c r="H98" s="183">
        <v>1</v>
      </c>
      <c r="I98" s="184"/>
      <c r="J98" s="185">
        <f>ROUND(I98*H98,2)</f>
        <v>0</v>
      </c>
      <c r="K98" s="181" t="s">
        <v>3</v>
      </c>
      <c r="L98" s="38"/>
      <c r="M98" s="186" t="s">
        <v>3</v>
      </c>
      <c r="N98" s="187" t="s">
        <v>46</v>
      </c>
      <c r="O98" s="71"/>
      <c r="P98" s="188">
        <f>O98*H98</f>
        <v>0</v>
      </c>
      <c r="Q98" s="188">
        <v>0</v>
      </c>
      <c r="R98" s="188">
        <f>Q98*H98</f>
        <v>0</v>
      </c>
      <c r="S98" s="188">
        <v>0</v>
      </c>
      <c r="T98" s="189">
        <f>S98*H98</f>
        <v>0</v>
      </c>
      <c r="AR98" s="190" t="s">
        <v>150</v>
      </c>
      <c r="AT98" s="190" t="s">
        <v>152</v>
      </c>
      <c r="AU98" s="190" t="s">
        <v>179</v>
      </c>
      <c r="AY98" s="19" t="s">
        <v>149</v>
      </c>
      <c r="BE98" s="191">
        <f>IF(N98="základní",J98,0)</f>
        <v>0</v>
      </c>
      <c r="BF98" s="191">
        <f>IF(N98="snížená",J98,0)</f>
        <v>0</v>
      </c>
      <c r="BG98" s="191">
        <f>IF(N98="zákl. přenesená",J98,0)</f>
        <v>0</v>
      </c>
      <c r="BH98" s="191">
        <f>IF(N98="sníž. přenesená",J98,0)</f>
        <v>0</v>
      </c>
      <c r="BI98" s="191">
        <f>IF(N98="nulová",J98,0)</f>
        <v>0</v>
      </c>
      <c r="BJ98" s="19" t="s">
        <v>83</v>
      </c>
      <c r="BK98" s="191">
        <f>ROUND(I98*H98,2)</f>
        <v>0</v>
      </c>
      <c r="BL98" s="19" t="s">
        <v>150</v>
      </c>
      <c r="BM98" s="190" t="s">
        <v>344</v>
      </c>
    </row>
    <row r="99" spans="2:65" s="1" customFormat="1" ht="16.5" customHeight="1">
      <c r="B99" s="178"/>
      <c r="C99" s="179" t="s">
        <v>177</v>
      </c>
      <c r="D99" s="179" t="s">
        <v>152</v>
      </c>
      <c r="E99" s="180" t="s">
        <v>980</v>
      </c>
      <c r="F99" s="181" t="s">
        <v>981</v>
      </c>
      <c r="G99" s="182" t="s">
        <v>174</v>
      </c>
      <c r="H99" s="183">
        <v>1</v>
      </c>
      <c r="I99" s="184"/>
      <c r="J99" s="185">
        <f>ROUND(I99*H99,2)</f>
        <v>0</v>
      </c>
      <c r="K99" s="181" t="s">
        <v>3</v>
      </c>
      <c r="L99" s="38"/>
      <c r="M99" s="186" t="s">
        <v>3</v>
      </c>
      <c r="N99" s="187" t="s">
        <v>46</v>
      </c>
      <c r="O99" s="71"/>
      <c r="P99" s="188">
        <f>O99*H99</f>
        <v>0</v>
      </c>
      <c r="Q99" s="188">
        <v>0</v>
      </c>
      <c r="R99" s="188">
        <f>Q99*H99</f>
        <v>0</v>
      </c>
      <c r="S99" s="188">
        <v>0</v>
      </c>
      <c r="T99" s="189">
        <f>S99*H99</f>
        <v>0</v>
      </c>
      <c r="AR99" s="190" t="s">
        <v>150</v>
      </c>
      <c r="AT99" s="190" t="s">
        <v>152</v>
      </c>
      <c r="AU99" s="190" t="s">
        <v>179</v>
      </c>
      <c r="AY99" s="19" t="s">
        <v>149</v>
      </c>
      <c r="BE99" s="191">
        <f>IF(N99="základní",J99,0)</f>
        <v>0</v>
      </c>
      <c r="BF99" s="191">
        <f>IF(N99="snížená",J99,0)</f>
        <v>0</v>
      </c>
      <c r="BG99" s="191">
        <f>IF(N99="zákl. přenesená",J99,0)</f>
        <v>0</v>
      </c>
      <c r="BH99" s="191">
        <f>IF(N99="sníž. přenesená",J99,0)</f>
        <v>0</v>
      </c>
      <c r="BI99" s="191">
        <f>IF(N99="nulová",J99,0)</f>
        <v>0</v>
      </c>
      <c r="BJ99" s="19" t="s">
        <v>83</v>
      </c>
      <c r="BK99" s="191">
        <f>ROUND(I99*H99,2)</f>
        <v>0</v>
      </c>
      <c r="BL99" s="19" t="s">
        <v>150</v>
      </c>
      <c r="BM99" s="190" t="s">
        <v>217</v>
      </c>
    </row>
    <row r="100" spans="2:65" s="1" customFormat="1" ht="16.5" customHeight="1">
      <c r="B100" s="178"/>
      <c r="C100" s="179" t="s">
        <v>208</v>
      </c>
      <c r="D100" s="179" t="s">
        <v>152</v>
      </c>
      <c r="E100" s="180" t="s">
        <v>982</v>
      </c>
      <c r="F100" s="181" t="s">
        <v>983</v>
      </c>
      <c r="G100" s="182" t="s">
        <v>174</v>
      </c>
      <c r="H100" s="183">
        <v>2</v>
      </c>
      <c r="I100" s="184"/>
      <c r="J100" s="185">
        <f>ROUND(I100*H100,2)</f>
        <v>0</v>
      </c>
      <c r="K100" s="181" t="s">
        <v>3</v>
      </c>
      <c r="L100" s="38"/>
      <c r="M100" s="186" t="s">
        <v>3</v>
      </c>
      <c r="N100" s="187" t="s">
        <v>46</v>
      </c>
      <c r="O100" s="71"/>
      <c r="P100" s="188">
        <f>O100*H100</f>
        <v>0</v>
      </c>
      <c r="Q100" s="188">
        <v>0</v>
      </c>
      <c r="R100" s="188">
        <f>Q100*H100</f>
        <v>0</v>
      </c>
      <c r="S100" s="188">
        <v>0</v>
      </c>
      <c r="T100" s="189">
        <f>S100*H100</f>
        <v>0</v>
      </c>
      <c r="AR100" s="190" t="s">
        <v>150</v>
      </c>
      <c r="AT100" s="190" t="s">
        <v>152</v>
      </c>
      <c r="AU100" s="190" t="s">
        <v>179</v>
      </c>
      <c r="AY100" s="19" t="s">
        <v>149</v>
      </c>
      <c r="BE100" s="191">
        <f>IF(N100="základní",J100,0)</f>
        <v>0</v>
      </c>
      <c r="BF100" s="191">
        <f>IF(N100="snížená",J100,0)</f>
        <v>0</v>
      </c>
      <c r="BG100" s="191">
        <f>IF(N100="zákl. přenesená",J100,0)</f>
        <v>0</v>
      </c>
      <c r="BH100" s="191">
        <f>IF(N100="sníž. přenesená",J100,0)</f>
        <v>0</v>
      </c>
      <c r="BI100" s="191">
        <f>IF(N100="nulová",J100,0)</f>
        <v>0</v>
      </c>
      <c r="BJ100" s="19" t="s">
        <v>83</v>
      </c>
      <c r="BK100" s="191">
        <f>ROUND(I100*H100,2)</f>
        <v>0</v>
      </c>
      <c r="BL100" s="19" t="s">
        <v>150</v>
      </c>
      <c r="BM100" s="190" t="s">
        <v>370</v>
      </c>
    </row>
    <row r="101" spans="2:65" s="1" customFormat="1" ht="16.5" customHeight="1">
      <c r="B101" s="178"/>
      <c r="C101" s="179" t="s">
        <v>175</v>
      </c>
      <c r="D101" s="179" t="s">
        <v>152</v>
      </c>
      <c r="E101" s="180" t="s">
        <v>984</v>
      </c>
      <c r="F101" s="181" t="s">
        <v>985</v>
      </c>
      <c r="G101" s="182" t="s">
        <v>174</v>
      </c>
      <c r="H101" s="183">
        <v>1</v>
      </c>
      <c r="I101" s="184"/>
      <c r="J101" s="185">
        <f>ROUND(I101*H101,2)</f>
        <v>0</v>
      </c>
      <c r="K101" s="181" t="s">
        <v>3</v>
      </c>
      <c r="L101" s="38"/>
      <c r="M101" s="186" t="s">
        <v>3</v>
      </c>
      <c r="N101" s="187" t="s">
        <v>46</v>
      </c>
      <c r="O101" s="71"/>
      <c r="P101" s="188">
        <f>O101*H101</f>
        <v>0</v>
      </c>
      <c r="Q101" s="188">
        <v>0</v>
      </c>
      <c r="R101" s="188">
        <f>Q101*H101</f>
        <v>0</v>
      </c>
      <c r="S101" s="188">
        <v>0</v>
      </c>
      <c r="T101" s="189">
        <f>S101*H101</f>
        <v>0</v>
      </c>
      <c r="AR101" s="190" t="s">
        <v>150</v>
      </c>
      <c r="AT101" s="190" t="s">
        <v>152</v>
      </c>
      <c r="AU101" s="190" t="s">
        <v>179</v>
      </c>
      <c r="AY101" s="19" t="s">
        <v>149</v>
      </c>
      <c r="BE101" s="191">
        <f>IF(N101="základní",J101,0)</f>
        <v>0</v>
      </c>
      <c r="BF101" s="191">
        <f>IF(N101="snížená",J101,0)</f>
        <v>0</v>
      </c>
      <c r="BG101" s="191">
        <f>IF(N101="zákl. přenesená",J101,0)</f>
        <v>0</v>
      </c>
      <c r="BH101" s="191">
        <f>IF(N101="sníž. přenesená",J101,0)</f>
        <v>0</v>
      </c>
      <c r="BI101" s="191">
        <f>IF(N101="nulová",J101,0)</f>
        <v>0</v>
      </c>
      <c r="BJ101" s="19" t="s">
        <v>83</v>
      </c>
      <c r="BK101" s="191">
        <f>ROUND(I101*H101,2)</f>
        <v>0</v>
      </c>
      <c r="BL101" s="19" t="s">
        <v>150</v>
      </c>
      <c r="BM101" s="190" t="s">
        <v>380</v>
      </c>
    </row>
    <row r="102" spans="2:65" s="1" customFormat="1" ht="16.5" customHeight="1">
      <c r="B102" s="178"/>
      <c r="C102" s="179" t="s">
        <v>232</v>
      </c>
      <c r="D102" s="179" t="s">
        <v>152</v>
      </c>
      <c r="E102" s="180" t="s">
        <v>986</v>
      </c>
      <c r="F102" s="181" t="s">
        <v>987</v>
      </c>
      <c r="G102" s="182" t="s">
        <v>174</v>
      </c>
      <c r="H102" s="183">
        <v>7</v>
      </c>
      <c r="I102" s="184"/>
      <c r="J102" s="185">
        <f>ROUND(I102*H102,2)</f>
        <v>0</v>
      </c>
      <c r="K102" s="181" t="s">
        <v>3</v>
      </c>
      <c r="L102" s="38"/>
      <c r="M102" s="186" t="s">
        <v>3</v>
      </c>
      <c r="N102" s="187" t="s">
        <v>46</v>
      </c>
      <c r="O102" s="71"/>
      <c r="P102" s="188">
        <f>O102*H102</f>
        <v>0</v>
      </c>
      <c r="Q102" s="188">
        <v>0</v>
      </c>
      <c r="R102" s="188">
        <f>Q102*H102</f>
        <v>0</v>
      </c>
      <c r="S102" s="188">
        <v>0</v>
      </c>
      <c r="T102" s="189">
        <f>S102*H102</f>
        <v>0</v>
      </c>
      <c r="AR102" s="190" t="s">
        <v>150</v>
      </c>
      <c r="AT102" s="190" t="s">
        <v>152</v>
      </c>
      <c r="AU102" s="190" t="s">
        <v>179</v>
      </c>
      <c r="AY102" s="19" t="s">
        <v>149</v>
      </c>
      <c r="BE102" s="191">
        <f>IF(N102="základní",J102,0)</f>
        <v>0</v>
      </c>
      <c r="BF102" s="191">
        <f>IF(N102="snížená",J102,0)</f>
        <v>0</v>
      </c>
      <c r="BG102" s="191">
        <f>IF(N102="zákl. přenesená",J102,0)</f>
        <v>0</v>
      </c>
      <c r="BH102" s="191">
        <f>IF(N102="sníž. přenesená",J102,0)</f>
        <v>0</v>
      </c>
      <c r="BI102" s="191">
        <f>IF(N102="nulová",J102,0)</f>
        <v>0</v>
      </c>
      <c r="BJ102" s="19" t="s">
        <v>83</v>
      </c>
      <c r="BK102" s="191">
        <f>ROUND(I102*H102,2)</f>
        <v>0</v>
      </c>
      <c r="BL102" s="19" t="s">
        <v>150</v>
      </c>
      <c r="BM102" s="190" t="s">
        <v>988</v>
      </c>
    </row>
    <row r="103" spans="2:65" s="1" customFormat="1" ht="16.5" customHeight="1">
      <c r="B103" s="178"/>
      <c r="C103" s="179" t="s">
        <v>239</v>
      </c>
      <c r="D103" s="179" t="s">
        <v>152</v>
      </c>
      <c r="E103" s="180" t="s">
        <v>989</v>
      </c>
      <c r="F103" s="181" t="s">
        <v>990</v>
      </c>
      <c r="G103" s="182" t="s">
        <v>174</v>
      </c>
      <c r="H103" s="183">
        <v>1</v>
      </c>
      <c r="I103" s="184"/>
      <c r="J103" s="185">
        <f>ROUND(I103*H103,2)</f>
        <v>0</v>
      </c>
      <c r="K103" s="181" t="s">
        <v>3</v>
      </c>
      <c r="L103" s="38"/>
      <c r="M103" s="186" t="s">
        <v>3</v>
      </c>
      <c r="N103" s="187" t="s">
        <v>46</v>
      </c>
      <c r="O103" s="71"/>
      <c r="P103" s="188">
        <f>O103*H103</f>
        <v>0</v>
      </c>
      <c r="Q103" s="188">
        <v>0</v>
      </c>
      <c r="R103" s="188">
        <f>Q103*H103</f>
        <v>0</v>
      </c>
      <c r="S103" s="188">
        <v>0</v>
      </c>
      <c r="T103" s="189">
        <f>S103*H103</f>
        <v>0</v>
      </c>
      <c r="AR103" s="190" t="s">
        <v>150</v>
      </c>
      <c r="AT103" s="190" t="s">
        <v>152</v>
      </c>
      <c r="AU103" s="190" t="s">
        <v>179</v>
      </c>
      <c r="AY103" s="19" t="s">
        <v>149</v>
      </c>
      <c r="BE103" s="191">
        <f>IF(N103="základní",J103,0)</f>
        <v>0</v>
      </c>
      <c r="BF103" s="191">
        <f>IF(N103="snížená",J103,0)</f>
        <v>0</v>
      </c>
      <c r="BG103" s="191">
        <f>IF(N103="zákl. přenesená",J103,0)</f>
        <v>0</v>
      </c>
      <c r="BH103" s="191">
        <f>IF(N103="sníž. přenesená",J103,0)</f>
        <v>0</v>
      </c>
      <c r="BI103" s="191">
        <f>IF(N103="nulová",J103,0)</f>
        <v>0</v>
      </c>
      <c r="BJ103" s="19" t="s">
        <v>83</v>
      </c>
      <c r="BK103" s="191">
        <f>ROUND(I103*H103,2)</f>
        <v>0</v>
      </c>
      <c r="BL103" s="19" t="s">
        <v>150</v>
      </c>
      <c r="BM103" s="190" t="s">
        <v>391</v>
      </c>
    </row>
    <row r="104" spans="2:63" s="11" customFormat="1" ht="20.85" customHeight="1">
      <c r="B104" s="165"/>
      <c r="D104" s="166" t="s">
        <v>74</v>
      </c>
      <c r="E104" s="176" t="s">
        <v>991</v>
      </c>
      <c r="F104" s="176" t="s">
        <v>992</v>
      </c>
      <c r="I104" s="168"/>
      <c r="J104" s="177">
        <f>BK104</f>
        <v>0</v>
      </c>
      <c r="L104" s="165"/>
      <c r="M104" s="170"/>
      <c r="N104" s="171"/>
      <c r="O104" s="171"/>
      <c r="P104" s="172">
        <f>SUM(P105:P120)</f>
        <v>0</v>
      </c>
      <c r="Q104" s="171"/>
      <c r="R104" s="172">
        <f>SUM(R105:R120)</f>
        <v>0</v>
      </c>
      <c r="S104" s="171"/>
      <c r="T104" s="173">
        <f>SUM(T105:T120)</f>
        <v>0</v>
      </c>
      <c r="AR104" s="166" t="s">
        <v>83</v>
      </c>
      <c r="AT104" s="174" t="s">
        <v>74</v>
      </c>
      <c r="AU104" s="174" t="s">
        <v>85</v>
      </c>
      <c r="AY104" s="166" t="s">
        <v>149</v>
      </c>
      <c r="BK104" s="175">
        <f>SUM(BK105:BK120)</f>
        <v>0</v>
      </c>
    </row>
    <row r="105" spans="2:65" s="1" customFormat="1" ht="16.5" customHeight="1">
      <c r="B105" s="178"/>
      <c r="C105" s="179" t="s">
        <v>263</v>
      </c>
      <c r="D105" s="179" t="s">
        <v>152</v>
      </c>
      <c r="E105" s="180" t="s">
        <v>993</v>
      </c>
      <c r="F105" s="181" t="s">
        <v>994</v>
      </c>
      <c r="G105" s="182" t="s">
        <v>155</v>
      </c>
      <c r="H105" s="183">
        <v>20</v>
      </c>
      <c r="I105" s="184"/>
      <c r="J105" s="185">
        <f>ROUND(I105*H105,2)</f>
        <v>0</v>
      </c>
      <c r="K105" s="181" t="s">
        <v>3</v>
      </c>
      <c r="L105" s="38"/>
      <c r="M105" s="186" t="s">
        <v>3</v>
      </c>
      <c r="N105" s="187" t="s">
        <v>46</v>
      </c>
      <c r="O105" s="71"/>
      <c r="P105" s="188">
        <f>O105*H105</f>
        <v>0</v>
      </c>
      <c r="Q105" s="188">
        <v>0</v>
      </c>
      <c r="R105" s="188">
        <f>Q105*H105</f>
        <v>0</v>
      </c>
      <c r="S105" s="188">
        <v>0</v>
      </c>
      <c r="T105" s="189">
        <f>S105*H105</f>
        <v>0</v>
      </c>
      <c r="AR105" s="190" t="s">
        <v>150</v>
      </c>
      <c r="AT105" s="190" t="s">
        <v>152</v>
      </c>
      <c r="AU105" s="190" t="s">
        <v>179</v>
      </c>
      <c r="AY105" s="19" t="s">
        <v>149</v>
      </c>
      <c r="BE105" s="191">
        <f>IF(N105="základní",J105,0)</f>
        <v>0</v>
      </c>
      <c r="BF105" s="191">
        <f>IF(N105="snížená",J105,0)</f>
        <v>0</v>
      </c>
      <c r="BG105" s="191">
        <f>IF(N105="zákl. přenesená",J105,0)</f>
        <v>0</v>
      </c>
      <c r="BH105" s="191">
        <f>IF(N105="sníž. přenesená",J105,0)</f>
        <v>0</v>
      </c>
      <c r="BI105" s="191">
        <f>IF(N105="nulová",J105,0)</f>
        <v>0</v>
      </c>
      <c r="BJ105" s="19" t="s">
        <v>83</v>
      </c>
      <c r="BK105" s="191">
        <f>ROUND(I105*H105,2)</f>
        <v>0</v>
      </c>
      <c r="BL105" s="19" t="s">
        <v>150</v>
      </c>
      <c r="BM105" s="190" t="s">
        <v>404</v>
      </c>
    </row>
    <row r="106" spans="2:65" s="1" customFormat="1" ht="16.5" customHeight="1">
      <c r="B106" s="178"/>
      <c r="C106" s="179" t="s">
        <v>279</v>
      </c>
      <c r="D106" s="179" t="s">
        <v>152</v>
      </c>
      <c r="E106" s="180" t="s">
        <v>995</v>
      </c>
      <c r="F106" s="181" t="s">
        <v>996</v>
      </c>
      <c r="G106" s="182" t="s">
        <v>155</v>
      </c>
      <c r="H106" s="183">
        <v>23</v>
      </c>
      <c r="I106" s="184"/>
      <c r="J106" s="185">
        <f>ROUND(I106*H106,2)</f>
        <v>0</v>
      </c>
      <c r="K106" s="181" t="s">
        <v>3</v>
      </c>
      <c r="L106" s="38"/>
      <c r="M106" s="186" t="s">
        <v>3</v>
      </c>
      <c r="N106" s="187" t="s">
        <v>46</v>
      </c>
      <c r="O106" s="71"/>
      <c r="P106" s="188">
        <f>O106*H106</f>
        <v>0</v>
      </c>
      <c r="Q106" s="188">
        <v>0</v>
      </c>
      <c r="R106" s="188">
        <f>Q106*H106</f>
        <v>0</v>
      </c>
      <c r="S106" s="188">
        <v>0</v>
      </c>
      <c r="T106" s="189">
        <f>S106*H106</f>
        <v>0</v>
      </c>
      <c r="AR106" s="190" t="s">
        <v>150</v>
      </c>
      <c r="AT106" s="190" t="s">
        <v>152</v>
      </c>
      <c r="AU106" s="190" t="s">
        <v>179</v>
      </c>
      <c r="AY106" s="19" t="s">
        <v>149</v>
      </c>
      <c r="BE106" s="191">
        <f>IF(N106="základní",J106,0)</f>
        <v>0</v>
      </c>
      <c r="BF106" s="191">
        <f>IF(N106="snížená",J106,0)</f>
        <v>0</v>
      </c>
      <c r="BG106" s="191">
        <f>IF(N106="zákl. přenesená",J106,0)</f>
        <v>0</v>
      </c>
      <c r="BH106" s="191">
        <f>IF(N106="sníž. přenesená",J106,0)</f>
        <v>0</v>
      </c>
      <c r="BI106" s="191">
        <f>IF(N106="nulová",J106,0)</f>
        <v>0</v>
      </c>
      <c r="BJ106" s="19" t="s">
        <v>83</v>
      </c>
      <c r="BK106" s="191">
        <f>ROUND(I106*H106,2)</f>
        <v>0</v>
      </c>
      <c r="BL106" s="19" t="s">
        <v>150</v>
      </c>
      <c r="BM106" s="190" t="s">
        <v>419</v>
      </c>
    </row>
    <row r="107" spans="2:65" s="1" customFormat="1" ht="16.5" customHeight="1">
      <c r="B107" s="178"/>
      <c r="C107" s="179" t="s">
        <v>284</v>
      </c>
      <c r="D107" s="179" t="s">
        <v>152</v>
      </c>
      <c r="E107" s="180" t="s">
        <v>997</v>
      </c>
      <c r="F107" s="181" t="s">
        <v>998</v>
      </c>
      <c r="G107" s="182" t="s">
        <v>155</v>
      </c>
      <c r="H107" s="183">
        <v>16</v>
      </c>
      <c r="I107" s="184"/>
      <c r="J107" s="185">
        <f>ROUND(I107*H107,2)</f>
        <v>0</v>
      </c>
      <c r="K107" s="181" t="s">
        <v>3</v>
      </c>
      <c r="L107" s="38"/>
      <c r="M107" s="186" t="s">
        <v>3</v>
      </c>
      <c r="N107" s="187" t="s">
        <v>46</v>
      </c>
      <c r="O107" s="71"/>
      <c r="P107" s="188">
        <f>O107*H107</f>
        <v>0</v>
      </c>
      <c r="Q107" s="188">
        <v>0</v>
      </c>
      <c r="R107" s="188">
        <f>Q107*H107</f>
        <v>0</v>
      </c>
      <c r="S107" s="188">
        <v>0</v>
      </c>
      <c r="T107" s="189">
        <f>S107*H107</f>
        <v>0</v>
      </c>
      <c r="AR107" s="190" t="s">
        <v>150</v>
      </c>
      <c r="AT107" s="190" t="s">
        <v>152</v>
      </c>
      <c r="AU107" s="190" t="s">
        <v>179</v>
      </c>
      <c r="AY107" s="19" t="s">
        <v>149</v>
      </c>
      <c r="BE107" s="191">
        <f>IF(N107="základní",J107,0)</f>
        <v>0</v>
      </c>
      <c r="BF107" s="191">
        <f>IF(N107="snížená",J107,0)</f>
        <v>0</v>
      </c>
      <c r="BG107" s="191">
        <f>IF(N107="zákl. přenesená",J107,0)</f>
        <v>0</v>
      </c>
      <c r="BH107" s="191">
        <f>IF(N107="sníž. přenesená",J107,0)</f>
        <v>0</v>
      </c>
      <c r="BI107" s="191">
        <f>IF(N107="nulová",J107,0)</f>
        <v>0</v>
      </c>
      <c r="BJ107" s="19" t="s">
        <v>83</v>
      </c>
      <c r="BK107" s="191">
        <f>ROUND(I107*H107,2)</f>
        <v>0</v>
      </c>
      <c r="BL107" s="19" t="s">
        <v>150</v>
      </c>
      <c r="BM107" s="190" t="s">
        <v>429</v>
      </c>
    </row>
    <row r="108" spans="2:65" s="1" customFormat="1" ht="16.5" customHeight="1">
      <c r="B108" s="178"/>
      <c r="C108" s="179" t="s">
        <v>288</v>
      </c>
      <c r="D108" s="179" t="s">
        <v>152</v>
      </c>
      <c r="E108" s="180" t="s">
        <v>999</v>
      </c>
      <c r="F108" s="181" t="s">
        <v>1000</v>
      </c>
      <c r="G108" s="182" t="s">
        <v>155</v>
      </c>
      <c r="H108" s="183">
        <v>10</v>
      </c>
      <c r="I108" s="184"/>
      <c r="J108" s="185">
        <f>ROUND(I108*H108,2)</f>
        <v>0</v>
      </c>
      <c r="K108" s="181" t="s">
        <v>3</v>
      </c>
      <c r="L108" s="38"/>
      <c r="M108" s="186" t="s">
        <v>3</v>
      </c>
      <c r="N108" s="187" t="s">
        <v>46</v>
      </c>
      <c r="O108" s="71"/>
      <c r="P108" s="188">
        <f>O108*H108</f>
        <v>0</v>
      </c>
      <c r="Q108" s="188">
        <v>0</v>
      </c>
      <c r="R108" s="188">
        <f>Q108*H108</f>
        <v>0</v>
      </c>
      <c r="S108" s="188">
        <v>0</v>
      </c>
      <c r="T108" s="189">
        <f>S108*H108</f>
        <v>0</v>
      </c>
      <c r="AR108" s="190" t="s">
        <v>150</v>
      </c>
      <c r="AT108" s="190" t="s">
        <v>152</v>
      </c>
      <c r="AU108" s="190" t="s">
        <v>179</v>
      </c>
      <c r="AY108" s="19" t="s">
        <v>149</v>
      </c>
      <c r="BE108" s="191">
        <f>IF(N108="základní",J108,0)</f>
        <v>0</v>
      </c>
      <c r="BF108" s="191">
        <f>IF(N108="snížená",J108,0)</f>
        <v>0</v>
      </c>
      <c r="BG108" s="191">
        <f>IF(N108="zákl. přenesená",J108,0)</f>
        <v>0</v>
      </c>
      <c r="BH108" s="191">
        <f>IF(N108="sníž. přenesená",J108,0)</f>
        <v>0</v>
      </c>
      <c r="BI108" s="191">
        <f>IF(N108="nulová",J108,0)</f>
        <v>0</v>
      </c>
      <c r="BJ108" s="19" t="s">
        <v>83</v>
      </c>
      <c r="BK108" s="191">
        <f>ROUND(I108*H108,2)</f>
        <v>0</v>
      </c>
      <c r="BL108" s="19" t="s">
        <v>150</v>
      </c>
      <c r="BM108" s="190" t="s">
        <v>439</v>
      </c>
    </row>
    <row r="109" spans="2:65" s="1" customFormat="1" ht="16.5" customHeight="1">
      <c r="B109" s="178"/>
      <c r="C109" s="179" t="s">
        <v>9</v>
      </c>
      <c r="D109" s="179" t="s">
        <v>152</v>
      </c>
      <c r="E109" s="180" t="s">
        <v>1001</v>
      </c>
      <c r="F109" s="181" t="s">
        <v>1002</v>
      </c>
      <c r="G109" s="182" t="s">
        <v>155</v>
      </c>
      <c r="H109" s="183">
        <v>11</v>
      </c>
      <c r="I109" s="184"/>
      <c r="J109" s="185">
        <f>ROUND(I109*H109,2)</f>
        <v>0</v>
      </c>
      <c r="K109" s="181" t="s">
        <v>3</v>
      </c>
      <c r="L109" s="38"/>
      <c r="M109" s="186" t="s">
        <v>3</v>
      </c>
      <c r="N109" s="187" t="s">
        <v>46</v>
      </c>
      <c r="O109" s="71"/>
      <c r="P109" s="188">
        <f>O109*H109</f>
        <v>0</v>
      </c>
      <c r="Q109" s="188">
        <v>0</v>
      </c>
      <c r="R109" s="188">
        <f>Q109*H109</f>
        <v>0</v>
      </c>
      <c r="S109" s="188">
        <v>0</v>
      </c>
      <c r="T109" s="189">
        <f>S109*H109</f>
        <v>0</v>
      </c>
      <c r="AR109" s="190" t="s">
        <v>150</v>
      </c>
      <c r="AT109" s="190" t="s">
        <v>152</v>
      </c>
      <c r="AU109" s="190" t="s">
        <v>179</v>
      </c>
      <c r="AY109" s="19" t="s">
        <v>149</v>
      </c>
      <c r="BE109" s="191">
        <f>IF(N109="základní",J109,0)</f>
        <v>0</v>
      </c>
      <c r="BF109" s="191">
        <f>IF(N109="snížená",J109,0)</f>
        <v>0</v>
      </c>
      <c r="BG109" s="191">
        <f>IF(N109="zákl. přenesená",J109,0)</f>
        <v>0</v>
      </c>
      <c r="BH109" s="191">
        <f>IF(N109="sníž. přenesená",J109,0)</f>
        <v>0</v>
      </c>
      <c r="BI109" s="191">
        <f>IF(N109="nulová",J109,0)</f>
        <v>0</v>
      </c>
      <c r="BJ109" s="19" t="s">
        <v>83</v>
      </c>
      <c r="BK109" s="191">
        <f>ROUND(I109*H109,2)</f>
        <v>0</v>
      </c>
      <c r="BL109" s="19" t="s">
        <v>150</v>
      </c>
      <c r="BM109" s="190" t="s">
        <v>451</v>
      </c>
    </row>
    <row r="110" spans="2:65" s="1" customFormat="1" ht="16.5" customHeight="1">
      <c r="B110" s="178"/>
      <c r="C110" s="179" t="s">
        <v>295</v>
      </c>
      <c r="D110" s="179" t="s">
        <v>152</v>
      </c>
      <c r="E110" s="180" t="s">
        <v>1003</v>
      </c>
      <c r="F110" s="181" t="s">
        <v>1004</v>
      </c>
      <c r="G110" s="182" t="s">
        <v>155</v>
      </c>
      <c r="H110" s="183">
        <v>16</v>
      </c>
      <c r="I110" s="184"/>
      <c r="J110" s="185">
        <f>ROUND(I110*H110,2)</f>
        <v>0</v>
      </c>
      <c r="K110" s="181" t="s">
        <v>3</v>
      </c>
      <c r="L110" s="38"/>
      <c r="M110" s="186" t="s">
        <v>3</v>
      </c>
      <c r="N110" s="187" t="s">
        <v>46</v>
      </c>
      <c r="O110" s="71"/>
      <c r="P110" s="188">
        <f>O110*H110</f>
        <v>0</v>
      </c>
      <c r="Q110" s="188">
        <v>0</v>
      </c>
      <c r="R110" s="188">
        <f>Q110*H110</f>
        <v>0</v>
      </c>
      <c r="S110" s="188">
        <v>0</v>
      </c>
      <c r="T110" s="189">
        <f>S110*H110</f>
        <v>0</v>
      </c>
      <c r="AR110" s="190" t="s">
        <v>150</v>
      </c>
      <c r="AT110" s="190" t="s">
        <v>152</v>
      </c>
      <c r="AU110" s="190" t="s">
        <v>179</v>
      </c>
      <c r="AY110" s="19" t="s">
        <v>149</v>
      </c>
      <c r="BE110" s="191">
        <f>IF(N110="základní",J110,0)</f>
        <v>0</v>
      </c>
      <c r="BF110" s="191">
        <f>IF(N110="snížená",J110,0)</f>
        <v>0</v>
      </c>
      <c r="BG110" s="191">
        <f>IF(N110="zákl. přenesená",J110,0)</f>
        <v>0</v>
      </c>
      <c r="BH110" s="191">
        <f>IF(N110="sníž. přenesená",J110,0)</f>
        <v>0</v>
      </c>
      <c r="BI110" s="191">
        <f>IF(N110="nulová",J110,0)</f>
        <v>0</v>
      </c>
      <c r="BJ110" s="19" t="s">
        <v>83</v>
      </c>
      <c r="BK110" s="191">
        <f>ROUND(I110*H110,2)</f>
        <v>0</v>
      </c>
      <c r="BL110" s="19" t="s">
        <v>150</v>
      </c>
      <c r="BM110" s="190" t="s">
        <v>466</v>
      </c>
    </row>
    <row r="111" spans="2:65" s="1" customFormat="1" ht="16.5" customHeight="1">
      <c r="B111" s="178"/>
      <c r="C111" s="179" t="s">
        <v>300</v>
      </c>
      <c r="D111" s="179" t="s">
        <v>152</v>
      </c>
      <c r="E111" s="180" t="s">
        <v>1005</v>
      </c>
      <c r="F111" s="181" t="s">
        <v>1006</v>
      </c>
      <c r="G111" s="182" t="s">
        <v>155</v>
      </c>
      <c r="H111" s="183">
        <v>10</v>
      </c>
      <c r="I111" s="184"/>
      <c r="J111" s="185">
        <f>ROUND(I111*H111,2)</f>
        <v>0</v>
      </c>
      <c r="K111" s="181" t="s">
        <v>3</v>
      </c>
      <c r="L111" s="38"/>
      <c r="M111" s="186" t="s">
        <v>3</v>
      </c>
      <c r="N111" s="187" t="s">
        <v>46</v>
      </c>
      <c r="O111" s="71"/>
      <c r="P111" s="188">
        <f>O111*H111</f>
        <v>0</v>
      </c>
      <c r="Q111" s="188">
        <v>0</v>
      </c>
      <c r="R111" s="188">
        <f>Q111*H111</f>
        <v>0</v>
      </c>
      <c r="S111" s="188">
        <v>0</v>
      </c>
      <c r="T111" s="189">
        <f>S111*H111</f>
        <v>0</v>
      </c>
      <c r="AR111" s="190" t="s">
        <v>150</v>
      </c>
      <c r="AT111" s="190" t="s">
        <v>152</v>
      </c>
      <c r="AU111" s="190" t="s">
        <v>179</v>
      </c>
      <c r="AY111" s="19" t="s">
        <v>149</v>
      </c>
      <c r="BE111" s="191">
        <f>IF(N111="základní",J111,0)</f>
        <v>0</v>
      </c>
      <c r="BF111" s="191">
        <f>IF(N111="snížená",J111,0)</f>
        <v>0</v>
      </c>
      <c r="BG111" s="191">
        <f>IF(N111="zákl. přenesená",J111,0)</f>
        <v>0</v>
      </c>
      <c r="BH111" s="191">
        <f>IF(N111="sníž. přenesená",J111,0)</f>
        <v>0</v>
      </c>
      <c r="BI111" s="191">
        <f>IF(N111="nulová",J111,0)</f>
        <v>0</v>
      </c>
      <c r="BJ111" s="19" t="s">
        <v>83</v>
      </c>
      <c r="BK111" s="191">
        <f>ROUND(I111*H111,2)</f>
        <v>0</v>
      </c>
      <c r="BL111" s="19" t="s">
        <v>150</v>
      </c>
      <c r="BM111" s="190" t="s">
        <v>481</v>
      </c>
    </row>
    <row r="112" spans="2:65" s="1" customFormat="1" ht="16.5" customHeight="1">
      <c r="B112" s="178"/>
      <c r="C112" s="179" t="s">
        <v>309</v>
      </c>
      <c r="D112" s="179" t="s">
        <v>152</v>
      </c>
      <c r="E112" s="180" t="s">
        <v>1007</v>
      </c>
      <c r="F112" s="181" t="s">
        <v>1008</v>
      </c>
      <c r="G112" s="182" t="s">
        <v>155</v>
      </c>
      <c r="H112" s="183">
        <v>12</v>
      </c>
      <c r="I112" s="184"/>
      <c r="J112" s="185">
        <f>ROUND(I112*H112,2)</f>
        <v>0</v>
      </c>
      <c r="K112" s="181" t="s">
        <v>3</v>
      </c>
      <c r="L112" s="38"/>
      <c r="M112" s="186" t="s">
        <v>3</v>
      </c>
      <c r="N112" s="187" t="s">
        <v>46</v>
      </c>
      <c r="O112" s="71"/>
      <c r="P112" s="188">
        <f>O112*H112</f>
        <v>0</v>
      </c>
      <c r="Q112" s="188">
        <v>0</v>
      </c>
      <c r="R112" s="188">
        <f>Q112*H112</f>
        <v>0</v>
      </c>
      <c r="S112" s="188">
        <v>0</v>
      </c>
      <c r="T112" s="189">
        <f>S112*H112</f>
        <v>0</v>
      </c>
      <c r="AR112" s="190" t="s">
        <v>150</v>
      </c>
      <c r="AT112" s="190" t="s">
        <v>152</v>
      </c>
      <c r="AU112" s="190" t="s">
        <v>179</v>
      </c>
      <c r="AY112" s="19" t="s">
        <v>149</v>
      </c>
      <c r="BE112" s="191">
        <f>IF(N112="základní",J112,0)</f>
        <v>0</v>
      </c>
      <c r="BF112" s="191">
        <f>IF(N112="snížená",J112,0)</f>
        <v>0</v>
      </c>
      <c r="BG112" s="191">
        <f>IF(N112="zákl. přenesená",J112,0)</f>
        <v>0</v>
      </c>
      <c r="BH112" s="191">
        <f>IF(N112="sníž. přenesená",J112,0)</f>
        <v>0</v>
      </c>
      <c r="BI112" s="191">
        <f>IF(N112="nulová",J112,0)</f>
        <v>0</v>
      </c>
      <c r="BJ112" s="19" t="s">
        <v>83</v>
      </c>
      <c r="BK112" s="191">
        <f>ROUND(I112*H112,2)</f>
        <v>0</v>
      </c>
      <c r="BL112" s="19" t="s">
        <v>150</v>
      </c>
      <c r="BM112" s="190" t="s">
        <v>489</v>
      </c>
    </row>
    <row r="113" spans="2:65" s="1" customFormat="1" ht="16.5" customHeight="1">
      <c r="B113" s="178"/>
      <c r="C113" s="179" t="s">
        <v>313</v>
      </c>
      <c r="D113" s="179" t="s">
        <v>152</v>
      </c>
      <c r="E113" s="180" t="s">
        <v>1009</v>
      </c>
      <c r="F113" s="181" t="s">
        <v>1010</v>
      </c>
      <c r="G113" s="182" t="s">
        <v>155</v>
      </c>
      <c r="H113" s="183">
        <v>8</v>
      </c>
      <c r="I113" s="184"/>
      <c r="J113" s="185">
        <f>ROUND(I113*H113,2)</f>
        <v>0</v>
      </c>
      <c r="K113" s="181" t="s">
        <v>3</v>
      </c>
      <c r="L113" s="38"/>
      <c r="M113" s="186" t="s">
        <v>3</v>
      </c>
      <c r="N113" s="187" t="s">
        <v>46</v>
      </c>
      <c r="O113" s="71"/>
      <c r="P113" s="188">
        <f>O113*H113</f>
        <v>0</v>
      </c>
      <c r="Q113" s="188">
        <v>0</v>
      </c>
      <c r="R113" s="188">
        <f>Q113*H113</f>
        <v>0</v>
      </c>
      <c r="S113" s="188">
        <v>0</v>
      </c>
      <c r="T113" s="189">
        <f>S113*H113</f>
        <v>0</v>
      </c>
      <c r="AR113" s="190" t="s">
        <v>150</v>
      </c>
      <c r="AT113" s="190" t="s">
        <v>152</v>
      </c>
      <c r="AU113" s="190" t="s">
        <v>179</v>
      </c>
      <c r="AY113" s="19" t="s">
        <v>149</v>
      </c>
      <c r="BE113" s="191">
        <f>IF(N113="základní",J113,0)</f>
        <v>0</v>
      </c>
      <c r="BF113" s="191">
        <f>IF(N113="snížená",J113,0)</f>
        <v>0</v>
      </c>
      <c r="BG113" s="191">
        <f>IF(N113="zákl. přenesená",J113,0)</f>
        <v>0</v>
      </c>
      <c r="BH113" s="191">
        <f>IF(N113="sníž. přenesená",J113,0)</f>
        <v>0</v>
      </c>
      <c r="BI113" s="191">
        <f>IF(N113="nulová",J113,0)</f>
        <v>0</v>
      </c>
      <c r="BJ113" s="19" t="s">
        <v>83</v>
      </c>
      <c r="BK113" s="191">
        <f>ROUND(I113*H113,2)</f>
        <v>0</v>
      </c>
      <c r="BL113" s="19" t="s">
        <v>150</v>
      </c>
      <c r="BM113" s="190" t="s">
        <v>506</v>
      </c>
    </row>
    <row r="114" spans="2:65" s="1" customFormat="1" ht="16.5" customHeight="1">
      <c r="B114" s="178"/>
      <c r="C114" s="179" t="s">
        <v>321</v>
      </c>
      <c r="D114" s="179" t="s">
        <v>152</v>
      </c>
      <c r="E114" s="180" t="s">
        <v>1011</v>
      </c>
      <c r="F114" s="181" t="s">
        <v>1012</v>
      </c>
      <c r="G114" s="182" t="s">
        <v>155</v>
      </c>
      <c r="H114" s="183">
        <v>13</v>
      </c>
      <c r="I114" s="184"/>
      <c r="J114" s="185">
        <f>ROUND(I114*H114,2)</f>
        <v>0</v>
      </c>
      <c r="K114" s="181" t="s">
        <v>3</v>
      </c>
      <c r="L114" s="38"/>
      <c r="M114" s="186" t="s">
        <v>3</v>
      </c>
      <c r="N114" s="187" t="s">
        <v>46</v>
      </c>
      <c r="O114" s="71"/>
      <c r="P114" s="188">
        <f>O114*H114</f>
        <v>0</v>
      </c>
      <c r="Q114" s="188">
        <v>0</v>
      </c>
      <c r="R114" s="188">
        <f>Q114*H114</f>
        <v>0</v>
      </c>
      <c r="S114" s="188">
        <v>0</v>
      </c>
      <c r="T114" s="189">
        <f>S114*H114</f>
        <v>0</v>
      </c>
      <c r="AR114" s="190" t="s">
        <v>150</v>
      </c>
      <c r="AT114" s="190" t="s">
        <v>152</v>
      </c>
      <c r="AU114" s="190" t="s">
        <v>179</v>
      </c>
      <c r="AY114" s="19" t="s">
        <v>149</v>
      </c>
      <c r="BE114" s="191">
        <f>IF(N114="základní",J114,0)</f>
        <v>0</v>
      </c>
      <c r="BF114" s="191">
        <f>IF(N114="snížená",J114,0)</f>
        <v>0</v>
      </c>
      <c r="BG114" s="191">
        <f>IF(N114="zákl. přenesená",J114,0)</f>
        <v>0</v>
      </c>
      <c r="BH114" s="191">
        <f>IF(N114="sníž. přenesená",J114,0)</f>
        <v>0</v>
      </c>
      <c r="BI114" s="191">
        <f>IF(N114="nulová",J114,0)</f>
        <v>0</v>
      </c>
      <c r="BJ114" s="19" t="s">
        <v>83</v>
      </c>
      <c r="BK114" s="191">
        <f>ROUND(I114*H114,2)</f>
        <v>0</v>
      </c>
      <c r="BL114" s="19" t="s">
        <v>150</v>
      </c>
      <c r="BM114" s="190" t="s">
        <v>522</v>
      </c>
    </row>
    <row r="115" spans="2:65" s="1" customFormat="1" ht="16.5" customHeight="1">
      <c r="B115" s="178"/>
      <c r="C115" s="179" t="s">
        <v>8</v>
      </c>
      <c r="D115" s="179" t="s">
        <v>152</v>
      </c>
      <c r="E115" s="180" t="s">
        <v>1013</v>
      </c>
      <c r="F115" s="181" t="s">
        <v>1014</v>
      </c>
      <c r="G115" s="182" t="s">
        <v>155</v>
      </c>
      <c r="H115" s="183">
        <v>5</v>
      </c>
      <c r="I115" s="184"/>
      <c r="J115" s="185">
        <f>ROUND(I115*H115,2)</f>
        <v>0</v>
      </c>
      <c r="K115" s="181" t="s">
        <v>3</v>
      </c>
      <c r="L115" s="38"/>
      <c r="M115" s="186" t="s">
        <v>3</v>
      </c>
      <c r="N115" s="187" t="s">
        <v>46</v>
      </c>
      <c r="O115" s="71"/>
      <c r="P115" s="188">
        <f>O115*H115</f>
        <v>0</v>
      </c>
      <c r="Q115" s="188">
        <v>0</v>
      </c>
      <c r="R115" s="188">
        <f>Q115*H115</f>
        <v>0</v>
      </c>
      <c r="S115" s="188">
        <v>0</v>
      </c>
      <c r="T115" s="189">
        <f>S115*H115</f>
        <v>0</v>
      </c>
      <c r="AR115" s="190" t="s">
        <v>150</v>
      </c>
      <c r="AT115" s="190" t="s">
        <v>152</v>
      </c>
      <c r="AU115" s="190" t="s">
        <v>179</v>
      </c>
      <c r="AY115" s="19" t="s">
        <v>149</v>
      </c>
      <c r="BE115" s="191">
        <f>IF(N115="základní",J115,0)</f>
        <v>0</v>
      </c>
      <c r="BF115" s="191">
        <f>IF(N115="snížená",J115,0)</f>
        <v>0</v>
      </c>
      <c r="BG115" s="191">
        <f>IF(N115="zákl. přenesená",J115,0)</f>
        <v>0</v>
      </c>
      <c r="BH115" s="191">
        <f>IF(N115="sníž. přenesená",J115,0)</f>
        <v>0</v>
      </c>
      <c r="BI115" s="191">
        <f>IF(N115="nulová",J115,0)</f>
        <v>0</v>
      </c>
      <c r="BJ115" s="19" t="s">
        <v>83</v>
      </c>
      <c r="BK115" s="191">
        <f>ROUND(I115*H115,2)</f>
        <v>0</v>
      </c>
      <c r="BL115" s="19" t="s">
        <v>150</v>
      </c>
      <c r="BM115" s="190" t="s">
        <v>531</v>
      </c>
    </row>
    <row r="116" spans="2:65" s="1" customFormat="1" ht="16.5" customHeight="1">
      <c r="B116" s="178"/>
      <c r="C116" s="179" t="s">
        <v>335</v>
      </c>
      <c r="D116" s="179" t="s">
        <v>152</v>
      </c>
      <c r="E116" s="180" t="s">
        <v>1015</v>
      </c>
      <c r="F116" s="181" t="s">
        <v>1016</v>
      </c>
      <c r="G116" s="182" t="s">
        <v>155</v>
      </c>
      <c r="H116" s="183">
        <v>12</v>
      </c>
      <c r="I116" s="184"/>
      <c r="J116" s="185">
        <f>ROUND(I116*H116,2)</f>
        <v>0</v>
      </c>
      <c r="K116" s="181" t="s">
        <v>3</v>
      </c>
      <c r="L116" s="38"/>
      <c r="M116" s="186" t="s">
        <v>3</v>
      </c>
      <c r="N116" s="187" t="s">
        <v>46</v>
      </c>
      <c r="O116" s="71"/>
      <c r="P116" s="188">
        <f>O116*H116</f>
        <v>0</v>
      </c>
      <c r="Q116" s="188">
        <v>0</v>
      </c>
      <c r="R116" s="188">
        <f>Q116*H116</f>
        <v>0</v>
      </c>
      <c r="S116" s="188">
        <v>0</v>
      </c>
      <c r="T116" s="189">
        <f>S116*H116</f>
        <v>0</v>
      </c>
      <c r="AR116" s="190" t="s">
        <v>150</v>
      </c>
      <c r="AT116" s="190" t="s">
        <v>152</v>
      </c>
      <c r="AU116" s="190" t="s">
        <v>179</v>
      </c>
      <c r="AY116" s="19" t="s">
        <v>149</v>
      </c>
      <c r="BE116" s="191">
        <f>IF(N116="základní",J116,0)</f>
        <v>0</v>
      </c>
      <c r="BF116" s="191">
        <f>IF(N116="snížená",J116,0)</f>
        <v>0</v>
      </c>
      <c r="BG116" s="191">
        <f>IF(N116="zákl. přenesená",J116,0)</f>
        <v>0</v>
      </c>
      <c r="BH116" s="191">
        <f>IF(N116="sníž. přenesená",J116,0)</f>
        <v>0</v>
      </c>
      <c r="BI116" s="191">
        <f>IF(N116="nulová",J116,0)</f>
        <v>0</v>
      </c>
      <c r="BJ116" s="19" t="s">
        <v>83</v>
      </c>
      <c r="BK116" s="191">
        <f>ROUND(I116*H116,2)</f>
        <v>0</v>
      </c>
      <c r="BL116" s="19" t="s">
        <v>150</v>
      </c>
      <c r="BM116" s="190" t="s">
        <v>540</v>
      </c>
    </row>
    <row r="117" spans="2:65" s="1" customFormat="1" ht="16.5" customHeight="1">
      <c r="B117" s="178"/>
      <c r="C117" s="179" t="s">
        <v>340</v>
      </c>
      <c r="D117" s="179" t="s">
        <v>152</v>
      </c>
      <c r="E117" s="180" t="s">
        <v>1017</v>
      </c>
      <c r="F117" s="181" t="s">
        <v>1018</v>
      </c>
      <c r="G117" s="182" t="s">
        <v>155</v>
      </c>
      <c r="H117" s="183">
        <v>7</v>
      </c>
      <c r="I117" s="184"/>
      <c r="J117" s="185">
        <f>ROUND(I117*H117,2)</f>
        <v>0</v>
      </c>
      <c r="K117" s="181" t="s">
        <v>3</v>
      </c>
      <c r="L117" s="38"/>
      <c r="M117" s="186" t="s">
        <v>3</v>
      </c>
      <c r="N117" s="187" t="s">
        <v>46</v>
      </c>
      <c r="O117" s="71"/>
      <c r="P117" s="188">
        <f>O117*H117</f>
        <v>0</v>
      </c>
      <c r="Q117" s="188">
        <v>0</v>
      </c>
      <c r="R117" s="188">
        <f>Q117*H117</f>
        <v>0</v>
      </c>
      <c r="S117" s="188">
        <v>0</v>
      </c>
      <c r="T117" s="189">
        <f>S117*H117</f>
        <v>0</v>
      </c>
      <c r="AR117" s="190" t="s">
        <v>150</v>
      </c>
      <c r="AT117" s="190" t="s">
        <v>152</v>
      </c>
      <c r="AU117" s="190" t="s">
        <v>179</v>
      </c>
      <c r="AY117" s="19" t="s">
        <v>149</v>
      </c>
      <c r="BE117" s="191">
        <f>IF(N117="základní",J117,0)</f>
        <v>0</v>
      </c>
      <c r="BF117" s="191">
        <f>IF(N117="snížená",J117,0)</f>
        <v>0</v>
      </c>
      <c r="BG117" s="191">
        <f>IF(N117="zákl. přenesená",J117,0)</f>
        <v>0</v>
      </c>
      <c r="BH117" s="191">
        <f>IF(N117="sníž. přenesená",J117,0)</f>
        <v>0</v>
      </c>
      <c r="BI117" s="191">
        <f>IF(N117="nulová",J117,0)</f>
        <v>0</v>
      </c>
      <c r="BJ117" s="19" t="s">
        <v>83</v>
      </c>
      <c r="BK117" s="191">
        <f>ROUND(I117*H117,2)</f>
        <v>0</v>
      </c>
      <c r="BL117" s="19" t="s">
        <v>150</v>
      </c>
      <c r="BM117" s="190" t="s">
        <v>262</v>
      </c>
    </row>
    <row r="118" spans="2:65" s="1" customFormat="1" ht="16.5" customHeight="1">
      <c r="B118" s="178"/>
      <c r="C118" s="179" t="s">
        <v>344</v>
      </c>
      <c r="D118" s="179" t="s">
        <v>152</v>
      </c>
      <c r="E118" s="180" t="s">
        <v>1019</v>
      </c>
      <c r="F118" s="181" t="s">
        <v>1020</v>
      </c>
      <c r="G118" s="182" t="s">
        <v>155</v>
      </c>
      <c r="H118" s="183">
        <v>14</v>
      </c>
      <c r="I118" s="184"/>
      <c r="J118" s="185">
        <f>ROUND(I118*H118,2)</f>
        <v>0</v>
      </c>
      <c r="K118" s="181" t="s">
        <v>3</v>
      </c>
      <c r="L118" s="38"/>
      <c r="M118" s="186" t="s">
        <v>3</v>
      </c>
      <c r="N118" s="187" t="s">
        <v>46</v>
      </c>
      <c r="O118" s="71"/>
      <c r="P118" s="188">
        <f>O118*H118</f>
        <v>0</v>
      </c>
      <c r="Q118" s="188">
        <v>0</v>
      </c>
      <c r="R118" s="188">
        <f>Q118*H118</f>
        <v>0</v>
      </c>
      <c r="S118" s="188">
        <v>0</v>
      </c>
      <c r="T118" s="189">
        <f>S118*H118</f>
        <v>0</v>
      </c>
      <c r="AR118" s="190" t="s">
        <v>150</v>
      </c>
      <c r="AT118" s="190" t="s">
        <v>152</v>
      </c>
      <c r="AU118" s="190" t="s">
        <v>179</v>
      </c>
      <c r="AY118" s="19" t="s">
        <v>149</v>
      </c>
      <c r="BE118" s="191">
        <f>IF(N118="základní",J118,0)</f>
        <v>0</v>
      </c>
      <c r="BF118" s="191">
        <f>IF(N118="snížená",J118,0)</f>
        <v>0</v>
      </c>
      <c r="BG118" s="191">
        <f>IF(N118="zákl. přenesená",J118,0)</f>
        <v>0</v>
      </c>
      <c r="BH118" s="191">
        <f>IF(N118="sníž. přenesená",J118,0)</f>
        <v>0</v>
      </c>
      <c r="BI118" s="191">
        <f>IF(N118="nulová",J118,0)</f>
        <v>0</v>
      </c>
      <c r="BJ118" s="19" t="s">
        <v>83</v>
      </c>
      <c r="BK118" s="191">
        <f>ROUND(I118*H118,2)</f>
        <v>0</v>
      </c>
      <c r="BL118" s="19" t="s">
        <v>150</v>
      </c>
      <c r="BM118" s="190" t="s">
        <v>555</v>
      </c>
    </row>
    <row r="119" spans="2:65" s="1" customFormat="1" ht="16.5" customHeight="1">
      <c r="B119" s="178"/>
      <c r="C119" s="179" t="s">
        <v>352</v>
      </c>
      <c r="D119" s="179" t="s">
        <v>152</v>
      </c>
      <c r="E119" s="180" t="s">
        <v>1021</v>
      </c>
      <c r="F119" s="181" t="s">
        <v>1022</v>
      </c>
      <c r="G119" s="182" t="s">
        <v>155</v>
      </c>
      <c r="H119" s="183">
        <v>26</v>
      </c>
      <c r="I119" s="184"/>
      <c r="J119" s="185">
        <f>ROUND(I119*H119,2)</f>
        <v>0</v>
      </c>
      <c r="K119" s="181" t="s">
        <v>3</v>
      </c>
      <c r="L119" s="38"/>
      <c r="M119" s="186" t="s">
        <v>3</v>
      </c>
      <c r="N119" s="187" t="s">
        <v>46</v>
      </c>
      <c r="O119" s="71"/>
      <c r="P119" s="188">
        <f>O119*H119</f>
        <v>0</v>
      </c>
      <c r="Q119" s="188">
        <v>0</v>
      </c>
      <c r="R119" s="188">
        <f>Q119*H119</f>
        <v>0</v>
      </c>
      <c r="S119" s="188">
        <v>0</v>
      </c>
      <c r="T119" s="189">
        <f>S119*H119</f>
        <v>0</v>
      </c>
      <c r="AR119" s="190" t="s">
        <v>150</v>
      </c>
      <c r="AT119" s="190" t="s">
        <v>152</v>
      </c>
      <c r="AU119" s="190" t="s">
        <v>179</v>
      </c>
      <c r="AY119" s="19" t="s">
        <v>149</v>
      </c>
      <c r="BE119" s="191">
        <f>IF(N119="základní",J119,0)</f>
        <v>0</v>
      </c>
      <c r="BF119" s="191">
        <f>IF(N119="snížená",J119,0)</f>
        <v>0</v>
      </c>
      <c r="BG119" s="191">
        <f>IF(N119="zákl. přenesená",J119,0)</f>
        <v>0</v>
      </c>
      <c r="BH119" s="191">
        <f>IF(N119="sníž. přenesená",J119,0)</f>
        <v>0</v>
      </c>
      <c r="BI119" s="191">
        <f>IF(N119="nulová",J119,0)</f>
        <v>0</v>
      </c>
      <c r="BJ119" s="19" t="s">
        <v>83</v>
      </c>
      <c r="BK119" s="191">
        <f>ROUND(I119*H119,2)</f>
        <v>0</v>
      </c>
      <c r="BL119" s="19" t="s">
        <v>150</v>
      </c>
      <c r="BM119" s="190" t="s">
        <v>563</v>
      </c>
    </row>
    <row r="120" spans="2:65" s="1" customFormat="1" ht="16.5" customHeight="1">
      <c r="B120" s="178"/>
      <c r="C120" s="179" t="s">
        <v>217</v>
      </c>
      <c r="D120" s="179" t="s">
        <v>152</v>
      </c>
      <c r="E120" s="180" t="s">
        <v>1023</v>
      </c>
      <c r="F120" s="181" t="s">
        <v>1024</v>
      </c>
      <c r="G120" s="182" t="s">
        <v>155</v>
      </c>
      <c r="H120" s="183">
        <v>14</v>
      </c>
      <c r="I120" s="184"/>
      <c r="J120" s="185">
        <f>ROUND(I120*H120,2)</f>
        <v>0</v>
      </c>
      <c r="K120" s="181" t="s">
        <v>3</v>
      </c>
      <c r="L120" s="38"/>
      <c r="M120" s="186" t="s">
        <v>3</v>
      </c>
      <c r="N120" s="187" t="s">
        <v>46</v>
      </c>
      <c r="O120" s="71"/>
      <c r="P120" s="188">
        <f>O120*H120</f>
        <v>0</v>
      </c>
      <c r="Q120" s="188">
        <v>0</v>
      </c>
      <c r="R120" s="188">
        <f>Q120*H120</f>
        <v>0</v>
      </c>
      <c r="S120" s="188">
        <v>0</v>
      </c>
      <c r="T120" s="189">
        <f>S120*H120</f>
        <v>0</v>
      </c>
      <c r="AR120" s="190" t="s">
        <v>150</v>
      </c>
      <c r="AT120" s="190" t="s">
        <v>152</v>
      </c>
      <c r="AU120" s="190" t="s">
        <v>179</v>
      </c>
      <c r="AY120" s="19" t="s">
        <v>149</v>
      </c>
      <c r="BE120" s="191">
        <f>IF(N120="základní",J120,0)</f>
        <v>0</v>
      </c>
      <c r="BF120" s="191">
        <f>IF(N120="snížená",J120,0)</f>
        <v>0</v>
      </c>
      <c r="BG120" s="191">
        <f>IF(N120="zákl. přenesená",J120,0)</f>
        <v>0</v>
      </c>
      <c r="BH120" s="191">
        <f>IF(N120="sníž. přenesená",J120,0)</f>
        <v>0</v>
      </c>
      <c r="BI120" s="191">
        <f>IF(N120="nulová",J120,0)</f>
        <v>0</v>
      </c>
      <c r="BJ120" s="19" t="s">
        <v>83</v>
      </c>
      <c r="BK120" s="191">
        <f>ROUND(I120*H120,2)</f>
        <v>0</v>
      </c>
      <c r="BL120" s="19" t="s">
        <v>150</v>
      </c>
      <c r="BM120" s="190" t="s">
        <v>570</v>
      </c>
    </row>
    <row r="121" spans="2:63" s="11" customFormat="1" ht="22.8" customHeight="1">
      <c r="B121" s="165"/>
      <c r="D121" s="166" t="s">
        <v>74</v>
      </c>
      <c r="E121" s="176" t="s">
        <v>1025</v>
      </c>
      <c r="F121" s="176" t="s">
        <v>1026</v>
      </c>
      <c r="I121" s="168"/>
      <c r="J121" s="177">
        <f>BK121</f>
        <v>0</v>
      </c>
      <c r="L121" s="165"/>
      <c r="M121" s="170"/>
      <c r="N121" s="171"/>
      <c r="O121" s="171"/>
      <c r="P121" s="172">
        <f>SUM(P122:P130)</f>
        <v>0</v>
      </c>
      <c r="Q121" s="171"/>
      <c r="R121" s="172">
        <f>SUM(R122:R130)</f>
        <v>0</v>
      </c>
      <c r="S121" s="171"/>
      <c r="T121" s="173">
        <f>SUM(T122:T130)</f>
        <v>0</v>
      </c>
      <c r="AR121" s="166" t="s">
        <v>85</v>
      </c>
      <c r="AT121" s="174" t="s">
        <v>74</v>
      </c>
      <c r="AU121" s="174" t="s">
        <v>83</v>
      </c>
      <c r="AY121" s="166" t="s">
        <v>149</v>
      </c>
      <c r="BK121" s="175">
        <f>SUM(BK122:BK130)</f>
        <v>0</v>
      </c>
    </row>
    <row r="122" spans="2:65" s="1" customFormat="1" ht="16.5" customHeight="1">
      <c r="B122" s="178"/>
      <c r="C122" s="179" t="s">
        <v>362</v>
      </c>
      <c r="D122" s="179" t="s">
        <v>152</v>
      </c>
      <c r="E122" s="180" t="s">
        <v>1027</v>
      </c>
      <c r="F122" s="181" t="s">
        <v>1028</v>
      </c>
      <c r="G122" s="182" t="s">
        <v>174</v>
      </c>
      <c r="H122" s="183">
        <v>1</v>
      </c>
      <c r="I122" s="184"/>
      <c r="J122" s="185">
        <f>ROUND(I122*H122,2)</f>
        <v>0</v>
      </c>
      <c r="K122" s="181" t="s">
        <v>3</v>
      </c>
      <c r="L122" s="38"/>
      <c r="M122" s="186" t="s">
        <v>3</v>
      </c>
      <c r="N122" s="187" t="s">
        <v>46</v>
      </c>
      <c r="O122" s="71"/>
      <c r="P122" s="188">
        <f>O122*H122</f>
        <v>0</v>
      </c>
      <c r="Q122" s="188">
        <v>0</v>
      </c>
      <c r="R122" s="188">
        <f>Q122*H122</f>
        <v>0</v>
      </c>
      <c r="S122" s="188">
        <v>0</v>
      </c>
      <c r="T122" s="189">
        <f>S122*H122</f>
        <v>0</v>
      </c>
      <c r="AR122" s="190" t="s">
        <v>150</v>
      </c>
      <c r="AT122" s="190" t="s">
        <v>152</v>
      </c>
      <c r="AU122" s="190" t="s">
        <v>85</v>
      </c>
      <c r="AY122" s="19" t="s">
        <v>149</v>
      </c>
      <c r="BE122" s="191">
        <f>IF(N122="základní",J122,0)</f>
        <v>0</v>
      </c>
      <c r="BF122" s="191">
        <f>IF(N122="snížená",J122,0)</f>
        <v>0</v>
      </c>
      <c r="BG122" s="191">
        <f>IF(N122="zákl. přenesená",J122,0)</f>
        <v>0</v>
      </c>
      <c r="BH122" s="191">
        <f>IF(N122="sníž. přenesená",J122,0)</f>
        <v>0</v>
      </c>
      <c r="BI122" s="191">
        <f>IF(N122="nulová",J122,0)</f>
        <v>0</v>
      </c>
      <c r="BJ122" s="19" t="s">
        <v>83</v>
      </c>
      <c r="BK122" s="191">
        <f>ROUND(I122*H122,2)</f>
        <v>0</v>
      </c>
      <c r="BL122" s="19" t="s">
        <v>150</v>
      </c>
      <c r="BM122" s="190" t="s">
        <v>150</v>
      </c>
    </row>
    <row r="123" spans="2:65" s="1" customFormat="1" ht="24" customHeight="1">
      <c r="B123" s="178"/>
      <c r="C123" s="179" t="s">
        <v>370</v>
      </c>
      <c r="D123" s="179" t="s">
        <v>152</v>
      </c>
      <c r="E123" s="180" t="s">
        <v>1029</v>
      </c>
      <c r="F123" s="181" t="s">
        <v>1030</v>
      </c>
      <c r="G123" s="182" t="s">
        <v>174</v>
      </c>
      <c r="H123" s="183">
        <v>1</v>
      </c>
      <c r="I123" s="184"/>
      <c r="J123" s="185">
        <f>ROUND(I123*H123,2)</f>
        <v>0</v>
      </c>
      <c r="K123" s="181" t="s">
        <v>3</v>
      </c>
      <c r="L123" s="38"/>
      <c r="M123" s="186" t="s">
        <v>3</v>
      </c>
      <c r="N123" s="187" t="s">
        <v>46</v>
      </c>
      <c r="O123" s="71"/>
      <c r="P123" s="188">
        <f>O123*H123</f>
        <v>0</v>
      </c>
      <c r="Q123" s="188">
        <v>0</v>
      </c>
      <c r="R123" s="188">
        <f>Q123*H123</f>
        <v>0</v>
      </c>
      <c r="S123" s="188">
        <v>0</v>
      </c>
      <c r="T123" s="189">
        <f>S123*H123</f>
        <v>0</v>
      </c>
      <c r="AR123" s="190" t="s">
        <v>150</v>
      </c>
      <c r="AT123" s="190" t="s">
        <v>152</v>
      </c>
      <c r="AU123" s="190" t="s">
        <v>85</v>
      </c>
      <c r="AY123" s="19" t="s">
        <v>149</v>
      </c>
      <c r="BE123" s="191">
        <f>IF(N123="základní",J123,0)</f>
        <v>0</v>
      </c>
      <c r="BF123" s="191">
        <f>IF(N123="snížená",J123,0)</f>
        <v>0</v>
      </c>
      <c r="BG123" s="191">
        <f>IF(N123="zákl. přenesená",J123,0)</f>
        <v>0</v>
      </c>
      <c r="BH123" s="191">
        <f>IF(N123="sníž. přenesená",J123,0)</f>
        <v>0</v>
      </c>
      <c r="BI123" s="191">
        <f>IF(N123="nulová",J123,0)</f>
        <v>0</v>
      </c>
      <c r="BJ123" s="19" t="s">
        <v>83</v>
      </c>
      <c r="BK123" s="191">
        <f>ROUND(I123*H123,2)</f>
        <v>0</v>
      </c>
      <c r="BL123" s="19" t="s">
        <v>150</v>
      </c>
      <c r="BM123" s="190" t="s">
        <v>177</v>
      </c>
    </row>
    <row r="124" spans="2:65" s="1" customFormat="1" ht="16.5" customHeight="1">
      <c r="B124" s="178"/>
      <c r="C124" s="179" t="s">
        <v>375</v>
      </c>
      <c r="D124" s="179" t="s">
        <v>152</v>
      </c>
      <c r="E124" s="180" t="s">
        <v>1031</v>
      </c>
      <c r="F124" s="181" t="s">
        <v>1032</v>
      </c>
      <c r="G124" s="182" t="s">
        <v>174</v>
      </c>
      <c r="H124" s="183">
        <v>10</v>
      </c>
      <c r="I124" s="184"/>
      <c r="J124" s="185">
        <f>ROUND(I124*H124,2)</f>
        <v>0</v>
      </c>
      <c r="K124" s="181" t="s">
        <v>3</v>
      </c>
      <c r="L124" s="38"/>
      <c r="M124" s="186" t="s">
        <v>3</v>
      </c>
      <c r="N124" s="187" t="s">
        <v>46</v>
      </c>
      <c r="O124" s="71"/>
      <c r="P124" s="188">
        <f>O124*H124</f>
        <v>0</v>
      </c>
      <c r="Q124" s="188">
        <v>0</v>
      </c>
      <c r="R124" s="188">
        <f>Q124*H124</f>
        <v>0</v>
      </c>
      <c r="S124" s="188">
        <v>0</v>
      </c>
      <c r="T124" s="189">
        <f>S124*H124</f>
        <v>0</v>
      </c>
      <c r="AR124" s="190" t="s">
        <v>150</v>
      </c>
      <c r="AT124" s="190" t="s">
        <v>152</v>
      </c>
      <c r="AU124" s="190" t="s">
        <v>85</v>
      </c>
      <c r="AY124" s="19" t="s">
        <v>149</v>
      </c>
      <c r="BE124" s="191">
        <f>IF(N124="základní",J124,0)</f>
        <v>0</v>
      </c>
      <c r="BF124" s="191">
        <f>IF(N124="snížená",J124,0)</f>
        <v>0</v>
      </c>
      <c r="BG124" s="191">
        <f>IF(N124="zákl. přenesená",J124,0)</f>
        <v>0</v>
      </c>
      <c r="BH124" s="191">
        <f>IF(N124="sníž. přenesená",J124,0)</f>
        <v>0</v>
      </c>
      <c r="BI124" s="191">
        <f>IF(N124="nulová",J124,0)</f>
        <v>0</v>
      </c>
      <c r="BJ124" s="19" t="s">
        <v>83</v>
      </c>
      <c r="BK124" s="191">
        <f>ROUND(I124*H124,2)</f>
        <v>0</v>
      </c>
      <c r="BL124" s="19" t="s">
        <v>150</v>
      </c>
      <c r="BM124" s="190" t="s">
        <v>175</v>
      </c>
    </row>
    <row r="125" spans="2:65" s="1" customFormat="1" ht="16.5" customHeight="1">
      <c r="B125" s="178"/>
      <c r="C125" s="179" t="s">
        <v>380</v>
      </c>
      <c r="D125" s="179" t="s">
        <v>152</v>
      </c>
      <c r="E125" s="180" t="s">
        <v>1033</v>
      </c>
      <c r="F125" s="181" t="s">
        <v>1034</v>
      </c>
      <c r="G125" s="182" t="s">
        <v>174</v>
      </c>
      <c r="H125" s="183">
        <v>2</v>
      </c>
      <c r="I125" s="184"/>
      <c r="J125" s="185">
        <f>ROUND(I125*H125,2)</f>
        <v>0</v>
      </c>
      <c r="K125" s="181" t="s">
        <v>3</v>
      </c>
      <c r="L125" s="38"/>
      <c r="M125" s="186" t="s">
        <v>3</v>
      </c>
      <c r="N125" s="187" t="s">
        <v>46</v>
      </c>
      <c r="O125" s="71"/>
      <c r="P125" s="188">
        <f>O125*H125</f>
        <v>0</v>
      </c>
      <c r="Q125" s="188">
        <v>0</v>
      </c>
      <c r="R125" s="188">
        <f>Q125*H125</f>
        <v>0</v>
      </c>
      <c r="S125" s="188">
        <v>0</v>
      </c>
      <c r="T125" s="189">
        <f>S125*H125</f>
        <v>0</v>
      </c>
      <c r="AR125" s="190" t="s">
        <v>150</v>
      </c>
      <c r="AT125" s="190" t="s">
        <v>152</v>
      </c>
      <c r="AU125" s="190" t="s">
        <v>85</v>
      </c>
      <c r="AY125" s="19" t="s">
        <v>149</v>
      </c>
      <c r="BE125" s="191">
        <f>IF(N125="základní",J125,0)</f>
        <v>0</v>
      </c>
      <c r="BF125" s="191">
        <f>IF(N125="snížená",J125,0)</f>
        <v>0</v>
      </c>
      <c r="BG125" s="191">
        <f>IF(N125="zákl. přenesená",J125,0)</f>
        <v>0</v>
      </c>
      <c r="BH125" s="191">
        <f>IF(N125="sníž. přenesená",J125,0)</f>
        <v>0</v>
      </c>
      <c r="BI125" s="191">
        <f>IF(N125="nulová",J125,0)</f>
        <v>0</v>
      </c>
      <c r="BJ125" s="19" t="s">
        <v>83</v>
      </c>
      <c r="BK125" s="191">
        <f>ROUND(I125*H125,2)</f>
        <v>0</v>
      </c>
      <c r="BL125" s="19" t="s">
        <v>150</v>
      </c>
      <c r="BM125" s="190" t="s">
        <v>239</v>
      </c>
    </row>
    <row r="126" spans="2:65" s="1" customFormat="1" ht="16.5" customHeight="1">
      <c r="B126" s="178"/>
      <c r="C126" s="179" t="s">
        <v>384</v>
      </c>
      <c r="D126" s="179" t="s">
        <v>152</v>
      </c>
      <c r="E126" s="180" t="s">
        <v>1035</v>
      </c>
      <c r="F126" s="181" t="s">
        <v>1036</v>
      </c>
      <c r="G126" s="182" t="s">
        <v>174</v>
      </c>
      <c r="H126" s="183">
        <v>1</v>
      </c>
      <c r="I126" s="184"/>
      <c r="J126" s="185">
        <f>ROUND(I126*H126,2)</f>
        <v>0</v>
      </c>
      <c r="K126" s="181" t="s">
        <v>3</v>
      </c>
      <c r="L126" s="38"/>
      <c r="M126" s="186" t="s">
        <v>3</v>
      </c>
      <c r="N126" s="187" t="s">
        <v>46</v>
      </c>
      <c r="O126" s="71"/>
      <c r="P126" s="188">
        <f>O126*H126</f>
        <v>0</v>
      </c>
      <c r="Q126" s="188">
        <v>0</v>
      </c>
      <c r="R126" s="188">
        <f>Q126*H126</f>
        <v>0</v>
      </c>
      <c r="S126" s="188">
        <v>0</v>
      </c>
      <c r="T126" s="189">
        <f>S126*H126</f>
        <v>0</v>
      </c>
      <c r="AR126" s="190" t="s">
        <v>150</v>
      </c>
      <c r="AT126" s="190" t="s">
        <v>152</v>
      </c>
      <c r="AU126" s="190" t="s">
        <v>85</v>
      </c>
      <c r="AY126" s="19" t="s">
        <v>149</v>
      </c>
      <c r="BE126" s="191">
        <f>IF(N126="základní",J126,0)</f>
        <v>0</v>
      </c>
      <c r="BF126" s="191">
        <f>IF(N126="snížená",J126,0)</f>
        <v>0</v>
      </c>
      <c r="BG126" s="191">
        <f>IF(N126="zákl. přenesená",J126,0)</f>
        <v>0</v>
      </c>
      <c r="BH126" s="191">
        <f>IF(N126="sníž. přenesená",J126,0)</f>
        <v>0</v>
      </c>
      <c r="BI126" s="191">
        <f>IF(N126="nulová",J126,0)</f>
        <v>0</v>
      </c>
      <c r="BJ126" s="19" t="s">
        <v>83</v>
      </c>
      <c r="BK126" s="191">
        <f>ROUND(I126*H126,2)</f>
        <v>0</v>
      </c>
      <c r="BL126" s="19" t="s">
        <v>150</v>
      </c>
      <c r="BM126" s="190" t="s">
        <v>1037</v>
      </c>
    </row>
    <row r="127" spans="2:65" s="1" customFormat="1" ht="24" customHeight="1">
      <c r="B127" s="178"/>
      <c r="C127" s="179" t="s">
        <v>391</v>
      </c>
      <c r="D127" s="179" t="s">
        <v>152</v>
      </c>
      <c r="E127" s="180" t="s">
        <v>1038</v>
      </c>
      <c r="F127" s="181" t="s">
        <v>1039</v>
      </c>
      <c r="G127" s="182" t="s">
        <v>174</v>
      </c>
      <c r="H127" s="183">
        <v>7</v>
      </c>
      <c r="I127" s="184"/>
      <c r="J127" s="185">
        <f>ROUND(I127*H127,2)</f>
        <v>0</v>
      </c>
      <c r="K127" s="181" t="s">
        <v>3</v>
      </c>
      <c r="L127" s="38"/>
      <c r="M127" s="186" t="s">
        <v>3</v>
      </c>
      <c r="N127" s="187" t="s">
        <v>46</v>
      </c>
      <c r="O127" s="71"/>
      <c r="P127" s="188">
        <f>O127*H127</f>
        <v>0</v>
      </c>
      <c r="Q127" s="188">
        <v>0</v>
      </c>
      <c r="R127" s="188">
        <f>Q127*H127</f>
        <v>0</v>
      </c>
      <c r="S127" s="188">
        <v>0</v>
      </c>
      <c r="T127" s="189">
        <f>S127*H127</f>
        <v>0</v>
      </c>
      <c r="AR127" s="190" t="s">
        <v>150</v>
      </c>
      <c r="AT127" s="190" t="s">
        <v>152</v>
      </c>
      <c r="AU127" s="190" t="s">
        <v>85</v>
      </c>
      <c r="AY127" s="19" t="s">
        <v>149</v>
      </c>
      <c r="BE127" s="191">
        <f>IF(N127="základní",J127,0)</f>
        <v>0</v>
      </c>
      <c r="BF127" s="191">
        <f>IF(N127="snížená",J127,0)</f>
        <v>0</v>
      </c>
      <c r="BG127" s="191">
        <f>IF(N127="zákl. přenesená",J127,0)</f>
        <v>0</v>
      </c>
      <c r="BH127" s="191">
        <f>IF(N127="sníž. přenesená",J127,0)</f>
        <v>0</v>
      </c>
      <c r="BI127" s="191">
        <f>IF(N127="nulová",J127,0)</f>
        <v>0</v>
      </c>
      <c r="BJ127" s="19" t="s">
        <v>83</v>
      </c>
      <c r="BK127" s="191">
        <f>ROUND(I127*H127,2)</f>
        <v>0</v>
      </c>
      <c r="BL127" s="19" t="s">
        <v>150</v>
      </c>
      <c r="BM127" s="190" t="s">
        <v>1040</v>
      </c>
    </row>
    <row r="128" spans="2:65" s="1" customFormat="1" ht="16.5" customHeight="1">
      <c r="B128" s="178"/>
      <c r="C128" s="179" t="s">
        <v>397</v>
      </c>
      <c r="D128" s="179" t="s">
        <v>152</v>
      </c>
      <c r="E128" s="180" t="s">
        <v>1041</v>
      </c>
      <c r="F128" s="181" t="s">
        <v>1042</v>
      </c>
      <c r="G128" s="182" t="s">
        <v>174</v>
      </c>
      <c r="H128" s="183">
        <v>4</v>
      </c>
      <c r="I128" s="184"/>
      <c r="J128" s="185">
        <f>ROUND(I128*H128,2)</f>
        <v>0</v>
      </c>
      <c r="K128" s="181" t="s">
        <v>3</v>
      </c>
      <c r="L128" s="38"/>
      <c r="M128" s="186" t="s">
        <v>3</v>
      </c>
      <c r="N128" s="187" t="s">
        <v>46</v>
      </c>
      <c r="O128" s="71"/>
      <c r="P128" s="188">
        <f>O128*H128</f>
        <v>0</v>
      </c>
      <c r="Q128" s="188">
        <v>0</v>
      </c>
      <c r="R128" s="188">
        <f>Q128*H128</f>
        <v>0</v>
      </c>
      <c r="S128" s="188">
        <v>0</v>
      </c>
      <c r="T128" s="189">
        <f>S128*H128</f>
        <v>0</v>
      </c>
      <c r="AR128" s="190" t="s">
        <v>150</v>
      </c>
      <c r="AT128" s="190" t="s">
        <v>152</v>
      </c>
      <c r="AU128" s="190" t="s">
        <v>85</v>
      </c>
      <c r="AY128" s="19" t="s">
        <v>149</v>
      </c>
      <c r="BE128" s="191">
        <f>IF(N128="základní",J128,0)</f>
        <v>0</v>
      </c>
      <c r="BF128" s="191">
        <f>IF(N128="snížená",J128,0)</f>
        <v>0</v>
      </c>
      <c r="BG128" s="191">
        <f>IF(N128="zákl. přenesená",J128,0)</f>
        <v>0</v>
      </c>
      <c r="BH128" s="191">
        <f>IF(N128="sníž. přenesená",J128,0)</f>
        <v>0</v>
      </c>
      <c r="BI128" s="191">
        <f>IF(N128="nulová",J128,0)</f>
        <v>0</v>
      </c>
      <c r="BJ128" s="19" t="s">
        <v>83</v>
      </c>
      <c r="BK128" s="191">
        <f>ROUND(I128*H128,2)</f>
        <v>0</v>
      </c>
      <c r="BL128" s="19" t="s">
        <v>150</v>
      </c>
      <c r="BM128" s="190" t="s">
        <v>279</v>
      </c>
    </row>
    <row r="129" spans="2:65" s="1" customFormat="1" ht="16.5" customHeight="1">
      <c r="B129" s="178"/>
      <c r="C129" s="179" t="s">
        <v>404</v>
      </c>
      <c r="D129" s="179" t="s">
        <v>152</v>
      </c>
      <c r="E129" s="180" t="s">
        <v>1043</v>
      </c>
      <c r="F129" s="181" t="s">
        <v>1044</v>
      </c>
      <c r="G129" s="182" t="s">
        <v>174</v>
      </c>
      <c r="H129" s="183">
        <v>4</v>
      </c>
      <c r="I129" s="184"/>
      <c r="J129" s="185">
        <f>ROUND(I129*H129,2)</f>
        <v>0</v>
      </c>
      <c r="K129" s="181" t="s">
        <v>3</v>
      </c>
      <c r="L129" s="38"/>
      <c r="M129" s="186" t="s">
        <v>3</v>
      </c>
      <c r="N129" s="187" t="s">
        <v>46</v>
      </c>
      <c r="O129" s="71"/>
      <c r="P129" s="188">
        <f>O129*H129</f>
        <v>0</v>
      </c>
      <c r="Q129" s="188">
        <v>0</v>
      </c>
      <c r="R129" s="188">
        <f>Q129*H129</f>
        <v>0</v>
      </c>
      <c r="S129" s="188">
        <v>0</v>
      </c>
      <c r="T129" s="189">
        <f>S129*H129</f>
        <v>0</v>
      </c>
      <c r="AR129" s="190" t="s">
        <v>150</v>
      </c>
      <c r="AT129" s="190" t="s">
        <v>152</v>
      </c>
      <c r="AU129" s="190" t="s">
        <v>85</v>
      </c>
      <c r="AY129" s="19" t="s">
        <v>149</v>
      </c>
      <c r="BE129" s="191">
        <f>IF(N129="základní",J129,0)</f>
        <v>0</v>
      </c>
      <c r="BF129" s="191">
        <f>IF(N129="snížená",J129,0)</f>
        <v>0</v>
      </c>
      <c r="BG129" s="191">
        <f>IF(N129="zákl. přenesená",J129,0)</f>
        <v>0</v>
      </c>
      <c r="BH129" s="191">
        <f>IF(N129="sníž. přenesená",J129,0)</f>
        <v>0</v>
      </c>
      <c r="BI129" s="191">
        <f>IF(N129="nulová",J129,0)</f>
        <v>0</v>
      </c>
      <c r="BJ129" s="19" t="s">
        <v>83</v>
      </c>
      <c r="BK129" s="191">
        <f>ROUND(I129*H129,2)</f>
        <v>0</v>
      </c>
      <c r="BL129" s="19" t="s">
        <v>150</v>
      </c>
      <c r="BM129" s="190" t="s">
        <v>1045</v>
      </c>
    </row>
    <row r="130" spans="2:65" s="1" customFormat="1" ht="16.5" customHeight="1">
      <c r="B130" s="178"/>
      <c r="C130" s="179" t="s">
        <v>413</v>
      </c>
      <c r="D130" s="179" t="s">
        <v>152</v>
      </c>
      <c r="E130" s="180" t="s">
        <v>1046</v>
      </c>
      <c r="F130" s="181" t="s">
        <v>1047</v>
      </c>
      <c r="G130" s="182" t="s">
        <v>174</v>
      </c>
      <c r="H130" s="183">
        <v>1</v>
      </c>
      <c r="I130" s="184"/>
      <c r="J130" s="185">
        <f>ROUND(I130*H130,2)</f>
        <v>0</v>
      </c>
      <c r="K130" s="181" t="s">
        <v>3</v>
      </c>
      <c r="L130" s="38"/>
      <c r="M130" s="239" t="s">
        <v>3</v>
      </c>
      <c r="N130" s="240" t="s">
        <v>46</v>
      </c>
      <c r="O130" s="241"/>
      <c r="P130" s="242">
        <f>O130*H130</f>
        <v>0</v>
      </c>
      <c r="Q130" s="242">
        <v>0</v>
      </c>
      <c r="R130" s="242">
        <f>Q130*H130</f>
        <v>0</v>
      </c>
      <c r="S130" s="242">
        <v>0</v>
      </c>
      <c r="T130" s="243">
        <f>S130*H130</f>
        <v>0</v>
      </c>
      <c r="AR130" s="190" t="s">
        <v>150</v>
      </c>
      <c r="AT130" s="190" t="s">
        <v>152</v>
      </c>
      <c r="AU130" s="190" t="s">
        <v>85</v>
      </c>
      <c r="AY130" s="19" t="s">
        <v>149</v>
      </c>
      <c r="BE130" s="191">
        <f>IF(N130="základní",J130,0)</f>
        <v>0</v>
      </c>
      <c r="BF130" s="191">
        <f>IF(N130="snížená",J130,0)</f>
        <v>0</v>
      </c>
      <c r="BG130" s="191">
        <f>IF(N130="zákl. přenesená",J130,0)</f>
        <v>0</v>
      </c>
      <c r="BH130" s="191">
        <f>IF(N130="sníž. přenesená",J130,0)</f>
        <v>0</v>
      </c>
      <c r="BI130" s="191">
        <f>IF(N130="nulová",J130,0)</f>
        <v>0</v>
      </c>
      <c r="BJ130" s="19" t="s">
        <v>83</v>
      </c>
      <c r="BK130" s="191">
        <f>ROUND(I130*H130,2)</f>
        <v>0</v>
      </c>
      <c r="BL130" s="19" t="s">
        <v>150</v>
      </c>
      <c r="BM130" s="190" t="s">
        <v>288</v>
      </c>
    </row>
    <row r="131" spans="2:12" s="1" customFormat="1" ht="6.95" customHeight="1">
      <c r="B131" s="54"/>
      <c r="C131" s="55"/>
      <c r="D131" s="55"/>
      <c r="E131" s="55"/>
      <c r="F131" s="55"/>
      <c r="G131" s="55"/>
      <c r="H131" s="55"/>
      <c r="I131" s="140"/>
      <c r="J131" s="55"/>
      <c r="K131" s="55"/>
      <c r="L131" s="38"/>
    </row>
  </sheetData>
  <autoFilter ref="C89:K130"/>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95</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ht="12" customHeight="1">
      <c r="B8" s="22"/>
      <c r="D8" s="32" t="s">
        <v>109</v>
      </c>
      <c r="L8" s="22"/>
    </row>
    <row r="9" spans="2:12" s="1" customFormat="1" ht="16.5" customHeight="1">
      <c r="B9" s="38"/>
      <c r="E9" s="122" t="s">
        <v>959</v>
      </c>
      <c r="F9" s="1"/>
      <c r="G9" s="1"/>
      <c r="H9" s="1"/>
      <c r="I9" s="123"/>
      <c r="L9" s="38"/>
    </row>
    <row r="10" spans="2:12" s="1" customFormat="1" ht="12" customHeight="1">
      <c r="B10" s="38"/>
      <c r="D10" s="32" t="s">
        <v>960</v>
      </c>
      <c r="I10" s="123"/>
      <c r="L10" s="38"/>
    </row>
    <row r="11" spans="2:12" s="1" customFormat="1" ht="36.95" customHeight="1">
      <c r="B11" s="38"/>
      <c r="E11" s="61" t="s">
        <v>1048</v>
      </c>
      <c r="F11" s="1"/>
      <c r="G11" s="1"/>
      <c r="H11" s="1"/>
      <c r="I11" s="123"/>
      <c r="L11" s="38"/>
    </row>
    <row r="12" spans="2:12" s="1" customFormat="1" ht="12">
      <c r="B12" s="38"/>
      <c r="I12" s="123"/>
      <c r="L12" s="38"/>
    </row>
    <row r="13" spans="2:12" s="1" customFormat="1" ht="12" customHeight="1">
      <c r="B13" s="38"/>
      <c r="D13" s="32" t="s">
        <v>19</v>
      </c>
      <c r="F13" s="27" t="s">
        <v>3</v>
      </c>
      <c r="I13" s="124" t="s">
        <v>20</v>
      </c>
      <c r="J13" s="27" t="s">
        <v>3</v>
      </c>
      <c r="L13" s="38"/>
    </row>
    <row r="14" spans="2:12" s="1" customFormat="1" ht="12" customHeight="1">
      <c r="B14" s="38"/>
      <c r="D14" s="32" t="s">
        <v>21</v>
      </c>
      <c r="F14" s="27" t="s">
        <v>22</v>
      </c>
      <c r="I14" s="124" t="s">
        <v>23</v>
      </c>
      <c r="J14" s="63" t="str">
        <f>'Rekapitulace stavby'!AN8</f>
        <v>6. 9. 2019</v>
      </c>
      <c r="L14" s="38"/>
    </row>
    <row r="15" spans="2:12" s="1" customFormat="1" ht="10.8" customHeight="1">
      <c r="B15" s="38"/>
      <c r="I15" s="123"/>
      <c r="L15" s="38"/>
    </row>
    <row r="16" spans="2:12" s="1" customFormat="1" ht="12" customHeight="1">
      <c r="B16" s="38"/>
      <c r="D16" s="32" t="s">
        <v>25</v>
      </c>
      <c r="I16" s="124" t="s">
        <v>26</v>
      </c>
      <c r="J16" s="27" t="s">
        <v>27</v>
      </c>
      <c r="L16" s="38"/>
    </row>
    <row r="17" spans="2:12" s="1" customFormat="1" ht="18" customHeight="1">
      <c r="B17" s="38"/>
      <c r="E17" s="27" t="s">
        <v>28</v>
      </c>
      <c r="I17" s="124" t="s">
        <v>29</v>
      </c>
      <c r="J17" s="27" t="s">
        <v>30</v>
      </c>
      <c r="L17" s="38"/>
    </row>
    <row r="18" spans="2:12" s="1" customFormat="1" ht="6.95" customHeight="1">
      <c r="B18" s="38"/>
      <c r="I18" s="123"/>
      <c r="L18" s="38"/>
    </row>
    <row r="19" spans="2:12" s="1" customFormat="1" ht="12" customHeight="1">
      <c r="B19" s="38"/>
      <c r="D19" s="32" t="s">
        <v>31</v>
      </c>
      <c r="I19" s="124" t="s">
        <v>26</v>
      </c>
      <c r="J19" s="33" t="str">
        <f>'Rekapitulace stavby'!AN13</f>
        <v>Vyplň údaj</v>
      </c>
      <c r="L19" s="38"/>
    </row>
    <row r="20" spans="2:12" s="1" customFormat="1" ht="18" customHeight="1">
      <c r="B20" s="38"/>
      <c r="E20" s="33" t="str">
        <f>'Rekapitulace stavby'!E14</f>
        <v>Vyplň údaj</v>
      </c>
      <c r="F20" s="27"/>
      <c r="G20" s="27"/>
      <c r="H20" s="27"/>
      <c r="I20" s="124" t="s">
        <v>29</v>
      </c>
      <c r="J20" s="33" t="str">
        <f>'Rekapitulace stavby'!AN14</f>
        <v>Vyplň údaj</v>
      </c>
      <c r="L20" s="38"/>
    </row>
    <row r="21" spans="2:12" s="1" customFormat="1" ht="6.95" customHeight="1">
      <c r="B21" s="38"/>
      <c r="I21" s="123"/>
      <c r="L21" s="38"/>
    </row>
    <row r="22" spans="2:12" s="1" customFormat="1" ht="12" customHeight="1">
      <c r="B22" s="38"/>
      <c r="D22" s="32" t="s">
        <v>33</v>
      </c>
      <c r="I22" s="124" t="s">
        <v>26</v>
      </c>
      <c r="J22" s="27" t="s">
        <v>34</v>
      </c>
      <c r="L22" s="38"/>
    </row>
    <row r="23" spans="2:12" s="1" customFormat="1" ht="18" customHeight="1">
      <c r="B23" s="38"/>
      <c r="E23" s="27" t="s">
        <v>35</v>
      </c>
      <c r="I23" s="124" t="s">
        <v>29</v>
      </c>
      <c r="J23" s="27" t="s">
        <v>3</v>
      </c>
      <c r="L23" s="38"/>
    </row>
    <row r="24" spans="2:12" s="1" customFormat="1" ht="6.95" customHeight="1">
      <c r="B24" s="38"/>
      <c r="I24" s="123"/>
      <c r="L24" s="38"/>
    </row>
    <row r="25" spans="2:12" s="1" customFormat="1" ht="12" customHeight="1">
      <c r="B25" s="38"/>
      <c r="D25" s="32" t="s">
        <v>37</v>
      </c>
      <c r="I25" s="124" t="s">
        <v>26</v>
      </c>
      <c r="J25" s="27" t="str">
        <f>IF('Rekapitulace stavby'!AN19="","",'Rekapitulace stavby'!AN19)</f>
        <v/>
      </c>
      <c r="L25" s="38"/>
    </row>
    <row r="26" spans="2:12" s="1" customFormat="1" ht="18" customHeight="1">
      <c r="B26" s="38"/>
      <c r="E26" s="27" t="str">
        <f>IF('Rekapitulace stavby'!E20="","",'Rekapitulace stavby'!E20)</f>
        <v xml:space="preserve"> </v>
      </c>
      <c r="I26" s="124" t="s">
        <v>29</v>
      </c>
      <c r="J26" s="27" t="str">
        <f>IF('Rekapitulace stavby'!AN20="","",'Rekapitulace stavby'!AN20)</f>
        <v/>
      </c>
      <c r="L26" s="38"/>
    </row>
    <row r="27" spans="2:12" s="1" customFormat="1" ht="6.95" customHeight="1">
      <c r="B27" s="38"/>
      <c r="I27" s="123"/>
      <c r="L27" s="38"/>
    </row>
    <row r="28" spans="2:12" s="1" customFormat="1" ht="12" customHeight="1">
      <c r="B28" s="38"/>
      <c r="D28" s="32" t="s">
        <v>39</v>
      </c>
      <c r="I28" s="123"/>
      <c r="L28" s="38"/>
    </row>
    <row r="29" spans="2:12" s="7" customFormat="1" ht="51" customHeight="1">
      <c r="B29" s="125"/>
      <c r="E29" s="36" t="s">
        <v>40</v>
      </c>
      <c r="F29" s="36"/>
      <c r="G29" s="36"/>
      <c r="H29" s="36"/>
      <c r="I29" s="126"/>
      <c r="L29" s="125"/>
    </row>
    <row r="30" spans="2:12" s="1" customFormat="1" ht="6.95" customHeight="1">
      <c r="B30" s="38"/>
      <c r="I30" s="123"/>
      <c r="L30" s="38"/>
    </row>
    <row r="31" spans="2:12" s="1" customFormat="1" ht="6.95" customHeight="1">
      <c r="B31" s="38"/>
      <c r="D31" s="67"/>
      <c r="E31" s="67"/>
      <c r="F31" s="67"/>
      <c r="G31" s="67"/>
      <c r="H31" s="67"/>
      <c r="I31" s="127"/>
      <c r="J31" s="67"/>
      <c r="K31" s="67"/>
      <c r="L31" s="38"/>
    </row>
    <row r="32" spans="2:12" s="1" customFormat="1" ht="25.4" customHeight="1">
      <c r="B32" s="38"/>
      <c r="D32" s="128" t="s">
        <v>41</v>
      </c>
      <c r="I32" s="123"/>
      <c r="J32" s="87">
        <f>ROUND(J93,2)</f>
        <v>0</v>
      </c>
      <c r="L32" s="38"/>
    </row>
    <row r="33" spans="2:12" s="1" customFormat="1" ht="6.95" customHeight="1">
      <c r="B33" s="38"/>
      <c r="D33" s="67"/>
      <c r="E33" s="67"/>
      <c r="F33" s="67"/>
      <c r="G33" s="67"/>
      <c r="H33" s="67"/>
      <c r="I33" s="127"/>
      <c r="J33" s="67"/>
      <c r="K33" s="67"/>
      <c r="L33" s="38"/>
    </row>
    <row r="34" spans="2:12" s="1" customFormat="1" ht="14.4" customHeight="1">
      <c r="B34" s="38"/>
      <c r="F34" s="42" t="s">
        <v>43</v>
      </c>
      <c r="I34" s="129" t="s">
        <v>42</v>
      </c>
      <c r="J34" s="42" t="s">
        <v>44</v>
      </c>
      <c r="L34" s="38"/>
    </row>
    <row r="35" spans="2:12" s="1" customFormat="1" ht="14.4" customHeight="1">
      <c r="B35" s="38"/>
      <c r="D35" s="130" t="s">
        <v>45</v>
      </c>
      <c r="E35" s="32" t="s">
        <v>46</v>
      </c>
      <c r="F35" s="131">
        <f>ROUND((SUM(BE93:BE145)),2)</f>
        <v>0</v>
      </c>
      <c r="I35" s="132">
        <v>0.21</v>
      </c>
      <c r="J35" s="131">
        <f>ROUND(((SUM(BE93:BE145))*I35),2)</f>
        <v>0</v>
      </c>
      <c r="L35" s="38"/>
    </row>
    <row r="36" spans="2:12" s="1" customFormat="1" ht="14.4" customHeight="1">
      <c r="B36" s="38"/>
      <c r="E36" s="32" t="s">
        <v>47</v>
      </c>
      <c r="F36" s="131">
        <f>ROUND((SUM(BF93:BF145)),2)</f>
        <v>0</v>
      </c>
      <c r="I36" s="132">
        <v>0.15</v>
      </c>
      <c r="J36" s="131">
        <f>ROUND(((SUM(BF93:BF145))*I36),2)</f>
        <v>0</v>
      </c>
      <c r="L36" s="38"/>
    </row>
    <row r="37" spans="2:12" s="1" customFormat="1" ht="14.4" customHeight="1" hidden="1">
      <c r="B37" s="38"/>
      <c r="E37" s="32" t="s">
        <v>48</v>
      </c>
      <c r="F37" s="131">
        <f>ROUND((SUM(BG93:BG145)),2)</f>
        <v>0</v>
      </c>
      <c r="I37" s="132">
        <v>0.21</v>
      </c>
      <c r="J37" s="131">
        <f>0</f>
        <v>0</v>
      </c>
      <c r="L37" s="38"/>
    </row>
    <row r="38" spans="2:12" s="1" customFormat="1" ht="14.4" customHeight="1" hidden="1">
      <c r="B38" s="38"/>
      <c r="E38" s="32" t="s">
        <v>49</v>
      </c>
      <c r="F38" s="131">
        <f>ROUND((SUM(BH93:BH145)),2)</f>
        <v>0</v>
      </c>
      <c r="I38" s="132">
        <v>0.15</v>
      </c>
      <c r="J38" s="131">
        <f>0</f>
        <v>0</v>
      </c>
      <c r="L38" s="38"/>
    </row>
    <row r="39" spans="2:12" s="1" customFormat="1" ht="14.4" customHeight="1" hidden="1">
      <c r="B39" s="38"/>
      <c r="E39" s="32" t="s">
        <v>50</v>
      </c>
      <c r="F39" s="131">
        <f>ROUND((SUM(BI93:BI145)),2)</f>
        <v>0</v>
      </c>
      <c r="I39" s="132">
        <v>0</v>
      </c>
      <c r="J39" s="131">
        <f>0</f>
        <v>0</v>
      </c>
      <c r="L39" s="38"/>
    </row>
    <row r="40" spans="2:12" s="1" customFormat="1" ht="6.95" customHeight="1">
      <c r="B40" s="38"/>
      <c r="I40" s="123"/>
      <c r="L40" s="38"/>
    </row>
    <row r="41" spans="2:12" s="1" customFormat="1" ht="25.4" customHeight="1">
      <c r="B41" s="38"/>
      <c r="C41" s="133"/>
      <c r="D41" s="134" t="s">
        <v>51</v>
      </c>
      <c r="E41" s="75"/>
      <c r="F41" s="75"/>
      <c r="G41" s="135" t="s">
        <v>52</v>
      </c>
      <c r="H41" s="136" t="s">
        <v>53</v>
      </c>
      <c r="I41" s="137"/>
      <c r="J41" s="138">
        <f>SUM(J32:J39)</f>
        <v>0</v>
      </c>
      <c r="K41" s="139"/>
      <c r="L41" s="38"/>
    </row>
    <row r="42" spans="2:12" s="1" customFormat="1" ht="14.4" customHeight="1">
      <c r="B42" s="54"/>
      <c r="C42" s="55"/>
      <c r="D42" s="55"/>
      <c r="E42" s="55"/>
      <c r="F42" s="55"/>
      <c r="G42" s="55"/>
      <c r="H42" s="55"/>
      <c r="I42" s="140"/>
      <c r="J42" s="55"/>
      <c r="K42" s="55"/>
      <c r="L42" s="38"/>
    </row>
    <row r="46" spans="2:12" s="1" customFormat="1" ht="6.95" customHeight="1">
      <c r="B46" s="56"/>
      <c r="C46" s="57"/>
      <c r="D46" s="57"/>
      <c r="E46" s="57"/>
      <c r="F46" s="57"/>
      <c r="G46" s="57"/>
      <c r="H46" s="57"/>
      <c r="I46" s="141"/>
      <c r="J46" s="57"/>
      <c r="K46" s="57"/>
      <c r="L46" s="38"/>
    </row>
    <row r="47" spans="2:12" s="1" customFormat="1" ht="24.95" customHeight="1">
      <c r="B47" s="38"/>
      <c r="C47" s="23" t="s">
        <v>111</v>
      </c>
      <c r="I47" s="123"/>
      <c r="L47" s="38"/>
    </row>
    <row r="48" spans="2:12" s="1" customFormat="1" ht="6.95" customHeight="1">
      <c r="B48" s="38"/>
      <c r="I48" s="123"/>
      <c r="L48" s="38"/>
    </row>
    <row r="49" spans="2:12" s="1" customFormat="1" ht="12" customHeight="1">
      <c r="B49" s="38"/>
      <c r="C49" s="32" t="s">
        <v>17</v>
      </c>
      <c r="I49" s="123"/>
      <c r="L49" s="38"/>
    </row>
    <row r="50" spans="2:12" s="1" customFormat="1" ht="16.5" customHeight="1">
      <c r="B50" s="38"/>
      <c r="E50" s="122" t="str">
        <f>E7</f>
        <v>REALIZACE WC PRO VEŘEJNOST - MUZEUM ČESKÉHO VENKOVA - ZÁMEK KAČINA</v>
      </c>
      <c r="F50" s="32"/>
      <c r="G50" s="32"/>
      <c r="H50" s="32"/>
      <c r="I50" s="123"/>
      <c r="L50" s="38"/>
    </row>
    <row r="51" spans="2:12" ht="12" customHeight="1">
      <c r="B51" s="22"/>
      <c r="C51" s="32" t="s">
        <v>109</v>
      </c>
      <c r="L51" s="22"/>
    </row>
    <row r="52" spans="2:12" s="1" customFormat="1" ht="16.5" customHeight="1">
      <c r="B52" s="38"/>
      <c r="E52" s="122" t="s">
        <v>959</v>
      </c>
      <c r="F52" s="1"/>
      <c r="G52" s="1"/>
      <c r="H52" s="1"/>
      <c r="I52" s="123"/>
      <c r="L52" s="38"/>
    </row>
    <row r="53" spans="2:12" s="1" customFormat="1" ht="12" customHeight="1">
      <c r="B53" s="38"/>
      <c r="C53" s="32" t="s">
        <v>960</v>
      </c>
      <c r="I53" s="123"/>
      <c r="L53" s="38"/>
    </row>
    <row r="54" spans="2:12" s="1" customFormat="1" ht="16.5" customHeight="1">
      <c r="B54" s="38"/>
      <c r="E54" s="61" t="str">
        <f>E11</f>
        <v>D.1.4.2 - Silnoproudá elektrotechnika</v>
      </c>
      <c r="F54" s="1"/>
      <c r="G54" s="1"/>
      <c r="H54" s="1"/>
      <c r="I54" s="123"/>
      <c r="L54" s="38"/>
    </row>
    <row r="55" spans="2:12" s="1" customFormat="1" ht="6.95" customHeight="1">
      <c r="B55" s="38"/>
      <c r="I55" s="123"/>
      <c r="L55" s="38"/>
    </row>
    <row r="56" spans="2:12" s="1" customFormat="1" ht="12" customHeight="1">
      <c r="B56" s="38"/>
      <c r="C56" s="32" t="s">
        <v>21</v>
      </c>
      <c r="F56" s="27" t="str">
        <f>F14</f>
        <v>ZÁMEK KAČINA – 1. PP</v>
      </c>
      <c r="I56" s="124" t="s">
        <v>23</v>
      </c>
      <c r="J56" s="63" t="str">
        <f>IF(J14="","",J14)</f>
        <v>6. 9. 2019</v>
      </c>
      <c r="L56" s="38"/>
    </row>
    <row r="57" spans="2:12" s="1" customFormat="1" ht="6.95" customHeight="1">
      <c r="B57" s="38"/>
      <c r="I57" s="123"/>
      <c r="L57" s="38"/>
    </row>
    <row r="58" spans="2:12" s="1" customFormat="1" ht="43.05" customHeight="1">
      <c r="B58" s="38"/>
      <c r="C58" s="32" t="s">
        <v>25</v>
      </c>
      <c r="F58" s="27" t="str">
        <f>E17</f>
        <v>NÁRODNÍ ZEMĚDĚLSKÉ MUZEUM,KOSTELNÍ 44,PRAHA 7</v>
      </c>
      <c r="I58" s="124" t="s">
        <v>33</v>
      </c>
      <c r="J58" s="36" t="str">
        <f>E23</f>
        <v>ARCH TECH, K Noskovně 148, 164 00 Praha 6</v>
      </c>
      <c r="L58" s="38"/>
    </row>
    <row r="59" spans="2:12" s="1" customFormat="1" ht="15.15" customHeight="1">
      <c r="B59" s="38"/>
      <c r="C59" s="32" t="s">
        <v>31</v>
      </c>
      <c r="F59" s="27" t="str">
        <f>IF(E20="","",E20)</f>
        <v>Vyplň údaj</v>
      </c>
      <c r="I59" s="124" t="s">
        <v>37</v>
      </c>
      <c r="J59" s="36" t="str">
        <f>E26</f>
        <v xml:space="preserve"> </v>
      </c>
      <c r="L59" s="38"/>
    </row>
    <row r="60" spans="2:12" s="1" customFormat="1" ht="10.3" customHeight="1">
      <c r="B60" s="38"/>
      <c r="I60" s="123"/>
      <c r="L60" s="38"/>
    </row>
    <row r="61" spans="2:12" s="1" customFormat="1" ht="29.25" customHeight="1">
      <c r="B61" s="38"/>
      <c r="C61" s="142" t="s">
        <v>112</v>
      </c>
      <c r="D61" s="133"/>
      <c r="E61" s="133"/>
      <c r="F61" s="133"/>
      <c r="G61" s="133"/>
      <c r="H61" s="133"/>
      <c r="I61" s="143"/>
      <c r="J61" s="144" t="s">
        <v>113</v>
      </c>
      <c r="K61" s="133"/>
      <c r="L61" s="38"/>
    </row>
    <row r="62" spans="2:12" s="1" customFormat="1" ht="10.3" customHeight="1">
      <c r="B62" s="38"/>
      <c r="I62" s="123"/>
      <c r="L62" s="38"/>
    </row>
    <row r="63" spans="2:47" s="1" customFormat="1" ht="22.8" customHeight="1">
      <c r="B63" s="38"/>
      <c r="C63" s="145" t="s">
        <v>73</v>
      </c>
      <c r="I63" s="123"/>
      <c r="J63" s="87">
        <f>J93</f>
        <v>0</v>
      </c>
      <c r="L63" s="38"/>
      <c r="AU63" s="19" t="s">
        <v>114</v>
      </c>
    </row>
    <row r="64" spans="2:12" s="8" customFormat="1" ht="24.95" customHeight="1">
      <c r="B64" s="146"/>
      <c r="D64" s="147" t="s">
        <v>1049</v>
      </c>
      <c r="E64" s="148"/>
      <c r="F64" s="148"/>
      <c r="G64" s="148"/>
      <c r="H64" s="148"/>
      <c r="I64" s="149"/>
      <c r="J64" s="150">
        <f>J94</f>
        <v>0</v>
      </c>
      <c r="L64" s="146"/>
    </row>
    <row r="65" spans="2:12" s="9" customFormat="1" ht="19.9" customHeight="1">
      <c r="B65" s="151"/>
      <c r="D65" s="152" t="s">
        <v>1050</v>
      </c>
      <c r="E65" s="153"/>
      <c r="F65" s="153"/>
      <c r="G65" s="153"/>
      <c r="H65" s="153"/>
      <c r="I65" s="154"/>
      <c r="J65" s="155">
        <f>J95</f>
        <v>0</v>
      </c>
      <c r="L65" s="151"/>
    </row>
    <row r="66" spans="2:12" s="9" customFormat="1" ht="19.9" customHeight="1">
      <c r="B66" s="151"/>
      <c r="D66" s="152" t="s">
        <v>1051</v>
      </c>
      <c r="E66" s="153"/>
      <c r="F66" s="153"/>
      <c r="G66" s="153"/>
      <c r="H66" s="153"/>
      <c r="I66" s="154"/>
      <c r="J66" s="155">
        <f>J99</f>
        <v>0</v>
      </c>
      <c r="L66" s="151"/>
    </row>
    <row r="67" spans="2:12" s="9" customFormat="1" ht="19.9" customHeight="1">
      <c r="B67" s="151"/>
      <c r="D67" s="152" t="s">
        <v>1052</v>
      </c>
      <c r="E67" s="153"/>
      <c r="F67" s="153"/>
      <c r="G67" s="153"/>
      <c r="H67" s="153"/>
      <c r="I67" s="154"/>
      <c r="J67" s="155">
        <f>J108</f>
        <v>0</v>
      </c>
      <c r="L67" s="151"/>
    </row>
    <row r="68" spans="2:12" s="9" customFormat="1" ht="19.9" customHeight="1">
      <c r="B68" s="151"/>
      <c r="D68" s="152" t="s">
        <v>1053</v>
      </c>
      <c r="E68" s="153"/>
      <c r="F68" s="153"/>
      <c r="G68" s="153"/>
      <c r="H68" s="153"/>
      <c r="I68" s="154"/>
      <c r="J68" s="155">
        <f>J118</f>
        <v>0</v>
      </c>
      <c r="L68" s="151"/>
    </row>
    <row r="69" spans="2:12" s="8" customFormat="1" ht="24.95" customHeight="1">
      <c r="B69" s="146"/>
      <c r="D69" s="147" t="s">
        <v>1054</v>
      </c>
      <c r="E69" s="148"/>
      <c r="F69" s="148"/>
      <c r="G69" s="148"/>
      <c r="H69" s="148"/>
      <c r="I69" s="149"/>
      <c r="J69" s="150">
        <f>J141</f>
        <v>0</v>
      </c>
      <c r="L69" s="146"/>
    </row>
    <row r="70" spans="2:12" s="9" customFormat="1" ht="19.9" customHeight="1">
      <c r="B70" s="151"/>
      <c r="D70" s="152" t="s">
        <v>1055</v>
      </c>
      <c r="E70" s="153"/>
      <c r="F70" s="153"/>
      <c r="G70" s="153"/>
      <c r="H70" s="153"/>
      <c r="I70" s="154"/>
      <c r="J70" s="155">
        <f>J142</f>
        <v>0</v>
      </c>
      <c r="L70" s="151"/>
    </row>
    <row r="71" spans="2:12" s="9" customFormat="1" ht="19.9" customHeight="1">
      <c r="B71" s="151"/>
      <c r="D71" s="152" t="s">
        <v>1056</v>
      </c>
      <c r="E71" s="153"/>
      <c r="F71" s="153"/>
      <c r="G71" s="153"/>
      <c r="H71" s="153"/>
      <c r="I71" s="154"/>
      <c r="J71" s="155">
        <f>J144</f>
        <v>0</v>
      </c>
      <c r="L71" s="151"/>
    </row>
    <row r="72" spans="2:12" s="1" customFormat="1" ht="21.8" customHeight="1">
      <c r="B72" s="38"/>
      <c r="I72" s="123"/>
      <c r="L72" s="38"/>
    </row>
    <row r="73" spans="2:12" s="1" customFormat="1" ht="6.95" customHeight="1">
      <c r="B73" s="54"/>
      <c r="C73" s="55"/>
      <c r="D73" s="55"/>
      <c r="E73" s="55"/>
      <c r="F73" s="55"/>
      <c r="G73" s="55"/>
      <c r="H73" s="55"/>
      <c r="I73" s="140"/>
      <c r="J73" s="55"/>
      <c r="K73" s="55"/>
      <c r="L73" s="38"/>
    </row>
    <row r="77" spans="2:12" s="1" customFormat="1" ht="6.95" customHeight="1">
      <c r="B77" s="56"/>
      <c r="C77" s="57"/>
      <c r="D77" s="57"/>
      <c r="E77" s="57"/>
      <c r="F77" s="57"/>
      <c r="G77" s="57"/>
      <c r="H77" s="57"/>
      <c r="I77" s="141"/>
      <c r="J77" s="57"/>
      <c r="K77" s="57"/>
      <c r="L77" s="38"/>
    </row>
    <row r="78" spans="2:12" s="1" customFormat="1" ht="24.95" customHeight="1">
      <c r="B78" s="38"/>
      <c r="C78" s="23" t="s">
        <v>134</v>
      </c>
      <c r="I78" s="123"/>
      <c r="L78" s="38"/>
    </row>
    <row r="79" spans="2:12" s="1" customFormat="1" ht="6.95" customHeight="1">
      <c r="B79" s="38"/>
      <c r="I79" s="123"/>
      <c r="L79" s="38"/>
    </row>
    <row r="80" spans="2:12" s="1" customFormat="1" ht="12" customHeight="1">
      <c r="B80" s="38"/>
      <c r="C80" s="32" t="s">
        <v>17</v>
      </c>
      <c r="I80" s="123"/>
      <c r="L80" s="38"/>
    </row>
    <row r="81" spans="2:12" s="1" customFormat="1" ht="16.5" customHeight="1">
      <c r="B81" s="38"/>
      <c r="E81" s="122" t="str">
        <f>E7</f>
        <v>REALIZACE WC PRO VEŘEJNOST - MUZEUM ČESKÉHO VENKOVA - ZÁMEK KAČINA</v>
      </c>
      <c r="F81" s="32"/>
      <c r="G81" s="32"/>
      <c r="H81" s="32"/>
      <c r="I81" s="123"/>
      <c r="L81" s="38"/>
    </row>
    <row r="82" spans="2:12" ht="12" customHeight="1">
      <c r="B82" s="22"/>
      <c r="C82" s="32" t="s">
        <v>109</v>
      </c>
      <c r="L82" s="22"/>
    </row>
    <row r="83" spans="2:12" s="1" customFormat="1" ht="16.5" customHeight="1">
      <c r="B83" s="38"/>
      <c r="E83" s="122" t="s">
        <v>959</v>
      </c>
      <c r="F83" s="1"/>
      <c r="G83" s="1"/>
      <c r="H83" s="1"/>
      <c r="I83" s="123"/>
      <c r="L83" s="38"/>
    </row>
    <row r="84" spans="2:12" s="1" customFormat="1" ht="12" customHeight="1">
      <c r="B84" s="38"/>
      <c r="C84" s="32" t="s">
        <v>960</v>
      </c>
      <c r="I84" s="123"/>
      <c r="L84" s="38"/>
    </row>
    <row r="85" spans="2:12" s="1" customFormat="1" ht="16.5" customHeight="1">
      <c r="B85" s="38"/>
      <c r="E85" s="61" t="str">
        <f>E11</f>
        <v>D.1.4.2 - Silnoproudá elektrotechnika</v>
      </c>
      <c r="F85" s="1"/>
      <c r="G85" s="1"/>
      <c r="H85" s="1"/>
      <c r="I85" s="123"/>
      <c r="L85" s="38"/>
    </row>
    <row r="86" spans="2:12" s="1" customFormat="1" ht="6.95" customHeight="1">
      <c r="B86" s="38"/>
      <c r="I86" s="123"/>
      <c r="L86" s="38"/>
    </row>
    <row r="87" spans="2:12" s="1" customFormat="1" ht="12" customHeight="1">
      <c r="B87" s="38"/>
      <c r="C87" s="32" t="s">
        <v>21</v>
      </c>
      <c r="F87" s="27" t="str">
        <f>F14</f>
        <v>ZÁMEK KAČINA – 1. PP</v>
      </c>
      <c r="I87" s="124" t="s">
        <v>23</v>
      </c>
      <c r="J87" s="63" t="str">
        <f>IF(J14="","",J14)</f>
        <v>6. 9. 2019</v>
      </c>
      <c r="L87" s="38"/>
    </row>
    <row r="88" spans="2:12" s="1" customFormat="1" ht="6.95" customHeight="1">
      <c r="B88" s="38"/>
      <c r="I88" s="123"/>
      <c r="L88" s="38"/>
    </row>
    <row r="89" spans="2:12" s="1" customFormat="1" ht="43.05" customHeight="1">
      <c r="B89" s="38"/>
      <c r="C89" s="32" t="s">
        <v>25</v>
      </c>
      <c r="F89" s="27" t="str">
        <f>E17</f>
        <v>NÁRODNÍ ZEMĚDĚLSKÉ MUZEUM,KOSTELNÍ 44,PRAHA 7</v>
      </c>
      <c r="I89" s="124" t="s">
        <v>33</v>
      </c>
      <c r="J89" s="36" t="str">
        <f>E23</f>
        <v>ARCH TECH, K Noskovně 148, 164 00 Praha 6</v>
      </c>
      <c r="L89" s="38"/>
    </row>
    <row r="90" spans="2:12" s="1" customFormat="1" ht="15.15" customHeight="1">
      <c r="B90" s="38"/>
      <c r="C90" s="32" t="s">
        <v>31</v>
      </c>
      <c r="F90" s="27" t="str">
        <f>IF(E20="","",E20)</f>
        <v>Vyplň údaj</v>
      </c>
      <c r="I90" s="124" t="s">
        <v>37</v>
      </c>
      <c r="J90" s="36" t="str">
        <f>E26</f>
        <v xml:space="preserve"> </v>
      </c>
      <c r="L90" s="38"/>
    </row>
    <row r="91" spans="2:12" s="1" customFormat="1" ht="10.3" customHeight="1">
      <c r="B91" s="38"/>
      <c r="I91" s="123"/>
      <c r="L91" s="38"/>
    </row>
    <row r="92" spans="2:20" s="10" customFormat="1" ht="29.25" customHeight="1">
      <c r="B92" s="156"/>
      <c r="C92" s="157" t="s">
        <v>135</v>
      </c>
      <c r="D92" s="158" t="s">
        <v>60</v>
      </c>
      <c r="E92" s="158" t="s">
        <v>56</v>
      </c>
      <c r="F92" s="158" t="s">
        <v>57</v>
      </c>
      <c r="G92" s="158" t="s">
        <v>136</v>
      </c>
      <c r="H92" s="158" t="s">
        <v>137</v>
      </c>
      <c r="I92" s="159" t="s">
        <v>138</v>
      </c>
      <c r="J92" s="158" t="s">
        <v>113</v>
      </c>
      <c r="K92" s="160" t="s">
        <v>139</v>
      </c>
      <c r="L92" s="156"/>
      <c r="M92" s="79" t="s">
        <v>3</v>
      </c>
      <c r="N92" s="80" t="s">
        <v>45</v>
      </c>
      <c r="O92" s="80" t="s">
        <v>140</v>
      </c>
      <c r="P92" s="80" t="s">
        <v>141</v>
      </c>
      <c r="Q92" s="80" t="s">
        <v>142</v>
      </c>
      <c r="R92" s="80" t="s">
        <v>143</v>
      </c>
      <c r="S92" s="80" t="s">
        <v>144</v>
      </c>
      <c r="T92" s="81" t="s">
        <v>145</v>
      </c>
    </row>
    <row r="93" spans="2:63" s="1" customFormat="1" ht="22.8" customHeight="1">
      <c r="B93" s="38"/>
      <c r="C93" s="84" t="s">
        <v>146</v>
      </c>
      <c r="I93" s="123"/>
      <c r="J93" s="161">
        <f>BK93</f>
        <v>0</v>
      </c>
      <c r="L93" s="38"/>
      <c r="M93" s="82"/>
      <c r="N93" s="67"/>
      <c r="O93" s="67"/>
      <c r="P93" s="162">
        <f>P94+P141</f>
        <v>0</v>
      </c>
      <c r="Q93" s="67"/>
      <c r="R93" s="162">
        <f>R94+R141</f>
        <v>0</v>
      </c>
      <c r="S93" s="67"/>
      <c r="T93" s="163">
        <f>T94+T141</f>
        <v>0</v>
      </c>
      <c r="AT93" s="19" t="s">
        <v>74</v>
      </c>
      <c r="AU93" s="19" t="s">
        <v>114</v>
      </c>
      <c r="BK93" s="164">
        <f>BK94+BK141</f>
        <v>0</v>
      </c>
    </row>
    <row r="94" spans="2:63" s="11" customFormat="1" ht="25.9" customHeight="1">
      <c r="B94" s="165"/>
      <c r="D94" s="166" t="s">
        <v>74</v>
      </c>
      <c r="E94" s="167" t="s">
        <v>1057</v>
      </c>
      <c r="F94" s="167" t="s">
        <v>1058</v>
      </c>
      <c r="I94" s="168"/>
      <c r="J94" s="169">
        <f>BK94</f>
        <v>0</v>
      </c>
      <c r="L94" s="165"/>
      <c r="M94" s="170"/>
      <c r="N94" s="171"/>
      <c r="O94" s="171"/>
      <c r="P94" s="172">
        <f>P95+P99+P108+P118</f>
        <v>0</v>
      </c>
      <c r="Q94" s="171"/>
      <c r="R94" s="172">
        <f>R95+R99+R108+R118</f>
        <v>0</v>
      </c>
      <c r="S94" s="171"/>
      <c r="T94" s="173">
        <f>T95+T99+T108+T118</f>
        <v>0</v>
      </c>
      <c r="AR94" s="166" t="s">
        <v>83</v>
      </c>
      <c r="AT94" s="174" t="s">
        <v>74</v>
      </c>
      <c r="AU94" s="174" t="s">
        <v>75</v>
      </c>
      <c r="AY94" s="166" t="s">
        <v>149</v>
      </c>
      <c r="BK94" s="175">
        <f>BK95+BK99+BK108+BK118</f>
        <v>0</v>
      </c>
    </row>
    <row r="95" spans="2:63" s="11" customFormat="1" ht="22.8" customHeight="1">
      <c r="B95" s="165"/>
      <c r="D95" s="166" t="s">
        <v>74</v>
      </c>
      <c r="E95" s="176" t="s">
        <v>968</v>
      </c>
      <c r="F95" s="176" t="s">
        <v>1059</v>
      </c>
      <c r="I95" s="168"/>
      <c r="J95" s="177">
        <f>BK95</f>
        <v>0</v>
      </c>
      <c r="L95" s="165"/>
      <c r="M95" s="170"/>
      <c r="N95" s="171"/>
      <c r="O95" s="171"/>
      <c r="P95" s="172">
        <f>SUM(P96:P98)</f>
        <v>0</v>
      </c>
      <c r="Q95" s="171"/>
      <c r="R95" s="172">
        <f>SUM(R96:R98)</f>
        <v>0</v>
      </c>
      <c r="S95" s="171"/>
      <c r="T95" s="173">
        <f>SUM(T96:T98)</f>
        <v>0</v>
      </c>
      <c r="AR95" s="166" t="s">
        <v>83</v>
      </c>
      <c r="AT95" s="174" t="s">
        <v>74</v>
      </c>
      <c r="AU95" s="174" t="s">
        <v>83</v>
      </c>
      <c r="AY95" s="166" t="s">
        <v>149</v>
      </c>
      <c r="BK95" s="175">
        <f>SUM(BK96:BK98)</f>
        <v>0</v>
      </c>
    </row>
    <row r="96" spans="2:65" s="1" customFormat="1" ht="16.5" customHeight="1">
      <c r="B96" s="178"/>
      <c r="C96" s="179" t="s">
        <v>83</v>
      </c>
      <c r="D96" s="179" t="s">
        <v>152</v>
      </c>
      <c r="E96" s="180" t="s">
        <v>1060</v>
      </c>
      <c r="F96" s="181" t="s">
        <v>1061</v>
      </c>
      <c r="G96" s="182" t="s">
        <v>174</v>
      </c>
      <c r="H96" s="183">
        <v>1</v>
      </c>
      <c r="I96" s="184"/>
      <c r="J96" s="185">
        <f>ROUND(I96*H96,2)</f>
        <v>0</v>
      </c>
      <c r="K96" s="181" t="s">
        <v>3</v>
      </c>
      <c r="L96" s="38"/>
      <c r="M96" s="186" t="s">
        <v>3</v>
      </c>
      <c r="N96" s="187" t="s">
        <v>46</v>
      </c>
      <c r="O96" s="71"/>
      <c r="P96" s="188">
        <f>O96*H96</f>
        <v>0</v>
      </c>
      <c r="Q96" s="188">
        <v>0</v>
      </c>
      <c r="R96" s="188">
        <f>Q96*H96</f>
        <v>0</v>
      </c>
      <c r="S96" s="188">
        <v>0</v>
      </c>
      <c r="T96" s="189">
        <f>S96*H96</f>
        <v>0</v>
      </c>
      <c r="AR96" s="190" t="s">
        <v>150</v>
      </c>
      <c r="AT96" s="190" t="s">
        <v>152</v>
      </c>
      <c r="AU96" s="190" t="s">
        <v>85</v>
      </c>
      <c r="AY96" s="19" t="s">
        <v>149</v>
      </c>
      <c r="BE96" s="191">
        <f>IF(N96="základní",J96,0)</f>
        <v>0</v>
      </c>
      <c r="BF96" s="191">
        <f>IF(N96="snížená",J96,0)</f>
        <v>0</v>
      </c>
      <c r="BG96" s="191">
        <f>IF(N96="zákl. přenesená",J96,0)</f>
        <v>0</v>
      </c>
      <c r="BH96" s="191">
        <f>IF(N96="sníž. přenesená",J96,0)</f>
        <v>0</v>
      </c>
      <c r="BI96" s="191">
        <f>IF(N96="nulová",J96,0)</f>
        <v>0</v>
      </c>
      <c r="BJ96" s="19" t="s">
        <v>83</v>
      </c>
      <c r="BK96" s="191">
        <f>ROUND(I96*H96,2)</f>
        <v>0</v>
      </c>
      <c r="BL96" s="19" t="s">
        <v>150</v>
      </c>
      <c r="BM96" s="190" t="s">
        <v>85</v>
      </c>
    </row>
    <row r="97" spans="2:65" s="1" customFormat="1" ht="16.5" customHeight="1">
      <c r="B97" s="178"/>
      <c r="C97" s="179" t="s">
        <v>85</v>
      </c>
      <c r="D97" s="179" t="s">
        <v>152</v>
      </c>
      <c r="E97" s="180" t="s">
        <v>1062</v>
      </c>
      <c r="F97" s="181" t="s">
        <v>1063</v>
      </c>
      <c r="G97" s="182" t="s">
        <v>174</v>
      </c>
      <c r="H97" s="183">
        <v>1</v>
      </c>
      <c r="I97" s="184"/>
      <c r="J97" s="185">
        <f>ROUND(I97*H97,2)</f>
        <v>0</v>
      </c>
      <c r="K97" s="181" t="s">
        <v>3</v>
      </c>
      <c r="L97" s="38"/>
      <c r="M97" s="186" t="s">
        <v>3</v>
      </c>
      <c r="N97" s="187" t="s">
        <v>46</v>
      </c>
      <c r="O97" s="71"/>
      <c r="P97" s="188">
        <f>O97*H97</f>
        <v>0</v>
      </c>
      <c r="Q97" s="188">
        <v>0</v>
      </c>
      <c r="R97" s="188">
        <f>Q97*H97</f>
        <v>0</v>
      </c>
      <c r="S97" s="188">
        <v>0</v>
      </c>
      <c r="T97" s="189">
        <f>S97*H97</f>
        <v>0</v>
      </c>
      <c r="AR97" s="190" t="s">
        <v>150</v>
      </c>
      <c r="AT97" s="190" t="s">
        <v>152</v>
      </c>
      <c r="AU97" s="190" t="s">
        <v>85</v>
      </c>
      <c r="AY97" s="19" t="s">
        <v>149</v>
      </c>
      <c r="BE97" s="191">
        <f>IF(N97="základní",J97,0)</f>
        <v>0</v>
      </c>
      <c r="BF97" s="191">
        <f>IF(N97="snížená",J97,0)</f>
        <v>0</v>
      </c>
      <c r="BG97" s="191">
        <f>IF(N97="zákl. přenesená",J97,0)</f>
        <v>0</v>
      </c>
      <c r="BH97" s="191">
        <f>IF(N97="sníž. přenesená",J97,0)</f>
        <v>0</v>
      </c>
      <c r="BI97" s="191">
        <f>IF(N97="nulová",J97,0)</f>
        <v>0</v>
      </c>
      <c r="BJ97" s="19" t="s">
        <v>83</v>
      </c>
      <c r="BK97" s="191">
        <f>ROUND(I97*H97,2)</f>
        <v>0</v>
      </c>
      <c r="BL97" s="19" t="s">
        <v>150</v>
      </c>
      <c r="BM97" s="190" t="s">
        <v>150</v>
      </c>
    </row>
    <row r="98" spans="2:65" s="1" customFormat="1" ht="16.5" customHeight="1">
      <c r="B98" s="178"/>
      <c r="C98" s="179" t="s">
        <v>179</v>
      </c>
      <c r="D98" s="179" t="s">
        <v>152</v>
      </c>
      <c r="E98" s="180" t="s">
        <v>1064</v>
      </c>
      <c r="F98" s="181" t="s">
        <v>1065</v>
      </c>
      <c r="G98" s="182" t="s">
        <v>174</v>
      </c>
      <c r="H98" s="183">
        <v>1</v>
      </c>
      <c r="I98" s="184"/>
      <c r="J98" s="185">
        <f>ROUND(I98*H98,2)</f>
        <v>0</v>
      </c>
      <c r="K98" s="181" t="s">
        <v>3</v>
      </c>
      <c r="L98" s="38"/>
      <c r="M98" s="186" t="s">
        <v>3</v>
      </c>
      <c r="N98" s="187" t="s">
        <v>46</v>
      </c>
      <c r="O98" s="71"/>
      <c r="P98" s="188">
        <f>O98*H98</f>
        <v>0</v>
      </c>
      <c r="Q98" s="188">
        <v>0</v>
      </c>
      <c r="R98" s="188">
        <f>Q98*H98</f>
        <v>0</v>
      </c>
      <c r="S98" s="188">
        <v>0</v>
      </c>
      <c r="T98" s="189">
        <f>S98*H98</f>
        <v>0</v>
      </c>
      <c r="AR98" s="190" t="s">
        <v>150</v>
      </c>
      <c r="AT98" s="190" t="s">
        <v>152</v>
      </c>
      <c r="AU98" s="190" t="s">
        <v>85</v>
      </c>
      <c r="AY98" s="19" t="s">
        <v>149</v>
      </c>
      <c r="BE98" s="191">
        <f>IF(N98="základní",J98,0)</f>
        <v>0</v>
      </c>
      <c r="BF98" s="191">
        <f>IF(N98="snížená",J98,0)</f>
        <v>0</v>
      </c>
      <c r="BG98" s="191">
        <f>IF(N98="zákl. přenesená",J98,0)</f>
        <v>0</v>
      </c>
      <c r="BH98" s="191">
        <f>IF(N98="sníž. přenesená",J98,0)</f>
        <v>0</v>
      </c>
      <c r="BI98" s="191">
        <f>IF(N98="nulová",J98,0)</f>
        <v>0</v>
      </c>
      <c r="BJ98" s="19" t="s">
        <v>83</v>
      </c>
      <c r="BK98" s="191">
        <f>ROUND(I98*H98,2)</f>
        <v>0</v>
      </c>
      <c r="BL98" s="19" t="s">
        <v>150</v>
      </c>
      <c r="BM98" s="190" t="s">
        <v>177</v>
      </c>
    </row>
    <row r="99" spans="2:63" s="11" customFormat="1" ht="22.8" customHeight="1">
      <c r="B99" s="165"/>
      <c r="D99" s="166" t="s">
        <v>74</v>
      </c>
      <c r="E99" s="176" t="s">
        <v>991</v>
      </c>
      <c r="F99" s="176" t="s">
        <v>1066</v>
      </c>
      <c r="I99" s="168"/>
      <c r="J99" s="177">
        <f>BK99</f>
        <v>0</v>
      </c>
      <c r="L99" s="165"/>
      <c r="M99" s="170"/>
      <c r="N99" s="171"/>
      <c r="O99" s="171"/>
      <c r="P99" s="172">
        <f>SUM(P100:P107)</f>
        <v>0</v>
      </c>
      <c r="Q99" s="171"/>
      <c r="R99" s="172">
        <f>SUM(R100:R107)</f>
        <v>0</v>
      </c>
      <c r="S99" s="171"/>
      <c r="T99" s="173">
        <f>SUM(T100:T107)</f>
        <v>0</v>
      </c>
      <c r="AR99" s="166" t="s">
        <v>83</v>
      </c>
      <c r="AT99" s="174" t="s">
        <v>74</v>
      </c>
      <c r="AU99" s="174" t="s">
        <v>83</v>
      </c>
      <c r="AY99" s="166" t="s">
        <v>149</v>
      </c>
      <c r="BK99" s="175">
        <f>SUM(BK100:BK107)</f>
        <v>0</v>
      </c>
    </row>
    <row r="100" spans="2:65" s="1" customFormat="1" ht="24" customHeight="1">
      <c r="B100" s="178"/>
      <c r="C100" s="179" t="s">
        <v>150</v>
      </c>
      <c r="D100" s="179" t="s">
        <v>152</v>
      </c>
      <c r="E100" s="180" t="s">
        <v>1067</v>
      </c>
      <c r="F100" s="181" t="s">
        <v>1068</v>
      </c>
      <c r="G100" s="182" t="s">
        <v>174</v>
      </c>
      <c r="H100" s="183">
        <v>4</v>
      </c>
      <c r="I100" s="184"/>
      <c r="J100" s="185">
        <f>ROUND(I100*H100,2)</f>
        <v>0</v>
      </c>
      <c r="K100" s="181" t="s">
        <v>3</v>
      </c>
      <c r="L100" s="38"/>
      <c r="M100" s="186" t="s">
        <v>3</v>
      </c>
      <c r="N100" s="187" t="s">
        <v>46</v>
      </c>
      <c r="O100" s="71"/>
      <c r="P100" s="188">
        <f>O100*H100</f>
        <v>0</v>
      </c>
      <c r="Q100" s="188">
        <v>0</v>
      </c>
      <c r="R100" s="188">
        <f>Q100*H100</f>
        <v>0</v>
      </c>
      <c r="S100" s="188">
        <v>0</v>
      </c>
      <c r="T100" s="189">
        <f>S100*H100</f>
        <v>0</v>
      </c>
      <c r="AR100" s="190" t="s">
        <v>150</v>
      </c>
      <c r="AT100" s="190" t="s">
        <v>152</v>
      </c>
      <c r="AU100" s="190" t="s">
        <v>85</v>
      </c>
      <c r="AY100" s="19" t="s">
        <v>149</v>
      </c>
      <c r="BE100" s="191">
        <f>IF(N100="základní",J100,0)</f>
        <v>0</v>
      </c>
      <c r="BF100" s="191">
        <f>IF(N100="snížená",J100,0)</f>
        <v>0</v>
      </c>
      <c r="BG100" s="191">
        <f>IF(N100="zákl. přenesená",J100,0)</f>
        <v>0</v>
      </c>
      <c r="BH100" s="191">
        <f>IF(N100="sníž. přenesená",J100,0)</f>
        <v>0</v>
      </c>
      <c r="BI100" s="191">
        <f>IF(N100="nulová",J100,0)</f>
        <v>0</v>
      </c>
      <c r="BJ100" s="19" t="s">
        <v>83</v>
      </c>
      <c r="BK100" s="191">
        <f>ROUND(I100*H100,2)</f>
        <v>0</v>
      </c>
      <c r="BL100" s="19" t="s">
        <v>150</v>
      </c>
      <c r="BM100" s="190" t="s">
        <v>175</v>
      </c>
    </row>
    <row r="101" spans="2:65" s="1" customFormat="1" ht="36" customHeight="1">
      <c r="B101" s="178"/>
      <c r="C101" s="179" t="s">
        <v>193</v>
      </c>
      <c r="D101" s="179" t="s">
        <v>152</v>
      </c>
      <c r="E101" s="180" t="s">
        <v>1069</v>
      </c>
      <c r="F101" s="181" t="s">
        <v>1070</v>
      </c>
      <c r="G101" s="182" t="s">
        <v>174</v>
      </c>
      <c r="H101" s="183">
        <v>2</v>
      </c>
      <c r="I101" s="184"/>
      <c r="J101" s="185">
        <f>ROUND(I101*H101,2)</f>
        <v>0</v>
      </c>
      <c r="K101" s="181" t="s">
        <v>3</v>
      </c>
      <c r="L101" s="38"/>
      <c r="M101" s="186" t="s">
        <v>3</v>
      </c>
      <c r="N101" s="187" t="s">
        <v>46</v>
      </c>
      <c r="O101" s="71"/>
      <c r="P101" s="188">
        <f>O101*H101</f>
        <v>0</v>
      </c>
      <c r="Q101" s="188">
        <v>0</v>
      </c>
      <c r="R101" s="188">
        <f>Q101*H101</f>
        <v>0</v>
      </c>
      <c r="S101" s="188">
        <v>0</v>
      </c>
      <c r="T101" s="189">
        <f>S101*H101</f>
        <v>0</v>
      </c>
      <c r="AR101" s="190" t="s">
        <v>150</v>
      </c>
      <c r="AT101" s="190" t="s">
        <v>152</v>
      </c>
      <c r="AU101" s="190" t="s">
        <v>85</v>
      </c>
      <c r="AY101" s="19" t="s">
        <v>149</v>
      </c>
      <c r="BE101" s="191">
        <f>IF(N101="základní",J101,0)</f>
        <v>0</v>
      </c>
      <c r="BF101" s="191">
        <f>IF(N101="snížená",J101,0)</f>
        <v>0</v>
      </c>
      <c r="BG101" s="191">
        <f>IF(N101="zákl. přenesená",J101,0)</f>
        <v>0</v>
      </c>
      <c r="BH101" s="191">
        <f>IF(N101="sníž. přenesená",J101,0)</f>
        <v>0</v>
      </c>
      <c r="BI101" s="191">
        <f>IF(N101="nulová",J101,0)</f>
        <v>0</v>
      </c>
      <c r="BJ101" s="19" t="s">
        <v>83</v>
      </c>
      <c r="BK101" s="191">
        <f>ROUND(I101*H101,2)</f>
        <v>0</v>
      </c>
      <c r="BL101" s="19" t="s">
        <v>150</v>
      </c>
      <c r="BM101" s="190" t="s">
        <v>239</v>
      </c>
    </row>
    <row r="102" spans="2:65" s="1" customFormat="1" ht="24" customHeight="1">
      <c r="B102" s="178"/>
      <c r="C102" s="179" t="s">
        <v>177</v>
      </c>
      <c r="D102" s="179" t="s">
        <v>152</v>
      </c>
      <c r="E102" s="180" t="s">
        <v>1071</v>
      </c>
      <c r="F102" s="181" t="s">
        <v>1072</v>
      </c>
      <c r="G102" s="182" t="s">
        <v>174</v>
      </c>
      <c r="H102" s="183">
        <v>17</v>
      </c>
      <c r="I102" s="184"/>
      <c r="J102" s="185">
        <f>ROUND(I102*H102,2)</f>
        <v>0</v>
      </c>
      <c r="K102" s="181" t="s">
        <v>3</v>
      </c>
      <c r="L102" s="38"/>
      <c r="M102" s="186" t="s">
        <v>3</v>
      </c>
      <c r="N102" s="187" t="s">
        <v>46</v>
      </c>
      <c r="O102" s="71"/>
      <c r="P102" s="188">
        <f>O102*H102</f>
        <v>0</v>
      </c>
      <c r="Q102" s="188">
        <v>0</v>
      </c>
      <c r="R102" s="188">
        <f>Q102*H102</f>
        <v>0</v>
      </c>
      <c r="S102" s="188">
        <v>0</v>
      </c>
      <c r="T102" s="189">
        <f>S102*H102</f>
        <v>0</v>
      </c>
      <c r="AR102" s="190" t="s">
        <v>150</v>
      </c>
      <c r="AT102" s="190" t="s">
        <v>152</v>
      </c>
      <c r="AU102" s="190" t="s">
        <v>85</v>
      </c>
      <c r="AY102" s="19" t="s">
        <v>149</v>
      </c>
      <c r="BE102" s="191">
        <f>IF(N102="základní",J102,0)</f>
        <v>0</v>
      </c>
      <c r="BF102" s="191">
        <f>IF(N102="snížená",J102,0)</f>
        <v>0</v>
      </c>
      <c r="BG102" s="191">
        <f>IF(N102="zákl. přenesená",J102,0)</f>
        <v>0</v>
      </c>
      <c r="BH102" s="191">
        <f>IF(N102="sníž. přenesená",J102,0)</f>
        <v>0</v>
      </c>
      <c r="BI102" s="191">
        <f>IF(N102="nulová",J102,0)</f>
        <v>0</v>
      </c>
      <c r="BJ102" s="19" t="s">
        <v>83</v>
      </c>
      <c r="BK102" s="191">
        <f>ROUND(I102*H102,2)</f>
        <v>0</v>
      </c>
      <c r="BL102" s="19" t="s">
        <v>150</v>
      </c>
      <c r="BM102" s="190" t="s">
        <v>279</v>
      </c>
    </row>
    <row r="103" spans="2:65" s="1" customFormat="1" ht="24" customHeight="1">
      <c r="B103" s="178"/>
      <c r="C103" s="179" t="s">
        <v>208</v>
      </c>
      <c r="D103" s="179" t="s">
        <v>152</v>
      </c>
      <c r="E103" s="180" t="s">
        <v>1073</v>
      </c>
      <c r="F103" s="181" t="s">
        <v>1074</v>
      </c>
      <c r="G103" s="182" t="s">
        <v>174</v>
      </c>
      <c r="H103" s="183">
        <v>5</v>
      </c>
      <c r="I103" s="184"/>
      <c r="J103" s="185">
        <f>ROUND(I103*H103,2)</f>
        <v>0</v>
      </c>
      <c r="K103" s="181" t="s">
        <v>3</v>
      </c>
      <c r="L103" s="38"/>
      <c r="M103" s="186" t="s">
        <v>3</v>
      </c>
      <c r="N103" s="187" t="s">
        <v>46</v>
      </c>
      <c r="O103" s="71"/>
      <c r="P103" s="188">
        <f>O103*H103</f>
        <v>0</v>
      </c>
      <c r="Q103" s="188">
        <v>0</v>
      </c>
      <c r="R103" s="188">
        <f>Q103*H103</f>
        <v>0</v>
      </c>
      <c r="S103" s="188">
        <v>0</v>
      </c>
      <c r="T103" s="189">
        <f>S103*H103</f>
        <v>0</v>
      </c>
      <c r="AR103" s="190" t="s">
        <v>150</v>
      </c>
      <c r="AT103" s="190" t="s">
        <v>152</v>
      </c>
      <c r="AU103" s="190" t="s">
        <v>85</v>
      </c>
      <c r="AY103" s="19" t="s">
        <v>149</v>
      </c>
      <c r="BE103" s="191">
        <f>IF(N103="základní",J103,0)</f>
        <v>0</v>
      </c>
      <c r="BF103" s="191">
        <f>IF(N103="snížená",J103,0)</f>
        <v>0</v>
      </c>
      <c r="BG103" s="191">
        <f>IF(N103="zákl. přenesená",J103,0)</f>
        <v>0</v>
      </c>
      <c r="BH103" s="191">
        <f>IF(N103="sníž. přenesená",J103,0)</f>
        <v>0</v>
      </c>
      <c r="BI103" s="191">
        <f>IF(N103="nulová",J103,0)</f>
        <v>0</v>
      </c>
      <c r="BJ103" s="19" t="s">
        <v>83</v>
      </c>
      <c r="BK103" s="191">
        <f>ROUND(I103*H103,2)</f>
        <v>0</v>
      </c>
      <c r="BL103" s="19" t="s">
        <v>150</v>
      </c>
      <c r="BM103" s="190" t="s">
        <v>288</v>
      </c>
    </row>
    <row r="104" spans="2:65" s="1" customFormat="1" ht="24" customHeight="1">
      <c r="B104" s="178"/>
      <c r="C104" s="179" t="s">
        <v>175</v>
      </c>
      <c r="D104" s="179" t="s">
        <v>152</v>
      </c>
      <c r="E104" s="180" t="s">
        <v>1075</v>
      </c>
      <c r="F104" s="181" t="s">
        <v>1076</v>
      </c>
      <c r="G104" s="182" t="s">
        <v>174</v>
      </c>
      <c r="H104" s="183">
        <v>4</v>
      </c>
      <c r="I104" s="184"/>
      <c r="J104" s="185">
        <f>ROUND(I104*H104,2)</f>
        <v>0</v>
      </c>
      <c r="K104" s="181" t="s">
        <v>3</v>
      </c>
      <c r="L104" s="38"/>
      <c r="M104" s="186" t="s">
        <v>3</v>
      </c>
      <c r="N104" s="187" t="s">
        <v>46</v>
      </c>
      <c r="O104" s="71"/>
      <c r="P104" s="188">
        <f>O104*H104</f>
        <v>0</v>
      </c>
      <c r="Q104" s="188">
        <v>0</v>
      </c>
      <c r="R104" s="188">
        <f>Q104*H104</f>
        <v>0</v>
      </c>
      <c r="S104" s="188">
        <v>0</v>
      </c>
      <c r="T104" s="189">
        <f>S104*H104</f>
        <v>0</v>
      </c>
      <c r="AR104" s="190" t="s">
        <v>150</v>
      </c>
      <c r="AT104" s="190" t="s">
        <v>152</v>
      </c>
      <c r="AU104" s="190" t="s">
        <v>85</v>
      </c>
      <c r="AY104" s="19" t="s">
        <v>149</v>
      </c>
      <c r="BE104" s="191">
        <f>IF(N104="základní",J104,0)</f>
        <v>0</v>
      </c>
      <c r="BF104" s="191">
        <f>IF(N104="snížená",J104,0)</f>
        <v>0</v>
      </c>
      <c r="BG104" s="191">
        <f>IF(N104="zákl. přenesená",J104,0)</f>
        <v>0</v>
      </c>
      <c r="BH104" s="191">
        <f>IF(N104="sníž. přenesená",J104,0)</f>
        <v>0</v>
      </c>
      <c r="BI104" s="191">
        <f>IF(N104="nulová",J104,0)</f>
        <v>0</v>
      </c>
      <c r="BJ104" s="19" t="s">
        <v>83</v>
      </c>
      <c r="BK104" s="191">
        <f>ROUND(I104*H104,2)</f>
        <v>0</v>
      </c>
      <c r="BL104" s="19" t="s">
        <v>150</v>
      </c>
      <c r="BM104" s="190" t="s">
        <v>295</v>
      </c>
    </row>
    <row r="105" spans="2:65" s="1" customFormat="1" ht="24" customHeight="1">
      <c r="B105" s="178"/>
      <c r="C105" s="179" t="s">
        <v>232</v>
      </c>
      <c r="D105" s="179" t="s">
        <v>152</v>
      </c>
      <c r="E105" s="180" t="s">
        <v>74</v>
      </c>
      <c r="F105" s="181" t="s">
        <v>1077</v>
      </c>
      <c r="G105" s="182" t="s">
        <v>174</v>
      </c>
      <c r="H105" s="183">
        <v>4</v>
      </c>
      <c r="I105" s="184"/>
      <c r="J105" s="185">
        <f>ROUND(I105*H105,2)</f>
        <v>0</v>
      </c>
      <c r="K105" s="181" t="s">
        <v>3</v>
      </c>
      <c r="L105" s="38"/>
      <c r="M105" s="186" t="s">
        <v>3</v>
      </c>
      <c r="N105" s="187" t="s">
        <v>46</v>
      </c>
      <c r="O105" s="71"/>
      <c r="P105" s="188">
        <f>O105*H105</f>
        <v>0</v>
      </c>
      <c r="Q105" s="188">
        <v>0</v>
      </c>
      <c r="R105" s="188">
        <f>Q105*H105</f>
        <v>0</v>
      </c>
      <c r="S105" s="188">
        <v>0</v>
      </c>
      <c r="T105" s="189">
        <f>S105*H105</f>
        <v>0</v>
      </c>
      <c r="AR105" s="190" t="s">
        <v>150</v>
      </c>
      <c r="AT105" s="190" t="s">
        <v>152</v>
      </c>
      <c r="AU105" s="190" t="s">
        <v>85</v>
      </c>
      <c r="AY105" s="19" t="s">
        <v>149</v>
      </c>
      <c r="BE105" s="191">
        <f>IF(N105="základní",J105,0)</f>
        <v>0</v>
      </c>
      <c r="BF105" s="191">
        <f>IF(N105="snížená",J105,0)</f>
        <v>0</v>
      </c>
      <c r="BG105" s="191">
        <f>IF(N105="zákl. přenesená",J105,0)</f>
        <v>0</v>
      </c>
      <c r="BH105" s="191">
        <f>IF(N105="sníž. přenesená",J105,0)</f>
        <v>0</v>
      </c>
      <c r="BI105" s="191">
        <f>IF(N105="nulová",J105,0)</f>
        <v>0</v>
      </c>
      <c r="BJ105" s="19" t="s">
        <v>83</v>
      </c>
      <c r="BK105" s="191">
        <f>ROUND(I105*H105,2)</f>
        <v>0</v>
      </c>
      <c r="BL105" s="19" t="s">
        <v>150</v>
      </c>
      <c r="BM105" s="190" t="s">
        <v>309</v>
      </c>
    </row>
    <row r="106" spans="2:65" s="1" customFormat="1" ht="16.5" customHeight="1">
      <c r="B106" s="178"/>
      <c r="C106" s="179" t="s">
        <v>239</v>
      </c>
      <c r="D106" s="179" t="s">
        <v>152</v>
      </c>
      <c r="E106" s="180" t="s">
        <v>1078</v>
      </c>
      <c r="F106" s="181" t="s">
        <v>1079</v>
      </c>
      <c r="G106" s="182" t="s">
        <v>174</v>
      </c>
      <c r="H106" s="183">
        <v>5</v>
      </c>
      <c r="I106" s="184"/>
      <c r="J106" s="185">
        <f>ROUND(I106*H106,2)</f>
        <v>0</v>
      </c>
      <c r="K106" s="181" t="s">
        <v>3</v>
      </c>
      <c r="L106" s="38"/>
      <c r="M106" s="186" t="s">
        <v>3</v>
      </c>
      <c r="N106" s="187" t="s">
        <v>46</v>
      </c>
      <c r="O106" s="71"/>
      <c r="P106" s="188">
        <f>O106*H106</f>
        <v>0</v>
      </c>
      <c r="Q106" s="188">
        <v>0</v>
      </c>
      <c r="R106" s="188">
        <f>Q106*H106</f>
        <v>0</v>
      </c>
      <c r="S106" s="188">
        <v>0</v>
      </c>
      <c r="T106" s="189">
        <f>S106*H106</f>
        <v>0</v>
      </c>
      <c r="AR106" s="190" t="s">
        <v>150</v>
      </c>
      <c r="AT106" s="190" t="s">
        <v>152</v>
      </c>
      <c r="AU106" s="190" t="s">
        <v>85</v>
      </c>
      <c r="AY106" s="19" t="s">
        <v>149</v>
      </c>
      <c r="BE106" s="191">
        <f>IF(N106="základní",J106,0)</f>
        <v>0</v>
      </c>
      <c r="BF106" s="191">
        <f>IF(N106="snížená",J106,0)</f>
        <v>0</v>
      </c>
      <c r="BG106" s="191">
        <f>IF(N106="zákl. přenesená",J106,0)</f>
        <v>0</v>
      </c>
      <c r="BH106" s="191">
        <f>IF(N106="sníž. přenesená",J106,0)</f>
        <v>0</v>
      </c>
      <c r="BI106" s="191">
        <f>IF(N106="nulová",J106,0)</f>
        <v>0</v>
      </c>
      <c r="BJ106" s="19" t="s">
        <v>83</v>
      </c>
      <c r="BK106" s="191">
        <f>ROUND(I106*H106,2)</f>
        <v>0</v>
      </c>
      <c r="BL106" s="19" t="s">
        <v>150</v>
      </c>
      <c r="BM106" s="190" t="s">
        <v>321</v>
      </c>
    </row>
    <row r="107" spans="2:65" s="1" customFormat="1" ht="16.5" customHeight="1">
      <c r="B107" s="178"/>
      <c r="C107" s="179" t="s">
        <v>263</v>
      </c>
      <c r="D107" s="179" t="s">
        <v>152</v>
      </c>
      <c r="E107" s="180" t="s">
        <v>1080</v>
      </c>
      <c r="F107" s="181" t="s">
        <v>1081</v>
      </c>
      <c r="G107" s="182" t="s">
        <v>174</v>
      </c>
      <c r="H107" s="183">
        <v>1</v>
      </c>
      <c r="I107" s="184"/>
      <c r="J107" s="185">
        <f>ROUND(I107*H107,2)</f>
        <v>0</v>
      </c>
      <c r="K107" s="181" t="s">
        <v>3</v>
      </c>
      <c r="L107" s="38"/>
      <c r="M107" s="186" t="s">
        <v>3</v>
      </c>
      <c r="N107" s="187" t="s">
        <v>46</v>
      </c>
      <c r="O107" s="71"/>
      <c r="P107" s="188">
        <f>O107*H107</f>
        <v>0</v>
      </c>
      <c r="Q107" s="188">
        <v>0</v>
      </c>
      <c r="R107" s="188">
        <f>Q107*H107</f>
        <v>0</v>
      </c>
      <c r="S107" s="188">
        <v>0</v>
      </c>
      <c r="T107" s="189">
        <f>S107*H107</f>
        <v>0</v>
      </c>
      <c r="AR107" s="190" t="s">
        <v>150</v>
      </c>
      <c r="AT107" s="190" t="s">
        <v>152</v>
      </c>
      <c r="AU107" s="190" t="s">
        <v>85</v>
      </c>
      <c r="AY107" s="19" t="s">
        <v>149</v>
      </c>
      <c r="BE107" s="191">
        <f>IF(N107="základní",J107,0)</f>
        <v>0</v>
      </c>
      <c r="BF107" s="191">
        <f>IF(N107="snížená",J107,0)</f>
        <v>0</v>
      </c>
      <c r="BG107" s="191">
        <f>IF(N107="zákl. přenesená",J107,0)</f>
        <v>0</v>
      </c>
      <c r="BH107" s="191">
        <f>IF(N107="sníž. přenesená",J107,0)</f>
        <v>0</v>
      </c>
      <c r="BI107" s="191">
        <f>IF(N107="nulová",J107,0)</f>
        <v>0</v>
      </c>
      <c r="BJ107" s="19" t="s">
        <v>83</v>
      </c>
      <c r="BK107" s="191">
        <f>ROUND(I107*H107,2)</f>
        <v>0</v>
      </c>
      <c r="BL107" s="19" t="s">
        <v>150</v>
      </c>
      <c r="BM107" s="190" t="s">
        <v>335</v>
      </c>
    </row>
    <row r="108" spans="2:63" s="11" customFormat="1" ht="22.8" customHeight="1">
      <c r="B108" s="165"/>
      <c r="D108" s="166" t="s">
        <v>74</v>
      </c>
      <c r="E108" s="176" t="s">
        <v>1082</v>
      </c>
      <c r="F108" s="176" t="s">
        <v>1083</v>
      </c>
      <c r="I108" s="168"/>
      <c r="J108" s="177">
        <f>BK108</f>
        <v>0</v>
      </c>
      <c r="L108" s="165"/>
      <c r="M108" s="170"/>
      <c r="N108" s="171"/>
      <c r="O108" s="171"/>
      <c r="P108" s="172">
        <f>SUM(P109:P117)</f>
        <v>0</v>
      </c>
      <c r="Q108" s="171"/>
      <c r="R108" s="172">
        <f>SUM(R109:R117)</f>
        <v>0</v>
      </c>
      <c r="S108" s="171"/>
      <c r="T108" s="173">
        <f>SUM(T109:T117)</f>
        <v>0</v>
      </c>
      <c r="AR108" s="166" t="s">
        <v>83</v>
      </c>
      <c r="AT108" s="174" t="s">
        <v>74</v>
      </c>
      <c r="AU108" s="174" t="s">
        <v>83</v>
      </c>
      <c r="AY108" s="166" t="s">
        <v>149</v>
      </c>
      <c r="BK108" s="175">
        <f>SUM(BK109:BK117)</f>
        <v>0</v>
      </c>
    </row>
    <row r="109" spans="2:65" s="1" customFormat="1" ht="16.5" customHeight="1">
      <c r="B109" s="178"/>
      <c r="C109" s="179" t="s">
        <v>279</v>
      </c>
      <c r="D109" s="179" t="s">
        <v>152</v>
      </c>
      <c r="E109" s="180" t="s">
        <v>1084</v>
      </c>
      <c r="F109" s="181" t="s">
        <v>1085</v>
      </c>
      <c r="G109" s="182" t="s">
        <v>155</v>
      </c>
      <c r="H109" s="183">
        <v>50</v>
      </c>
      <c r="I109" s="184"/>
      <c r="J109" s="185">
        <f>ROUND(I109*H109,2)</f>
        <v>0</v>
      </c>
      <c r="K109" s="181" t="s">
        <v>3</v>
      </c>
      <c r="L109" s="38"/>
      <c r="M109" s="186" t="s">
        <v>3</v>
      </c>
      <c r="N109" s="187" t="s">
        <v>46</v>
      </c>
      <c r="O109" s="71"/>
      <c r="P109" s="188">
        <f>O109*H109</f>
        <v>0</v>
      </c>
      <c r="Q109" s="188">
        <v>0</v>
      </c>
      <c r="R109" s="188">
        <f>Q109*H109</f>
        <v>0</v>
      </c>
      <c r="S109" s="188">
        <v>0</v>
      </c>
      <c r="T109" s="189">
        <f>S109*H109</f>
        <v>0</v>
      </c>
      <c r="AR109" s="190" t="s">
        <v>150</v>
      </c>
      <c r="AT109" s="190" t="s">
        <v>152</v>
      </c>
      <c r="AU109" s="190" t="s">
        <v>85</v>
      </c>
      <c r="AY109" s="19" t="s">
        <v>149</v>
      </c>
      <c r="BE109" s="191">
        <f>IF(N109="základní",J109,0)</f>
        <v>0</v>
      </c>
      <c r="BF109" s="191">
        <f>IF(N109="snížená",J109,0)</f>
        <v>0</v>
      </c>
      <c r="BG109" s="191">
        <f>IF(N109="zákl. přenesená",J109,0)</f>
        <v>0</v>
      </c>
      <c r="BH109" s="191">
        <f>IF(N109="sníž. přenesená",J109,0)</f>
        <v>0</v>
      </c>
      <c r="BI109" s="191">
        <f>IF(N109="nulová",J109,0)</f>
        <v>0</v>
      </c>
      <c r="BJ109" s="19" t="s">
        <v>83</v>
      </c>
      <c r="BK109" s="191">
        <f>ROUND(I109*H109,2)</f>
        <v>0</v>
      </c>
      <c r="BL109" s="19" t="s">
        <v>150</v>
      </c>
      <c r="BM109" s="190" t="s">
        <v>344</v>
      </c>
    </row>
    <row r="110" spans="2:65" s="1" customFormat="1" ht="16.5" customHeight="1">
      <c r="B110" s="178"/>
      <c r="C110" s="179" t="s">
        <v>284</v>
      </c>
      <c r="D110" s="179" t="s">
        <v>152</v>
      </c>
      <c r="E110" s="180" t="s">
        <v>1086</v>
      </c>
      <c r="F110" s="181" t="s">
        <v>1087</v>
      </c>
      <c r="G110" s="182" t="s">
        <v>155</v>
      </c>
      <c r="H110" s="183">
        <v>180</v>
      </c>
      <c r="I110" s="184"/>
      <c r="J110" s="185">
        <f>ROUND(I110*H110,2)</f>
        <v>0</v>
      </c>
      <c r="K110" s="181" t="s">
        <v>3</v>
      </c>
      <c r="L110" s="38"/>
      <c r="M110" s="186" t="s">
        <v>3</v>
      </c>
      <c r="N110" s="187" t="s">
        <v>46</v>
      </c>
      <c r="O110" s="71"/>
      <c r="P110" s="188">
        <f>O110*H110</f>
        <v>0</v>
      </c>
      <c r="Q110" s="188">
        <v>0</v>
      </c>
      <c r="R110" s="188">
        <f>Q110*H110</f>
        <v>0</v>
      </c>
      <c r="S110" s="188">
        <v>0</v>
      </c>
      <c r="T110" s="189">
        <f>S110*H110</f>
        <v>0</v>
      </c>
      <c r="AR110" s="190" t="s">
        <v>150</v>
      </c>
      <c r="AT110" s="190" t="s">
        <v>152</v>
      </c>
      <c r="AU110" s="190" t="s">
        <v>85</v>
      </c>
      <c r="AY110" s="19" t="s">
        <v>149</v>
      </c>
      <c r="BE110" s="191">
        <f>IF(N110="základní",J110,0)</f>
        <v>0</v>
      </c>
      <c r="BF110" s="191">
        <f>IF(N110="snížená",J110,0)</f>
        <v>0</v>
      </c>
      <c r="BG110" s="191">
        <f>IF(N110="zákl. přenesená",J110,0)</f>
        <v>0</v>
      </c>
      <c r="BH110" s="191">
        <f>IF(N110="sníž. přenesená",J110,0)</f>
        <v>0</v>
      </c>
      <c r="BI110" s="191">
        <f>IF(N110="nulová",J110,0)</f>
        <v>0</v>
      </c>
      <c r="BJ110" s="19" t="s">
        <v>83</v>
      </c>
      <c r="BK110" s="191">
        <f>ROUND(I110*H110,2)</f>
        <v>0</v>
      </c>
      <c r="BL110" s="19" t="s">
        <v>150</v>
      </c>
      <c r="BM110" s="190" t="s">
        <v>217</v>
      </c>
    </row>
    <row r="111" spans="2:65" s="1" customFormat="1" ht="16.5" customHeight="1">
      <c r="B111" s="178"/>
      <c r="C111" s="179" t="s">
        <v>288</v>
      </c>
      <c r="D111" s="179" t="s">
        <v>152</v>
      </c>
      <c r="E111" s="180" t="s">
        <v>1088</v>
      </c>
      <c r="F111" s="181" t="s">
        <v>1089</v>
      </c>
      <c r="G111" s="182" t="s">
        <v>155</v>
      </c>
      <c r="H111" s="183">
        <v>160</v>
      </c>
      <c r="I111" s="184"/>
      <c r="J111" s="185">
        <f>ROUND(I111*H111,2)</f>
        <v>0</v>
      </c>
      <c r="K111" s="181" t="s">
        <v>3</v>
      </c>
      <c r="L111" s="38"/>
      <c r="M111" s="186" t="s">
        <v>3</v>
      </c>
      <c r="N111" s="187" t="s">
        <v>46</v>
      </c>
      <c r="O111" s="71"/>
      <c r="P111" s="188">
        <f>O111*H111</f>
        <v>0</v>
      </c>
      <c r="Q111" s="188">
        <v>0</v>
      </c>
      <c r="R111" s="188">
        <f>Q111*H111</f>
        <v>0</v>
      </c>
      <c r="S111" s="188">
        <v>0</v>
      </c>
      <c r="T111" s="189">
        <f>S111*H111</f>
        <v>0</v>
      </c>
      <c r="AR111" s="190" t="s">
        <v>150</v>
      </c>
      <c r="AT111" s="190" t="s">
        <v>152</v>
      </c>
      <c r="AU111" s="190" t="s">
        <v>85</v>
      </c>
      <c r="AY111" s="19" t="s">
        <v>149</v>
      </c>
      <c r="BE111" s="191">
        <f>IF(N111="základní",J111,0)</f>
        <v>0</v>
      </c>
      <c r="BF111" s="191">
        <f>IF(N111="snížená",J111,0)</f>
        <v>0</v>
      </c>
      <c r="BG111" s="191">
        <f>IF(N111="zákl. přenesená",J111,0)</f>
        <v>0</v>
      </c>
      <c r="BH111" s="191">
        <f>IF(N111="sníž. přenesená",J111,0)</f>
        <v>0</v>
      </c>
      <c r="BI111" s="191">
        <f>IF(N111="nulová",J111,0)</f>
        <v>0</v>
      </c>
      <c r="BJ111" s="19" t="s">
        <v>83</v>
      </c>
      <c r="BK111" s="191">
        <f>ROUND(I111*H111,2)</f>
        <v>0</v>
      </c>
      <c r="BL111" s="19" t="s">
        <v>150</v>
      </c>
      <c r="BM111" s="190" t="s">
        <v>370</v>
      </c>
    </row>
    <row r="112" spans="2:65" s="1" customFormat="1" ht="16.5" customHeight="1">
      <c r="B112" s="178"/>
      <c r="C112" s="179" t="s">
        <v>9</v>
      </c>
      <c r="D112" s="179" t="s">
        <v>152</v>
      </c>
      <c r="E112" s="180" t="s">
        <v>1090</v>
      </c>
      <c r="F112" s="181" t="s">
        <v>1091</v>
      </c>
      <c r="G112" s="182" t="s">
        <v>155</v>
      </c>
      <c r="H112" s="183">
        <v>230</v>
      </c>
      <c r="I112" s="184"/>
      <c r="J112" s="185">
        <f>ROUND(I112*H112,2)</f>
        <v>0</v>
      </c>
      <c r="K112" s="181" t="s">
        <v>3</v>
      </c>
      <c r="L112" s="38"/>
      <c r="M112" s="186" t="s">
        <v>3</v>
      </c>
      <c r="N112" s="187" t="s">
        <v>46</v>
      </c>
      <c r="O112" s="71"/>
      <c r="P112" s="188">
        <f>O112*H112</f>
        <v>0</v>
      </c>
      <c r="Q112" s="188">
        <v>0</v>
      </c>
      <c r="R112" s="188">
        <f>Q112*H112</f>
        <v>0</v>
      </c>
      <c r="S112" s="188">
        <v>0</v>
      </c>
      <c r="T112" s="189">
        <f>S112*H112</f>
        <v>0</v>
      </c>
      <c r="AR112" s="190" t="s">
        <v>150</v>
      </c>
      <c r="AT112" s="190" t="s">
        <v>152</v>
      </c>
      <c r="AU112" s="190" t="s">
        <v>85</v>
      </c>
      <c r="AY112" s="19" t="s">
        <v>149</v>
      </c>
      <c r="BE112" s="191">
        <f>IF(N112="základní",J112,0)</f>
        <v>0</v>
      </c>
      <c r="BF112" s="191">
        <f>IF(N112="snížená",J112,0)</f>
        <v>0</v>
      </c>
      <c r="BG112" s="191">
        <f>IF(N112="zákl. přenesená",J112,0)</f>
        <v>0</v>
      </c>
      <c r="BH112" s="191">
        <f>IF(N112="sníž. přenesená",J112,0)</f>
        <v>0</v>
      </c>
      <c r="BI112" s="191">
        <f>IF(N112="nulová",J112,0)</f>
        <v>0</v>
      </c>
      <c r="BJ112" s="19" t="s">
        <v>83</v>
      </c>
      <c r="BK112" s="191">
        <f>ROUND(I112*H112,2)</f>
        <v>0</v>
      </c>
      <c r="BL112" s="19" t="s">
        <v>150</v>
      </c>
      <c r="BM112" s="190" t="s">
        <v>380</v>
      </c>
    </row>
    <row r="113" spans="2:65" s="1" customFormat="1" ht="16.5" customHeight="1">
      <c r="B113" s="178"/>
      <c r="C113" s="179" t="s">
        <v>295</v>
      </c>
      <c r="D113" s="179" t="s">
        <v>152</v>
      </c>
      <c r="E113" s="180" t="s">
        <v>1092</v>
      </c>
      <c r="F113" s="181" t="s">
        <v>1093</v>
      </c>
      <c r="G113" s="182" t="s">
        <v>155</v>
      </c>
      <c r="H113" s="183">
        <v>40</v>
      </c>
      <c r="I113" s="184"/>
      <c r="J113" s="185">
        <f>ROUND(I113*H113,2)</f>
        <v>0</v>
      </c>
      <c r="K113" s="181" t="s">
        <v>3</v>
      </c>
      <c r="L113" s="38"/>
      <c r="M113" s="186" t="s">
        <v>3</v>
      </c>
      <c r="N113" s="187" t="s">
        <v>46</v>
      </c>
      <c r="O113" s="71"/>
      <c r="P113" s="188">
        <f>O113*H113</f>
        <v>0</v>
      </c>
      <c r="Q113" s="188">
        <v>0</v>
      </c>
      <c r="R113" s="188">
        <f>Q113*H113</f>
        <v>0</v>
      </c>
      <c r="S113" s="188">
        <v>0</v>
      </c>
      <c r="T113" s="189">
        <f>S113*H113</f>
        <v>0</v>
      </c>
      <c r="AR113" s="190" t="s">
        <v>150</v>
      </c>
      <c r="AT113" s="190" t="s">
        <v>152</v>
      </c>
      <c r="AU113" s="190" t="s">
        <v>85</v>
      </c>
      <c r="AY113" s="19" t="s">
        <v>149</v>
      </c>
      <c r="BE113" s="191">
        <f>IF(N113="základní",J113,0)</f>
        <v>0</v>
      </c>
      <c r="BF113" s="191">
        <f>IF(N113="snížená",J113,0)</f>
        <v>0</v>
      </c>
      <c r="BG113" s="191">
        <f>IF(N113="zákl. přenesená",J113,0)</f>
        <v>0</v>
      </c>
      <c r="BH113" s="191">
        <f>IF(N113="sníž. přenesená",J113,0)</f>
        <v>0</v>
      </c>
      <c r="BI113" s="191">
        <f>IF(N113="nulová",J113,0)</f>
        <v>0</v>
      </c>
      <c r="BJ113" s="19" t="s">
        <v>83</v>
      </c>
      <c r="BK113" s="191">
        <f>ROUND(I113*H113,2)</f>
        <v>0</v>
      </c>
      <c r="BL113" s="19" t="s">
        <v>150</v>
      </c>
      <c r="BM113" s="190" t="s">
        <v>391</v>
      </c>
    </row>
    <row r="114" spans="2:65" s="1" customFormat="1" ht="16.5" customHeight="1">
      <c r="B114" s="178"/>
      <c r="C114" s="179" t="s">
        <v>300</v>
      </c>
      <c r="D114" s="179" t="s">
        <v>152</v>
      </c>
      <c r="E114" s="180" t="s">
        <v>1094</v>
      </c>
      <c r="F114" s="181" t="s">
        <v>1095</v>
      </c>
      <c r="G114" s="182" t="s">
        <v>155</v>
      </c>
      <c r="H114" s="183">
        <v>50</v>
      </c>
      <c r="I114" s="184"/>
      <c r="J114" s="185">
        <f>ROUND(I114*H114,2)</f>
        <v>0</v>
      </c>
      <c r="K114" s="181" t="s">
        <v>3</v>
      </c>
      <c r="L114" s="38"/>
      <c r="M114" s="186" t="s">
        <v>3</v>
      </c>
      <c r="N114" s="187" t="s">
        <v>46</v>
      </c>
      <c r="O114" s="71"/>
      <c r="P114" s="188">
        <f>O114*H114</f>
        <v>0</v>
      </c>
      <c r="Q114" s="188">
        <v>0</v>
      </c>
      <c r="R114" s="188">
        <f>Q114*H114</f>
        <v>0</v>
      </c>
      <c r="S114" s="188">
        <v>0</v>
      </c>
      <c r="T114" s="189">
        <f>S114*H114</f>
        <v>0</v>
      </c>
      <c r="AR114" s="190" t="s">
        <v>150</v>
      </c>
      <c r="AT114" s="190" t="s">
        <v>152</v>
      </c>
      <c r="AU114" s="190" t="s">
        <v>85</v>
      </c>
      <c r="AY114" s="19" t="s">
        <v>149</v>
      </c>
      <c r="BE114" s="191">
        <f>IF(N114="základní",J114,0)</f>
        <v>0</v>
      </c>
      <c r="BF114" s="191">
        <f>IF(N114="snížená",J114,0)</f>
        <v>0</v>
      </c>
      <c r="BG114" s="191">
        <f>IF(N114="zákl. přenesená",J114,0)</f>
        <v>0</v>
      </c>
      <c r="BH114" s="191">
        <f>IF(N114="sníž. přenesená",J114,0)</f>
        <v>0</v>
      </c>
      <c r="BI114" s="191">
        <f>IF(N114="nulová",J114,0)</f>
        <v>0</v>
      </c>
      <c r="BJ114" s="19" t="s">
        <v>83</v>
      </c>
      <c r="BK114" s="191">
        <f>ROUND(I114*H114,2)</f>
        <v>0</v>
      </c>
      <c r="BL114" s="19" t="s">
        <v>150</v>
      </c>
      <c r="BM114" s="190" t="s">
        <v>404</v>
      </c>
    </row>
    <row r="115" spans="2:65" s="1" customFormat="1" ht="16.5" customHeight="1">
      <c r="B115" s="178"/>
      <c r="C115" s="179" t="s">
        <v>309</v>
      </c>
      <c r="D115" s="179" t="s">
        <v>152</v>
      </c>
      <c r="E115" s="180" t="s">
        <v>1096</v>
      </c>
      <c r="F115" s="181" t="s">
        <v>1097</v>
      </c>
      <c r="G115" s="182" t="s">
        <v>155</v>
      </c>
      <c r="H115" s="183">
        <v>35</v>
      </c>
      <c r="I115" s="184"/>
      <c r="J115" s="185">
        <f>ROUND(I115*H115,2)</f>
        <v>0</v>
      </c>
      <c r="K115" s="181" t="s">
        <v>3</v>
      </c>
      <c r="L115" s="38"/>
      <c r="M115" s="186" t="s">
        <v>3</v>
      </c>
      <c r="N115" s="187" t="s">
        <v>46</v>
      </c>
      <c r="O115" s="71"/>
      <c r="P115" s="188">
        <f>O115*H115</f>
        <v>0</v>
      </c>
      <c r="Q115" s="188">
        <v>0</v>
      </c>
      <c r="R115" s="188">
        <f>Q115*H115</f>
        <v>0</v>
      </c>
      <c r="S115" s="188">
        <v>0</v>
      </c>
      <c r="T115" s="189">
        <f>S115*H115</f>
        <v>0</v>
      </c>
      <c r="AR115" s="190" t="s">
        <v>150</v>
      </c>
      <c r="AT115" s="190" t="s">
        <v>152</v>
      </c>
      <c r="AU115" s="190" t="s">
        <v>85</v>
      </c>
      <c r="AY115" s="19" t="s">
        <v>149</v>
      </c>
      <c r="BE115" s="191">
        <f>IF(N115="základní",J115,0)</f>
        <v>0</v>
      </c>
      <c r="BF115" s="191">
        <f>IF(N115="snížená",J115,0)</f>
        <v>0</v>
      </c>
      <c r="BG115" s="191">
        <f>IF(N115="zákl. přenesená",J115,0)</f>
        <v>0</v>
      </c>
      <c r="BH115" s="191">
        <f>IF(N115="sníž. přenesená",J115,0)</f>
        <v>0</v>
      </c>
      <c r="BI115" s="191">
        <f>IF(N115="nulová",J115,0)</f>
        <v>0</v>
      </c>
      <c r="BJ115" s="19" t="s">
        <v>83</v>
      </c>
      <c r="BK115" s="191">
        <f>ROUND(I115*H115,2)</f>
        <v>0</v>
      </c>
      <c r="BL115" s="19" t="s">
        <v>150</v>
      </c>
      <c r="BM115" s="190" t="s">
        <v>419</v>
      </c>
    </row>
    <row r="116" spans="2:65" s="1" customFormat="1" ht="16.5" customHeight="1">
      <c r="B116" s="178"/>
      <c r="C116" s="179" t="s">
        <v>313</v>
      </c>
      <c r="D116" s="179" t="s">
        <v>152</v>
      </c>
      <c r="E116" s="180" t="s">
        <v>1098</v>
      </c>
      <c r="F116" s="181" t="s">
        <v>1099</v>
      </c>
      <c r="G116" s="182" t="s">
        <v>155</v>
      </c>
      <c r="H116" s="183">
        <v>100</v>
      </c>
      <c r="I116" s="184"/>
      <c r="J116" s="185">
        <f>ROUND(I116*H116,2)</f>
        <v>0</v>
      </c>
      <c r="K116" s="181" t="s">
        <v>3</v>
      </c>
      <c r="L116" s="38"/>
      <c r="M116" s="186" t="s">
        <v>3</v>
      </c>
      <c r="N116" s="187" t="s">
        <v>46</v>
      </c>
      <c r="O116" s="71"/>
      <c r="P116" s="188">
        <f>O116*H116</f>
        <v>0</v>
      </c>
      <c r="Q116" s="188">
        <v>0</v>
      </c>
      <c r="R116" s="188">
        <f>Q116*H116</f>
        <v>0</v>
      </c>
      <c r="S116" s="188">
        <v>0</v>
      </c>
      <c r="T116" s="189">
        <f>S116*H116</f>
        <v>0</v>
      </c>
      <c r="AR116" s="190" t="s">
        <v>150</v>
      </c>
      <c r="AT116" s="190" t="s">
        <v>152</v>
      </c>
      <c r="AU116" s="190" t="s">
        <v>85</v>
      </c>
      <c r="AY116" s="19" t="s">
        <v>149</v>
      </c>
      <c r="BE116" s="191">
        <f>IF(N116="základní",J116,0)</f>
        <v>0</v>
      </c>
      <c r="BF116" s="191">
        <f>IF(N116="snížená",J116,0)</f>
        <v>0</v>
      </c>
      <c r="BG116" s="191">
        <f>IF(N116="zákl. přenesená",J116,0)</f>
        <v>0</v>
      </c>
      <c r="BH116" s="191">
        <f>IF(N116="sníž. přenesená",J116,0)</f>
        <v>0</v>
      </c>
      <c r="BI116" s="191">
        <f>IF(N116="nulová",J116,0)</f>
        <v>0</v>
      </c>
      <c r="BJ116" s="19" t="s">
        <v>83</v>
      </c>
      <c r="BK116" s="191">
        <f>ROUND(I116*H116,2)</f>
        <v>0</v>
      </c>
      <c r="BL116" s="19" t="s">
        <v>150</v>
      </c>
      <c r="BM116" s="190" t="s">
        <v>429</v>
      </c>
    </row>
    <row r="117" spans="2:65" s="1" customFormat="1" ht="16.5" customHeight="1">
      <c r="B117" s="178"/>
      <c r="C117" s="179" t="s">
        <v>321</v>
      </c>
      <c r="D117" s="179" t="s">
        <v>152</v>
      </c>
      <c r="E117" s="180" t="s">
        <v>1100</v>
      </c>
      <c r="F117" s="181" t="s">
        <v>1101</v>
      </c>
      <c r="G117" s="182" t="s">
        <v>174</v>
      </c>
      <c r="H117" s="183">
        <v>1</v>
      </c>
      <c r="I117" s="184"/>
      <c r="J117" s="185">
        <f>ROUND(I117*H117,2)</f>
        <v>0</v>
      </c>
      <c r="K117" s="181" t="s">
        <v>3</v>
      </c>
      <c r="L117" s="38"/>
      <c r="M117" s="186" t="s">
        <v>3</v>
      </c>
      <c r="N117" s="187" t="s">
        <v>46</v>
      </c>
      <c r="O117" s="71"/>
      <c r="P117" s="188">
        <f>O117*H117</f>
        <v>0</v>
      </c>
      <c r="Q117" s="188">
        <v>0</v>
      </c>
      <c r="R117" s="188">
        <f>Q117*H117</f>
        <v>0</v>
      </c>
      <c r="S117" s="188">
        <v>0</v>
      </c>
      <c r="T117" s="189">
        <f>S117*H117</f>
        <v>0</v>
      </c>
      <c r="AR117" s="190" t="s">
        <v>150</v>
      </c>
      <c r="AT117" s="190" t="s">
        <v>152</v>
      </c>
      <c r="AU117" s="190" t="s">
        <v>85</v>
      </c>
      <c r="AY117" s="19" t="s">
        <v>149</v>
      </c>
      <c r="BE117" s="191">
        <f>IF(N117="základní",J117,0)</f>
        <v>0</v>
      </c>
      <c r="BF117" s="191">
        <f>IF(N117="snížená",J117,0)</f>
        <v>0</v>
      </c>
      <c r="BG117" s="191">
        <f>IF(N117="zákl. přenesená",J117,0)</f>
        <v>0</v>
      </c>
      <c r="BH117" s="191">
        <f>IF(N117="sníž. přenesená",J117,0)</f>
        <v>0</v>
      </c>
      <c r="BI117" s="191">
        <f>IF(N117="nulová",J117,0)</f>
        <v>0</v>
      </c>
      <c r="BJ117" s="19" t="s">
        <v>83</v>
      </c>
      <c r="BK117" s="191">
        <f>ROUND(I117*H117,2)</f>
        <v>0</v>
      </c>
      <c r="BL117" s="19" t="s">
        <v>150</v>
      </c>
      <c r="BM117" s="190" t="s">
        <v>439</v>
      </c>
    </row>
    <row r="118" spans="2:63" s="11" customFormat="1" ht="22.8" customHeight="1">
      <c r="B118" s="165"/>
      <c r="D118" s="166" t="s">
        <v>74</v>
      </c>
      <c r="E118" s="176" t="s">
        <v>1102</v>
      </c>
      <c r="F118" s="176" t="s">
        <v>1103</v>
      </c>
      <c r="I118" s="168"/>
      <c r="J118" s="177">
        <f>BK118</f>
        <v>0</v>
      </c>
      <c r="L118" s="165"/>
      <c r="M118" s="170"/>
      <c r="N118" s="171"/>
      <c r="O118" s="171"/>
      <c r="P118" s="172">
        <f>SUM(P119:P140)</f>
        <v>0</v>
      </c>
      <c r="Q118" s="171"/>
      <c r="R118" s="172">
        <f>SUM(R119:R140)</f>
        <v>0</v>
      </c>
      <c r="S118" s="171"/>
      <c r="T118" s="173">
        <f>SUM(T119:T140)</f>
        <v>0</v>
      </c>
      <c r="AR118" s="166" t="s">
        <v>83</v>
      </c>
      <c r="AT118" s="174" t="s">
        <v>74</v>
      </c>
      <c r="AU118" s="174" t="s">
        <v>83</v>
      </c>
      <c r="AY118" s="166" t="s">
        <v>149</v>
      </c>
      <c r="BK118" s="175">
        <f>SUM(BK119:BK140)</f>
        <v>0</v>
      </c>
    </row>
    <row r="119" spans="2:65" s="1" customFormat="1" ht="16.5" customHeight="1">
      <c r="B119" s="178"/>
      <c r="C119" s="179" t="s">
        <v>8</v>
      </c>
      <c r="D119" s="179" t="s">
        <v>152</v>
      </c>
      <c r="E119" s="180" t="s">
        <v>1104</v>
      </c>
      <c r="F119" s="181" t="s">
        <v>1105</v>
      </c>
      <c r="G119" s="182" t="s">
        <v>174</v>
      </c>
      <c r="H119" s="183">
        <v>6</v>
      </c>
      <c r="I119" s="184"/>
      <c r="J119" s="185">
        <f>ROUND(I119*H119,2)</f>
        <v>0</v>
      </c>
      <c r="K119" s="181" t="s">
        <v>3</v>
      </c>
      <c r="L119" s="38"/>
      <c r="M119" s="186" t="s">
        <v>3</v>
      </c>
      <c r="N119" s="187" t="s">
        <v>46</v>
      </c>
      <c r="O119" s="71"/>
      <c r="P119" s="188">
        <f>O119*H119</f>
        <v>0</v>
      </c>
      <c r="Q119" s="188">
        <v>0</v>
      </c>
      <c r="R119" s="188">
        <f>Q119*H119</f>
        <v>0</v>
      </c>
      <c r="S119" s="188">
        <v>0</v>
      </c>
      <c r="T119" s="189">
        <f>S119*H119</f>
        <v>0</v>
      </c>
      <c r="AR119" s="190" t="s">
        <v>150</v>
      </c>
      <c r="AT119" s="190" t="s">
        <v>152</v>
      </c>
      <c r="AU119" s="190" t="s">
        <v>85</v>
      </c>
      <c r="AY119" s="19" t="s">
        <v>149</v>
      </c>
      <c r="BE119" s="191">
        <f>IF(N119="základní",J119,0)</f>
        <v>0</v>
      </c>
      <c r="BF119" s="191">
        <f>IF(N119="snížená",J119,0)</f>
        <v>0</v>
      </c>
      <c r="BG119" s="191">
        <f>IF(N119="zákl. přenesená",J119,0)</f>
        <v>0</v>
      </c>
      <c r="BH119" s="191">
        <f>IF(N119="sníž. přenesená",J119,0)</f>
        <v>0</v>
      </c>
      <c r="BI119" s="191">
        <f>IF(N119="nulová",J119,0)</f>
        <v>0</v>
      </c>
      <c r="BJ119" s="19" t="s">
        <v>83</v>
      </c>
      <c r="BK119" s="191">
        <f>ROUND(I119*H119,2)</f>
        <v>0</v>
      </c>
      <c r="BL119" s="19" t="s">
        <v>150</v>
      </c>
      <c r="BM119" s="190" t="s">
        <v>466</v>
      </c>
    </row>
    <row r="120" spans="2:65" s="1" customFormat="1" ht="16.5" customHeight="1">
      <c r="B120" s="178"/>
      <c r="C120" s="179" t="s">
        <v>335</v>
      </c>
      <c r="D120" s="179" t="s">
        <v>152</v>
      </c>
      <c r="E120" s="180" t="s">
        <v>1106</v>
      </c>
      <c r="F120" s="181" t="s">
        <v>1107</v>
      </c>
      <c r="G120" s="182" t="s">
        <v>174</v>
      </c>
      <c r="H120" s="183">
        <v>6</v>
      </c>
      <c r="I120" s="184"/>
      <c r="J120" s="185">
        <f>ROUND(I120*H120,2)</f>
        <v>0</v>
      </c>
      <c r="K120" s="181" t="s">
        <v>3</v>
      </c>
      <c r="L120" s="38"/>
      <c r="M120" s="186" t="s">
        <v>3</v>
      </c>
      <c r="N120" s="187" t="s">
        <v>46</v>
      </c>
      <c r="O120" s="71"/>
      <c r="P120" s="188">
        <f>O120*H120</f>
        <v>0</v>
      </c>
      <c r="Q120" s="188">
        <v>0</v>
      </c>
      <c r="R120" s="188">
        <f>Q120*H120</f>
        <v>0</v>
      </c>
      <c r="S120" s="188">
        <v>0</v>
      </c>
      <c r="T120" s="189">
        <f>S120*H120</f>
        <v>0</v>
      </c>
      <c r="AR120" s="190" t="s">
        <v>150</v>
      </c>
      <c r="AT120" s="190" t="s">
        <v>152</v>
      </c>
      <c r="AU120" s="190" t="s">
        <v>85</v>
      </c>
      <c r="AY120" s="19" t="s">
        <v>149</v>
      </c>
      <c r="BE120" s="191">
        <f>IF(N120="základní",J120,0)</f>
        <v>0</v>
      </c>
      <c r="BF120" s="191">
        <f>IF(N120="snížená",J120,0)</f>
        <v>0</v>
      </c>
      <c r="BG120" s="191">
        <f>IF(N120="zákl. přenesená",J120,0)</f>
        <v>0</v>
      </c>
      <c r="BH120" s="191">
        <f>IF(N120="sníž. přenesená",J120,0)</f>
        <v>0</v>
      </c>
      <c r="BI120" s="191">
        <f>IF(N120="nulová",J120,0)</f>
        <v>0</v>
      </c>
      <c r="BJ120" s="19" t="s">
        <v>83</v>
      </c>
      <c r="BK120" s="191">
        <f>ROUND(I120*H120,2)</f>
        <v>0</v>
      </c>
      <c r="BL120" s="19" t="s">
        <v>150</v>
      </c>
      <c r="BM120" s="190" t="s">
        <v>481</v>
      </c>
    </row>
    <row r="121" spans="2:65" s="1" customFormat="1" ht="16.5" customHeight="1">
      <c r="B121" s="178"/>
      <c r="C121" s="179" t="s">
        <v>340</v>
      </c>
      <c r="D121" s="179" t="s">
        <v>152</v>
      </c>
      <c r="E121" s="180" t="s">
        <v>1108</v>
      </c>
      <c r="F121" s="181" t="s">
        <v>1109</v>
      </c>
      <c r="G121" s="182" t="s">
        <v>174</v>
      </c>
      <c r="H121" s="183">
        <v>4</v>
      </c>
      <c r="I121" s="184"/>
      <c r="J121" s="185">
        <f>ROUND(I121*H121,2)</f>
        <v>0</v>
      </c>
      <c r="K121" s="181" t="s">
        <v>3</v>
      </c>
      <c r="L121" s="38"/>
      <c r="M121" s="186" t="s">
        <v>3</v>
      </c>
      <c r="N121" s="187" t="s">
        <v>46</v>
      </c>
      <c r="O121" s="71"/>
      <c r="P121" s="188">
        <f>O121*H121</f>
        <v>0</v>
      </c>
      <c r="Q121" s="188">
        <v>0</v>
      </c>
      <c r="R121" s="188">
        <f>Q121*H121</f>
        <v>0</v>
      </c>
      <c r="S121" s="188">
        <v>0</v>
      </c>
      <c r="T121" s="189">
        <f>S121*H121</f>
        <v>0</v>
      </c>
      <c r="AR121" s="190" t="s">
        <v>150</v>
      </c>
      <c r="AT121" s="190" t="s">
        <v>152</v>
      </c>
      <c r="AU121" s="190" t="s">
        <v>85</v>
      </c>
      <c r="AY121" s="19" t="s">
        <v>149</v>
      </c>
      <c r="BE121" s="191">
        <f>IF(N121="základní",J121,0)</f>
        <v>0</v>
      </c>
      <c r="BF121" s="191">
        <f>IF(N121="snížená",J121,0)</f>
        <v>0</v>
      </c>
      <c r="BG121" s="191">
        <f>IF(N121="zákl. přenesená",J121,0)</f>
        <v>0</v>
      </c>
      <c r="BH121" s="191">
        <f>IF(N121="sníž. přenesená",J121,0)</f>
        <v>0</v>
      </c>
      <c r="BI121" s="191">
        <f>IF(N121="nulová",J121,0)</f>
        <v>0</v>
      </c>
      <c r="BJ121" s="19" t="s">
        <v>83</v>
      </c>
      <c r="BK121" s="191">
        <f>ROUND(I121*H121,2)</f>
        <v>0</v>
      </c>
      <c r="BL121" s="19" t="s">
        <v>150</v>
      </c>
      <c r="BM121" s="190" t="s">
        <v>489</v>
      </c>
    </row>
    <row r="122" spans="2:65" s="1" customFormat="1" ht="16.5" customHeight="1">
      <c r="B122" s="178"/>
      <c r="C122" s="179" t="s">
        <v>344</v>
      </c>
      <c r="D122" s="179" t="s">
        <v>152</v>
      </c>
      <c r="E122" s="180" t="s">
        <v>1110</v>
      </c>
      <c r="F122" s="181" t="s">
        <v>1111</v>
      </c>
      <c r="G122" s="182" t="s">
        <v>174</v>
      </c>
      <c r="H122" s="183">
        <v>2</v>
      </c>
      <c r="I122" s="184"/>
      <c r="J122" s="185">
        <f>ROUND(I122*H122,2)</f>
        <v>0</v>
      </c>
      <c r="K122" s="181" t="s">
        <v>3</v>
      </c>
      <c r="L122" s="38"/>
      <c r="M122" s="186" t="s">
        <v>3</v>
      </c>
      <c r="N122" s="187" t="s">
        <v>46</v>
      </c>
      <c r="O122" s="71"/>
      <c r="P122" s="188">
        <f>O122*H122</f>
        <v>0</v>
      </c>
      <c r="Q122" s="188">
        <v>0</v>
      </c>
      <c r="R122" s="188">
        <f>Q122*H122</f>
        <v>0</v>
      </c>
      <c r="S122" s="188">
        <v>0</v>
      </c>
      <c r="T122" s="189">
        <f>S122*H122</f>
        <v>0</v>
      </c>
      <c r="AR122" s="190" t="s">
        <v>150</v>
      </c>
      <c r="AT122" s="190" t="s">
        <v>152</v>
      </c>
      <c r="AU122" s="190" t="s">
        <v>85</v>
      </c>
      <c r="AY122" s="19" t="s">
        <v>149</v>
      </c>
      <c r="BE122" s="191">
        <f>IF(N122="základní",J122,0)</f>
        <v>0</v>
      </c>
      <c r="BF122" s="191">
        <f>IF(N122="snížená",J122,0)</f>
        <v>0</v>
      </c>
      <c r="BG122" s="191">
        <f>IF(N122="zákl. přenesená",J122,0)</f>
        <v>0</v>
      </c>
      <c r="BH122" s="191">
        <f>IF(N122="sníž. přenesená",J122,0)</f>
        <v>0</v>
      </c>
      <c r="BI122" s="191">
        <f>IF(N122="nulová",J122,0)</f>
        <v>0</v>
      </c>
      <c r="BJ122" s="19" t="s">
        <v>83</v>
      </c>
      <c r="BK122" s="191">
        <f>ROUND(I122*H122,2)</f>
        <v>0</v>
      </c>
      <c r="BL122" s="19" t="s">
        <v>150</v>
      </c>
      <c r="BM122" s="190" t="s">
        <v>506</v>
      </c>
    </row>
    <row r="123" spans="2:65" s="1" customFormat="1" ht="16.5" customHeight="1">
      <c r="B123" s="178"/>
      <c r="C123" s="179" t="s">
        <v>352</v>
      </c>
      <c r="D123" s="179" t="s">
        <v>152</v>
      </c>
      <c r="E123" s="180" t="s">
        <v>1112</v>
      </c>
      <c r="F123" s="181" t="s">
        <v>1113</v>
      </c>
      <c r="G123" s="182" t="s">
        <v>174</v>
      </c>
      <c r="H123" s="183">
        <v>17</v>
      </c>
      <c r="I123" s="184"/>
      <c r="J123" s="185">
        <f>ROUND(I123*H123,2)</f>
        <v>0</v>
      </c>
      <c r="K123" s="181" t="s">
        <v>3</v>
      </c>
      <c r="L123" s="38"/>
      <c r="M123" s="186" t="s">
        <v>3</v>
      </c>
      <c r="N123" s="187" t="s">
        <v>46</v>
      </c>
      <c r="O123" s="71"/>
      <c r="P123" s="188">
        <f>O123*H123</f>
        <v>0</v>
      </c>
      <c r="Q123" s="188">
        <v>0</v>
      </c>
      <c r="R123" s="188">
        <f>Q123*H123</f>
        <v>0</v>
      </c>
      <c r="S123" s="188">
        <v>0</v>
      </c>
      <c r="T123" s="189">
        <f>S123*H123</f>
        <v>0</v>
      </c>
      <c r="AR123" s="190" t="s">
        <v>150</v>
      </c>
      <c r="AT123" s="190" t="s">
        <v>152</v>
      </c>
      <c r="AU123" s="190" t="s">
        <v>85</v>
      </c>
      <c r="AY123" s="19" t="s">
        <v>149</v>
      </c>
      <c r="BE123" s="191">
        <f>IF(N123="základní",J123,0)</f>
        <v>0</v>
      </c>
      <c r="BF123" s="191">
        <f>IF(N123="snížená",J123,0)</f>
        <v>0</v>
      </c>
      <c r="BG123" s="191">
        <f>IF(N123="zákl. přenesená",J123,0)</f>
        <v>0</v>
      </c>
      <c r="BH123" s="191">
        <f>IF(N123="sníž. přenesená",J123,0)</f>
        <v>0</v>
      </c>
      <c r="BI123" s="191">
        <f>IF(N123="nulová",J123,0)</f>
        <v>0</v>
      </c>
      <c r="BJ123" s="19" t="s">
        <v>83</v>
      </c>
      <c r="BK123" s="191">
        <f>ROUND(I123*H123,2)</f>
        <v>0</v>
      </c>
      <c r="BL123" s="19" t="s">
        <v>150</v>
      </c>
      <c r="BM123" s="190" t="s">
        <v>522</v>
      </c>
    </row>
    <row r="124" spans="2:65" s="1" customFormat="1" ht="24" customHeight="1">
      <c r="B124" s="178"/>
      <c r="C124" s="179" t="s">
        <v>217</v>
      </c>
      <c r="D124" s="179" t="s">
        <v>152</v>
      </c>
      <c r="E124" s="180" t="s">
        <v>1114</v>
      </c>
      <c r="F124" s="181" t="s">
        <v>1115</v>
      </c>
      <c r="G124" s="182" t="s">
        <v>174</v>
      </c>
      <c r="H124" s="183">
        <v>3</v>
      </c>
      <c r="I124" s="184"/>
      <c r="J124" s="185">
        <f>ROUND(I124*H124,2)</f>
        <v>0</v>
      </c>
      <c r="K124" s="181" t="s">
        <v>3</v>
      </c>
      <c r="L124" s="38"/>
      <c r="M124" s="186" t="s">
        <v>3</v>
      </c>
      <c r="N124" s="187" t="s">
        <v>46</v>
      </c>
      <c r="O124" s="71"/>
      <c r="P124" s="188">
        <f>O124*H124</f>
        <v>0</v>
      </c>
      <c r="Q124" s="188">
        <v>0</v>
      </c>
      <c r="R124" s="188">
        <f>Q124*H124</f>
        <v>0</v>
      </c>
      <c r="S124" s="188">
        <v>0</v>
      </c>
      <c r="T124" s="189">
        <f>S124*H124</f>
        <v>0</v>
      </c>
      <c r="AR124" s="190" t="s">
        <v>150</v>
      </c>
      <c r="AT124" s="190" t="s">
        <v>152</v>
      </c>
      <c r="AU124" s="190" t="s">
        <v>85</v>
      </c>
      <c r="AY124" s="19" t="s">
        <v>149</v>
      </c>
      <c r="BE124" s="191">
        <f>IF(N124="základní",J124,0)</f>
        <v>0</v>
      </c>
      <c r="BF124" s="191">
        <f>IF(N124="snížená",J124,0)</f>
        <v>0</v>
      </c>
      <c r="BG124" s="191">
        <f>IF(N124="zákl. přenesená",J124,0)</f>
        <v>0</v>
      </c>
      <c r="BH124" s="191">
        <f>IF(N124="sníž. přenesená",J124,0)</f>
        <v>0</v>
      </c>
      <c r="BI124" s="191">
        <f>IF(N124="nulová",J124,0)</f>
        <v>0</v>
      </c>
      <c r="BJ124" s="19" t="s">
        <v>83</v>
      </c>
      <c r="BK124" s="191">
        <f>ROUND(I124*H124,2)</f>
        <v>0</v>
      </c>
      <c r="BL124" s="19" t="s">
        <v>150</v>
      </c>
      <c r="BM124" s="190" t="s">
        <v>531</v>
      </c>
    </row>
    <row r="125" spans="2:65" s="1" customFormat="1" ht="16.5" customHeight="1">
      <c r="B125" s="178"/>
      <c r="C125" s="179" t="s">
        <v>362</v>
      </c>
      <c r="D125" s="179" t="s">
        <v>152</v>
      </c>
      <c r="E125" s="180" t="s">
        <v>1116</v>
      </c>
      <c r="F125" s="181" t="s">
        <v>1117</v>
      </c>
      <c r="G125" s="182" t="s">
        <v>174</v>
      </c>
      <c r="H125" s="183">
        <v>1</v>
      </c>
      <c r="I125" s="184"/>
      <c r="J125" s="185">
        <f>ROUND(I125*H125,2)</f>
        <v>0</v>
      </c>
      <c r="K125" s="181" t="s">
        <v>3</v>
      </c>
      <c r="L125" s="38"/>
      <c r="M125" s="186" t="s">
        <v>3</v>
      </c>
      <c r="N125" s="187" t="s">
        <v>46</v>
      </c>
      <c r="O125" s="71"/>
      <c r="P125" s="188">
        <f>O125*H125</f>
        <v>0</v>
      </c>
      <c r="Q125" s="188">
        <v>0</v>
      </c>
      <c r="R125" s="188">
        <f>Q125*H125</f>
        <v>0</v>
      </c>
      <c r="S125" s="188">
        <v>0</v>
      </c>
      <c r="T125" s="189">
        <f>S125*H125</f>
        <v>0</v>
      </c>
      <c r="AR125" s="190" t="s">
        <v>150</v>
      </c>
      <c r="AT125" s="190" t="s">
        <v>152</v>
      </c>
      <c r="AU125" s="190" t="s">
        <v>85</v>
      </c>
      <c r="AY125" s="19" t="s">
        <v>149</v>
      </c>
      <c r="BE125" s="191">
        <f>IF(N125="základní",J125,0)</f>
        <v>0</v>
      </c>
      <c r="BF125" s="191">
        <f>IF(N125="snížená",J125,0)</f>
        <v>0</v>
      </c>
      <c r="BG125" s="191">
        <f>IF(N125="zákl. přenesená",J125,0)</f>
        <v>0</v>
      </c>
      <c r="BH125" s="191">
        <f>IF(N125="sníž. přenesená",J125,0)</f>
        <v>0</v>
      </c>
      <c r="BI125" s="191">
        <f>IF(N125="nulová",J125,0)</f>
        <v>0</v>
      </c>
      <c r="BJ125" s="19" t="s">
        <v>83</v>
      </c>
      <c r="BK125" s="191">
        <f>ROUND(I125*H125,2)</f>
        <v>0</v>
      </c>
      <c r="BL125" s="19" t="s">
        <v>150</v>
      </c>
      <c r="BM125" s="190" t="s">
        <v>540</v>
      </c>
    </row>
    <row r="126" spans="2:65" s="1" customFormat="1" ht="16.5" customHeight="1">
      <c r="B126" s="178"/>
      <c r="C126" s="179" t="s">
        <v>370</v>
      </c>
      <c r="D126" s="179" t="s">
        <v>152</v>
      </c>
      <c r="E126" s="180" t="s">
        <v>1118</v>
      </c>
      <c r="F126" s="181" t="s">
        <v>1119</v>
      </c>
      <c r="G126" s="182" t="s">
        <v>174</v>
      </c>
      <c r="H126" s="183">
        <v>4</v>
      </c>
      <c r="I126" s="184"/>
      <c r="J126" s="185">
        <f>ROUND(I126*H126,2)</f>
        <v>0</v>
      </c>
      <c r="K126" s="181" t="s">
        <v>3</v>
      </c>
      <c r="L126" s="38"/>
      <c r="M126" s="186" t="s">
        <v>3</v>
      </c>
      <c r="N126" s="187" t="s">
        <v>46</v>
      </c>
      <c r="O126" s="71"/>
      <c r="P126" s="188">
        <f>O126*H126</f>
        <v>0</v>
      </c>
      <c r="Q126" s="188">
        <v>0</v>
      </c>
      <c r="R126" s="188">
        <f>Q126*H126</f>
        <v>0</v>
      </c>
      <c r="S126" s="188">
        <v>0</v>
      </c>
      <c r="T126" s="189">
        <f>S126*H126</f>
        <v>0</v>
      </c>
      <c r="AR126" s="190" t="s">
        <v>150</v>
      </c>
      <c r="AT126" s="190" t="s">
        <v>152</v>
      </c>
      <c r="AU126" s="190" t="s">
        <v>85</v>
      </c>
      <c r="AY126" s="19" t="s">
        <v>149</v>
      </c>
      <c r="BE126" s="191">
        <f>IF(N126="základní",J126,0)</f>
        <v>0</v>
      </c>
      <c r="BF126" s="191">
        <f>IF(N126="snížená",J126,0)</f>
        <v>0</v>
      </c>
      <c r="BG126" s="191">
        <f>IF(N126="zákl. přenesená",J126,0)</f>
        <v>0</v>
      </c>
      <c r="BH126" s="191">
        <f>IF(N126="sníž. přenesená",J126,0)</f>
        <v>0</v>
      </c>
      <c r="BI126" s="191">
        <f>IF(N126="nulová",J126,0)</f>
        <v>0</v>
      </c>
      <c r="BJ126" s="19" t="s">
        <v>83</v>
      </c>
      <c r="BK126" s="191">
        <f>ROUND(I126*H126,2)</f>
        <v>0</v>
      </c>
      <c r="BL126" s="19" t="s">
        <v>150</v>
      </c>
      <c r="BM126" s="190" t="s">
        <v>262</v>
      </c>
    </row>
    <row r="127" spans="2:65" s="1" customFormat="1" ht="16.5" customHeight="1">
      <c r="B127" s="178"/>
      <c r="C127" s="179" t="s">
        <v>375</v>
      </c>
      <c r="D127" s="179" t="s">
        <v>152</v>
      </c>
      <c r="E127" s="180" t="s">
        <v>1120</v>
      </c>
      <c r="F127" s="181" t="s">
        <v>1121</v>
      </c>
      <c r="G127" s="182" t="s">
        <v>174</v>
      </c>
      <c r="H127" s="183">
        <v>4</v>
      </c>
      <c r="I127" s="184"/>
      <c r="J127" s="185">
        <f>ROUND(I127*H127,2)</f>
        <v>0</v>
      </c>
      <c r="K127" s="181" t="s">
        <v>3</v>
      </c>
      <c r="L127" s="38"/>
      <c r="M127" s="186" t="s">
        <v>3</v>
      </c>
      <c r="N127" s="187" t="s">
        <v>46</v>
      </c>
      <c r="O127" s="71"/>
      <c r="P127" s="188">
        <f>O127*H127</f>
        <v>0</v>
      </c>
      <c r="Q127" s="188">
        <v>0</v>
      </c>
      <c r="R127" s="188">
        <f>Q127*H127</f>
        <v>0</v>
      </c>
      <c r="S127" s="188">
        <v>0</v>
      </c>
      <c r="T127" s="189">
        <f>S127*H127</f>
        <v>0</v>
      </c>
      <c r="AR127" s="190" t="s">
        <v>150</v>
      </c>
      <c r="AT127" s="190" t="s">
        <v>152</v>
      </c>
      <c r="AU127" s="190" t="s">
        <v>85</v>
      </c>
      <c r="AY127" s="19" t="s">
        <v>149</v>
      </c>
      <c r="BE127" s="191">
        <f>IF(N127="základní",J127,0)</f>
        <v>0</v>
      </c>
      <c r="BF127" s="191">
        <f>IF(N127="snížená",J127,0)</f>
        <v>0</v>
      </c>
      <c r="BG127" s="191">
        <f>IF(N127="zákl. přenesená",J127,0)</f>
        <v>0</v>
      </c>
      <c r="BH127" s="191">
        <f>IF(N127="sníž. přenesená",J127,0)</f>
        <v>0</v>
      </c>
      <c r="BI127" s="191">
        <f>IF(N127="nulová",J127,0)</f>
        <v>0</v>
      </c>
      <c r="BJ127" s="19" t="s">
        <v>83</v>
      </c>
      <c r="BK127" s="191">
        <f>ROUND(I127*H127,2)</f>
        <v>0</v>
      </c>
      <c r="BL127" s="19" t="s">
        <v>150</v>
      </c>
      <c r="BM127" s="190" t="s">
        <v>555</v>
      </c>
    </row>
    <row r="128" spans="2:65" s="1" customFormat="1" ht="16.5" customHeight="1">
      <c r="B128" s="178"/>
      <c r="C128" s="179" t="s">
        <v>380</v>
      </c>
      <c r="D128" s="179" t="s">
        <v>152</v>
      </c>
      <c r="E128" s="180" t="s">
        <v>1122</v>
      </c>
      <c r="F128" s="181" t="s">
        <v>1123</v>
      </c>
      <c r="G128" s="182" t="s">
        <v>174</v>
      </c>
      <c r="H128" s="183">
        <v>4</v>
      </c>
      <c r="I128" s="184"/>
      <c r="J128" s="185">
        <f>ROUND(I128*H128,2)</f>
        <v>0</v>
      </c>
      <c r="K128" s="181" t="s">
        <v>3</v>
      </c>
      <c r="L128" s="38"/>
      <c r="M128" s="186" t="s">
        <v>3</v>
      </c>
      <c r="N128" s="187" t="s">
        <v>46</v>
      </c>
      <c r="O128" s="71"/>
      <c r="P128" s="188">
        <f>O128*H128</f>
        <v>0</v>
      </c>
      <c r="Q128" s="188">
        <v>0</v>
      </c>
      <c r="R128" s="188">
        <f>Q128*H128</f>
        <v>0</v>
      </c>
      <c r="S128" s="188">
        <v>0</v>
      </c>
      <c r="T128" s="189">
        <f>S128*H128</f>
        <v>0</v>
      </c>
      <c r="AR128" s="190" t="s">
        <v>150</v>
      </c>
      <c r="AT128" s="190" t="s">
        <v>152</v>
      </c>
      <c r="AU128" s="190" t="s">
        <v>85</v>
      </c>
      <c r="AY128" s="19" t="s">
        <v>149</v>
      </c>
      <c r="BE128" s="191">
        <f>IF(N128="základní",J128,0)</f>
        <v>0</v>
      </c>
      <c r="BF128" s="191">
        <f>IF(N128="snížená",J128,0)</f>
        <v>0</v>
      </c>
      <c r="BG128" s="191">
        <f>IF(N128="zákl. přenesená",J128,0)</f>
        <v>0</v>
      </c>
      <c r="BH128" s="191">
        <f>IF(N128="sníž. přenesená",J128,0)</f>
        <v>0</v>
      </c>
      <c r="BI128" s="191">
        <f>IF(N128="nulová",J128,0)</f>
        <v>0</v>
      </c>
      <c r="BJ128" s="19" t="s">
        <v>83</v>
      </c>
      <c r="BK128" s="191">
        <f>ROUND(I128*H128,2)</f>
        <v>0</v>
      </c>
      <c r="BL128" s="19" t="s">
        <v>150</v>
      </c>
      <c r="BM128" s="190" t="s">
        <v>563</v>
      </c>
    </row>
    <row r="129" spans="2:65" s="1" customFormat="1" ht="16.5" customHeight="1">
      <c r="B129" s="178"/>
      <c r="C129" s="179" t="s">
        <v>384</v>
      </c>
      <c r="D129" s="179" t="s">
        <v>152</v>
      </c>
      <c r="E129" s="180" t="s">
        <v>1124</v>
      </c>
      <c r="F129" s="181" t="s">
        <v>1125</v>
      </c>
      <c r="G129" s="182" t="s">
        <v>174</v>
      </c>
      <c r="H129" s="183">
        <v>25</v>
      </c>
      <c r="I129" s="184"/>
      <c r="J129" s="185">
        <f>ROUND(I129*H129,2)</f>
        <v>0</v>
      </c>
      <c r="K129" s="181" t="s">
        <v>3</v>
      </c>
      <c r="L129" s="38"/>
      <c r="M129" s="186" t="s">
        <v>3</v>
      </c>
      <c r="N129" s="187" t="s">
        <v>46</v>
      </c>
      <c r="O129" s="71"/>
      <c r="P129" s="188">
        <f>O129*H129</f>
        <v>0</v>
      </c>
      <c r="Q129" s="188">
        <v>0</v>
      </c>
      <c r="R129" s="188">
        <f>Q129*H129</f>
        <v>0</v>
      </c>
      <c r="S129" s="188">
        <v>0</v>
      </c>
      <c r="T129" s="189">
        <f>S129*H129</f>
        <v>0</v>
      </c>
      <c r="AR129" s="190" t="s">
        <v>150</v>
      </c>
      <c r="AT129" s="190" t="s">
        <v>152</v>
      </c>
      <c r="AU129" s="190" t="s">
        <v>85</v>
      </c>
      <c r="AY129" s="19" t="s">
        <v>149</v>
      </c>
      <c r="BE129" s="191">
        <f>IF(N129="základní",J129,0)</f>
        <v>0</v>
      </c>
      <c r="BF129" s="191">
        <f>IF(N129="snížená",J129,0)</f>
        <v>0</v>
      </c>
      <c r="BG129" s="191">
        <f>IF(N129="zákl. přenesená",J129,0)</f>
        <v>0</v>
      </c>
      <c r="BH129" s="191">
        <f>IF(N129="sníž. přenesená",J129,0)</f>
        <v>0</v>
      </c>
      <c r="BI129" s="191">
        <f>IF(N129="nulová",J129,0)</f>
        <v>0</v>
      </c>
      <c r="BJ129" s="19" t="s">
        <v>83</v>
      </c>
      <c r="BK129" s="191">
        <f>ROUND(I129*H129,2)</f>
        <v>0</v>
      </c>
      <c r="BL129" s="19" t="s">
        <v>150</v>
      </c>
      <c r="BM129" s="190" t="s">
        <v>570</v>
      </c>
    </row>
    <row r="130" spans="2:65" s="1" customFormat="1" ht="16.5" customHeight="1">
      <c r="B130" s="178"/>
      <c r="C130" s="179" t="s">
        <v>391</v>
      </c>
      <c r="D130" s="179" t="s">
        <v>152</v>
      </c>
      <c r="E130" s="180" t="s">
        <v>1126</v>
      </c>
      <c r="F130" s="181" t="s">
        <v>1127</v>
      </c>
      <c r="G130" s="182" t="s">
        <v>174</v>
      </c>
      <c r="H130" s="183">
        <v>30</v>
      </c>
      <c r="I130" s="184"/>
      <c r="J130" s="185">
        <f>ROUND(I130*H130,2)</f>
        <v>0</v>
      </c>
      <c r="K130" s="181" t="s">
        <v>3</v>
      </c>
      <c r="L130" s="38"/>
      <c r="M130" s="186" t="s">
        <v>3</v>
      </c>
      <c r="N130" s="187" t="s">
        <v>46</v>
      </c>
      <c r="O130" s="71"/>
      <c r="P130" s="188">
        <f>O130*H130</f>
        <v>0</v>
      </c>
      <c r="Q130" s="188">
        <v>0</v>
      </c>
      <c r="R130" s="188">
        <f>Q130*H130</f>
        <v>0</v>
      </c>
      <c r="S130" s="188">
        <v>0</v>
      </c>
      <c r="T130" s="189">
        <f>S130*H130</f>
        <v>0</v>
      </c>
      <c r="AR130" s="190" t="s">
        <v>150</v>
      </c>
      <c r="AT130" s="190" t="s">
        <v>152</v>
      </c>
      <c r="AU130" s="190" t="s">
        <v>85</v>
      </c>
      <c r="AY130" s="19" t="s">
        <v>149</v>
      </c>
      <c r="BE130" s="191">
        <f>IF(N130="základní",J130,0)</f>
        <v>0</v>
      </c>
      <c r="BF130" s="191">
        <f>IF(N130="snížená",J130,0)</f>
        <v>0</v>
      </c>
      <c r="BG130" s="191">
        <f>IF(N130="zákl. přenesená",J130,0)</f>
        <v>0</v>
      </c>
      <c r="BH130" s="191">
        <f>IF(N130="sníž. přenesená",J130,0)</f>
        <v>0</v>
      </c>
      <c r="BI130" s="191">
        <f>IF(N130="nulová",J130,0)</f>
        <v>0</v>
      </c>
      <c r="BJ130" s="19" t="s">
        <v>83</v>
      </c>
      <c r="BK130" s="191">
        <f>ROUND(I130*H130,2)</f>
        <v>0</v>
      </c>
      <c r="BL130" s="19" t="s">
        <v>150</v>
      </c>
      <c r="BM130" s="190" t="s">
        <v>578</v>
      </c>
    </row>
    <row r="131" spans="2:65" s="1" customFormat="1" ht="16.5" customHeight="1">
      <c r="B131" s="178"/>
      <c r="C131" s="179" t="s">
        <v>397</v>
      </c>
      <c r="D131" s="179" t="s">
        <v>152</v>
      </c>
      <c r="E131" s="180" t="s">
        <v>1128</v>
      </c>
      <c r="F131" s="181" t="s">
        <v>1129</v>
      </c>
      <c r="G131" s="182" t="s">
        <v>155</v>
      </c>
      <c r="H131" s="183">
        <v>20</v>
      </c>
      <c r="I131" s="184"/>
      <c r="J131" s="185">
        <f>ROUND(I131*H131,2)</f>
        <v>0</v>
      </c>
      <c r="K131" s="181" t="s">
        <v>3</v>
      </c>
      <c r="L131" s="38"/>
      <c r="M131" s="186" t="s">
        <v>3</v>
      </c>
      <c r="N131" s="187" t="s">
        <v>46</v>
      </c>
      <c r="O131" s="71"/>
      <c r="P131" s="188">
        <f>O131*H131</f>
        <v>0</v>
      </c>
      <c r="Q131" s="188">
        <v>0</v>
      </c>
      <c r="R131" s="188">
        <f>Q131*H131</f>
        <v>0</v>
      </c>
      <c r="S131" s="188">
        <v>0</v>
      </c>
      <c r="T131" s="189">
        <f>S131*H131</f>
        <v>0</v>
      </c>
      <c r="AR131" s="190" t="s">
        <v>150</v>
      </c>
      <c r="AT131" s="190" t="s">
        <v>152</v>
      </c>
      <c r="AU131" s="190" t="s">
        <v>85</v>
      </c>
      <c r="AY131" s="19" t="s">
        <v>149</v>
      </c>
      <c r="BE131" s="191">
        <f>IF(N131="základní",J131,0)</f>
        <v>0</v>
      </c>
      <c r="BF131" s="191">
        <f>IF(N131="snížená",J131,0)</f>
        <v>0</v>
      </c>
      <c r="BG131" s="191">
        <f>IF(N131="zákl. přenesená",J131,0)</f>
        <v>0</v>
      </c>
      <c r="BH131" s="191">
        <f>IF(N131="sníž. přenesená",J131,0)</f>
        <v>0</v>
      </c>
      <c r="BI131" s="191">
        <f>IF(N131="nulová",J131,0)</f>
        <v>0</v>
      </c>
      <c r="BJ131" s="19" t="s">
        <v>83</v>
      </c>
      <c r="BK131" s="191">
        <f>ROUND(I131*H131,2)</f>
        <v>0</v>
      </c>
      <c r="BL131" s="19" t="s">
        <v>150</v>
      </c>
      <c r="BM131" s="190" t="s">
        <v>588</v>
      </c>
    </row>
    <row r="132" spans="2:65" s="1" customFormat="1" ht="16.5" customHeight="1">
      <c r="B132" s="178"/>
      <c r="C132" s="179" t="s">
        <v>404</v>
      </c>
      <c r="D132" s="179" t="s">
        <v>152</v>
      </c>
      <c r="E132" s="180" t="s">
        <v>1130</v>
      </c>
      <c r="F132" s="181" t="s">
        <v>1131</v>
      </c>
      <c r="G132" s="182" t="s">
        <v>155</v>
      </c>
      <c r="H132" s="183">
        <v>20</v>
      </c>
      <c r="I132" s="184"/>
      <c r="J132" s="185">
        <f>ROUND(I132*H132,2)</f>
        <v>0</v>
      </c>
      <c r="K132" s="181" t="s">
        <v>3</v>
      </c>
      <c r="L132" s="38"/>
      <c r="M132" s="186" t="s">
        <v>3</v>
      </c>
      <c r="N132" s="187" t="s">
        <v>46</v>
      </c>
      <c r="O132" s="71"/>
      <c r="P132" s="188">
        <f>O132*H132</f>
        <v>0</v>
      </c>
      <c r="Q132" s="188">
        <v>0</v>
      </c>
      <c r="R132" s="188">
        <f>Q132*H132</f>
        <v>0</v>
      </c>
      <c r="S132" s="188">
        <v>0</v>
      </c>
      <c r="T132" s="189">
        <f>S132*H132</f>
        <v>0</v>
      </c>
      <c r="AR132" s="190" t="s">
        <v>150</v>
      </c>
      <c r="AT132" s="190" t="s">
        <v>152</v>
      </c>
      <c r="AU132" s="190" t="s">
        <v>85</v>
      </c>
      <c r="AY132" s="19" t="s">
        <v>149</v>
      </c>
      <c r="BE132" s="191">
        <f>IF(N132="základní",J132,0)</f>
        <v>0</v>
      </c>
      <c r="BF132" s="191">
        <f>IF(N132="snížená",J132,0)</f>
        <v>0</v>
      </c>
      <c r="BG132" s="191">
        <f>IF(N132="zákl. přenesená",J132,0)</f>
        <v>0</v>
      </c>
      <c r="BH132" s="191">
        <f>IF(N132="sníž. přenesená",J132,0)</f>
        <v>0</v>
      </c>
      <c r="BI132" s="191">
        <f>IF(N132="nulová",J132,0)</f>
        <v>0</v>
      </c>
      <c r="BJ132" s="19" t="s">
        <v>83</v>
      </c>
      <c r="BK132" s="191">
        <f>ROUND(I132*H132,2)</f>
        <v>0</v>
      </c>
      <c r="BL132" s="19" t="s">
        <v>150</v>
      </c>
      <c r="BM132" s="190" t="s">
        <v>608</v>
      </c>
    </row>
    <row r="133" spans="2:65" s="1" customFormat="1" ht="16.5" customHeight="1">
      <c r="B133" s="178"/>
      <c r="C133" s="179" t="s">
        <v>413</v>
      </c>
      <c r="D133" s="179" t="s">
        <v>152</v>
      </c>
      <c r="E133" s="180" t="s">
        <v>1132</v>
      </c>
      <c r="F133" s="181" t="s">
        <v>1133</v>
      </c>
      <c r="G133" s="182" t="s">
        <v>155</v>
      </c>
      <c r="H133" s="183">
        <v>10</v>
      </c>
      <c r="I133" s="184"/>
      <c r="J133" s="185">
        <f>ROUND(I133*H133,2)</f>
        <v>0</v>
      </c>
      <c r="K133" s="181" t="s">
        <v>3</v>
      </c>
      <c r="L133" s="38"/>
      <c r="M133" s="186" t="s">
        <v>3</v>
      </c>
      <c r="N133" s="187" t="s">
        <v>46</v>
      </c>
      <c r="O133" s="71"/>
      <c r="P133" s="188">
        <f>O133*H133</f>
        <v>0</v>
      </c>
      <c r="Q133" s="188">
        <v>0</v>
      </c>
      <c r="R133" s="188">
        <f>Q133*H133</f>
        <v>0</v>
      </c>
      <c r="S133" s="188">
        <v>0</v>
      </c>
      <c r="T133" s="189">
        <f>S133*H133</f>
        <v>0</v>
      </c>
      <c r="AR133" s="190" t="s">
        <v>150</v>
      </c>
      <c r="AT133" s="190" t="s">
        <v>152</v>
      </c>
      <c r="AU133" s="190" t="s">
        <v>85</v>
      </c>
      <c r="AY133" s="19" t="s">
        <v>149</v>
      </c>
      <c r="BE133" s="191">
        <f>IF(N133="základní",J133,0)</f>
        <v>0</v>
      </c>
      <c r="BF133" s="191">
        <f>IF(N133="snížená",J133,0)</f>
        <v>0</v>
      </c>
      <c r="BG133" s="191">
        <f>IF(N133="zákl. přenesená",J133,0)</f>
        <v>0</v>
      </c>
      <c r="BH133" s="191">
        <f>IF(N133="sníž. přenesená",J133,0)</f>
        <v>0</v>
      </c>
      <c r="BI133" s="191">
        <f>IF(N133="nulová",J133,0)</f>
        <v>0</v>
      </c>
      <c r="BJ133" s="19" t="s">
        <v>83</v>
      </c>
      <c r="BK133" s="191">
        <f>ROUND(I133*H133,2)</f>
        <v>0</v>
      </c>
      <c r="BL133" s="19" t="s">
        <v>150</v>
      </c>
      <c r="BM133" s="190" t="s">
        <v>627</v>
      </c>
    </row>
    <row r="134" spans="2:65" s="1" customFormat="1" ht="16.5" customHeight="1">
      <c r="B134" s="178"/>
      <c r="C134" s="179" t="s">
        <v>419</v>
      </c>
      <c r="D134" s="179" t="s">
        <v>152</v>
      </c>
      <c r="E134" s="180" t="s">
        <v>1134</v>
      </c>
      <c r="F134" s="181" t="s">
        <v>1135</v>
      </c>
      <c r="G134" s="182" t="s">
        <v>155</v>
      </c>
      <c r="H134" s="183">
        <v>10</v>
      </c>
      <c r="I134" s="184"/>
      <c r="J134" s="185">
        <f>ROUND(I134*H134,2)</f>
        <v>0</v>
      </c>
      <c r="K134" s="181" t="s">
        <v>3</v>
      </c>
      <c r="L134" s="38"/>
      <c r="M134" s="186" t="s">
        <v>3</v>
      </c>
      <c r="N134" s="187" t="s">
        <v>46</v>
      </c>
      <c r="O134" s="71"/>
      <c r="P134" s="188">
        <f>O134*H134</f>
        <v>0</v>
      </c>
      <c r="Q134" s="188">
        <v>0</v>
      </c>
      <c r="R134" s="188">
        <f>Q134*H134</f>
        <v>0</v>
      </c>
      <c r="S134" s="188">
        <v>0</v>
      </c>
      <c r="T134" s="189">
        <f>S134*H134</f>
        <v>0</v>
      </c>
      <c r="AR134" s="190" t="s">
        <v>150</v>
      </c>
      <c r="AT134" s="190" t="s">
        <v>152</v>
      </c>
      <c r="AU134" s="190" t="s">
        <v>85</v>
      </c>
      <c r="AY134" s="19" t="s">
        <v>149</v>
      </c>
      <c r="BE134" s="191">
        <f>IF(N134="základní",J134,0)</f>
        <v>0</v>
      </c>
      <c r="BF134" s="191">
        <f>IF(N134="snížená",J134,0)</f>
        <v>0</v>
      </c>
      <c r="BG134" s="191">
        <f>IF(N134="zákl. přenesená",J134,0)</f>
        <v>0</v>
      </c>
      <c r="BH134" s="191">
        <f>IF(N134="sníž. přenesená",J134,0)</f>
        <v>0</v>
      </c>
      <c r="BI134" s="191">
        <f>IF(N134="nulová",J134,0)</f>
        <v>0</v>
      </c>
      <c r="BJ134" s="19" t="s">
        <v>83</v>
      </c>
      <c r="BK134" s="191">
        <f>ROUND(I134*H134,2)</f>
        <v>0</v>
      </c>
      <c r="BL134" s="19" t="s">
        <v>150</v>
      </c>
      <c r="BM134" s="190" t="s">
        <v>635</v>
      </c>
    </row>
    <row r="135" spans="2:65" s="1" customFormat="1" ht="16.5" customHeight="1">
      <c r="B135" s="178"/>
      <c r="C135" s="179" t="s">
        <v>424</v>
      </c>
      <c r="D135" s="179" t="s">
        <v>152</v>
      </c>
      <c r="E135" s="180" t="s">
        <v>1136</v>
      </c>
      <c r="F135" s="181" t="s">
        <v>1137</v>
      </c>
      <c r="G135" s="182" t="s">
        <v>155</v>
      </c>
      <c r="H135" s="183">
        <v>15</v>
      </c>
      <c r="I135" s="184"/>
      <c r="J135" s="185">
        <f>ROUND(I135*H135,2)</f>
        <v>0</v>
      </c>
      <c r="K135" s="181" t="s">
        <v>3</v>
      </c>
      <c r="L135" s="38"/>
      <c r="M135" s="186" t="s">
        <v>3</v>
      </c>
      <c r="N135" s="187" t="s">
        <v>46</v>
      </c>
      <c r="O135" s="71"/>
      <c r="P135" s="188">
        <f>O135*H135</f>
        <v>0</v>
      </c>
      <c r="Q135" s="188">
        <v>0</v>
      </c>
      <c r="R135" s="188">
        <f>Q135*H135</f>
        <v>0</v>
      </c>
      <c r="S135" s="188">
        <v>0</v>
      </c>
      <c r="T135" s="189">
        <f>S135*H135</f>
        <v>0</v>
      </c>
      <c r="AR135" s="190" t="s">
        <v>150</v>
      </c>
      <c r="AT135" s="190" t="s">
        <v>152</v>
      </c>
      <c r="AU135" s="190" t="s">
        <v>85</v>
      </c>
      <c r="AY135" s="19" t="s">
        <v>149</v>
      </c>
      <c r="BE135" s="191">
        <f>IF(N135="základní",J135,0)</f>
        <v>0</v>
      </c>
      <c r="BF135" s="191">
        <f>IF(N135="snížená",J135,0)</f>
        <v>0</v>
      </c>
      <c r="BG135" s="191">
        <f>IF(N135="zákl. přenesená",J135,0)</f>
        <v>0</v>
      </c>
      <c r="BH135" s="191">
        <f>IF(N135="sníž. přenesená",J135,0)</f>
        <v>0</v>
      </c>
      <c r="BI135" s="191">
        <f>IF(N135="nulová",J135,0)</f>
        <v>0</v>
      </c>
      <c r="BJ135" s="19" t="s">
        <v>83</v>
      </c>
      <c r="BK135" s="191">
        <f>ROUND(I135*H135,2)</f>
        <v>0</v>
      </c>
      <c r="BL135" s="19" t="s">
        <v>150</v>
      </c>
      <c r="BM135" s="190" t="s">
        <v>643</v>
      </c>
    </row>
    <row r="136" spans="2:65" s="1" customFormat="1" ht="16.5" customHeight="1">
      <c r="B136" s="178"/>
      <c r="C136" s="179" t="s">
        <v>429</v>
      </c>
      <c r="D136" s="179" t="s">
        <v>152</v>
      </c>
      <c r="E136" s="180" t="s">
        <v>1138</v>
      </c>
      <c r="F136" s="181" t="s">
        <v>1139</v>
      </c>
      <c r="G136" s="182" t="s">
        <v>174</v>
      </c>
      <c r="H136" s="183">
        <v>10</v>
      </c>
      <c r="I136" s="184"/>
      <c r="J136" s="185">
        <f>ROUND(I136*H136,2)</f>
        <v>0</v>
      </c>
      <c r="K136" s="181" t="s">
        <v>3</v>
      </c>
      <c r="L136" s="38"/>
      <c r="M136" s="186" t="s">
        <v>3</v>
      </c>
      <c r="N136" s="187" t="s">
        <v>46</v>
      </c>
      <c r="O136" s="71"/>
      <c r="P136" s="188">
        <f>O136*H136</f>
        <v>0</v>
      </c>
      <c r="Q136" s="188">
        <v>0</v>
      </c>
      <c r="R136" s="188">
        <f>Q136*H136</f>
        <v>0</v>
      </c>
      <c r="S136" s="188">
        <v>0</v>
      </c>
      <c r="T136" s="189">
        <f>S136*H136</f>
        <v>0</v>
      </c>
      <c r="AR136" s="190" t="s">
        <v>150</v>
      </c>
      <c r="AT136" s="190" t="s">
        <v>152</v>
      </c>
      <c r="AU136" s="190" t="s">
        <v>85</v>
      </c>
      <c r="AY136" s="19" t="s">
        <v>149</v>
      </c>
      <c r="BE136" s="191">
        <f>IF(N136="základní",J136,0)</f>
        <v>0</v>
      </c>
      <c r="BF136" s="191">
        <f>IF(N136="snížená",J136,0)</f>
        <v>0</v>
      </c>
      <c r="BG136" s="191">
        <f>IF(N136="zákl. přenesená",J136,0)</f>
        <v>0</v>
      </c>
      <c r="BH136" s="191">
        <f>IF(N136="sníž. přenesená",J136,0)</f>
        <v>0</v>
      </c>
      <c r="BI136" s="191">
        <f>IF(N136="nulová",J136,0)</f>
        <v>0</v>
      </c>
      <c r="BJ136" s="19" t="s">
        <v>83</v>
      </c>
      <c r="BK136" s="191">
        <f>ROUND(I136*H136,2)</f>
        <v>0</v>
      </c>
      <c r="BL136" s="19" t="s">
        <v>150</v>
      </c>
      <c r="BM136" s="190" t="s">
        <v>651</v>
      </c>
    </row>
    <row r="137" spans="2:65" s="1" customFormat="1" ht="16.5" customHeight="1">
      <c r="B137" s="178"/>
      <c r="C137" s="179" t="s">
        <v>434</v>
      </c>
      <c r="D137" s="179" t="s">
        <v>152</v>
      </c>
      <c r="E137" s="180" t="s">
        <v>1140</v>
      </c>
      <c r="F137" s="181" t="s">
        <v>1141</v>
      </c>
      <c r="G137" s="182" t="s">
        <v>1142</v>
      </c>
      <c r="H137" s="183">
        <v>100</v>
      </c>
      <c r="I137" s="184"/>
      <c r="J137" s="185">
        <f>ROUND(I137*H137,2)</f>
        <v>0</v>
      </c>
      <c r="K137" s="181" t="s">
        <v>3</v>
      </c>
      <c r="L137" s="38"/>
      <c r="M137" s="186" t="s">
        <v>3</v>
      </c>
      <c r="N137" s="187" t="s">
        <v>46</v>
      </c>
      <c r="O137" s="71"/>
      <c r="P137" s="188">
        <f>O137*H137</f>
        <v>0</v>
      </c>
      <c r="Q137" s="188">
        <v>0</v>
      </c>
      <c r="R137" s="188">
        <f>Q137*H137</f>
        <v>0</v>
      </c>
      <c r="S137" s="188">
        <v>0</v>
      </c>
      <c r="T137" s="189">
        <f>S137*H137</f>
        <v>0</v>
      </c>
      <c r="AR137" s="190" t="s">
        <v>150</v>
      </c>
      <c r="AT137" s="190" t="s">
        <v>152</v>
      </c>
      <c r="AU137" s="190" t="s">
        <v>85</v>
      </c>
      <c r="AY137" s="19" t="s">
        <v>149</v>
      </c>
      <c r="BE137" s="191">
        <f>IF(N137="základní",J137,0)</f>
        <v>0</v>
      </c>
      <c r="BF137" s="191">
        <f>IF(N137="snížená",J137,0)</f>
        <v>0</v>
      </c>
      <c r="BG137" s="191">
        <f>IF(N137="zákl. přenesená",J137,0)</f>
        <v>0</v>
      </c>
      <c r="BH137" s="191">
        <f>IF(N137="sníž. přenesená",J137,0)</f>
        <v>0</v>
      </c>
      <c r="BI137" s="191">
        <f>IF(N137="nulová",J137,0)</f>
        <v>0</v>
      </c>
      <c r="BJ137" s="19" t="s">
        <v>83</v>
      </c>
      <c r="BK137" s="191">
        <f>ROUND(I137*H137,2)</f>
        <v>0</v>
      </c>
      <c r="BL137" s="19" t="s">
        <v>150</v>
      </c>
      <c r="BM137" s="190" t="s">
        <v>662</v>
      </c>
    </row>
    <row r="138" spans="2:65" s="1" customFormat="1" ht="16.5" customHeight="1">
      <c r="B138" s="178"/>
      <c r="C138" s="179" t="s">
        <v>439</v>
      </c>
      <c r="D138" s="179" t="s">
        <v>152</v>
      </c>
      <c r="E138" s="180" t="s">
        <v>1143</v>
      </c>
      <c r="F138" s="181" t="s">
        <v>1144</v>
      </c>
      <c r="G138" s="182" t="s">
        <v>182</v>
      </c>
      <c r="H138" s="183">
        <v>0.075</v>
      </c>
      <c r="I138" s="184"/>
      <c r="J138" s="185">
        <f>ROUND(I138*H138,2)</f>
        <v>0</v>
      </c>
      <c r="K138" s="181" t="s">
        <v>3</v>
      </c>
      <c r="L138" s="38"/>
      <c r="M138" s="186" t="s">
        <v>3</v>
      </c>
      <c r="N138" s="187" t="s">
        <v>46</v>
      </c>
      <c r="O138" s="71"/>
      <c r="P138" s="188">
        <f>O138*H138</f>
        <v>0</v>
      </c>
      <c r="Q138" s="188">
        <v>0</v>
      </c>
      <c r="R138" s="188">
        <f>Q138*H138</f>
        <v>0</v>
      </c>
      <c r="S138" s="188">
        <v>0</v>
      </c>
      <c r="T138" s="189">
        <f>S138*H138</f>
        <v>0</v>
      </c>
      <c r="AR138" s="190" t="s">
        <v>150</v>
      </c>
      <c r="AT138" s="190" t="s">
        <v>152</v>
      </c>
      <c r="AU138" s="190" t="s">
        <v>85</v>
      </c>
      <c r="AY138" s="19" t="s">
        <v>149</v>
      </c>
      <c r="BE138" s="191">
        <f>IF(N138="základní",J138,0)</f>
        <v>0</v>
      </c>
      <c r="BF138" s="191">
        <f>IF(N138="snížená",J138,0)</f>
        <v>0</v>
      </c>
      <c r="BG138" s="191">
        <f>IF(N138="zákl. přenesená",J138,0)</f>
        <v>0</v>
      </c>
      <c r="BH138" s="191">
        <f>IF(N138="sníž. přenesená",J138,0)</f>
        <v>0</v>
      </c>
      <c r="BI138" s="191">
        <f>IF(N138="nulová",J138,0)</f>
        <v>0</v>
      </c>
      <c r="BJ138" s="19" t="s">
        <v>83</v>
      </c>
      <c r="BK138" s="191">
        <f>ROUND(I138*H138,2)</f>
        <v>0</v>
      </c>
      <c r="BL138" s="19" t="s">
        <v>150</v>
      </c>
      <c r="BM138" s="190" t="s">
        <v>670</v>
      </c>
    </row>
    <row r="139" spans="2:65" s="1" customFormat="1" ht="16.5" customHeight="1">
      <c r="B139" s="178"/>
      <c r="C139" s="179" t="s">
        <v>443</v>
      </c>
      <c r="D139" s="179" t="s">
        <v>152</v>
      </c>
      <c r="E139" s="180" t="s">
        <v>1145</v>
      </c>
      <c r="F139" s="181" t="s">
        <v>1146</v>
      </c>
      <c r="G139" s="182" t="s">
        <v>174</v>
      </c>
      <c r="H139" s="183">
        <v>1</v>
      </c>
      <c r="I139" s="184"/>
      <c r="J139" s="185">
        <f>ROUND(I139*H139,2)</f>
        <v>0</v>
      </c>
      <c r="K139" s="181" t="s">
        <v>3</v>
      </c>
      <c r="L139" s="38"/>
      <c r="M139" s="186" t="s">
        <v>3</v>
      </c>
      <c r="N139" s="187" t="s">
        <v>46</v>
      </c>
      <c r="O139" s="71"/>
      <c r="P139" s="188">
        <f>O139*H139</f>
        <v>0</v>
      </c>
      <c r="Q139" s="188">
        <v>0</v>
      </c>
      <c r="R139" s="188">
        <f>Q139*H139</f>
        <v>0</v>
      </c>
      <c r="S139" s="188">
        <v>0</v>
      </c>
      <c r="T139" s="189">
        <f>S139*H139</f>
        <v>0</v>
      </c>
      <c r="AR139" s="190" t="s">
        <v>150</v>
      </c>
      <c r="AT139" s="190" t="s">
        <v>152</v>
      </c>
      <c r="AU139" s="190" t="s">
        <v>85</v>
      </c>
      <c r="AY139" s="19" t="s">
        <v>149</v>
      </c>
      <c r="BE139" s="191">
        <f>IF(N139="základní",J139,0)</f>
        <v>0</v>
      </c>
      <c r="BF139" s="191">
        <f>IF(N139="snížená",J139,0)</f>
        <v>0</v>
      </c>
      <c r="BG139" s="191">
        <f>IF(N139="zákl. přenesená",J139,0)</f>
        <v>0</v>
      </c>
      <c r="BH139" s="191">
        <f>IF(N139="sníž. přenesená",J139,0)</f>
        <v>0</v>
      </c>
      <c r="BI139" s="191">
        <f>IF(N139="nulová",J139,0)</f>
        <v>0</v>
      </c>
      <c r="BJ139" s="19" t="s">
        <v>83</v>
      </c>
      <c r="BK139" s="191">
        <f>ROUND(I139*H139,2)</f>
        <v>0</v>
      </c>
      <c r="BL139" s="19" t="s">
        <v>150</v>
      </c>
      <c r="BM139" s="190" t="s">
        <v>681</v>
      </c>
    </row>
    <row r="140" spans="2:65" s="1" customFormat="1" ht="16.5" customHeight="1">
      <c r="B140" s="178"/>
      <c r="C140" s="179" t="s">
        <v>451</v>
      </c>
      <c r="D140" s="179" t="s">
        <v>152</v>
      </c>
      <c r="E140" s="180" t="s">
        <v>1147</v>
      </c>
      <c r="F140" s="181" t="s">
        <v>1148</v>
      </c>
      <c r="G140" s="182" t="s">
        <v>174</v>
      </c>
      <c r="H140" s="183">
        <v>1</v>
      </c>
      <c r="I140" s="184"/>
      <c r="J140" s="185">
        <f>ROUND(I140*H140,2)</f>
        <v>0</v>
      </c>
      <c r="K140" s="181" t="s">
        <v>3</v>
      </c>
      <c r="L140" s="38"/>
      <c r="M140" s="186" t="s">
        <v>3</v>
      </c>
      <c r="N140" s="187" t="s">
        <v>46</v>
      </c>
      <c r="O140" s="71"/>
      <c r="P140" s="188">
        <f>O140*H140</f>
        <v>0</v>
      </c>
      <c r="Q140" s="188">
        <v>0</v>
      </c>
      <c r="R140" s="188">
        <f>Q140*H140</f>
        <v>0</v>
      </c>
      <c r="S140" s="188">
        <v>0</v>
      </c>
      <c r="T140" s="189">
        <f>S140*H140</f>
        <v>0</v>
      </c>
      <c r="AR140" s="190" t="s">
        <v>150</v>
      </c>
      <c r="AT140" s="190" t="s">
        <v>152</v>
      </c>
      <c r="AU140" s="190" t="s">
        <v>85</v>
      </c>
      <c r="AY140" s="19" t="s">
        <v>149</v>
      </c>
      <c r="BE140" s="191">
        <f>IF(N140="základní",J140,0)</f>
        <v>0</v>
      </c>
      <c r="BF140" s="191">
        <f>IF(N140="snížená",J140,0)</f>
        <v>0</v>
      </c>
      <c r="BG140" s="191">
        <f>IF(N140="zákl. přenesená",J140,0)</f>
        <v>0</v>
      </c>
      <c r="BH140" s="191">
        <f>IF(N140="sníž. přenesená",J140,0)</f>
        <v>0</v>
      </c>
      <c r="BI140" s="191">
        <f>IF(N140="nulová",J140,0)</f>
        <v>0</v>
      </c>
      <c r="BJ140" s="19" t="s">
        <v>83</v>
      </c>
      <c r="BK140" s="191">
        <f>ROUND(I140*H140,2)</f>
        <v>0</v>
      </c>
      <c r="BL140" s="19" t="s">
        <v>150</v>
      </c>
      <c r="BM140" s="190" t="s">
        <v>695</v>
      </c>
    </row>
    <row r="141" spans="2:63" s="11" customFormat="1" ht="25.9" customHeight="1">
      <c r="B141" s="165"/>
      <c r="D141" s="166" t="s">
        <v>74</v>
      </c>
      <c r="E141" s="167" t="s">
        <v>1149</v>
      </c>
      <c r="F141" s="167" t="s">
        <v>1150</v>
      </c>
      <c r="I141" s="168"/>
      <c r="J141" s="169">
        <f>BK141</f>
        <v>0</v>
      </c>
      <c r="L141" s="165"/>
      <c r="M141" s="170"/>
      <c r="N141" s="171"/>
      <c r="O141" s="171"/>
      <c r="P141" s="172">
        <f>P142+P144</f>
        <v>0</v>
      </c>
      <c r="Q141" s="171"/>
      <c r="R141" s="172">
        <f>R142+R144</f>
        <v>0</v>
      </c>
      <c r="S141" s="171"/>
      <c r="T141" s="173">
        <f>T142+T144</f>
        <v>0</v>
      </c>
      <c r="AR141" s="166" t="s">
        <v>193</v>
      </c>
      <c r="AT141" s="174" t="s">
        <v>74</v>
      </c>
      <c r="AU141" s="174" t="s">
        <v>75</v>
      </c>
      <c r="AY141" s="166" t="s">
        <v>149</v>
      </c>
      <c r="BK141" s="175">
        <f>BK142+BK144</f>
        <v>0</v>
      </c>
    </row>
    <row r="142" spans="2:63" s="11" customFormat="1" ht="22.8" customHeight="1">
      <c r="B142" s="165"/>
      <c r="D142" s="166" t="s">
        <v>74</v>
      </c>
      <c r="E142" s="176" t="s">
        <v>1151</v>
      </c>
      <c r="F142" s="176" t="s">
        <v>1152</v>
      </c>
      <c r="I142" s="168"/>
      <c r="J142" s="177">
        <f>BK142</f>
        <v>0</v>
      </c>
      <c r="L142" s="165"/>
      <c r="M142" s="170"/>
      <c r="N142" s="171"/>
      <c r="O142" s="171"/>
      <c r="P142" s="172">
        <f>P143</f>
        <v>0</v>
      </c>
      <c r="Q142" s="171"/>
      <c r="R142" s="172">
        <f>R143</f>
        <v>0</v>
      </c>
      <c r="S142" s="171"/>
      <c r="T142" s="173">
        <f>T143</f>
        <v>0</v>
      </c>
      <c r="AR142" s="166" t="s">
        <v>193</v>
      </c>
      <c r="AT142" s="174" t="s">
        <v>74</v>
      </c>
      <c r="AU142" s="174" t="s">
        <v>83</v>
      </c>
      <c r="AY142" s="166" t="s">
        <v>149</v>
      </c>
      <c r="BK142" s="175">
        <f>BK143</f>
        <v>0</v>
      </c>
    </row>
    <row r="143" spans="2:65" s="1" customFormat="1" ht="16.5" customHeight="1">
      <c r="B143" s="178"/>
      <c r="C143" s="179" t="s">
        <v>457</v>
      </c>
      <c r="D143" s="179" t="s">
        <v>152</v>
      </c>
      <c r="E143" s="180" t="s">
        <v>1153</v>
      </c>
      <c r="F143" s="181" t="s">
        <v>1154</v>
      </c>
      <c r="G143" s="182" t="s">
        <v>174</v>
      </c>
      <c r="H143" s="183">
        <v>1</v>
      </c>
      <c r="I143" s="184"/>
      <c r="J143" s="185">
        <f>ROUND(I143*H143,2)</f>
        <v>0</v>
      </c>
      <c r="K143" s="181" t="s">
        <v>156</v>
      </c>
      <c r="L143" s="38"/>
      <c r="M143" s="186" t="s">
        <v>3</v>
      </c>
      <c r="N143" s="187" t="s">
        <v>46</v>
      </c>
      <c r="O143" s="71"/>
      <c r="P143" s="188">
        <f>O143*H143</f>
        <v>0</v>
      </c>
      <c r="Q143" s="188">
        <v>0</v>
      </c>
      <c r="R143" s="188">
        <f>Q143*H143</f>
        <v>0</v>
      </c>
      <c r="S143" s="188">
        <v>0</v>
      </c>
      <c r="T143" s="189">
        <f>S143*H143</f>
        <v>0</v>
      </c>
      <c r="AR143" s="190" t="s">
        <v>1155</v>
      </c>
      <c r="AT143" s="190" t="s">
        <v>152</v>
      </c>
      <c r="AU143" s="190" t="s">
        <v>85</v>
      </c>
      <c r="AY143" s="19" t="s">
        <v>149</v>
      </c>
      <c r="BE143" s="191">
        <f>IF(N143="základní",J143,0)</f>
        <v>0</v>
      </c>
      <c r="BF143" s="191">
        <f>IF(N143="snížená",J143,0)</f>
        <v>0</v>
      </c>
      <c r="BG143" s="191">
        <f>IF(N143="zákl. přenesená",J143,0)</f>
        <v>0</v>
      </c>
      <c r="BH143" s="191">
        <f>IF(N143="sníž. přenesená",J143,0)</f>
        <v>0</v>
      </c>
      <c r="BI143" s="191">
        <f>IF(N143="nulová",J143,0)</f>
        <v>0</v>
      </c>
      <c r="BJ143" s="19" t="s">
        <v>83</v>
      </c>
      <c r="BK143" s="191">
        <f>ROUND(I143*H143,2)</f>
        <v>0</v>
      </c>
      <c r="BL143" s="19" t="s">
        <v>1155</v>
      </c>
      <c r="BM143" s="190" t="s">
        <v>1156</v>
      </c>
    </row>
    <row r="144" spans="2:63" s="11" customFormat="1" ht="22.8" customHeight="1">
      <c r="B144" s="165"/>
      <c r="D144" s="166" t="s">
        <v>74</v>
      </c>
      <c r="E144" s="176" t="s">
        <v>1157</v>
      </c>
      <c r="F144" s="176" t="s">
        <v>1158</v>
      </c>
      <c r="I144" s="168"/>
      <c r="J144" s="177">
        <f>BK144</f>
        <v>0</v>
      </c>
      <c r="L144" s="165"/>
      <c r="M144" s="170"/>
      <c r="N144" s="171"/>
      <c r="O144" s="171"/>
      <c r="P144" s="172">
        <f>P145</f>
        <v>0</v>
      </c>
      <c r="Q144" s="171"/>
      <c r="R144" s="172">
        <f>R145</f>
        <v>0</v>
      </c>
      <c r="S144" s="171"/>
      <c r="T144" s="173">
        <f>T145</f>
        <v>0</v>
      </c>
      <c r="AR144" s="166" t="s">
        <v>193</v>
      </c>
      <c r="AT144" s="174" t="s">
        <v>74</v>
      </c>
      <c r="AU144" s="174" t="s">
        <v>83</v>
      </c>
      <c r="AY144" s="166" t="s">
        <v>149</v>
      </c>
      <c r="BK144" s="175">
        <f>BK145</f>
        <v>0</v>
      </c>
    </row>
    <row r="145" spans="2:65" s="1" customFormat="1" ht="16.5" customHeight="1">
      <c r="B145" s="178"/>
      <c r="C145" s="179" t="s">
        <v>466</v>
      </c>
      <c r="D145" s="179" t="s">
        <v>152</v>
      </c>
      <c r="E145" s="180" t="s">
        <v>1159</v>
      </c>
      <c r="F145" s="181" t="s">
        <v>1160</v>
      </c>
      <c r="G145" s="182" t="s">
        <v>174</v>
      </c>
      <c r="H145" s="183">
        <v>1</v>
      </c>
      <c r="I145" s="184"/>
      <c r="J145" s="185">
        <f>ROUND(I145*H145,2)</f>
        <v>0</v>
      </c>
      <c r="K145" s="181" t="s">
        <v>156</v>
      </c>
      <c r="L145" s="38"/>
      <c r="M145" s="239" t="s">
        <v>3</v>
      </c>
      <c r="N145" s="240" t="s">
        <v>46</v>
      </c>
      <c r="O145" s="241"/>
      <c r="P145" s="242">
        <f>O145*H145</f>
        <v>0</v>
      </c>
      <c r="Q145" s="242">
        <v>0</v>
      </c>
      <c r="R145" s="242">
        <f>Q145*H145</f>
        <v>0</v>
      </c>
      <c r="S145" s="242">
        <v>0</v>
      </c>
      <c r="T145" s="243">
        <f>S145*H145</f>
        <v>0</v>
      </c>
      <c r="AR145" s="190" t="s">
        <v>1155</v>
      </c>
      <c r="AT145" s="190" t="s">
        <v>152</v>
      </c>
      <c r="AU145" s="190" t="s">
        <v>85</v>
      </c>
      <c r="AY145" s="19" t="s">
        <v>149</v>
      </c>
      <c r="BE145" s="191">
        <f>IF(N145="základní",J145,0)</f>
        <v>0</v>
      </c>
      <c r="BF145" s="191">
        <f>IF(N145="snížená",J145,0)</f>
        <v>0</v>
      </c>
      <c r="BG145" s="191">
        <f>IF(N145="zákl. přenesená",J145,0)</f>
        <v>0</v>
      </c>
      <c r="BH145" s="191">
        <f>IF(N145="sníž. přenesená",J145,0)</f>
        <v>0</v>
      </c>
      <c r="BI145" s="191">
        <f>IF(N145="nulová",J145,0)</f>
        <v>0</v>
      </c>
      <c r="BJ145" s="19" t="s">
        <v>83</v>
      </c>
      <c r="BK145" s="191">
        <f>ROUND(I145*H145,2)</f>
        <v>0</v>
      </c>
      <c r="BL145" s="19" t="s">
        <v>1155</v>
      </c>
      <c r="BM145" s="190" t="s">
        <v>1161</v>
      </c>
    </row>
    <row r="146" spans="2:12" s="1" customFormat="1" ht="6.95" customHeight="1">
      <c r="B146" s="54"/>
      <c r="C146" s="55"/>
      <c r="D146" s="55"/>
      <c r="E146" s="55"/>
      <c r="F146" s="55"/>
      <c r="G146" s="55"/>
      <c r="H146" s="55"/>
      <c r="I146" s="140"/>
      <c r="J146" s="55"/>
      <c r="K146" s="55"/>
      <c r="L146" s="38"/>
    </row>
  </sheetData>
  <autoFilter ref="C92:K145"/>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2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98</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ht="12" customHeight="1">
      <c r="B8" s="22"/>
      <c r="D8" s="32" t="s">
        <v>109</v>
      </c>
      <c r="L8" s="22"/>
    </row>
    <row r="9" spans="2:12" s="1" customFormat="1" ht="16.5" customHeight="1">
      <c r="B9" s="38"/>
      <c r="E9" s="122" t="s">
        <v>959</v>
      </c>
      <c r="F9" s="1"/>
      <c r="G9" s="1"/>
      <c r="H9" s="1"/>
      <c r="I9" s="123"/>
      <c r="L9" s="38"/>
    </row>
    <row r="10" spans="2:12" s="1" customFormat="1" ht="12" customHeight="1">
      <c r="B10" s="38"/>
      <c r="D10" s="32" t="s">
        <v>960</v>
      </c>
      <c r="I10" s="123"/>
      <c r="L10" s="38"/>
    </row>
    <row r="11" spans="2:12" s="1" customFormat="1" ht="36.95" customHeight="1">
      <c r="B11" s="38"/>
      <c r="E11" s="61" t="s">
        <v>1162</v>
      </c>
      <c r="F11" s="1"/>
      <c r="G11" s="1"/>
      <c r="H11" s="1"/>
      <c r="I11" s="123"/>
      <c r="L11" s="38"/>
    </row>
    <row r="12" spans="2:12" s="1" customFormat="1" ht="12">
      <c r="B12" s="38"/>
      <c r="I12" s="123"/>
      <c r="L12" s="38"/>
    </row>
    <row r="13" spans="2:12" s="1" customFormat="1" ht="12" customHeight="1">
      <c r="B13" s="38"/>
      <c r="D13" s="32" t="s">
        <v>19</v>
      </c>
      <c r="F13" s="27" t="s">
        <v>3</v>
      </c>
      <c r="I13" s="124" t="s">
        <v>20</v>
      </c>
      <c r="J13" s="27" t="s">
        <v>3</v>
      </c>
      <c r="L13" s="38"/>
    </row>
    <row r="14" spans="2:12" s="1" customFormat="1" ht="12" customHeight="1">
      <c r="B14" s="38"/>
      <c r="D14" s="32" t="s">
        <v>21</v>
      </c>
      <c r="F14" s="27" t="s">
        <v>22</v>
      </c>
      <c r="I14" s="124" t="s">
        <v>23</v>
      </c>
      <c r="J14" s="63" t="str">
        <f>'Rekapitulace stavby'!AN8</f>
        <v>6. 9. 2019</v>
      </c>
      <c r="L14" s="38"/>
    </row>
    <row r="15" spans="2:12" s="1" customFormat="1" ht="10.8" customHeight="1">
      <c r="B15" s="38"/>
      <c r="I15" s="123"/>
      <c r="L15" s="38"/>
    </row>
    <row r="16" spans="2:12" s="1" customFormat="1" ht="12" customHeight="1">
      <c r="B16" s="38"/>
      <c r="D16" s="32" t="s">
        <v>25</v>
      </c>
      <c r="I16" s="124" t="s">
        <v>26</v>
      </c>
      <c r="J16" s="27" t="s">
        <v>27</v>
      </c>
      <c r="L16" s="38"/>
    </row>
    <row r="17" spans="2:12" s="1" customFormat="1" ht="18" customHeight="1">
      <c r="B17" s="38"/>
      <c r="E17" s="27" t="s">
        <v>28</v>
      </c>
      <c r="I17" s="124" t="s">
        <v>29</v>
      </c>
      <c r="J17" s="27" t="s">
        <v>30</v>
      </c>
      <c r="L17" s="38"/>
    </row>
    <row r="18" spans="2:12" s="1" customFormat="1" ht="6.95" customHeight="1">
      <c r="B18" s="38"/>
      <c r="I18" s="123"/>
      <c r="L18" s="38"/>
    </row>
    <row r="19" spans="2:12" s="1" customFormat="1" ht="12" customHeight="1">
      <c r="B19" s="38"/>
      <c r="D19" s="32" t="s">
        <v>31</v>
      </c>
      <c r="I19" s="124" t="s">
        <v>26</v>
      </c>
      <c r="J19" s="33" t="str">
        <f>'Rekapitulace stavby'!AN13</f>
        <v>Vyplň údaj</v>
      </c>
      <c r="L19" s="38"/>
    </row>
    <row r="20" spans="2:12" s="1" customFormat="1" ht="18" customHeight="1">
      <c r="B20" s="38"/>
      <c r="E20" s="33" t="str">
        <f>'Rekapitulace stavby'!E14</f>
        <v>Vyplň údaj</v>
      </c>
      <c r="F20" s="27"/>
      <c r="G20" s="27"/>
      <c r="H20" s="27"/>
      <c r="I20" s="124" t="s">
        <v>29</v>
      </c>
      <c r="J20" s="33" t="str">
        <f>'Rekapitulace stavby'!AN14</f>
        <v>Vyplň údaj</v>
      </c>
      <c r="L20" s="38"/>
    </row>
    <row r="21" spans="2:12" s="1" customFormat="1" ht="6.95" customHeight="1">
      <c r="B21" s="38"/>
      <c r="I21" s="123"/>
      <c r="L21" s="38"/>
    </row>
    <row r="22" spans="2:12" s="1" customFormat="1" ht="12" customHeight="1">
      <c r="B22" s="38"/>
      <c r="D22" s="32" t="s">
        <v>33</v>
      </c>
      <c r="I22" s="124" t="s">
        <v>26</v>
      </c>
      <c r="J22" s="27" t="s">
        <v>34</v>
      </c>
      <c r="L22" s="38"/>
    </row>
    <row r="23" spans="2:12" s="1" customFormat="1" ht="18" customHeight="1">
      <c r="B23" s="38"/>
      <c r="E23" s="27" t="s">
        <v>35</v>
      </c>
      <c r="I23" s="124" t="s">
        <v>29</v>
      </c>
      <c r="J23" s="27" t="s">
        <v>3</v>
      </c>
      <c r="L23" s="38"/>
    </row>
    <row r="24" spans="2:12" s="1" customFormat="1" ht="6.95" customHeight="1">
      <c r="B24" s="38"/>
      <c r="I24" s="123"/>
      <c r="L24" s="38"/>
    </row>
    <row r="25" spans="2:12" s="1" customFormat="1" ht="12" customHeight="1">
      <c r="B25" s="38"/>
      <c r="D25" s="32" t="s">
        <v>37</v>
      </c>
      <c r="I25" s="124" t="s">
        <v>26</v>
      </c>
      <c r="J25" s="27" t="str">
        <f>IF('Rekapitulace stavby'!AN19="","",'Rekapitulace stavby'!AN19)</f>
        <v/>
      </c>
      <c r="L25" s="38"/>
    </row>
    <row r="26" spans="2:12" s="1" customFormat="1" ht="18" customHeight="1">
      <c r="B26" s="38"/>
      <c r="E26" s="27" t="str">
        <f>IF('Rekapitulace stavby'!E20="","",'Rekapitulace stavby'!E20)</f>
        <v xml:space="preserve"> </v>
      </c>
      <c r="I26" s="124" t="s">
        <v>29</v>
      </c>
      <c r="J26" s="27" t="str">
        <f>IF('Rekapitulace stavby'!AN20="","",'Rekapitulace stavby'!AN20)</f>
        <v/>
      </c>
      <c r="L26" s="38"/>
    </row>
    <row r="27" spans="2:12" s="1" customFormat="1" ht="6.95" customHeight="1">
      <c r="B27" s="38"/>
      <c r="I27" s="123"/>
      <c r="L27" s="38"/>
    </row>
    <row r="28" spans="2:12" s="1" customFormat="1" ht="12" customHeight="1">
      <c r="B28" s="38"/>
      <c r="D28" s="32" t="s">
        <v>39</v>
      </c>
      <c r="I28" s="123"/>
      <c r="L28" s="38"/>
    </row>
    <row r="29" spans="2:12" s="7" customFormat="1" ht="51" customHeight="1">
      <c r="B29" s="125"/>
      <c r="E29" s="36" t="s">
        <v>40</v>
      </c>
      <c r="F29" s="36"/>
      <c r="G29" s="36"/>
      <c r="H29" s="36"/>
      <c r="I29" s="126"/>
      <c r="L29" s="125"/>
    </row>
    <row r="30" spans="2:12" s="1" customFormat="1" ht="6.95" customHeight="1">
      <c r="B30" s="38"/>
      <c r="I30" s="123"/>
      <c r="L30" s="38"/>
    </row>
    <row r="31" spans="2:12" s="1" customFormat="1" ht="6.95" customHeight="1">
      <c r="B31" s="38"/>
      <c r="D31" s="67"/>
      <c r="E31" s="67"/>
      <c r="F31" s="67"/>
      <c r="G31" s="67"/>
      <c r="H31" s="67"/>
      <c r="I31" s="127"/>
      <c r="J31" s="67"/>
      <c r="K31" s="67"/>
      <c r="L31" s="38"/>
    </row>
    <row r="32" spans="2:12" s="1" customFormat="1" ht="25.4" customHeight="1">
      <c r="B32" s="38"/>
      <c r="D32" s="128" t="s">
        <v>41</v>
      </c>
      <c r="I32" s="123"/>
      <c r="J32" s="87">
        <f>ROUND(J92,2)</f>
        <v>0</v>
      </c>
      <c r="L32" s="38"/>
    </row>
    <row r="33" spans="2:12" s="1" customFormat="1" ht="6.95" customHeight="1">
      <c r="B33" s="38"/>
      <c r="D33" s="67"/>
      <c r="E33" s="67"/>
      <c r="F33" s="67"/>
      <c r="G33" s="67"/>
      <c r="H33" s="67"/>
      <c r="I33" s="127"/>
      <c r="J33" s="67"/>
      <c r="K33" s="67"/>
      <c r="L33" s="38"/>
    </row>
    <row r="34" spans="2:12" s="1" customFormat="1" ht="14.4" customHeight="1">
      <c r="B34" s="38"/>
      <c r="F34" s="42" t="s">
        <v>43</v>
      </c>
      <c r="I34" s="129" t="s">
        <v>42</v>
      </c>
      <c r="J34" s="42" t="s">
        <v>44</v>
      </c>
      <c r="L34" s="38"/>
    </row>
    <row r="35" spans="2:12" s="1" customFormat="1" ht="14.4" customHeight="1">
      <c r="B35" s="38"/>
      <c r="D35" s="130" t="s">
        <v>45</v>
      </c>
      <c r="E35" s="32" t="s">
        <v>46</v>
      </c>
      <c r="F35" s="131">
        <f>ROUND((SUM(BE92:BE127)),2)</f>
        <v>0</v>
      </c>
      <c r="I35" s="132">
        <v>0.21</v>
      </c>
      <c r="J35" s="131">
        <f>ROUND(((SUM(BE92:BE127))*I35),2)</f>
        <v>0</v>
      </c>
      <c r="L35" s="38"/>
    </row>
    <row r="36" spans="2:12" s="1" customFormat="1" ht="14.4" customHeight="1">
      <c r="B36" s="38"/>
      <c r="E36" s="32" t="s">
        <v>47</v>
      </c>
      <c r="F36" s="131">
        <f>ROUND((SUM(BF92:BF127)),2)</f>
        <v>0</v>
      </c>
      <c r="I36" s="132">
        <v>0.15</v>
      </c>
      <c r="J36" s="131">
        <f>ROUND(((SUM(BF92:BF127))*I36),2)</f>
        <v>0</v>
      </c>
      <c r="L36" s="38"/>
    </row>
    <row r="37" spans="2:12" s="1" customFormat="1" ht="14.4" customHeight="1" hidden="1">
      <c r="B37" s="38"/>
      <c r="E37" s="32" t="s">
        <v>48</v>
      </c>
      <c r="F37" s="131">
        <f>ROUND((SUM(BG92:BG127)),2)</f>
        <v>0</v>
      </c>
      <c r="I37" s="132">
        <v>0.21</v>
      </c>
      <c r="J37" s="131">
        <f>0</f>
        <v>0</v>
      </c>
      <c r="L37" s="38"/>
    </row>
    <row r="38" spans="2:12" s="1" customFormat="1" ht="14.4" customHeight="1" hidden="1">
      <c r="B38" s="38"/>
      <c r="E38" s="32" t="s">
        <v>49</v>
      </c>
      <c r="F38" s="131">
        <f>ROUND((SUM(BH92:BH127)),2)</f>
        <v>0</v>
      </c>
      <c r="I38" s="132">
        <v>0.15</v>
      </c>
      <c r="J38" s="131">
        <f>0</f>
        <v>0</v>
      </c>
      <c r="L38" s="38"/>
    </row>
    <row r="39" spans="2:12" s="1" customFormat="1" ht="14.4" customHeight="1" hidden="1">
      <c r="B39" s="38"/>
      <c r="E39" s="32" t="s">
        <v>50</v>
      </c>
      <c r="F39" s="131">
        <f>ROUND((SUM(BI92:BI127)),2)</f>
        <v>0</v>
      </c>
      <c r="I39" s="132">
        <v>0</v>
      </c>
      <c r="J39" s="131">
        <f>0</f>
        <v>0</v>
      </c>
      <c r="L39" s="38"/>
    </row>
    <row r="40" spans="2:12" s="1" customFormat="1" ht="6.95" customHeight="1">
      <c r="B40" s="38"/>
      <c r="I40" s="123"/>
      <c r="L40" s="38"/>
    </row>
    <row r="41" spans="2:12" s="1" customFormat="1" ht="25.4" customHeight="1">
      <c r="B41" s="38"/>
      <c r="C41" s="133"/>
      <c r="D41" s="134" t="s">
        <v>51</v>
      </c>
      <c r="E41" s="75"/>
      <c r="F41" s="75"/>
      <c r="G41" s="135" t="s">
        <v>52</v>
      </c>
      <c r="H41" s="136" t="s">
        <v>53</v>
      </c>
      <c r="I41" s="137"/>
      <c r="J41" s="138">
        <f>SUM(J32:J39)</f>
        <v>0</v>
      </c>
      <c r="K41" s="139"/>
      <c r="L41" s="38"/>
    </row>
    <row r="42" spans="2:12" s="1" customFormat="1" ht="14.4" customHeight="1">
      <c r="B42" s="54"/>
      <c r="C42" s="55"/>
      <c r="D42" s="55"/>
      <c r="E42" s="55"/>
      <c r="F42" s="55"/>
      <c r="G42" s="55"/>
      <c r="H42" s="55"/>
      <c r="I42" s="140"/>
      <c r="J42" s="55"/>
      <c r="K42" s="55"/>
      <c r="L42" s="38"/>
    </row>
    <row r="46" spans="2:12" s="1" customFormat="1" ht="6.95" customHeight="1">
      <c r="B46" s="56"/>
      <c r="C46" s="57"/>
      <c r="D46" s="57"/>
      <c r="E46" s="57"/>
      <c r="F46" s="57"/>
      <c r="G46" s="57"/>
      <c r="H46" s="57"/>
      <c r="I46" s="141"/>
      <c r="J46" s="57"/>
      <c r="K46" s="57"/>
      <c r="L46" s="38"/>
    </row>
    <row r="47" spans="2:12" s="1" customFormat="1" ht="24.95" customHeight="1">
      <c r="B47" s="38"/>
      <c r="C47" s="23" t="s">
        <v>111</v>
      </c>
      <c r="I47" s="123"/>
      <c r="L47" s="38"/>
    </row>
    <row r="48" spans="2:12" s="1" customFormat="1" ht="6.95" customHeight="1">
      <c r="B48" s="38"/>
      <c r="I48" s="123"/>
      <c r="L48" s="38"/>
    </row>
    <row r="49" spans="2:12" s="1" customFormat="1" ht="12" customHeight="1">
      <c r="B49" s="38"/>
      <c r="C49" s="32" t="s">
        <v>17</v>
      </c>
      <c r="I49" s="123"/>
      <c r="L49" s="38"/>
    </row>
    <row r="50" spans="2:12" s="1" customFormat="1" ht="16.5" customHeight="1">
      <c r="B50" s="38"/>
      <c r="E50" s="122" t="str">
        <f>E7</f>
        <v>REALIZACE WC PRO VEŘEJNOST - MUZEUM ČESKÉHO VENKOVA - ZÁMEK KAČINA</v>
      </c>
      <c r="F50" s="32"/>
      <c r="G50" s="32"/>
      <c r="H50" s="32"/>
      <c r="I50" s="123"/>
      <c r="L50" s="38"/>
    </row>
    <row r="51" spans="2:12" ht="12" customHeight="1">
      <c r="B51" s="22"/>
      <c r="C51" s="32" t="s">
        <v>109</v>
      </c>
      <c r="L51" s="22"/>
    </row>
    <row r="52" spans="2:12" s="1" customFormat="1" ht="16.5" customHeight="1">
      <c r="B52" s="38"/>
      <c r="E52" s="122" t="s">
        <v>959</v>
      </c>
      <c r="F52" s="1"/>
      <c r="G52" s="1"/>
      <c r="H52" s="1"/>
      <c r="I52" s="123"/>
      <c r="L52" s="38"/>
    </row>
    <row r="53" spans="2:12" s="1" customFormat="1" ht="12" customHeight="1">
      <c r="B53" s="38"/>
      <c r="C53" s="32" t="s">
        <v>960</v>
      </c>
      <c r="I53" s="123"/>
      <c r="L53" s="38"/>
    </row>
    <row r="54" spans="2:12" s="1" customFormat="1" ht="16.5" customHeight="1">
      <c r="B54" s="38"/>
      <c r="E54" s="61" t="str">
        <f>E11</f>
        <v>D.1.4.3 - Slaboproudá elektrotechnika</v>
      </c>
      <c r="F54" s="1"/>
      <c r="G54" s="1"/>
      <c r="H54" s="1"/>
      <c r="I54" s="123"/>
      <c r="L54" s="38"/>
    </row>
    <row r="55" spans="2:12" s="1" customFormat="1" ht="6.95" customHeight="1">
      <c r="B55" s="38"/>
      <c r="I55" s="123"/>
      <c r="L55" s="38"/>
    </row>
    <row r="56" spans="2:12" s="1" customFormat="1" ht="12" customHeight="1">
      <c r="B56" s="38"/>
      <c r="C56" s="32" t="s">
        <v>21</v>
      </c>
      <c r="F56" s="27" t="str">
        <f>F14</f>
        <v>ZÁMEK KAČINA – 1. PP</v>
      </c>
      <c r="I56" s="124" t="s">
        <v>23</v>
      </c>
      <c r="J56" s="63" t="str">
        <f>IF(J14="","",J14)</f>
        <v>6. 9. 2019</v>
      </c>
      <c r="L56" s="38"/>
    </row>
    <row r="57" spans="2:12" s="1" customFormat="1" ht="6.95" customHeight="1">
      <c r="B57" s="38"/>
      <c r="I57" s="123"/>
      <c r="L57" s="38"/>
    </row>
    <row r="58" spans="2:12" s="1" customFormat="1" ht="43.05" customHeight="1">
      <c r="B58" s="38"/>
      <c r="C58" s="32" t="s">
        <v>25</v>
      </c>
      <c r="F58" s="27" t="str">
        <f>E17</f>
        <v>NÁRODNÍ ZEMĚDĚLSKÉ MUZEUM,KOSTELNÍ 44,PRAHA 7</v>
      </c>
      <c r="I58" s="124" t="s">
        <v>33</v>
      </c>
      <c r="J58" s="36" t="str">
        <f>E23</f>
        <v>ARCH TECH, K Noskovně 148, 164 00 Praha 6</v>
      </c>
      <c r="L58" s="38"/>
    </row>
    <row r="59" spans="2:12" s="1" customFormat="1" ht="15.15" customHeight="1">
      <c r="B59" s="38"/>
      <c r="C59" s="32" t="s">
        <v>31</v>
      </c>
      <c r="F59" s="27" t="str">
        <f>IF(E20="","",E20)</f>
        <v>Vyplň údaj</v>
      </c>
      <c r="I59" s="124" t="s">
        <v>37</v>
      </c>
      <c r="J59" s="36" t="str">
        <f>E26</f>
        <v xml:space="preserve"> </v>
      </c>
      <c r="L59" s="38"/>
    </row>
    <row r="60" spans="2:12" s="1" customFormat="1" ht="10.3" customHeight="1">
      <c r="B60" s="38"/>
      <c r="I60" s="123"/>
      <c r="L60" s="38"/>
    </row>
    <row r="61" spans="2:12" s="1" customFormat="1" ht="29.25" customHeight="1">
      <c r="B61" s="38"/>
      <c r="C61" s="142" t="s">
        <v>112</v>
      </c>
      <c r="D61" s="133"/>
      <c r="E61" s="133"/>
      <c r="F61" s="133"/>
      <c r="G61" s="133"/>
      <c r="H61" s="133"/>
      <c r="I61" s="143"/>
      <c r="J61" s="144" t="s">
        <v>113</v>
      </c>
      <c r="K61" s="133"/>
      <c r="L61" s="38"/>
    </row>
    <row r="62" spans="2:12" s="1" customFormat="1" ht="10.3" customHeight="1">
      <c r="B62" s="38"/>
      <c r="I62" s="123"/>
      <c r="L62" s="38"/>
    </row>
    <row r="63" spans="2:47" s="1" customFormat="1" ht="22.8" customHeight="1">
      <c r="B63" s="38"/>
      <c r="C63" s="145" t="s">
        <v>73</v>
      </c>
      <c r="I63" s="123"/>
      <c r="J63" s="87">
        <f>J92</f>
        <v>0</v>
      </c>
      <c r="L63" s="38"/>
      <c r="AU63" s="19" t="s">
        <v>114</v>
      </c>
    </row>
    <row r="64" spans="2:12" s="8" customFormat="1" ht="24.95" customHeight="1">
      <c r="B64" s="146"/>
      <c r="D64" s="147" t="s">
        <v>1163</v>
      </c>
      <c r="E64" s="148"/>
      <c r="F64" s="148"/>
      <c r="G64" s="148"/>
      <c r="H64" s="148"/>
      <c r="I64" s="149"/>
      <c r="J64" s="150">
        <f>J93</f>
        <v>0</v>
      </c>
      <c r="L64" s="146"/>
    </row>
    <row r="65" spans="2:12" s="9" customFormat="1" ht="19.9" customHeight="1">
      <c r="B65" s="151"/>
      <c r="D65" s="152" t="s">
        <v>1164</v>
      </c>
      <c r="E65" s="153"/>
      <c r="F65" s="153"/>
      <c r="G65" s="153"/>
      <c r="H65" s="153"/>
      <c r="I65" s="154"/>
      <c r="J65" s="155">
        <f>J94</f>
        <v>0</v>
      </c>
      <c r="L65" s="151"/>
    </row>
    <row r="66" spans="2:12" s="9" customFormat="1" ht="19.9" customHeight="1">
      <c r="B66" s="151"/>
      <c r="D66" s="152" t="s">
        <v>1165</v>
      </c>
      <c r="E66" s="153"/>
      <c r="F66" s="153"/>
      <c r="G66" s="153"/>
      <c r="H66" s="153"/>
      <c r="I66" s="154"/>
      <c r="J66" s="155">
        <f>J110</f>
        <v>0</v>
      </c>
      <c r="L66" s="151"/>
    </row>
    <row r="67" spans="2:12" s="9" customFormat="1" ht="19.9" customHeight="1">
      <c r="B67" s="151"/>
      <c r="D67" s="152" t="s">
        <v>1166</v>
      </c>
      <c r="E67" s="153"/>
      <c r="F67" s="153"/>
      <c r="G67" s="153"/>
      <c r="H67" s="153"/>
      <c r="I67" s="154"/>
      <c r="J67" s="155">
        <f>J120</f>
        <v>0</v>
      </c>
      <c r="L67" s="151"/>
    </row>
    <row r="68" spans="2:12" s="8" customFormat="1" ht="24.95" customHeight="1">
      <c r="B68" s="146"/>
      <c r="D68" s="147" t="s">
        <v>1054</v>
      </c>
      <c r="E68" s="148"/>
      <c r="F68" s="148"/>
      <c r="G68" s="148"/>
      <c r="H68" s="148"/>
      <c r="I68" s="149"/>
      <c r="J68" s="150">
        <f>J123</f>
        <v>0</v>
      </c>
      <c r="L68" s="146"/>
    </row>
    <row r="69" spans="2:12" s="9" customFormat="1" ht="19.9" customHeight="1">
      <c r="B69" s="151"/>
      <c r="D69" s="152" t="s">
        <v>1055</v>
      </c>
      <c r="E69" s="153"/>
      <c r="F69" s="153"/>
      <c r="G69" s="153"/>
      <c r="H69" s="153"/>
      <c r="I69" s="154"/>
      <c r="J69" s="155">
        <f>J124</f>
        <v>0</v>
      </c>
      <c r="L69" s="151"/>
    </row>
    <row r="70" spans="2:12" s="9" customFormat="1" ht="19.9" customHeight="1">
      <c r="B70" s="151"/>
      <c r="D70" s="152" t="s">
        <v>1056</v>
      </c>
      <c r="E70" s="153"/>
      <c r="F70" s="153"/>
      <c r="G70" s="153"/>
      <c r="H70" s="153"/>
      <c r="I70" s="154"/>
      <c r="J70" s="155">
        <f>J126</f>
        <v>0</v>
      </c>
      <c r="L70" s="151"/>
    </row>
    <row r="71" spans="2:12" s="1" customFormat="1" ht="21.8" customHeight="1">
      <c r="B71" s="38"/>
      <c r="I71" s="123"/>
      <c r="L71" s="38"/>
    </row>
    <row r="72" spans="2:12" s="1" customFormat="1" ht="6.95" customHeight="1">
      <c r="B72" s="54"/>
      <c r="C72" s="55"/>
      <c r="D72" s="55"/>
      <c r="E72" s="55"/>
      <c r="F72" s="55"/>
      <c r="G72" s="55"/>
      <c r="H72" s="55"/>
      <c r="I72" s="140"/>
      <c r="J72" s="55"/>
      <c r="K72" s="55"/>
      <c r="L72" s="38"/>
    </row>
    <row r="76" spans="2:12" s="1" customFormat="1" ht="6.95" customHeight="1">
      <c r="B76" s="56"/>
      <c r="C76" s="57"/>
      <c r="D76" s="57"/>
      <c r="E76" s="57"/>
      <c r="F76" s="57"/>
      <c r="G76" s="57"/>
      <c r="H76" s="57"/>
      <c r="I76" s="141"/>
      <c r="J76" s="57"/>
      <c r="K76" s="57"/>
      <c r="L76" s="38"/>
    </row>
    <row r="77" spans="2:12" s="1" customFormat="1" ht="24.95" customHeight="1">
      <c r="B77" s="38"/>
      <c r="C77" s="23" t="s">
        <v>134</v>
      </c>
      <c r="I77" s="123"/>
      <c r="L77" s="38"/>
    </row>
    <row r="78" spans="2:12" s="1" customFormat="1" ht="6.95" customHeight="1">
      <c r="B78" s="38"/>
      <c r="I78" s="123"/>
      <c r="L78" s="38"/>
    </row>
    <row r="79" spans="2:12" s="1" customFormat="1" ht="12" customHeight="1">
      <c r="B79" s="38"/>
      <c r="C79" s="32" t="s">
        <v>17</v>
      </c>
      <c r="I79" s="123"/>
      <c r="L79" s="38"/>
    </row>
    <row r="80" spans="2:12" s="1" customFormat="1" ht="16.5" customHeight="1">
      <c r="B80" s="38"/>
      <c r="E80" s="122" t="str">
        <f>E7</f>
        <v>REALIZACE WC PRO VEŘEJNOST - MUZEUM ČESKÉHO VENKOVA - ZÁMEK KAČINA</v>
      </c>
      <c r="F80" s="32"/>
      <c r="G80" s="32"/>
      <c r="H80" s="32"/>
      <c r="I80" s="123"/>
      <c r="L80" s="38"/>
    </row>
    <row r="81" spans="2:12" ht="12" customHeight="1">
      <c r="B81" s="22"/>
      <c r="C81" s="32" t="s">
        <v>109</v>
      </c>
      <c r="L81" s="22"/>
    </row>
    <row r="82" spans="2:12" s="1" customFormat="1" ht="16.5" customHeight="1">
      <c r="B82" s="38"/>
      <c r="E82" s="122" t="s">
        <v>959</v>
      </c>
      <c r="F82" s="1"/>
      <c r="G82" s="1"/>
      <c r="H82" s="1"/>
      <c r="I82" s="123"/>
      <c r="L82" s="38"/>
    </row>
    <row r="83" spans="2:12" s="1" customFormat="1" ht="12" customHeight="1">
      <c r="B83" s="38"/>
      <c r="C83" s="32" t="s">
        <v>960</v>
      </c>
      <c r="I83" s="123"/>
      <c r="L83" s="38"/>
    </row>
    <row r="84" spans="2:12" s="1" customFormat="1" ht="16.5" customHeight="1">
      <c r="B84" s="38"/>
      <c r="E84" s="61" t="str">
        <f>E11</f>
        <v>D.1.4.3 - Slaboproudá elektrotechnika</v>
      </c>
      <c r="F84" s="1"/>
      <c r="G84" s="1"/>
      <c r="H84" s="1"/>
      <c r="I84" s="123"/>
      <c r="L84" s="38"/>
    </row>
    <row r="85" spans="2:12" s="1" customFormat="1" ht="6.95" customHeight="1">
      <c r="B85" s="38"/>
      <c r="I85" s="123"/>
      <c r="L85" s="38"/>
    </row>
    <row r="86" spans="2:12" s="1" customFormat="1" ht="12" customHeight="1">
      <c r="B86" s="38"/>
      <c r="C86" s="32" t="s">
        <v>21</v>
      </c>
      <c r="F86" s="27" t="str">
        <f>F14</f>
        <v>ZÁMEK KAČINA – 1. PP</v>
      </c>
      <c r="I86" s="124" t="s">
        <v>23</v>
      </c>
      <c r="J86" s="63" t="str">
        <f>IF(J14="","",J14)</f>
        <v>6. 9. 2019</v>
      </c>
      <c r="L86" s="38"/>
    </row>
    <row r="87" spans="2:12" s="1" customFormat="1" ht="6.95" customHeight="1">
      <c r="B87" s="38"/>
      <c r="I87" s="123"/>
      <c r="L87" s="38"/>
    </row>
    <row r="88" spans="2:12" s="1" customFormat="1" ht="43.05" customHeight="1">
      <c r="B88" s="38"/>
      <c r="C88" s="32" t="s">
        <v>25</v>
      </c>
      <c r="F88" s="27" t="str">
        <f>E17</f>
        <v>NÁRODNÍ ZEMĚDĚLSKÉ MUZEUM,KOSTELNÍ 44,PRAHA 7</v>
      </c>
      <c r="I88" s="124" t="s">
        <v>33</v>
      </c>
      <c r="J88" s="36" t="str">
        <f>E23</f>
        <v>ARCH TECH, K Noskovně 148, 164 00 Praha 6</v>
      </c>
      <c r="L88" s="38"/>
    </row>
    <row r="89" spans="2:12" s="1" customFormat="1" ht="15.15" customHeight="1">
      <c r="B89" s="38"/>
      <c r="C89" s="32" t="s">
        <v>31</v>
      </c>
      <c r="F89" s="27" t="str">
        <f>IF(E20="","",E20)</f>
        <v>Vyplň údaj</v>
      </c>
      <c r="I89" s="124" t="s">
        <v>37</v>
      </c>
      <c r="J89" s="36" t="str">
        <f>E26</f>
        <v xml:space="preserve"> </v>
      </c>
      <c r="L89" s="38"/>
    </row>
    <row r="90" spans="2:12" s="1" customFormat="1" ht="10.3" customHeight="1">
      <c r="B90" s="38"/>
      <c r="I90" s="123"/>
      <c r="L90" s="38"/>
    </row>
    <row r="91" spans="2:20" s="10" customFormat="1" ht="29.25" customHeight="1">
      <c r="B91" s="156"/>
      <c r="C91" s="157" t="s">
        <v>135</v>
      </c>
      <c r="D91" s="158" t="s">
        <v>60</v>
      </c>
      <c r="E91" s="158" t="s">
        <v>56</v>
      </c>
      <c r="F91" s="158" t="s">
        <v>57</v>
      </c>
      <c r="G91" s="158" t="s">
        <v>136</v>
      </c>
      <c r="H91" s="158" t="s">
        <v>137</v>
      </c>
      <c r="I91" s="159" t="s">
        <v>138</v>
      </c>
      <c r="J91" s="158" t="s">
        <v>113</v>
      </c>
      <c r="K91" s="160" t="s">
        <v>139</v>
      </c>
      <c r="L91" s="156"/>
      <c r="M91" s="79" t="s">
        <v>3</v>
      </c>
      <c r="N91" s="80" t="s">
        <v>45</v>
      </c>
      <c r="O91" s="80" t="s">
        <v>140</v>
      </c>
      <c r="P91" s="80" t="s">
        <v>141</v>
      </c>
      <c r="Q91" s="80" t="s">
        <v>142</v>
      </c>
      <c r="R91" s="80" t="s">
        <v>143</v>
      </c>
      <c r="S91" s="80" t="s">
        <v>144</v>
      </c>
      <c r="T91" s="81" t="s">
        <v>145</v>
      </c>
    </row>
    <row r="92" spans="2:63" s="1" customFormat="1" ht="22.8" customHeight="1">
      <c r="B92" s="38"/>
      <c r="C92" s="84" t="s">
        <v>146</v>
      </c>
      <c r="I92" s="123"/>
      <c r="J92" s="161">
        <f>BK92</f>
        <v>0</v>
      </c>
      <c r="L92" s="38"/>
      <c r="M92" s="82"/>
      <c r="N92" s="67"/>
      <c r="O92" s="67"/>
      <c r="P92" s="162">
        <f>P93+P123</f>
        <v>0</v>
      </c>
      <c r="Q92" s="67"/>
      <c r="R92" s="162">
        <f>R93+R123</f>
        <v>0</v>
      </c>
      <c r="S92" s="67"/>
      <c r="T92" s="163">
        <f>T93+T123</f>
        <v>0</v>
      </c>
      <c r="AT92" s="19" t="s">
        <v>74</v>
      </c>
      <c r="AU92" s="19" t="s">
        <v>114</v>
      </c>
      <c r="BK92" s="164">
        <f>BK93+BK123</f>
        <v>0</v>
      </c>
    </row>
    <row r="93" spans="2:63" s="11" customFormat="1" ht="25.9" customHeight="1">
      <c r="B93" s="165"/>
      <c r="D93" s="166" t="s">
        <v>74</v>
      </c>
      <c r="E93" s="167" t="s">
        <v>1167</v>
      </c>
      <c r="F93" s="167" t="s">
        <v>1168</v>
      </c>
      <c r="I93" s="168"/>
      <c r="J93" s="169">
        <f>BK93</f>
        <v>0</v>
      </c>
      <c r="L93" s="165"/>
      <c r="M93" s="170"/>
      <c r="N93" s="171"/>
      <c r="O93" s="171"/>
      <c r="P93" s="172">
        <f>P94+P110+P120</f>
        <v>0</v>
      </c>
      <c r="Q93" s="171"/>
      <c r="R93" s="172">
        <f>R94+R110+R120</f>
        <v>0</v>
      </c>
      <c r="S93" s="171"/>
      <c r="T93" s="173">
        <f>T94+T110+T120</f>
        <v>0</v>
      </c>
      <c r="AR93" s="166" t="s">
        <v>83</v>
      </c>
      <c r="AT93" s="174" t="s">
        <v>74</v>
      </c>
      <c r="AU93" s="174" t="s">
        <v>75</v>
      </c>
      <c r="AY93" s="166" t="s">
        <v>149</v>
      </c>
      <c r="BK93" s="175">
        <f>BK94+BK110+BK120</f>
        <v>0</v>
      </c>
    </row>
    <row r="94" spans="2:63" s="11" customFormat="1" ht="22.8" customHeight="1">
      <c r="B94" s="165"/>
      <c r="D94" s="166" t="s">
        <v>74</v>
      </c>
      <c r="E94" s="176" t="s">
        <v>1169</v>
      </c>
      <c r="F94" s="176" t="s">
        <v>1170</v>
      </c>
      <c r="I94" s="168"/>
      <c r="J94" s="177">
        <f>BK94</f>
        <v>0</v>
      </c>
      <c r="L94" s="165"/>
      <c r="M94" s="170"/>
      <c r="N94" s="171"/>
      <c r="O94" s="171"/>
      <c r="P94" s="172">
        <f>SUM(P95:P109)</f>
        <v>0</v>
      </c>
      <c r="Q94" s="171"/>
      <c r="R94" s="172">
        <f>SUM(R95:R109)</f>
        <v>0</v>
      </c>
      <c r="S94" s="171"/>
      <c r="T94" s="173">
        <f>SUM(T95:T109)</f>
        <v>0</v>
      </c>
      <c r="AR94" s="166" t="s">
        <v>83</v>
      </c>
      <c r="AT94" s="174" t="s">
        <v>74</v>
      </c>
      <c r="AU94" s="174" t="s">
        <v>83</v>
      </c>
      <c r="AY94" s="166" t="s">
        <v>149</v>
      </c>
      <c r="BK94" s="175">
        <f>SUM(BK95:BK109)</f>
        <v>0</v>
      </c>
    </row>
    <row r="95" spans="2:65" s="1" customFormat="1" ht="16.5" customHeight="1">
      <c r="B95" s="178"/>
      <c r="C95" s="179" t="s">
        <v>83</v>
      </c>
      <c r="D95" s="179" t="s">
        <v>152</v>
      </c>
      <c r="E95" s="180" t="s">
        <v>1171</v>
      </c>
      <c r="F95" s="181" t="s">
        <v>1172</v>
      </c>
      <c r="G95" s="182" t="s">
        <v>174</v>
      </c>
      <c r="H95" s="183">
        <v>1</v>
      </c>
      <c r="I95" s="184"/>
      <c r="J95" s="185">
        <f>ROUND(I95*H95,2)</f>
        <v>0</v>
      </c>
      <c r="K95" s="181" t="s">
        <v>3</v>
      </c>
      <c r="L95" s="38"/>
      <c r="M95" s="186" t="s">
        <v>3</v>
      </c>
      <c r="N95" s="187" t="s">
        <v>46</v>
      </c>
      <c r="O95" s="71"/>
      <c r="P95" s="188">
        <f>O95*H95</f>
        <v>0</v>
      </c>
      <c r="Q95" s="188">
        <v>0</v>
      </c>
      <c r="R95" s="188">
        <f>Q95*H95</f>
        <v>0</v>
      </c>
      <c r="S95" s="188">
        <v>0</v>
      </c>
      <c r="T95" s="189">
        <f>S95*H95</f>
        <v>0</v>
      </c>
      <c r="AR95" s="190" t="s">
        <v>150</v>
      </c>
      <c r="AT95" s="190" t="s">
        <v>152</v>
      </c>
      <c r="AU95" s="190" t="s">
        <v>85</v>
      </c>
      <c r="AY95" s="19" t="s">
        <v>149</v>
      </c>
      <c r="BE95" s="191">
        <f>IF(N95="základní",J95,0)</f>
        <v>0</v>
      </c>
      <c r="BF95" s="191">
        <f>IF(N95="snížená",J95,0)</f>
        <v>0</v>
      </c>
      <c r="BG95" s="191">
        <f>IF(N95="zákl. přenesená",J95,0)</f>
        <v>0</v>
      </c>
      <c r="BH95" s="191">
        <f>IF(N95="sníž. přenesená",J95,0)</f>
        <v>0</v>
      </c>
      <c r="BI95" s="191">
        <f>IF(N95="nulová",J95,0)</f>
        <v>0</v>
      </c>
      <c r="BJ95" s="19" t="s">
        <v>83</v>
      </c>
      <c r="BK95" s="191">
        <f>ROUND(I95*H95,2)</f>
        <v>0</v>
      </c>
      <c r="BL95" s="19" t="s">
        <v>150</v>
      </c>
      <c r="BM95" s="190" t="s">
        <v>704</v>
      </c>
    </row>
    <row r="96" spans="2:65" s="1" customFormat="1" ht="16.5" customHeight="1">
      <c r="B96" s="178"/>
      <c r="C96" s="179" t="s">
        <v>85</v>
      </c>
      <c r="D96" s="179" t="s">
        <v>152</v>
      </c>
      <c r="E96" s="180" t="s">
        <v>1173</v>
      </c>
      <c r="F96" s="181" t="s">
        <v>1174</v>
      </c>
      <c r="G96" s="182" t="s">
        <v>174</v>
      </c>
      <c r="H96" s="183">
        <v>1</v>
      </c>
      <c r="I96" s="184"/>
      <c r="J96" s="185">
        <f>ROUND(I96*H96,2)</f>
        <v>0</v>
      </c>
      <c r="K96" s="181" t="s">
        <v>3</v>
      </c>
      <c r="L96" s="38"/>
      <c r="M96" s="186" t="s">
        <v>3</v>
      </c>
      <c r="N96" s="187" t="s">
        <v>46</v>
      </c>
      <c r="O96" s="71"/>
      <c r="P96" s="188">
        <f>O96*H96</f>
        <v>0</v>
      </c>
      <c r="Q96" s="188">
        <v>0</v>
      </c>
      <c r="R96" s="188">
        <f>Q96*H96</f>
        <v>0</v>
      </c>
      <c r="S96" s="188">
        <v>0</v>
      </c>
      <c r="T96" s="189">
        <f>S96*H96</f>
        <v>0</v>
      </c>
      <c r="AR96" s="190" t="s">
        <v>150</v>
      </c>
      <c r="AT96" s="190" t="s">
        <v>152</v>
      </c>
      <c r="AU96" s="190" t="s">
        <v>85</v>
      </c>
      <c r="AY96" s="19" t="s">
        <v>149</v>
      </c>
      <c r="BE96" s="191">
        <f>IF(N96="základní",J96,0)</f>
        <v>0</v>
      </c>
      <c r="BF96" s="191">
        <f>IF(N96="snížená",J96,0)</f>
        <v>0</v>
      </c>
      <c r="BG96" s="191">
        <f>IF(N96="zákl. přenesená",J96,0)</f>
        <v>0</v>
      </c>
      <c r="BH96" s="191">
        <f>IF(N96="sníž. přenesená",J96,0)</f>
        <v>0</v>
      </c>
      <c r="BI96" s="191">
        <f>IF(N96="nulová",J96,0)</f>
        <v>0</v>
      </c>
      <c r="BJ96" s="19" t="s">
        <v>83</v>
      </c>
      <c r="BK96" s="191">
        <f>ROUND(I96*H96,2)</f>
        <v>0</v>
      </c>
      <c r="BL96" s="19" t="s">
        <v>150</v>
      </c>
      <c r="BM96" s="190" t="s">
        <v>717</v>
      </c>
    </row>
    <row r="97" spans="2:65" s="1" customFormat="1" ht="16.5" customHeight="1">
      <c r="B97" s="178"/>
      <c r="C97" s="179" t="s">
        <v>179</v>
      </c>
      <c r="D97" s="179" t="s">
        <v>152</v>
      </c>
      <c r="E97" s="180" t="s">
        <v>1175</v>
      </c>
      <c r="F97" s="181" t="s">
        <v>1176</v>
      </c>
      <c r="G97" s="182" t="s">
        <v>174</v>
      </c>
      <c r="H97" s="183">
        <v>2</v>
      </c>
      <c r="I97" s="184"/>
      <c r="J97" s="185">
        <f>ROUND(I97*H97,2)</f>
        <v>0</v>
      </c>
      <c r="K97" s="181" t="s">
        <v>3</v>
      </c>
      <c r="L97" s="38"/>
      <c r="M97" s="186" t="s">
        <v>3</v>
      </c>
      <c r="N97" s="187" t="s">
        <v>46</v>
      </c>
      <c r="O97" s="71"/>
      <c r="P97" s="188">
        <f>O97*H97</f>
        <v>0</v>
      </c>
      <c r="Q97" s="188">
        <v>0</v>
      </c>
      <c r="R97" s="188">
        <f>Q97*H97</f>
        <v>0</v>
      </c>
      <c r="S97" s="188">
        <v>0</v>
      </c>
      <c r="T97" s="189">
        <f>S97*H97</f>
        <v>0</v>
      </c>
      <c r="AR97" s="190" t="s">
        <v>150</v>
      </c>
      <c r="AT97" s="190" t="s">
        <v>152</v>
      </c>
      <c r="AU97" s="190" t="s">
        <v>85</v>
      </c>
      <c r="AY97" s="19" t="s">
        <v>149</v>
      </c>
      <c r="BE97" s="191">
        <f>IF(N97="základní",J97,0)</f>
        <v>0</v>
      </c>
      <c r="BF97" s="191">
        <f>IF(N97="snížená",J97,0)</f>
        <v>0</v>
      </c>
      <c r="BG97" s="191">
        <f>IF(N97="zákl. přenesená",J97,0)</f>
        <v>0</v>
      </c>
      <c r="BH97" s="191">
        <f>IF(N97="sníž. přenesená",J97,0)</f>
        <v>0</v>
      </c>
      <c r="BI97" s="191">
        <f>IF(N97="nulová",J97,0)</f>
        <v>0</v>
      </c>
      <c r="BJ97" s="19" t="s">
        <v>83</v>
      </c>
      <c r="BK97" s="191">
        <f>ROUND(I97*H97,2)</f>
        <v>0</v>
      </c>
      <c r="BL97" s="19" t="s">
        <v>150</v>
      </c>
      <c r="BM97" s="190" t="s">
        <v>727</v>
      </c>
    </row>
    <row r="98" spans="2:65" s="1" customFormat="1" ht="16.5" customHeight="1">
      <c r="B98" s="178"/>
      <c r="C98" s="179" t="s">
        <v>150</v>
      </c>
      <c r="D98" s="179" t="s">
        <v>152</v>
      </c>
      <c r="E98" s="180" t="s">
        <v>1177</v>
      </c>
      <c r="F98" s="181" t="s">
        <v>1178</v>
      </c>
      <c r="G98" s="182" t="s">
        <v>174</v>
      </c>
      <c r="H98" s="183">
        <v>1</v>
      </c>
      <c r="I98" s="184"/>
      <c r="J98" s="185">
        <f>ROUND(I98*H98,2)</f>
        <v>0</v>
      </c>
      <c r="K98" s="181" t="s">
        <v>3</v>
      </c>
      <c r="L98" s="38"/>
      <c r="M98" s="186" t="s">
        <v>3</v>
      </c>
      <c r="N98" s="187" t="s">
        <v>46</v>
      </c>
      <c r="O98" s="71"/>
      <c r="P98" s="188">
        <f>O98*H98</f>
        <v>0</v>
      </c>
      <c r="Q98" s="188">
        <v>0</v>
      </c>
      <c r="R98" s="188">
        <f>Q98*H98</f>
        <v>0</v>
      </c>
      <c r="S98" s="188">
        <v>0</v>
      </c>
      <c r="T98" s="189">
        <f>S98*H98</f>
        <v>0</v>
      </c>
      <c r="AR98" s="190" t="s">
        <v>150</v>
      </c>
      <c r="AT98" s="190" t="s">
        <v>152</v>
      </c>
      <c r="AU98" s="190" t="s">
        <v>85</v>
      </c>
      <c r="AY98" s="19" t="s">
        <v>149</v>
      </c>
      <c r="BE98" s="191">
        <f>IF(N98="základní",J98,0)</f>
        <v>0</v>
      </c>
      <c r="BF98" s="191">
        <f>IF(N98="snížená",J98,0)</f>
        <v>0</v>
      </c>
      <c r="BG98" s="191">
        <f>IF(N98="zákl. přenesená",J98,0)</f>
        <v>0</v>
      </c>
      <c r="BH98" s="191">
        <f>IF(N98="sníž. přenesená",J98,0)</f>
        <v>0</v>
      </c>
      <c r="BI98" s="191">
        <f>IF(N98="nulová",J98,0)</f>
        <v>0</v>
      </c>
      <c r="BJ98" s="19" t="s">
        <v>83</v>
      </c>
      <c r="BK98" s="191">
        <f>ROUND(I98*H98,2)</f>
        <v>0</v>
      </c>
      <c r="BL98" s="19" t="s">
        <v>150</v>
      </c>
      <c r="BM98" s="190" t="s">
        <v>737</v>
      </c>
    </row>
    <row r="99" spans="2:65" s="1" customFormat="1" ht="16.5" customHeight="1">
      <c r="B99" s="178"/>
      <c r="C99" s="179" t="s">
        <v>193</v>
      </c>
      <c r="D99" s="179" t="s">
        <v>152</v>
      </c>
      <c r="E99" s="180" t="s">
        <v>1179</v>
      </c>
      <c r="F99" s="181" t="s">
        <v>1180</v>
      </c>
      <c r="G99" s="182" t="s">
        <v>155</v>
      </c>
      <c r="H99" s="183">
        <v>20</v>
      </c>
      <c r="I99" s="184"/>
      <c r="J99" s="185">
        <f>ROUND(I99*H99,2)</f>
        <v>0</v>
      </c>
      <c r="K99" s="181" t="s">
        <v>3</v>
      </c>
      <c r="L99" s="38"/>
      <c r="M99" s="186" t="s">
        <v>3</v>
      </c>
      <c r="N99" s="187" t="s">
        <v>46</v>
      </c>
      <c r="O99" s="71"/>
      <c r="P99" s="188">
        <f>O99*H99</f>
        <v>0</v>
      </c>
      <c r="Q99" s="188">
        <v>0</v>
      </c>
      <c r="R99" s="188">
        <f>Q99*H99</f>
        <v>0</v>
      </c>
      <c r="S99" s="188">
        <v>0</v>
      </c>
      <c r="T99" s="189">
        <f>S99*H99</f>
        <v>0</v>
      </c>
      <c r="AR99" s="190" t="s">
        <v>150</v>
      </c>
      <c r="AT99" s="190" t="s">
        <v>152</v>
      </c>
      <c r="AU99" s="190" t="s">
        <v>85</v>
      </c>
      <c r="AY99" s="19" t="s">
        <v>149</v>
      </c>
      <c r="BE99" s="191">
        <f>IF(N99="základní",J99,0)</f>
        <v>0</v>
      </c>
      <c r="BF99" s="191">
        <f>IF(N99="snížená",J99,0)</f>
        <v>0</v>
      </c>
      <c r="BG99" s="191">
        <f>IF(N99="zákl. přenesená",J99,0)</f>
        <v>0</v>
      </c>
      <c r="BH99" s="191">
        <f>IF(N99="sníž. přenesená",J99,0)</f>
        <v>0</v>
      </c>
      <c r="BI99" s="191">
        <f>IF(N99="nulová",J99,0)</f>
        <v>0</v>
      </c>
      <c r="BJ99" s="19" t="s">
        <v>83</v>
      </c>
      <c r="BK99" s="191">
        <f>ROUND(I99*H99,2)</f>
        <v>0</v>
      </c>
      <c r="BL99" s="19" t="s">
        <v>150</v>
      </c>
      <c r="BM99" s="190" t="s">
        <v>411</v>
      </c>
    </row>
    <row r="100" spans="2:65" s="1" customFormat="1" ht="16.5" customHeight="1">
      <c r="B100" s="178"/>
      <c r="C100" s="179" t="s">
        <v>177</v>
      </c>
      <c r="D100" s="179" t="s">
        <v>152</v>
      </c>
      <c r="E100" s="180" t="s">
        <v>1181</v>
      </c>
      <c r="F100" s="181" t="s">
        <v>1182</v>
      </c>
      <c r="G100" s="182" t="s">
        <v>155</v>
      </c>
      <c r="H100" s="183">
        <v>20</v>
      </c>
      <c r="I100" s="184"/>
      <c r="J100" s="185">
        <f>ROUND(I100*H100,2)</f>
        <v>0</v>
      </c>
      <c r="K100" s="181" t="s">
        <v>3</v>
      </c>
      <c r="L100" s="38"/>
      <c r="M100" s="186" t="s">
        <v>3</v>
      </c>
      <c r="N100" s="187" t="s">
        <v>46</v>
      </c>
      <c r="O100" s="71"/>
      <c r="P100" s="188">
        <f>O100*H100</f>
        <v>0</v>
      </c>
      <c r="Q100" s="188">
        <v>0</v>
      </c>
      <c r="R100" s="188">
        <f>Q100*H100</f>
        <v>0</v>
      </c>
      <c r="S100" s="188">
        <v>0</v>
      </c>
      <c r="T100" s="189">
        <f>S100*H100</f>
        <v>0</v>
      </c>
      <c r="AR100" s="190" t="s">
        <v>150</v>
      </c>
      <c r="AT100" s="190" t="s">
        <v>152</v>
      </c>
      <c r="AU100" s="190" t="s">
        <v>85</v>
      </c>
      <c r="AY100" s="19" t="s">
        <v>149</v>
      </c>
      <c r="BE100" s="191">
        <f>IF(N100="základní",J100,0)</f>
        <v>0</v>
      </c>
      <c r="BF100" s="191">
        <f>IF(N100="snížená",J100,0)</f>
        <v>0</v>
      </c>
      <c r="BG100" s="191">
        <f>IF(N100="zákl. přenesená",J100,0)</f>
        <v>0</v>
      </c>
      <c r="BH100" s="191">
        <f>IF(N100="sníž. přenesená",J100,0)</f>
        <v>0</v>
      </c>
      <c r="BI100" s="191">
        <f>IF(N100="nulová",J100,0)</f>
        <v>0</v>
      </c>
      <c r="BJ100" s="19" t="s">
        <v>83</v>
      </c>
      <c r="BK100" s="191">
        <f>ROUND(I100*H100,2)</f>
        <v>0</v>
      </c>
      <c r="BL100" s="19" t="s">
        <v>150</v>
      </c>
      <c r="BM100" s="190" t="s">
        <v>767</v>
      </c>
    </row>
    <row r="101" spans="2:65" s="1" customFormat="1" ht="16.5" customHeight="1">
      <c r="B101" s="178"/>
      <c r="C101" s="179" t="s">
        <v>208</v>
      </c>
      <c r="D101" s="179" t="s">
        <v>152</v>
      </c>
      <c r="E101" s="180" t="s">
        <v>1183</v>
      </c>
      <c r="F101" s="181" t="s">
        <v>1184</v>
      </c>
      <c r="G101" s="182" t="s">
        <v>174</v>
      </c>
      <c r="H101" s="183">
        <v>4</v>
      </c>
      <c r="I101" s="184"/>
      <c r="J101" s="185">
        <f>ROUND(I101*H101,2)</f>
        <v>0</v>
      </c>
      <c r="K101" s="181" t="s">
        <v>3</v>
      </c>
      <c r="L101" s="38"/>
      <c r="M101" s="186" t="s">
        <v>3</v>
      </c>
      <c r="N101" s="187" t="s">
        <v>46</v>
      </c>
      <c r="O101" s="71"/>
      <c r="P101" s="188">
        <f>O101*H101</f>
        <v>0</v>
      </c>
      <c r="Q101" s="188">
        <v>0</v>
      </c>
      <c r="R101" s="188">
        <f>Q101*H101</f>
        <v>0</v>
      </c>
      <c r="S101" s="188">
        <v>0</v>
      </c>
      <c r="T101" s="189">
        <f>S101*H101</f>
        <v>0</v>
      </c>
      <c r="AR101" s="190" t="s">
        <v>150</v>
      </c>
      <c r="AT101" s="190" t="s">
        <v>152</v>
      </c>
      <c r="AU101" s="190" t="s">
        <v>85</v>
      </c>
      <c r="AY101" s="19" t="s">
        <v>149</v>
      </c>
      <c r="BE101" s="191">
        <f>IF(N101="základní",J101,0)</f>
        <v>0</v>
      </c>
      <c r="BF101" s="191">
        <f>IF(N101="snížená",J101,0)</f>
        <v>0</v>
      </c>
      <c r="BG101" s="191">
        <f>IF(N101="zákl. přenesená",J101,0)</f>
        <v>0</v>
      </c>
      <c r="BH101" s="191">
        <f>IF(N101="sníž. přenesená",J101,0)</f>
        <v>0</v>
      </c>
      <c r="BI101" s="191">
        <f>IF(N101="nulová",J101,0)</f>
        <v>0</v>
      </c>
      <c r="BJ101" s="19" t="s">
        <v>83</v>
      </c>
      <c r="BK101" s="191">
        <f>ROUND(I101*H101,2)</f>
        <v>0</v>
      </c>
      <c r="BL101" s="19" t="s">
        <v>150</v>
      </c>
      <c r="BM101" s="190" t="s">
        <v>778</v>
      </c>
    </row>
    <row r="102" spans="2:65" s="1" customFormat="1" ht="16.5" customHeight="1">
      <c r="B102" s="178"/>
      <c r="C102" s="179" t="s">
        <v>175</v>
      </c>
      <c r="D102" s="179" t="s">
        <v>152</v>
      </c>
      <c r="E102" s="180" t="s">
        <v>1185</v>
      </c>
      <c r="F102" s="181" t="s">
        <v>1186</v>
      </c>
      <c r="G102" s="182" t="s">
        <v>174</v>
      </c>
      <c r="H102" s="183">
        <v>6</v>
      </c>
      <c r="I102" s="184"/>
      <c r="J102" s="185">
        <f>ROUND(I102*H102,2)</f>
        <v>0</v>
      </c>
      <c r="K102" s="181" t="s">
        <v>3</v>
      </c>
      <c r="L102" s="38"/>
      <c r="M102" s="186" t="s">
        <v>3</v>
      </c>
      <c r="N102" s="187" t="s">
        <v>46</v>
      </c>
      <c r="O102" s="71"/>
      <c r="P102" s="188">
        <f>O102*H102</f>
        <v>0</v>
      </c>
      <c r="Q102" s="188">
        <v>0</v>
      </c>
      <c r="R102" s="188">
        <f>Q102*H102</f>
        <v>0</v>
      </c>
      <c r="S102" s="188">
        <v>0</v>
      </c>
      <c r="T102" s="189">
        <f>S102*H102</f>
        <v>0</v>
      </c>
      <c r="AR102" s="190" t="s">
        <v>150</v>
      </c>
      <c r="AT102" s="190" t="s">
        <v>152</v>
      </c>
      <c r="AU102" s="190" t="s">
        <v>85</v>
      </c>
      <c r="AY102" s="19" t="s">
        <v>149</v>
      </c>
      <c r="BE102" s="191">
        <f>IF(N102="základní",J102,0)</f>
        <v>0</v>
      </c>
      <c r="BF102" s="191">
        <f>IF(N102="snížená",J102,0)</f>
        <v>0</v>
      </c>
      <c r="BG102" s="191">
        <f>IF(N102="zákl. přenesená",J102,0)</f>
        <v>0</v>
      </c>
      <c r="BH102" s="191">
        <f>IF(N102="sníž. přenesená",J102,0)</f>
        <v>0</v>
      </c>
      <c r="BI102" s="191">
        <f>IF(N102="nulová",J102,0)</f>
        <v>0</v>
      </c>
      <c r="BJ102" s="19" t="s">
        <v>83</v>
      </c>
      <c r="BK102" s="191">
        <f>ROUND(I102*H102,2)</f>
        <v>0</v>
      </c>
      <c r="BL102" s="19" t="s">
        <v>150</v>
      </c>
      <c r="BM102" s="190" t="s">
        <v>790</v>
      </c>
    </row>
    <row r="103" spans="2:65" s="1" customFormat="1" ht="16.5" customHeight="1">
      <c r="B103" s="178"/>
      <c r="C103" s="179" t="s">
        <v>232</v>
      </c>
      <c r="D103" s="179" t="s">
        <v>152</v>
      </c>
      <c r="E103" s="180" t="s">
        <v>1187</v>
      </c>
      <c r="F103" s="181" t="s">
        <v>1188</v>
      </c>
      <c r="G103" s="182" t="s">
        <v>174</v>
      </c>
      <c r="H103" s="183">
        <v>2</v>
      </c>
      <c r="I103" s="184"/>
      <c r="J103" s="185">
        <f>ROUND(I103*H103,2)</f>
        <v>0</v>
      </c>
      <c r="K103" s="181" t="s">
        <v>3</v>
      </c>
      <c r="L103" s="38"/>
      <c r="M103" s="186" t="s">
        <v>3</v>
      </c>
      <c r="N103" s="187" t="s">
        <v>46</v>
      </c>
      <c r="O103" s="71"/>
      <c r="P103" s="188">
        <f>O103*H103</f>
        <v>0</v>
      </c>
      <c r="Q103" s="188">
        <v>0</v>
      </c>
      <c r="R103" s="188">
        <f>Q103*H103</f>
        <v>0</v>
      </c>
      <c r="S103" s="188">
        <v>0</v>
      </c>
      <c r="T103" s="189">
        <f>S103*H103</f>
        <v>0</v>
      </c>
      <c r="AR103" s="190" t="s">
        <v>150</v>
      </c>
      <c r="AT103" s="190" t="s">
        <v>152</v>
      </c>
      <c r="AU103" s="190" t="s">
        <v>85</v>
      </c>
      <c r="AY103" s="19" t="s">
        <v>149</v>
      </c>
      <c r="BE103" s="191">
        <f>IF(N103="základní",J103,0)</f>
        <v>0</v>
      </c>
      <c r="BF103" s="191">
        <f>IF(N103="snížená",J103,0)</f>
        <v>0</v>
      </c>
      <c r="BG103" s="191">
        <f>IF(N103="zákl. přenesená",J103,0)</f>
        <v>0</v>
      </c>
      <c r="BH103" s="191">
        <f>IF(N103="sníž. přenesená",J103,0)</f>
        <v>0</v>
      </c>
      <c r="BI103" s="191">
        <f>IF(N103="nulová",J103,0)</f>
        <v>0</v>
      </c>
      <c r="BJ103" s="19" t="s">
        <v>83</v>
      </c>
      <c r="BK103" s="191">
        <f>ROUND(I103*H103,2)</f>
        <v>0</v>
      </c>
      <c r="BL103" s="19" t="s">
        <v>150</v>
      </c>
      <c r="BM103" s="190" t="s">
        <v>816</v>
      </c>
    </row>
    <row r="104" spans="2:65" s="1" customFormat="1" ht="16.5" customHeight="1">
      <c r="B104" s="178"/>
      <c r="C104" s="179" t="s">
        <v>239</v>
      </c>
      <c r="D104" s="179" t="s">
        <v>152</v>
      </c>
      <c r="E104" s="180" t="s">
        <v>1189</v>
      </c>
      <c r="F104" s="181" t="s">
        <v>1190</v>
      </c>
      <c r="G104" s="182" t="s">
        <v>155</v>
      </c>
      <c r="H104" s="183">
        <v>40</v>
      </c>
      <c r="I104" s="184"/>
      <c r="J104" s="185">
        <f>ROUND(I104*H104,2)</f>
        <v>0</v>
      </c>
      <c r="K104" s="181" t="s">
        <v>3</v>
      </c>
      <c r="L104" s="38"/>
      <c r="M104" s="186" t="s">
        <v>3</v>
      </c>
      <c r="N104" s="187" t="s">
        <v>46</v>
      </c>
      <c r="O104" s="71"/>
      <c r="P104" s="188">
        <f>O104*H104</f>
        <v>0</v>
      </c>
      <c r="Q104" s="188">
        <v>0</v>
      </c>
      <c r="R104" s="188">
        <f>Q104*H104</f>
        <v>0</v>
      </c>
      <c r="S104" s="188">
        <v>0</v>
      </c>
      <c r="T104" s="189">
        <f>S104*H104</f>
        <v>0</v>
      </c>
      <c r="AR104" s="190" t="s">
        <v>150</v>
      </c>
      <c r="AT104" s="190" t="s">
        <v>152</v>
      </c>
      <c r="AU104" s="190" t="s">
        <v>85</v>
      </c>
      <c r="AY104" s="19" t="s">
        <v>149</v>
      </c>
      <c r="BE104" s="191">
        <f>IF(N104="základní",J104,0)</f>
        <v>0</v>
      </c>
      <c r="BF104" s="191">
        <f>IF(N104="snížená",J104,0)</f>
        <v>0</v>
      </c>
      <c r="BG104" s="191">
        <f>IF(N104="zákl. přenesená",J104,0)</f>
        <v>0</v>
      </c>
      <c r="BH104" s="191">
        <f>IF(N104="sníž. přenesená",J104,0)</f>
        <v>0</v>
      </c>
      <c r="BI104" s="191">
        <f>IF(N104="nulová",J104,0)</f>
        <v>0</v>
      </c>
      <c r="BJ104" s="19" t="s">
        <v>83</v>
      </c>
      <c r="BK104" s="191">
        <f>ROUND(I104*H104,2)</f>
        <v>0</v>
      </c>
      <c r="BL104" s="19" t="s">
        <v>150</v>
      </c>
      <c r="BM104" s="190" t="s">
        <v>825</v>
      </c>
    </row>
    <row r="105" spans="2:65" s="1" customFormat="1" ht="16.5" customHeight="1">
      <c r="B105" s="178"/>
      <c r="C105" s="179" t="s">
        <v>263</v>
      </c>
      <c r="D105" s="179" t="s">
        <v>152</v>
      </c>
      <c r="E105" s="180" t="s">
        <v>1191</v>
      </c>
      <c r="F105" s="181" t="s">
        <v>1137</v>
      </c>
      <c r="G105" s="182" t="s">
        <v>155</v>
      </c>
      <c r="H105" s="183">
        <v>10</v>
      </c>
      <c r="I105" s="184"/>
      <c r="J105" s="185">
        <f>ROUND(I105*H105,2)</f>
        <v>0</v>
      </c>
      <c r="K105" s="181" t="s">
        <v>3</v>
      </c>
      <c r="L105" s="38"/>
      <c r="M105" s="186" t="s">
        <v>3</v>
      </c>
      <c r="N105" s="187" t="s">
        <v>46</v>
      </c>
      <c r="O105" s="71"/>
      <c r="P105" s="188">
        <f>O105*H105</f>
        <v>0</v>
      </c>
      <c r="Q105" s="188">
        <v>0</v>
      </c>
      <c r="R105" s="188">
        <f>Q105*H105</f>
        <v>0</v>
      </c>
      <c r="S105" s="188">
        <v>0</v>
      </c>
      <c r="T105" s="189">
        <f>S105*H105</f>
        <v>0</v>
      </c>
      <c r="AR105" s="190" t="s">
        <v>150</v>
      </c>
      <c r="AT105" s="190" t="s">
        <v>152</v>
      </c>
      <c r="AU105" s="190" t="s">
        <v>85</v>
      </c>
      <c r="AY105" s="19" t="s">
        <v>149</v>
      </c>
      <c r="BE105" s="191">
        <f>IF(N105="základní",J105,0)</f>
        <v>0</v>
      </c>
      <c r="BF105" s="191">
        <f>IF(N105="snížená",J105,0)</f>
        <v>0</v>
      </c>
      <c r="BG105" s="191">
        <f>IF(N105="zákl. přenesená",J105,0)</f>
        <v>0</v>
      </c>
      <c r="BH105" s="191">
        <f>IF(N105="sníž. přenesená",J105,0)</f>
        <v>0</v>
      </c>
      <c r="BI105" s="191">
        <f>IF(N105="nulová",J105,0)</f>
        <v>0</v>
      </c>
      <c r="BJ105" s="19" t="s">
        <v>83</v>
      </c>
      <c r="BK105" s="191">
        <f>ROUND(I105*H105,2)</f>
        <v>0</v>
      </c>
      <c r="BL105" s="19" t="s">
        <v>150</v>
      </c>
      <c r="BM105" s="190" t="s">
        <v>833</v>
      </c>
    </row>
    <row r="106" spans="2:65" s="1" customFormat="1" ht="16.5" customHeight="1">
      <c r="B106" s="178"/>
      <c r="C106" s="179" t="s">
        <v>279</v>
      </c>
      <c r="D106" s="179" t="s">
        <v>152</v>
      </c>
      <c r="E106" s="180" t="s">
        <v>1140</v>
      </c>
      <c r="F106" s="181" t="s">
        <v>1141</v>
      </c>
      <c r="G106" s="182" t="s">
        <v>1142</v>
      </c>
      <c r="H106" s="183">
        <v>50</v>
      </c>
      <c r="I106" s="184"/>
      <c r="J106" s="185">
        <f>ROUND(I106*H106,2)</f>
        <v>0</v>
      </c>
      <c r="K106" s="181" t="s">
        <v>3</v>
      </c>
      <c r="L106" s="38"/>
      <c r="M106" s="186" t="s">
        <v>3</v>
      </c>
      <c r="N106" s="187" t="s">
        <v>46</v>
      </c>
      <c r="O106" s="71"/>
      <c r="P106" s="188">
        <f>O106*H106</f>
        <v>0</v>
      </c>
      <c r="Q106" s="188">
        <v>0</v>
      </c>
      <c r="R106" s="188">
        <f>Q106*H106</f>
        <v>0</v>
      </c>
      <c r="S106" s="188">
        <v>0</v>
      </c>
      <c r="T106" s="189">
        <f>S106*H106</f>
        <v>0</v>
      </c>
      <c r="AR106" s="190" t="s">
        <v>150</v>
      </c>
      <c r="AT106" s="190" t="s">
        <v>152</v>
      </c>
      <c r="AU106" s="190" t="s">
        <v>85</v>
      </c>
      <c r="AY106" s="19" t="s">
        <v>149</v>
      </c>
      <c r="BE106" s="191">
        <f>IF(N106="základní",J106,0)</f>
        <v>0</v>
      </c>
      <c r="BF106" s="191">
        <f>IF(N106="snížená",J106,0)</f>
        <v>0</v>
      </c>
      <c r="BG106" s="191">
        <f>IF(N106="zákl. přenesená",J106,0)</f>
        <v>0</v>
      </c>
      <c r="BH106" s="191">
        <f>IF(N106="sníž. přenesená",J106,0)</f>
        <v>0</v>
      </c>
      <c r="BI106" s="191">
        <f>IF(N106="nulová",J106,0)</f>
        <v>0</v>
      </c>
      <c r="BJ106" s="19" t="s">
        <v>83</v>
      </c>
      <c r="BK106" s="191">
        <f>ROUND(I106*H106,2)</f>
        <v>0</v>
      </c>
      <c r="BL106" s="19" t="s">
        <v>150</v>
      </c>
      <c r="BM106" s="190" t="s">
        <v>841</v>
      </c>
    </row>
    <row r="107" spans="2:65" s="1" customFormat="1" ht="16.5" customHeight="1">
      <c r="B107" s="178"/>
      <c r="C107" s="179" t="s">
        <v>284</v>
      </c>
      <c r="D107" s="179" t="s">
        <v>152</v>
      </c>
      <c r="E107" s="180" t="s">
        <v>1143</v>
      </c>
      <c r="F107" s="181" t="s">
        <v>1144</v>
      </c>
      <c r="G107" s="182" t="s">
        <v>182</v>
      </c>
      <c r="H107" s="183">
        <v>0.05</v>
      </c>
      <c r="I107" s="184"/>
      <c r="J107" s="185">
        <f>ROUND(I107*H107,2)</f>
        <v>0</v>
      </c>
      <c r="K107" s="181" t="s">
        <v>3</v>
      </c>
      <c r="L107" s="38"/>
      <c r="M107" s="186" t="s">
        <v>3</v>
      </c>
      <c r="N107" s="187" t="s">
        <v>46</v>
      </c>
      <c r="O107" s="71"/>
      <c r="P107" s="188">
        <f>O107*H107</f>
        <v>0</v>
      </c>
      <c r="Q107" s="188">
        <v>0</v>
      </c>
      <c r="R107" s="188">
        <f>Q107*H107</f>
        <v>0</v>
      </c>
      <c r="S107" s="188">
        <v>0</v>
      </c>
      <c r="T107" s="189">
        <f>S107*H107</f>
        <v>0</v>
      </c>
      <c r="AR107" s="190" t="s">
        <v>150</v>
      </c>
      <c r="AT107" s="190" t="s">
        <v>152</v>
      </c>
      <c r="AU107" s="190" t="s">
        <v>85</v>
      </c>
      <c r="AY107" s="19" t="s">
        <v>149</v>
      </c>
      <c r="BE107" s="191">
        <f>IF(N107="základní",J107,0)</f>
        <v>0</v>
      </c>
      <c r="BF107" s="191">
        <f>IF(N107="snížená",J107,0)</f>
        <v>0</v>
      </c>
      <c r="BG107" s="191">
        <f>IF(N107="zákl. přenesená",J107,0)</f>
        <v>0</v>
      </c>
      <c r="BH107" s="191">
        <f>IF(N107="sníž. přenesená",J107,0)</f>
        <v>0</v>
      </c>
      <c r="BI107" s="191">
        <f>IF(N107="nulová",J107,0)</f>
        <v>0</v>
      </c>
      <c r="BJ107" s="19" t="s">
        <v>83</v>
      </c>
      <c r="BK107" s="191">
        <f>ROUND(I107*H107,2)</f>
        <v>0</v>
      </c>
      <c r="BL107" s="19" t="s">
        <v>150</v>
      </c>
      <c r="BM107" s="190" t="s">
        <v>854</v>
      </c>
    </row>
    <row r="108" spans="2:65" s="1" customFormat="1" ht="16.5" customHeight="1">
      <c r="B108" s="178"/>
      <c r="C108" s="179" t="s">
        <v>288</v>
      </c>
      <c r="D108" s="179" t="s">
        <v>152</v>
      </c>
      <c r="E108" s="180" t="s">
        <v>1192</v>
      </c>
      <c r="F108" s="181" t="s">
        <v>1146</v>
      </c>
      <c r="G108" s="182" t="s">
        <v>174</v>
      </c>
      <c r="H108" s="183">
        <v>1</v>
      </c>
      <c r="I108" s="184"/>
      <c r="J108" s="185">
        <f>ROUND(I108*H108,2)</f>
        <v>0</v>
      </c>
      <c r="K108" s="181" t="s">
        <v>3</v>
      </c>
      <c r="L108" s="38"/>
      <c r="M108" s="186" t="s">
        <v>3</v>
      </c>
      <c r="N108" s="187" t="s">
        <v>46</v>
      </c>
      <c r="O108" s="71"/>
      <c r="P108" s="188">
        <f>O108*H108</f>
        <v>0</v>
      </c>
      <c r="Q108" s="188">
        <v>0</v>
      </c>
      <c r="R108" s="188">
        <f>Q108*H108</f>
        <v>0</v>
      </c>
      <c r="S108" s="188">
        <v>0</v>
      </c>
      <c r="T108" s="189">
        <f>S108*H108</f>
        <v>0</v>
      </c>
      <c r="AR108" s="190" t="s">
        <v>150</v>
      </c>
      <c r="AT108" s="190" t="s">
        <v>152</v>
      </c>
      <c r="AU108" s="190" t="s">
        <v>85</v>
      </c>
      <c r="AY108" s="19" t="s">
        <v>149</v>
      </c>
      <c r="BE108" s="191">
        <f>IF(N108="základní",J108,0)</f>
        <v>0</v>
      </c>
      <c r="BF108" s="191">
        <f>IF(N108="snížená",J108,0)</f>
        <v>0</v>
      </c>
      <c r="BG108" s="191">
        <f>IF(N108="zákl. přenesená",J108,0)</f>
        <v>0</v>
      </c>
      <c r="BH108" s="191">
        <f>IF(N108="sníž. přenesená",J108,0)</f>
        <v>0</v>
      </c>
      <c r="BI108" s="191">
        <f>IF(N108="nulová",J108,0)</f>
        <v>0</v>
      </c>
      <c r="BJ108" s="19" t="s">
        <v>83</v>
      </c>
      <c r="BK108" s="191">
        <f>ROUND(I108*H108,2)</f>
        <v>0</v>
      </c>
      <c r="BL108" s="19" t="s">
        <v>150</v>
      </c>
      <c r="BM108" s="190" t="s">
        <v>867</v>
      </c>
    </row>
    <row r="109" spans="2:65" s="1" customFormat="1" ht="16.5" customHeight="1">
      <c r="B109" s="178"/>
      <c r="C109" s="179" t="s">
        <v>9</v>
      </c>
      <c r="D109" s="179" t="s">
        <v>152</v>
      </c>
      <c r="E109" s="180" t="s">
        <v>1193</v>
      </c>
      <c r="F109" s="181" t="s">
        <v>1194</v>
      </c>
      <c r="G109" s="182" t="s">
        <v>174</v>
      </c>
      <c r="H109" s="183">
        <v>1</v>
      </c>
      <c r="I109" s="184"/>
      <c r="J109" s="185">
        <f>ROUND(I109*H109,2)</f>
        <v>0</v>
      </c>
      <c r="K109" s="181" t="s">
        <v>3</v>
      </c>
      <c r="L109" s="38"/>
      <c r="M109" s="186" t="s">
        <v>3</v>
      </c>
      <c r="N109" s="187" t="s">
        <v>46</v>
      </c>
      <c r="O109" s="71"/>
      <c r="P109" s="188">
        <f>O109*H109</f>
        <v>0</v>
      </c>
      <c r="Q109" s="188">
        <v>0</v>
      </c>
      <c r="R109" s="188">
        <f>Q109*H109</f>
        <v>0</v>
      </c>
      <c r="S109" s="188">
        <v>0</v>
      </c>
      <c r="T109" s="189">
        <f>S109*H109</f>
        <v>0</v>
      </c>
      <c r="AR109" s="190" t="s">
        <v>150</v>
      </c>
      <c r="AT109" s="190" t="s">
        <v>152</v>
      </c>
      <c r="AU109" s="190" t="s">
        <v>85</v>
      </c>
      <c r="AY109" s="19" t="s">
        <v>149</v>
      </c>
      <c r="BE109" s="191">
        <f>IF(N109="základní",J109,0)</f>
        <v>0</v>
      </c>
      <c r="BF109" s="191">
        <f>IF(N109="snížená",J109,0)</f>
        <v>0</v>
      </c>
      <c r="BG109" s="191">
        <f>IF(N109="zákl. přenesená",J109,0)</f>
        <v>0</v>
      </c>
      <c r="BH109" s="191">
        <f>IF(N109="sníž. přenesená",J109,0)</f>
        <v>0</v>
      </c>
      <c r="BI109" s="191">
        <f>IF(N109="nulová",J109,0)</f>
        <v>0</v>
      </c>
      <c r="BJ109" s="19" t="s">
        <v>83</v>
      </c>
      <c r="BK109" s="191">
        <f>ROUND(I109*H109,2)</f>
        <v>0</v>
      </c>
      <c r="BL109" s="19" t="s">
        <v>150</v>
      </c>
      <c r="BM109" s="190" t="s">
        <v>877</v>
      </c>
    </row>
    <row r="110" spans="2:63" s="11" customFormat="1" ht="22.8" customHeight="1">
      <c r="B110" s="165"/>
      <c r="D110" s="166" t="s">
        <v>74</v>
      </c>
      <c r="E110" s="176" t="s">
        <v>1195</v>
      </c>
      <c r="F110" s="176" t="s">
        <v>1196</v>
      </c>
      <c r="I110" s="168"/>
      <c r="J110" s="177">
        <f>BK110</f>
        <v>0</v>
      </c>
      <c r="L110" s="165"/>
      <c r="M110" s="170"/>
      <c r="N110" s="171"/>
      <c r="O110" s="171"/>
      <c r="P110" s="172">
        <f>SUM(P111:P119)</f>
        <v>0</v>
      </c>
      <c r="Q110" s="171"/>
      <c r="R110" s="172">
        <f>SUM(R111:R119)</f>
        <v>0</v>
      </c>
      <c r="S110" s="171"/>
      <c r="T110" s="173">
        <f>SUM(T111:T119)</f>
        <v>0</v>
      </c>
      <c r="AR110" s="166" t="s">
        <v>83</v>
      </c>
      <c r="AT110" s="174" t="s">
        <v>74</v>
      </c>
      <c r="AU110" s="174" t="s">
        <v>83</v>
      </c>
      <c r="AY110" s="166" t="s">
        <v>149</v>
      </c>
      <c r="BK110" s="175">
        <f>SUM(BK111:BK119)</f>
        <v>0</v>
      </c>
    </row>
    <row r="111" spans="2:65" s="1" customFormat="1" ht="16.5" customHeight="1">
      <c r="B111" s="178"/>
      <c r="C111" s="179" t="s">
        <v>295</v>
      </c>
      <c r="D111" s="179" t="s">
        <v>152</v>
      </c>
      <c r="E111" s="180" t="s">
        <v>1197</v>
      </c>
      <c r="F111" s="181" t="s">
        <v>1198</v>
      </c>
      <c r="G111" s="182" t="s">
        <v>174</v>
      </c>
      <c r="H111" s="183">
        <v>10</v>
      </c>
      <c r="I111" s="184"/>
      <c r="J111" s="185">
        <f>ROUND(I111*H111,2)</f>
        <v>0</v>
      </c>
      <c r="K111" s="181" t="s">
        <v>3</v>
      </c>
      <c r="L111" s="38"/>
      <c r="M111" s="186" t="s">
        <v>3</v>
      </c>
      <c r="N111" s="187" t="s">
        <v>46</v>
      </c>
      <c r="O111" s="71"/>
      <c r="P111" s="188">
        <f>O111*H111</f>
        <v>0</v>
      </c>
      <c r="Q111" s="188">
        <v>0</v>
      </c>
      <c r="R111" s="188">
        <f>Q111*H111</f>
        <v>0</v>
      </c>
      <c r="S111" s="188">
        <v>0</v>
      </c>
      <c r="T111" s="189">
        <f>S111*H111</f>
        <v>0</v>
      </c>
      <c r="AR111" s="190" t="s">
        <v>150</v>
      </c>
      <c r="AT111" s="190" t="s">
        <v>152</v>
      </c>
      <c r="AU111" s="190" t="s">
        <v>85</v>
      </c>
      <c r="AY111" s="19" t="s">
        <v>149</v>
      </c>
      <c r="BE111" s="191">
        <f>IF(N111="základní",J111,0)</f>
        <v>0</v>
      </c>
      <c r="BF111" s="191">
        <f>IF(N111="snížená",J111,0)</f>
        <v>0</v>
      </c>
      <c r="BG111" s="191">
        <f>IF(N111="zákl. přenesená",J111,0)</f>
        <v>0</v>
      </c>
      <c r="BH111" s="191">
        <f>IF(N111="sníž. přenesená",J111,0)</f>
        <v>0</v>
      </c>
      <c r="BI111" s="191">
        <f>IF(N111="nulová",J111,0)</f>
        <v>0</v>
      </c>
      <c r="BJ111" s="19" t="s">
        <v>83</v>
      </c>
      <c r="BK111" s="191">
        <f>ROUND(I111*H111,2)</f>
        <v>0</v>
      </c>
      <c r="BL111" s="19" t="s">
        <v>150</v>
      </c>
      <c r="BM111" s="190" t="s">
        <v>886</v>
      </c>
    </row>
    <row r="112" spans="2:65" s="1" customFormat="1" ht="16.5" customHeight="1">
      <c r="B112" s="178"/>
      <c r="C112" s="179" t="s">
        <v>300</v>
      </c>
      <c r="D112" s="179" t="s">
        <v>152</v>
      </c>
      <c r="E112" s="180" t="s">
        <v>1199</v>
      </c>
      <c r="F112" s="181" t="s">
        <v>1200</v>
      </c>
      <c r="G112" s="182" t="s">
        <v>155</v>
      </c>
      <c r="H112" s="183">
        <v>100</v>
      </c>
      <c r="I112" s="184"/>
      <c r="J112" s="185">
        <f>ROUND(I112*H112,2)</f>
        <v>0</v>
      </c>
      <c r="K112" s="181" t="s">
        <v>3</v>
      </c>
      <c r="L112" s="38"/>
      <c r="M112" s="186" t="s">
        <v>3</v>
      </c>
      <c r="N112" s="187" t="s">
        <v>46</v>
      </c>
      <c r="O112" s="71"/>
      <c r="P112" s="188">
        <f>O112*H112</f>
        <v>0</v>
      </c>
      <c r="Q112" s="188">
        <v>0</v>
      </c>
      <c r="R112" s="188">
        <f>Q112*H112</f>
        <v>0</v>
      </c>
      <c r="S112" s="188">
        <v>0</v>
      </c>
      <c r="T112" s="189">
        <f>S112*H112</f>
        <v>0</v>
      </c>
      <c r="AR112" s="190" t="s">
        <v>150</v>
      </c>
      <c r="AT112" s="190" t="s">
        <v>152</v>
      </c>
      <c r="AU112" s="190" t="s">
        <v>85</v>
      </c>
      <c r="AY112" s="19" t="s">
        <v>149</v>
      </c>
      <c r="BE112" s="191">
        <f>IF(N112="základní",J112,0)</f>
        <v>0</v>
      </c>
      <c r="BF112" s="191">
        <f>IF(N112="snížená",J112,0)</f>
        <v>0</v>
      </c>
      <c r="BG112" s="191">
        <f>IF(N112="zákl. přenesená",J112,0)</f>
        <v>0</v>
      </c>
      <c r="BH112" s="191">
        <f>IF(N112="sníž. přenesená",J112,0)</f>
        <v>0</v>
      </c>
      <c r="BI112" s="191">
        <f>IF(N112="nulová",J112,0)</f>
        <v>0</v>
      </c>
      <c r="BJ112" s="19" t="s">
        <v>83</v>
      </c>
      <c r="BK112" s="191">
        <f>ROUND(I112*H112,2)</f>
        <v>0</v>
      </c>
      <c r="BL112" s="19" t="s">
        <v>150</v>
      </c>
      <c r="BM112" s="190" t="s">
        <v>905</v>
      </c>
    </row>
    <row r="113" spans="2:65" s="1" customFormat="1" ht="16.5" customHeight="1">
      <c r="B113" s="178"/>
      <c r="C113" s="179" t="s">
        <v>309</v>
      </c>
      <c r="D113" s="179" t="s">
        <v>152</v>
      </c>
      <c r="E113" s="180" t="s">
        <v>1201</v>
      </c>
      <c r="F113" s="181" t="s">
        <v>1202</v>
      </c>
      <c r="G113" s="182" t="s">
        <v>174</v>
      </c>
      <c r="H113" s="183">
        <v>4</v>
      </c>
      <c r="I113" s="184"/>
      <c r="J113" s="185">
        <f>ROUND(I113*H113,2)</f>
        <v>0</v>
      </c>
      <c r="K113" s="181" t="s">
        <v>3</v>
      </c>
      <c r="L113" s="38"/>
      <c r="M113" s="186" t="s">
        <v>3</v>
      </c>
      <c r="N113" s="187" t="s">
        <v>46</v>
      </c>
      <c r="O113" s="71"/>
      <c r="P113" s="188">
        <f>O113*H113</f>
        <v>0</v>
      </c>
      <c r="Q113" s="188">
        <v>0</v>
      </c>
      <c r="R113" s="188">
        <f>Q113*H113</f>
        <v>0</v>
      </c>
      <c r="S113" s="188">
        <v>0</v>
      </c>
      <c r="T113" s="189">
        <f>S113*H113</f>
        <v>0</v>
      </c>
      <c r="AR113" s="190" t="s">
        <v>150</v>
      </c>
      <c r="AT113" s="190" t="s">
        <v>152</v>
      </c>
      <c r="AU113" s="190" t="s">
        <v>85</v>
      </c>
      <c r="AY113" s="19" t="s">
        <v>149</v>
      </c>
      <c r="BE113" s="191">
        <f>IF(N113="základní",J113,0)</f>
        <v>0</v>
      </c>
      <c r="BF113" s="191">
        <f>IF(N113="snížená",J113,0)</f>
        <v>0</v>
      </c>
      <c r="BG113" s="191">
        <f>IF(N113="zákl. přenesená",J113,0)</f>
        <v>0</v>
      </c>
      <c r="BH113" s="191">
        <f>IF(N113="sníž. přenesená",J113,0)</f>
        <v>0</v>
      </c>
      <c r="BI113" s="191">
        <f>IF(N113="nulová",J113,0)</f>
        <v>0</v>
      </c>
      <c r="BJ113" s="19" t="s">
        <v>83</v>
      </c>
      <c r="BK113" s="191">
        <f>ROUND(I113*H113,2)</f>
        <v>0</v>
      </c>
      <c r="BL113" s="19" t="s">
        <v>150</v>
      </c>
      <c r="BM113" s="190" t="s">
        <v>927</v>
      </c>
    </row>
    <row r="114" spans="2:65" s="1" customFormat="1" ht="16.5" customHeight="1">
      <c r="B114" s="178"/>
      <c r="C114" s="179" t="s">
        <v>313</v>
      </c>
      <c r="D114" s="179" t="s">
        <v>152</v>
      </c>
      <c r="E114" s="180" t="s">
        <v>1203</v>
      </c>
      <c r="F114" s="181" t="s">
        <v>1204</v>
      </c>
      <c r="G114" s="182" t="s">
        <v>1142</v>
      </c>
      <c r="H114" s="183">
        <v>120</v>
      </c>
      <c r="I114" s="184"/>
      <c r="J114" s="185">
        <f>ROUND(I114*H114,2)</f>
        <v>0</v>
      </c>
      <c r="K114" s="181" t="s">
        <v>3</v>
      </c>
      <c r="L114" s="38"/>
      <c r="M114" s="186" t="s">
        <v>3</v>
      </c>
      <c r="N114" s="187" t="s">
        <v>46</v>
      </c>
      <c r="O114" s="71"/>
      <c r="P114" s="188">
        <f>O114*H114</f>
        <v>0</v>
      </c>
      <c r="Q114" s="188">
        <v>0</v>
      </c>
      <c r="R114" s="188">
        <f>Q114*H114</f>
        <v>0</v>
      </c>
      <c r="S114" s="188">
        <v>0</v>
      </c>
      <c r="T114" s="189">
        <f>S114*H114</f>
        <v>0</v>
      </c>
      <c r="AR114" s="190" t="s">
        <v>150</v>
      </c>
      <c r="AT114" s="190" t="s">
        <v>152</v>
      </c>
      <c r="AU114" s="190" t="s">
        <v>85</v>
      </c>
      <c r="AY114" s="19" t="s">
        <v>149</v>
      </c>
      <c r="BE114" s="191">
        <f>IF(N114="základní",J114,0)</f>
        <v>0</v>
      </c>
      <c r="BF114" s="191">
        <f>IF(N114="snížená",J114,0)</f>
        <v>0</v>
      </c>
      <c r="BG114" s="191">
        <f>IF(N114="zákl. přenesená",J114,0)</f>
        <v>0</v>
      </c>
      <c r="BH114" s="191">
        <f>IF(N114="sníž. přenesená",J114,0)</f>
        <v>0</v>
      </c>
      <c r="BI114" s="191">
        <f>IF(N114="nulová",J114,0)</f>
        <v>0</v>
      </c>
      <c r="BJ114" s="19" t="s">
        <v>83</v>
      </c>
      <c r="BK114" s="191">
        <f>ROUND(I114*H114,2)</f>
        <v>0</v>
      </c>
      <c r="BL114" s="19" t="s">
        <v>150</v>
      </c>
      <c r="BM114" s="190" t="s">
        <v>943</v>
      </c>
    </row>
    <row r="115" spans="2:65" s="1" customFormat="1" ht="16.5" customHeight="1">
      <c r="B115" s="178"/>
      <c r="C115" s="179" t="s">
        <v>321</v>
      </c>
      <c r="D115" s="179" t="s">
        <v>152</v>
      </c>
      <c r="E115" s="180" t="s">
        <v>1205</v>
      </c>
      <c r="F115" s="181" t="s">
        <v>1206</v>
      </c>
      <c r="G115" s="182" t="s">
        <v>155</v>
      </c>
      <c r="H115" s="183">
        <v>20</v>
      </c>
      <c r="I115" s="184"/>
      <c r="J115" s="185">
        <f>ROUND(I115*H115,2)</f>
        <v>0</v>
      </c>
      <c r="K115" s="181" t="s">
        <v>3</v>
      </c>
      <c r="L115" s="38"/>
      <c r="M115" s="186" t="s">
        <v>3</v>
      </c>
      <c r="N115" s="187" t="s">
        <v>46</v>
      </c>
      <c r="O115" s="71"/>
      <c r="P115" s="188">
        <f>O115*H115</f>
        <v>0</v>
      </c>
      <c r="Q115" s="188">
        <v>0</v>
      </c>
      <c r="R115" s="188">
        <f>Q115*H115</f>
        <v>0</v>
      </c>
      <c r="S115" s="188">
        <v>0</v>
      </c>
      <c r="T115" s="189">
        <f>S115*H115</f>
        <v>0</v>
      </c>
      <c r="AR115" s="190" t="s">
        <v>150</v>
      </c>
      <c r="AT115" s="190" t="s">
        <v>152</v>
      </c>
      <c r="AU115" s="190" t="s">
        <v>85</v>
      </c>
      <c r="AY115" s="19" t="s">
        <v>149</v>
      </c>
      <c r="BE115" s="191">
        <f>IF(N115="základní",J115,0)</f>
        <v>0</v>
      </c>
      <c r="BF115" s="191">
        <f>IF(N115="snížená",J115,0)</f>
        <v>0</v>
      </c>
      <c r="BG115" s="191">
        <f>IF(N115="zákl. přenesená",J115,0)</f>
        <v>0</v>
      </c>
      <c r="BH115" s="191">
        <f>IF(N115="sníž. přenesená",J115,0)</f>
        <v>0</v>
      </c>
      <c r="BI115" s="191">
        <f>IF(N115="nulová",J115,0)</f>
        <v>0</v>
      </c>
      <c r="BJ115" s="19" t="s">
        <v>83</v>
      </c>
      <c r="BK115" s="191">
        <f>ROUND(I115*H115,2)</f>
        <v>0</v>
      </c>
      <c r="BL115" s="19" t="s">
        <v>150</v>
      </c>
      <c r="BM115" s="190" t="s">
        <v>1207</v>
      </c>
    </row>
    <row r="116" spans="2:65" s="1" customFormat="1" ht="16.5" customHeight="1">
      <c r="B116" s="178"/>
      <c r="C116" s="179" t="s">
        <v>8</v>
      </c>
      <c r="D116" s="179" t="s">
        <v>152</v>
      </c>
      <c r="E116" s="180" t="s">
        <v>1208</v>
      </c>
      <c r="F116" s="181" t="s">
        <v>1209</v>
      </c>
      <c r="G116" s="182" t="s">
        <v>155</v>
      </c>
      <c r="H116" s="183">
        <v>20</v>
      </c>
      <c r="I116" s="184"/>
      <c r="J116" s="185">
        <f>ROUND(I116*H116,2)</f>
        <v>0</v>
      </c>
      <c r="K116" s="181" t="s">
        <v>3</v>
      </c>
      <c r="L116" s="38"/>
      <c r="M116" s="186" t="s">
        <v>3</v>
      </c>
      <c r="N116" s="187" t="s">
        <v>46</v>
      </c>
      <c r="O116" s="71"/>
      <c r="P116" s="188">
        <f>O116*H116</f>
        <v>0</v>
      </c>
      <c r="Q116" s="188">
        <v>0</v>
      </c>
      <c r="R116" s="188">
        <f>Q116*H116</f>
        <v>0</v>
      </c>
      <c r="S116" s="188">
        <v>0</v>
      </c>
      <c r="T116" s="189">
        <f>S116*H116</f>
        <v>0</v>
      </c>
      <c r="AR116" s="190" t="s">
        <v>150</v>
      </c>
      <c r="AT116" s="190" t="s">
        <v>152</v>
      </c>
      <c r="AU116" s="190" t="s">
        <v>85</v>
      </c>
      <c r="AY116" s="19" t="s">
        <v>149</v>
      </c>
      <c r="BE116" s="191">
        <f>IF(N116="základní",J116,0)</f>
        <v>0</v>
      </c>
      <c r="BF116" s="191">
        <f>IF(N116="snížená",J116,0)</f>
        <v>0</v>
      </c>
      <c r="BG116" s="191">
        <f>IF(N116="zákl. přenesená",J116,0)</f>
        <v>0</v>
      </c>
      <c r="BH116" s="191">
        <f>IF(N116="sníž. přenesená",J116,0)</f>
        <v>0</v>
      </c>
      <c r="BI116" s="191">
        <f>IF(N116="nulová",J116,0)</f>
        <v>0</v>
      </c>
      <c r="BJ116" s="19" t="s">
        <v>83</v>
      </c>
      <c r="BK116" s="191">
        <f>ROUND(I116*H116,2)</f>
        <v>0</v>
      </c>
      <c r="BL116" s="19" t="s">
        <v>150</v>
      </c>
      <c r="BM116" s="190" t="s">
        <v>1210</v>
      </c>
    </row>
    <row r="117" spans="2:65" s="1" customFormat="1" ht="16.5" customHeight="1">
      <c r="B117" s="178"/>
      <c r="C117" s="179" t="s">
        <v>335</v>
      </c>
      <c r="D117" s="179" t="s">
        <v>152</v>
      </c>
      <c r="E117" s="180" t="s">
        <v>1211</v>
      </c>
      <c r="F117" s="181" t="s">
        <v>1212</v>
      </c>
      <c r="G117" s="182" t="s">
        <v>952</v>
      </c>
      <c r="H117" s="183">
        <v>24</v>
      </c>
      <c r="I117" s="184"/>
      <c r="J117" s="185">
        <f>ROUND(I117*H117,2)</f>
        <v>0</v>
      </c>
      <c r="K117" s="181" t="s">
        <v>3</v>
      </c>
      <c r="L117" s="38"/>
      <c r="M117" s="186" t="s">
        <v>3</v>
      </c>
      <c r="N117" s="187" t="s">
        <v>46</v>
      </c>
      <c r="O117" s="71"/>
      <c r="P117" s="188">
        <f>O117*H117</f>
        <v>0</v>
      </c>
      <c r="Q117" s="188">
        <v>0</v>
      </c>
      <c r="R117" s="188">
        <f>Q117*H117</f>
        <v>0</v>
      </c>
      <c r="S117" s="188">
        <v>0</v>
      </c>
      <c r="T117" s="189">
        <f>S117*H117</f>
        <v>0</v>
      </c>
      <c r="AR117" s="190" t="s">
        <v>150</v>
      </c>
      <c r="AT117" s="190" t="s">
        <v>152</v>
      </c>
      <c r="AU117" s="190" t="s">
        <v>85</v>
      </c>
      <c r="AY117" s="19" t="s">
        <v>149</v>
      </c>
      <c r="BE117" s="191">
        <f>IF(N117="základní",J117,0)</f>
        <v>0</v>
      </c>
      <c r="BF117" s="191">
        <f>IF(N117="snížená",J117,0)</f>
        <v>0</v>
      </c>
      <c r="BG117" s="191">
        <f>IF(N117="zákl. přenesená",J117,0)</f>
        <v>0</v>
      </c>
      <c r="BH117" s="191">
        <f>IF(N117="sníž. přenesená",J117,0)</f>
        <v>0</v>
      </c>
      <c r="BI117" s="191">
        <f>IF(N117="nulová",J117,0)</f>
        <v>0</v>
      </c>
      <c r="BJ117" s="19" t="s">
        <v>83</v>
      </c>
      <c r="BK117" s="191">
        <f>ROUND(I117*H117,2)</f>
        <v>0</v>
      </c>
      <c r="BL117" s="19" t="s">
        <v>150</v>
      </c>
      <c r="BM117" s="190" t="s">
        <v>1213</v>
      </c>
    </row>
    <row r="118" spans="2:65" s="1" customFormat="1" ht="16.5" customHeight="1">
      <c r="B118" s="178"/>
      <c r="C118" s="179" t="s">
        <v>340</v>
      </c>
      <c r="D118" s="179" t="s">
        <v>152</v>
      </c>
      <c r="E118" s="180" t="s">
        <v>1214</v>
      </c>
      <c r="F118" s="181" t="s">
        <v>1215</v>
      </c>
      <c r="G118" s="182" t="s">
        <v>952</v>
      </c>
      <c r="H118" s="183">
        <v>16</v>
      </c>
      <c r="I118" s="184"/>
      <c r="J118" s="185">
        <f>ROUND(I118*H118,2)</f>
        <v>0</v>
      </c>
      <c r="K118" s="181" t="s">
        <v>3</v>
      </c>
      <c r="L118" s="38"/>
      <c r="M118" s="186" t="s">
        <v>3</v>
      </c>
      <c r="N118" s="187" t="s">
        <v>46</v>
      </c>
      <c r="O118" s="71"/>
      <c r="P118" s="188">
        <f>O118*H118</f>
        <v>0</v>
      </c>
      <c r="Q118" s="188">
        <v>0</v>
      </c>
      <c r="R118" s="188">
        <f>Q118*H118</f>
        <v>0</v>
      </c>
      <c r="S118" s="188">
        <v>0</v>
      </c>
      <c r="T118" s="189">
        <f>S118*H118</f>
        <v>0</v>
      </c>
      <c r="AR118" s="190" t="s">
        <v>150</v>
      </c>
      <c r="AT118" s="190" t="s">
        <v>152</v>
      </c>
      <c r="AU118" s="190" t="s">
        <v>85</v>
      </c>
      <c r="AY118" s="19" t="s">
        <v>149</v>
      </c>
      <c r="BE118" s="191">
        <f>IF(N118="základní",J118,0)</f>
        <v>0</v>
      </c>
      <c r="BF118" s="191">
        <f>IF(N118="snížená",J118,0)</f>
        <v>0</v>
      </c>
      <c r="BG118" s="191">
        <f>IF(N118="zákl. přenesená",J118,0)</f>
        <v>0</v>
      </c>
      <c r="BH118" s="191">
        <f>IF(N118="sníž. přenesená",J118,0)</f>
        <v>0</v>
      </c>
      <c r="BI118" s="191">
        <f>IF(N118="nulová",J118,0)</f>
        <v>0</v>
      </c>
      <c r="BJ118" s="19" t="s">
        <v>83</v>
      </c>
      <c r="BK118" s="191">
        <f>ROUND(I118*H118,2)</f>
        <v>0</v>
      </c>
      <c r="BL118" s="19" t="s">
        <v>150</v>
      </c>
      <c r="BM118" s="190" t="s">
        <v>1216</v>
      </c>
    </row>
    <row r="119" spans="2:65" s="1" customFormat="1" ht="16.5" customHeight="1">
      <c r="B119" s="178"/>
      <c r="C119" s="179" t="s">
        <v>344</v>
      </c>
      <c r="D119" s="179" t="s">
        <v>152</v>
      </c>
      <c r="E119" s="180" t="s">
        <v>1217</v>
      </c>
      <c r="F119" s="181" t="s">
        <v>1218</v>
      </c>
      <c r="G119" s="182" t="s">
        <v>174</v>
      </c>
      <c r="H119" s="183">
        <v>1</v>
      </c>
      <c r="I119" s="184"/>
      <c r="J119" s="185">
        <f>ROUND(I119*H119,2)</f>
        <v>0</v>
      </c>
      <c r="K119" s="181" t="s">
        <v>3</v>
      </c>
      <c r="L119" s="38"/>
      <c r="M119" s="186" t="s">
        <v>3</v>
      </c>
      <c r="N119" s="187" t="s">
        <v>46</v>
      </c>
      <c r="O119" s="71"/>
      <c r="P119" s="188">
        <f>O119*H119</f>
        <v>0</v>
      </c>
      <c r="Q119" s="188">
        <v>0</v>
      </c>
      <c r="R119" s="188">
        <f>Q119*H119</f>
        <v>0</v>
      </c>
      <c r="S119" s="188">
        <v>0</v>
      </c>
      <c r="T119" s="189">
        <f>S119*H119</f>
        <v>0</v>
      </c>
      <c r="AR119" s="190" t="s">
        <v>150</v>
      </c>
      <c r="AT119" s="190" t="s">
        <v>152</v>
      </c>
      <c r="AU119" s="190" t="s">
        <v>85</v>
      </c>
      <c r="AY119" s="19" t="s">
        <v>149</v>
      </c>
      <c r="BE119" s="191">
        <f>IF(N119="základní",J119,0)</f>
        <v>0</v>
      </c>
      <c r="BF119" s="191">
        <f>IF(N119="snížená",J119,0)</f>
        <v>0</v>
      </c>
      <c r="BG119" s="191">
        <f>IF(N119="zákl. přenesená",J119,0)</f>
        <v>0</v>
      </c>
      <c r="BH119" s="191">
        <f>IF(N119="sníž. přenesená",J119,0)</f>
        <v>0</v>
      </c>
      <c r="BI119" s="191">
        <f>IF(N119="nulová",J119,0)</f>
        <v>0</v>
      </c>
      <c r="BJ119" s="19" t="s">
        <v>83</v>
      </c>
      <c r="BK119" s="191">
        <f>ROUND(I119*H119,2)</f>
        <v>0</v>
      </c>
      <c r="BL119" s="19" t="s">
        <v>150</v>
      </c>
      <c r="BM119" s="190" t="s">
        <v>1219</v>
      </c>
    </row>
    <row r="120" spans="2:63" s="11" customFormat="1" ht="22.8" customHeight="1">
      <c r="B120" s="165"/>
      <c r="D120" s="166" t="s">
        <v>74</v>
      </c>
      <c r="E120" s="176" t="s">
        <v>1220</v>
      </c>
      <c r="F120" s="176" t="s">
        <v>1221</v>
      </c>
      <c r="I120" s="168"/>
      <c r="J120" s="177">
        <f>BK120</f>
        <v>0</v>
      </c>
      <c r="L120" s="165"/>
      <c r="M120" s="170"/>
      <c r="N120" s="171"/>
      <c r="O120" s="171"/>
      <c r="P120" s="172">
        <f>SUM(P121:P122)</f>
        <v>0</v>
      </c>
      <c r="Q120" s="171"/>
      <c r="R120" s="172">
        <f>SUM(R121:R122)</f>
        <v>0</v>
      </c>
      <c r="S120" s="171"/>
      <c r="T120" s="173">
        <f>SUM(T121:T122)</f>
        <v>0</v>
      </c>
      <c r="AR120" s="166" t="s">
        <v>83</v>
      </c>
      <c r="AT120" s="174" t="s">
        <v>74</v>
      </c>
      <c r="AU120" s="174" t="s">
        <v>83</v>
      </c>
      <c r="AY120" s="166" t="s">
        <v>149</v>
      </c>
      <c r="BK120" s="175">
        <f>SUM(BK121:BK122)</f>
        <v>0</v>
      </c>
    </row>
    <row r="121" spans="2:65" s="1" customFormat="1" ht="16.5" customHeight="1">
      <c r="B121" s="178"/>
      <c r="C121" s="179" t="s">
        <v>352</v>
      </c>
      <c r="D121" s="179" t="s">
        <v>152</v>
      </c>
      <c r="E121" s="180" t="s">
        <v>1222</v>
      </c>
      <c r="F121" s="181" t="s">
        <v>1223</v>
      </c>
      <c r="G121" s="182" t="s">
        <v>952</v>
      </c>
      <c r="H121" s="183">
        <v>32</v>
      </c>
      <c r="I121" s="184"/>
      <c r="J121" s="185">
        <f>ROUND(I121*H121,2)</f>
        <v>0</v>
      </c>
      <c r="K121" s="181" t="s">
        <v>3</v>
      </c>
      <c r="L121" s="38"/>
      <c r="M121" s="186" t="s">
        <v>3</v>
      </c>
      <c r="N121" s="187" t="s">
        <v>46</v>
      </c>
      <c r="O121" s="71"/>
      <c r="P121" s="188">
        <f>O121*H121</f>
        <v>0</v>
      </c>
      <c r="Q121" s="188">
        <v>0</v>
      </c>
      <c r="R121" s="188">
        <f>Q121*H121</f>
        <v>0</v>
      </c>
      <c r="S121" s="188">
        <v>0</v>
      </c>
      <c r="T121" s="189">
        <f>S121*H121</f>
        <v>0</v>
      </c>
      <c r="AR121" s="190" t="s">
        <v>150</v>
      </c>
      <c r="AT121" s="190" t="s">
        <v>152</v>
      </c>
      <c r="AU121" s="190" t="s">
        <v>85</v>
      </c>
      <c r="AY121" s="19" t="s">
        <v>149</v>
      </c>
      <c r="BE121" s="191">
        <f>IF(N121="základní",J121,0)</f>
        <v>0</v>
      </c>
      <c r="BF121" s="191">
        <f>IF(N121="snížená",J121,0)</f>
        <v>0</v>
      </c>
      <c r="BG121" s="191">
        <f>IF(N121="zákl. přenesená",J121,0)</f>
        <v>0</v>
      </c>
      <c r="BH121" s="191">
        <f>IF(N121="sníž. přenesená",J121,0)</f>
        <v>0</v>
      </c>
      <c r="BI121" s="191">
        <f>IF(N121="nulová",J121,0)</f>
        <v>0</v>
      </c>
      <c r="BJ121" s="19" t="s">
        <v>83</v>
      </c>
      <c r="BK121" s="191">
        <f>ROUND(I121*H121,2)</f>
        <v>0</v>
      </c>
      <c r="BL121" s="19" t="s">
        <v>150</v>
      </c>
      <c r="BM121" s="190" t="s">
        <v>1224</v>
      </c>
    </row>
    <row r="122" spans="2:65" s="1" customFormat="1" ht="16.5" customHeight="1">
      <c r="B122" s="178"/>
      <c r="C122" s="179" t="s">
        <v>217</v>
      </c>
      <c r="D122" s="179" t="s">
        <v>152</v>
      </c>
      <c r="E122" s="180" t="s">
        <v>1225</v>
      </c>
      <c r="F122" s="181" t="s">
        <v>1226</v>
      </c>
      <c r="G122" s="182" t="s">
        <v>155</v>
      </c>
      <c r="H122" s="183">
        <v>25</v>
      </c>
      <c r="I122" s="184"/>
      <c r="J122" s="185">
        <f>ROUND(I122*H122,2)</f>
        <v>0</v>
      </c>
      <c r="K122" s="181" t="s">
        <v>3</v>
      </c>
      <c r="L122" s="38"/>
      <c r="M122" s="186" t="s">
        <v>3</v>
      </c>
      <c r="N122" s="187" t="s">
        <v>46</v>
      </c>
      <c r="O122" s="71"/>
      <c r="P122" s="188">
        <f>O122*H122</f>
        <v>0</v>
      </c>
      <c r="Q122" s="188">
        <v>0</v>
      </c>
      <c r="R122" s="188">
        <f>Q122*H122</f>
        <v>0</v>
      </c>
      <c r="S122" s="188">
        <v>0</v>
      </c>
      <c r="T122" s="189">
        <f>S122*H122</f>
        <v>0</v>
      </c>
      <c r="AR122" s="190" t="s">
        <v>150</v>
      </c>
      <c r="AT122" s="190" t="s">
        <v>152</v>
      </c>
      <c r="AU122" s="190" t="s">
        <v>85</v>
      </c>
      <c r="AY122" s="19" t="s">
        <v>149</v>
      </c>
      <c r="BE122" s="191">
        <f>IF(N122="základní",J122,0)</f>
        <v>0</v>
      </c>
      <c r="BF122" s="191">
        <f>IF(N122="snížená",J122,0)</f>
        <v>0</v>
      </c>
      <c r="BG122" s="191">
        <f>IF(N122="zákl. přenesená",J122,0)</f>
        <v>0</v>
      </c>
      <c r="BH122" s="191">
        <f>IF(N122="sníž. přenesená",J122,0)</f>
        <v>0</v>
      </c>
      <c r="BI122" s="191">
        <f>IF(N122="nulová",J122,0)</f>
        <v>0</v>
      </c>
      <c r="BJ122" s="19" t="s">
        <v>83</v>
      </c>
      <c r="BK122" s="191">
        <f>ROUND(I122*H122,2)</f>
        <v>0</v>
      </c>
      <c r="BL122" s="19" t="s">
        <v>150</v>
      </c>
      <c r="BM122" s="190" t="s">
        <v>1227</v>
      </c>
    </row>
    <row r="123" spans="2:63" s="11" customFormat="1" ht="25.9" customHeight="1">
      <c r="B123" s="165"/>
      <c r="D123" s="166" t="s">
        <v>74</v>
      </c>
      <c r="E123" s="167" t="s">
        <v>1149</v>
      </c>
      <c r="F123" s="167" t="s">
        <v>1150</v>
      </c>
      <c r="I123" s="168"/>
      <c r="J123" s="169">
        <f>BK123</f>
        <v>0</v>
      </c>
      <c r="L123" s="165"/>
      <c r="M123" s="170"/>
      <c r="N123" s="171"/>
      <c r="O123" s="171"/>
      <c r="P123" s="172">
        <f>P124+P126</f>
        <v>0</v>
      </c>
      <c r="Q123" s="171"/>
      <c r="R123" s="172">
        <f>R124+R126</f>
        <v>0</v>
      </c>
      <c r="S123" s="171"/>
      <c r="T123" s="173">
        <f>T124+T126</f>
        <v>0</v>
      </c>
      <c r="AR123" s="166" t="s">
        <v>193</v>
      </c>
      <c r="AT123" s="174" t="s">
        <v>74</v>
      </c>
      <c r="AU123" s="174" t="s">
        <v>75</v>
      </c>
      <c r="AY123" s="166" t="s">
        <v>149</v>
      </c>
      <c r="BK123" s="175">
        <f>BK124+BK126</f>
        <v>0</v>
      </c>
    </row>
    <row r="124" spans="2:63" s="11" customFormat="1" ht="22.8" customHeight="1">
      <c r="B124" s="165"/>
      <c r="D124" s="166" t="s">
        <v>74</v>
      </c>
      <c r="E124" s="176" t="s">
        <v>1151</v>
      </c>
      <c r="F124" s="176" t="s">
        <v>1152</v>
      </c>
      <c r="I124" s="168"/>
      <c r="J124" s="177">
        <f>BK124</f>
        <v>0</v>
      </c>
      <c r="L124" s="165"/>
      <c r="M124" s="170"/>
      <c r="N124" s="171"/>
      <c r="O124" s="171"/>
      <c r="P124" s="172">
        <f>P125</f>
        <v>0</v>
      </c>
      <c r="Q124" s="171"/>
      <c r="R124" s="172">
        <f>R125</f>
        <v>0</v>
      </c>
      <c r="S124" s="171"/>
      <c r="T124" s="173">
        <f>T125</f>
        <v>0</v>
      </c>
      <c r="AR124" s="166" t="s">
        <v>193</v>
      </c>
      <c r="AT124" s="174" t="s">
        <v>74</v>
      </c>
      <c r="AU124" s="174" t="s">
        <v>83</v>
      </c>
      <c r="AY124" s="166" t="s">
        <v>149</v>
      </c>
      <c r="BK124" s="175">
        <f>BK125</f>
        <v>0</v>
      </c>
    </row>
    <row r="125" spans="2:65" s="1" customFormat="1" ht="16.5" customHeight="1">
      <c r="B125" s="178"/>
      <c r="C125" s="179" t="s">
        <v>362</v>
      </c>
      <c r="D125" s="179" t="s">
        <v>152</v>
      </c>
      <c r="E125" s="180" t="s">
        <v>1153</v>
      </c>
      <c r="F125" s="181" t="s">
        <v>1154</v>
      </c>
      <c r="G125" s="182" t="s">
        <v>174</v>
      </c>
      <c r="H125" s="183">
        <v>1</v>
      </c>
      <c r="I125" s="184"/>
      <c r="J125" s="185">
        <f>ROUND(I125*H125,2)</f>
        <v>0</v>
      </c>
      <c r="K125" s="181" t="s">
        <v>156</v>
      </c>
      <c r="L125" s="38"/>
      <c r="M125" s="186" t="s">
        <v>3</v>
      </c>
      <c r="N125" s="187" t="s">
        <v>46</v>
      </c>
      <c r="O125" s="71"/>
      <c r="P125" s="188">
        <f>O125*H125</f>
        <v>0</v>
      </c>
      <c r="Q125" s="188">
        <v>0</v>
      </c>
      <c r="R125" s="188">
        <f>Q125*H125</f>
        <v>0</v>
      </c>
      <c r="S125" s="188">
        <v>0</v>
      </c>
      <c r="T125" s="189">
        <f>S125*H125</f>
        <v>0</v>
      </c>
      <c r="AR125" s="190" t="s">
        <v>1155</v>
      </c>
      <c r="AT125" s="190" t="s">
        <v>152</v>
      </c>
      <c r="AU125" s="190" t="s">
        <v>85</v>
      </c>
      <c r="AY125" s="19" t="s">
        <v>149</v>
      </c>
      <c r="BE125" s="191">
        <f>IF(N125="základní",J125,0)</f>
        <v>0</v>
      </c>
      <c r="BF125" s="191">
        <f>IF(N125="snížená",J125,0)</f>
        <v>0</v>
      </c>
      <c r="BG125" s="191">
        <f>IF(N125="zákl. přenesená",J125,0)</f>
        <v>0</v>
      </c>
      <c r="BH125" s="191">
        <f>IF(N125="sníž. přenesená",J125,0)</f>
        <v>0</v>
      </c>
      <c r="BI125" s="191">
        <f>IF(N125="nulová",J125,0)</f>
        <v>0</v>
      </c>
      <c r="BJ125" s="19" t="s">
        <v>83</v>
      </c>
      <c r="BK125" s="191">
        <f>ROUND(I125*H125,2)</f>
        <v>0</v>
      </c>
      <c r="BL125" s="19" t="s">
        <v>1155</v>
      </c>
      <c r="BM125" s="190" t="s">
        <v>1228</v>
      </c>
    </row>
    <row r="126" spans="2:63" s="11" customFormat="1" ht="22.8" customHeight="1">
      <c r="B126" s="165"/>
      <c r="D126" s="166" t="s">
        <v>74</v>
      </c>
      <c r="E126" s="176" t="s">
        <v>1157</v>
      </c>
      <c r="F126" s="176" t="s">
        <v>1158</v>
      </c>
      <c r="I126" s="168"/>
      <c r="J126" s="177">
        <f>BK126</f>
        <v>0</v>
      </c>
      <c r="L126" s="165"/>
      <c r="M126" s="170"/>
      <c r="N126" s="171"/>
      <c r="O126" s="171"/>
      <c r="P126" s="172">
        <f>P127</f>
        <v>0</v>
      </c>
      <c r="Q126" s="171"/>
      <c r="R126" s="172">
        <f>R127</f>
        <v>0</v>
      </c>
      <c r="S126" s="171"/>
      <c r="T126" s="173">
        <f>T127</f>
        <v>0</v>
      </c>
      <c r="AR126" s="166" t="s">
        <v>193</v>
      </c>
      <c r="AT126" s="174" t="s">
        <v>74</v>
      </c>
      <c r="AU126" s="174" t="s">
        <v>83</v>
      </c>
      <c r="AY126" s="166" t="s">
        <v>149</v>
      </c>
      <c r="BK126" s="175">
        <f>BK127</f>
        <v>0</v>
      </c>
    </row>
    <row r="127" spans="2:65" s="1" customFormat="1" ht="16.5" customHeight="1">
      <c r="B127" s="178"/>
      <c r="C127" s="179" t="s">
        <v>370</v>
      </c>
      <c r="D127" s="179" t="s">
        <v>152</v>
      </c>
      <c r="E127" s="180" t="s">
        <v>1159</v>
      </c>
      <c r="F127" s="181" t="s">
        <v>1160</v>
      </c>
      <c r="G127" s="182" t="s">
        <v>174</v>
      </c>
      <c r="H127" s="183">
        <v>1</v>
      </c>
      <c r="I127" s="184"/>
      <c r="J127" s="185">
        <f>ROUND(I127*H127,2)</f>
        <v>0</v>
      </c>
      <c r="K127" s="181" t="s">
        <v>156</v>
      </c>
      <c r="L127" s="38"/>
      <c r="M127" s="239" t="s">
        <v>3</v>
      </c>
      <c r="N127" s="240" t="s">
        <v>46</v>
      </c>
      <c r="O127" s="241"/>
      <c r="P127" s="242">
        <f>O127*H127</f>
        <v>0</v>
      </c>
      <c r="Q127" s="242">
        <v>0</v>
      </c>
      <c r="R127" s="242">
        <f>Q127*H127</f>
        <v>0</v>
      </c>
      <c r="S127" s="242">
        <v>0</v>
      </c>
      <c r="T127" s="243">
        <f>S127*H127</f>
        <v>0</v>
      </c>
      <c r="AR127" s="190" t="s">
        <v>1155</v>
      </c>
      <c r="AT127" s="190" t="s">
        <v>152</v>
      </c>
      <c r="AU127" s="190" t="s">
        <v>85</v>
      </c>
      <c r="AY127" s="19" t="s">
        <v>149</v>
      </c>
      <c r="BE127" s="191">
        <f>IF(N127="základní",J127,0)</f>
        <v>0</v>
      </c>
      <c r="BF127" s="191">
        <f>IF(N127="snížená",J127,0)</f>
        <v>0</v>
      </c>
      <c r="BG127" s="191">
        <f>IF(N127="zákl. přenesená",J127,0)</f>
        <v>0</v>
      </c>
      <c r="BH127" s="191">
        <f>IF(N127="sníž. přenesená",J127,0)</f>
        <v>0</v>
      </c>
      <c r="BI127" s="191">
        <f>IF(N127="nulová",J127,0)</f>
        <v>0</v>
      </c>
      <c r="BJ127" s="19" t="s">
        <v>83</v>
      </c>
      <c r="BK127" s="191">
        <f>ROUND(I127*H127,2)</f>
        <v>0</v>
      </c>
      <c r="BL127" s="19" t="s">
        <v>1155</v>
      </c>
      <c r="BM127" s="190" t="s">
        <v>1229</v>
      </c>
    </row>
    <row r="128" spans="2:12" s="1" customFormat="1" ht="6.95" customHeight="1">
      <c r="B128" s="54"/>
      <c r="C128" s="55"/>
      <c r="D128" s="55"/>
      <c r="E128" s="55"/>
      <c r="F128" s="55"/>
      <c r="G128" s="55"/>
      <c r="H128" s="55"/>
      <c r="I128" s="140"/>
      <c r="J128" s="55"/>
      <c r="K128" s="55"/>
      <c r="L128" s="38"/>
    </row>
  </sheetData>
  <autoFilter ref="C91:K127"/>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101</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ht="12" customHeight="1">
      <c r="B8" s="22"/>
      <c r="D8" s="32" t="s">
        <v>109</v>
      </c>
      <c r="L8" s="22"/>
    </row>
    <row r="9" spans="2:12" s="1" customFormat="1" ht="16.5" customHeight="1">
      <c r="B9" s="38"/>
      <c r="E9" s="122" t="s">
        <v>959</v>
      </c>
      <c r="F9" s="1"/>
      <c r="G9" s="1"/>
      <c r="H9" s="1"/>
      <c r="I9" s="123"/>
      <c r="L9" s="38"/>
    </row>
    <row r="10" spans="2:12" s="1" customFormat="1" ht="12" customHeight="1">
      <c r="B10" s="38"/>
      <c r="D10" s="32" t="s">
        <v>960</v>
      </c>
      <c r="I10" s="123"/>
      <c r="L10" s="38"/>
    </row>
    <row r="11" spans="2:12" s="1" customFormat="1" ht="36.95" customHeight="1">
      <c r="B11" s="38"/>
      <c r="E11" s="61" t="s">
        <v>1230</v>
      </c>
      <c r="F11" s="1"/>
      <c r="G11" s="1"/>
      <c r="H11" s="1"/>
      <c r="I11" s="123"/>
      <c r="L11" s="38"/>
    </row>
    <row r="12" spans="2:12" s="1" customFormat="1" ht="12">
      <c r="B12" s="38"/>
      <c r="I12" s="123"/>
      <c r="L12" s="38"/>
    </row>
    <row r="13" spans="2:12" s="1" customFormat="1" ht="12" customHeight="1">
      <c r="B13" s="38"/>
      <c r="D13" s="32" t="s">
        <v>19</v>
      </c>
      <c r="F13" s="27" t="s">
        <v>3</v>
      </c>
      <c r="I13" s="124" t="s">
        <v>20</v>
      </c>
      <c r="J13" s="27" t="s">
        <v>3</v>
      </c>
      <c r="L13" s="38"/>
    </row>
    <row r="14" spans="2:12" s="1" customFormat="1" ht="12" customHeight="1">
      <c r="B14" s="38"/>
      <c r="D14" s="32" t="s">
        <v>21</v>
      </c>
      <c r="F14" s="27" t="s">
        <v>22</v>
      </c>
      <c r="I14" s="124" t="s">
        <v>23</v>
      </c>
      <c r="J14" s="63" t="str">
        <f>'Rekapitulace stavby'!AN8</f>
        <v>6. 9. 2019</v>
      </c>
      <c r="L14" s="38"/>
    </row>
    <row r="15" spans="2:12" s="1" customFormat="1" ht="10.8" customHeight="1">
      <c r="B15" s="38"/>
      <c r="I15" s="123"/>
      <c r="L15" s="38"/>
    </row>
    <row r="16" spans="2:12" s="1" customFormat="1" ht="12" customHeight="1">
      <c r="B16" s="38"/>
      <c r="D16" s="32" t="s">
        <v>25</v>
      </c>
      <c r="I16" s="124" t="s">
        <v>26</v>
      </c>
      <c r="J16" s="27" t="s">
        <v>27</v>
      </c>
      <c r="L16" s="38"/>
    </row>
    <row r="17" spans="2:12" s="1" customFormat="1" ht="18" customHeight="1">
      <c r="B17" s="38"/>
      <c r="E17" s="27" t="s">
        <v>28</v>
      </c>
      <c r="I17" s="124" t="s">
        <v>29</v>
      </c>
      <c r="J17" s="27" t="s">
        <v>30</v>
      </c>
      <c r="L17" s="38"/>
    </row>
    <row r="18" spans="2:12" s="1" customFormat="1" ht="6.95" customHeight="1">
      <c r="B18" s="38"/>
      <c r="I18" s="123"/>
      <c r="L18" s="38"/>
    </row>
    <row r="19" spans="2:12" s="1" customFormat="1" ht="12" customHeight="1">
      <c r="B19" s="38"/>
      <c r="D19" s="32" t="s">
        <v>31</v>
      </c>
      <c r="I19" s="124" t="s">
        <v>26</v>
      </c>
      <c r="J19" s="33" t="str">
        <f>'Rekapitulace stavby'!AN13</f>
        <v>Vyplň údaj</v>
      </c>
      <c r="L19" s="38"/>
    </row>
    <row r="20" spans="2:12" s="1" customFormat="1" ht="18" customHeight="1">
      <c r="B20" s="38"/>
      <c r="E20" s="33" t="str">
        <f>'Rekapitulace stavby'!E14</f>
        <v>Vyplň údaj</v>
      </c>
      <c r="F20" s="27"/>
      <c r="G20" s="27"/>
      <c r="H20" s="27"/>
      <c r="I20" s="124" t="s">
        <v>29</v>
      </c>
      <c r="J20" s="33" t="str">
        <f>'Rekapitulace stavby'!AN14</f>
        <v>Vyplň údaj</v>
      </c>
      <c r="L20" s="38"/>
    </row>
    <row r="21" spans="2:12" s="1" customFormat="1" ht="6.95" customHeight="1">
      <c r="B21" s="38"/>
      <c r="I21" s="123"/>
      <c r="L21" s="38"/>
    </row>
    <row r="22" spans="2:12" s="1" customFormat="1" ht="12" customHeight="1">
      <c r="B22" s="38"/>
      <c r="D22" s="32" t="s">
        <v>33</v>
      </c>
      <c r="I22" s="124" t="s">
        <v>26</v>
      </c>
      <c r="J22" s="27" t="s">
        <v>34</v>
      </c>
      <c r="L22" s="38"/>
    </row>
    <row r="23" spans="2:12" s="1" customFormat="1" ht="18" customHeight="1">
      <c r="B23" s="38"/>
      <c r="E23" s="27" t="s">
        <v>35</v>
      </c>
      <c r="I23" s="124" t="s">
        <v>29</v>
      </c>
      <c r="J23" s="27" t="s">
        <v>3</v>
      </c>
      <c r="L23" s="38"/>
    </row>
    <row r="24" spans="2:12" s="1" customFormat="1" ht="6.95" customHeight="1">
      <c r="B24" s="38"/>
      <c r="I24" s="123"/>
      <c r="L24" s="38"/>
    </row>
    <row r="25" spans="2:12" s="1" customFormat="1" ht="12" customHeight="1">
      <c r="B25" s="38"/>
      <c r="D25" s="32" t="s">
        <v>37</v>
      </c>
      <c r="I25" s="124" t="s">
        <v>26</v>
      </c>
      <c r="J25" s="27" t="str">
        <f>IF('Rekapitulace stavby'!AN19="","",'Rekapitulace stavby'!AN19)</f>
        <v/>
      </c>
      <c r="L25" s="38"/>
    </row>
    <row r="26" spans="2:12" s="1" customFormat="1" ht="18" customHeight="1">
      <c r="B26" s="38"/>
      <c r="E26" s="27" t="str">
        <f>IF('Rekapitulace stavby'!E20="","",'Rekapitulace stavby'!E20)</f>
        <v xml:space="preserve"> </v>
      </c>
      <c r="I26" s="124" t="s">
        <v>29</v>
      </c>
      <c r="J26" s="27" t="str">
        <f>IF('Rekapitulace stavby'!AN20="","",'Rekapitulace stavby'!AN20)</f>
        <v/>
      </c>
      <c r="L26" s="38"/>
    </row>
    <row r="27" spans="2:12" s="1" customFormat="1" ht="6.95" customHeight="1">
      <c r="B27" s="38"/>
      <c r="I27" s="123"/>
      <c r="L27" s="38"/>
    </row>
    <row r="28" spans="2:12" s="1" customFormat="1" ht="12" customHeight="1">
      <c r="B28" s="38"/>
      <c r="D28" s="32" t="s">
        <v>39</v>
      </c>
      <c r="I28" s="123"/>
      <c r="L28" s="38"/>
    </row>
    <row r="29" spans="2:12" s="7" customFormat="1" ht="51" customHeight="1">
      <c r="B29" s="125"/>
      <c r="E29" s="36" t="s">
        <v>40</v>
      </c>
      <c r="F29" s="36"/>
      <c r="G29" s="36"/>
      <c r="H29" s="36"/>
      <c r="I29" s="126"/>
      <c r="L29" s="125"/>
    </row>
    <row r="30" spans="2:12" s="1" customFormat="1" ht="6.95" customHeight="1">
      <c r="B30" s="38"/>
      <c r="I30" s="123"/>
      <c r="L30" s="38"/>
    </row>
    <row r="31" spans="2:12" s="1" customFormat="1" ht="6.95" customHeight="1">
      <c r="B31" s="38"/>
      <c r="D31" s="67"/>
      <c r="E31" s="67"/>
      <c r="F31" s="67"/>
      <c r="G31" s="67"/>
      <c r="H31" s="67"/>
      <c r="I31" s="127"/>
      <c r="J31" s="67"/>
      <c r="K31" s="67"/>
      <c r="L31" s="38"/>
    </row>
    <row r="32" spans="2:12" s="1" customFormat="1" ht="25.4" customHeight="1">
      <c r="B32" s="38"/>
      <c r="D32" s="128" t="s">
        <v>41</v>
      </c>
      <c r="I32" s="123"/>
      <c r="J32" s="87">
        <f>ROUND(J87,2)</f>
        <v>0</v>
      </c>
      <c r="L32" s="38"/>
    </row>
    <row r="33" spans="2:12" s="1" customFormat="1" ht="6.95" customHeight="1">
      <c r="B33" s="38"/>
      <c r="D33" s="67"/>
      <c r="E33" s="67"/>
      <c r="F33" s="67"/>
      <c r="G33" s="67"/>
      <c r="H33" s="67"/>
      <c r="I33" s="127"/>
      <c r="J33" s="67"/>
      <c r="K33" s="67"/>
      <c r="L33" s="38"/>
    </row>
    <row r="34" spans="2:12" s="1" customFormat="1" ht="14.4" customHeight="1">
      <c r="B34" s="38"/>
      <c r="F34" s="42" t="s">
        <v>43</v>
      </c>
      <c r="I34" s="129" t="s">
        <v>42</v>
      </c>
      <c r="J34" s="42" t="s">
        <v>44</v>
      </c>
      <c r="L34" s="38"/>
    </row>
    <row r="35" spans="2:12" s="1" customFormat="1" ht="14.4" customHeight="1">
      <c r="B35" s="38"/>
      <c r="D35" s="130" t="s">
        <v>45</v>
      </c>
      <c r="E35" s="32" t="s">
        <v>46</v>
      </c>
      <c r="F35" s="131">
        <f>ROUND((SUM(BE87:BE101)),2)</f>
        <v>0</v>
      </c>
      <c r="I35" s="132">
        <v>0.21</v>
      </c>
      <c r="J35" s="131">
        <f>ROUND(((SUM(BE87:BE101))*I35),2)</f>
        <v>0</v>
      </c>
      <c r="L35" s="38"/>
    </row>
    <row r="36" spans="2:12" s="1" customFormat="1" ht="14.4" customHeight="1">
      <c r="B36" s="38"/>
      <c r="E36" s="32" t="s">
        <v>47</v>
      </c>
      <c r="F36" s="131">
        <f>ROUND((SUM(BF87:BF101)),2)</f>
        <v>0</v>
      </c>
      <c r="I36" s="132">
        <v>0.15</v>
      </c>
      <c r="J36" s="131">
        <f>ROUND(((SUM(BF87:BF101))*I36),2)</f>
        <v>0</v>
      </c>
      <c r="L36" s="38"/>
    </row>
    <row r="37" spans="2:12" s="1" customFormat="1" ht="14.4" customHeight="1" hidden="1">
      <c r="B37" s="38"/>
      <c r="E37" s="32" t="s">
        <v>48</v>
      </c>
      <c r="F37" s="131">
        <f>ROUND((SUM(BG87:BG101)),2)</f>
        <v>0</v>
      </c>
      <c r="I37" s="132">
        <v>0.21</v>
      </c>
      <c r="J37" s="131">
        <f>0</f>
        <v>0</v>
      </c>
      <c r="L37" s="38"/>
    </row>
    <row r="38" spans="2:12" s="1" customFormat="1" ht="14.4" customHeight="1" hidden="1">
      <c r="B38" s="38"/>
      <c r="E38" s="32" t="s">
        <v>49</v>
      </c>
      <c r="F38" s="131">
        <f>ROUND((SUM(BH87:BH101)),2)</f>
        <v>0</v>
      </c>
      <c r="I38" s="132">
        <v>0.15</v>
      </c>
      <c r="J38" s="131">
        <f>0</f>
        <v>0</v>
      </c>
      <c r="L38" s="38"/>
    </row>
    <row r="39" spans="2:12" s="1" customFormat="1" ht="14.4" customHeight="1" hidden="1">
      <c r="B39" s="38"/>
      <c r="E39" s="32" t="s">
        <v>50</v>
      </c>
      <c r="F39" s="131">
        <f>ROUND((SUM(BI87:BI101)),2)</f>
        <v>0</v>
      </c>
      <c r="I39" s="132">
        <v>0</v>
      </c>
      <c r="J39" s="131">
        <f>0</f>
        <v>0</v>
      </c>
      <c r="L39" s="38"/>
    </row>
    <row r="40" spans="2:12" s="1" customFormat="1" ht="6.95" customHeight="1">
      <c r="B40" s="38"/>
      <c r="I40" s="123"/>
      <c r="L40" s="38"/>
    </row>
    <row r="41" spans="2:12" s="1" customFormat="1" ht="25.4" customHeight="1">
      <c r="B41" s="38"/>
      <c r="C41" s="133"/>
      <c r="D41" s="134" t="s">
        <v>51</v>
      </c>
      <c r="E41" s="75"/>
      <c r="F41" s="75"/>
      <c r="G41" s="135" t="s">
        <v>52</v>
      </c>
      <c r="H41" s="136" t="s">
        <v>53</v>
      </c>
      <c r="I41" s="137"/>
      <c r="J41" s="138">
        <f>SUM(J32:J39)</f>
        <v>0</v>
      </c>
      <c r="K41" s="139"/>
      <c r="L41" s="38"/>
    </row>
    <row r="42" spans="2:12" s="1" customFormat="1" ht="14.4" customHeight="1">
      <c r="B42" s="54"/>
      <c r="C42" s="55"/>
      <c r="D42" s="55"/>
      <c r="E42" s="55"/>
      <c r="F42" s="55"/>
      <c r="G42" s="55"/>
      <c r="H42" s="55"/>
      <c r="I42" s="140"/>
      <c r="J42" s="55"/>
      <c r="K42" s="55"/>
      <c r="L42" s="38"/>
    </row>
    <row r="46" spans="2:12" s="1" customFormat="1" ht="6.95" customHeight="1">
      <c r="B46" s="56"/>
      <c r="C46" s="57"/>
      <c r="D46" s="57"/>
      <c r="E46" s="57"/>
      <c r="F46" s="57"/>
      <c r="G46" s="57"/>
      <c r="H46" s="57"/>
      <c r="I46" s="141"/>
      <c r="J46" s="57"/>
      <c r="K46" s="57"/>
      <c r="L46" s="38"/>
    </row>
    <row r="47" spans="2:12" s="1" customFormat="1" ht="24.95" customHeight="1">
      <c r="B47" s="38"/>
      <c r="C47" s="23" t="s">
        <v>111</v>
      </c>
      <c r="I47" s="123"/>
      <c r="L47" s="38"/>
    </row>
    <row r="48" spans="2:12" s="1" customFormat="1" ht="6.95" customHeight="1">
      <c r="B48" s="38"/>
      <c r="I48" s="123"/>
      <c r="L48" s="38"/>
    </row>
    <row r="49" spans="2:12" s="1" customFormat="1" ht="12" customHeight="1">
      <c r="B49" s="38"/>
      <c r="C49" s="32" t="s">
        <v>17</v>
      </c>
      <c r="I49" s="123"/>
      <c r="L49" s="38"/>
    </row>
    <row r="50" spans="2:12" s="1" customFormat="1" ht="16.5" customHeight="1">
      <c r="B50" s="38"/>
      <c r="E50" s="122" t="str">
        <f>E7</f>
        <v>REALIZACE WC PRO VEŘEJNOST - MUZEUM ČESKÉHO VENKOVA - ZÁMEK KAČINA</v>
      </c>
      <c r="F50" s="32"/>
      <c r="G50" s="32"/>
      <c r="H50" s="32"/>
      <c r="I50" s="123"/>
      <c r="L50" s="38"/>
    </row>
    <row r="51" spans="2:12" ht="12" customHeight="1">
      <c r="B51" s="22"/>
      <c r="C51" s="32" t="s">
        <v>109</v>
      </c>
      <c r="L51" s="22"/>
    </row>
    <row r="52" spans="2:12" s="1" customFormat="1" ht="16.5" customHeight="1">
      <c r="B52" s="38"/>
      <c r="E52" s="122" t="s">
        <v>959</v>
      </c>
      <c r="F52" s="1"/>
      <c r="G52" s="1"/>
      <c r="H52" s="1"/>
      <c r="I52" s="123"/>
      <c r="L52" s="38"/>
    </row>
    <row r="53" spans="2:12" s="1" customFormat="1" ht="12" customHeight="1">
      <c r="B53" s="38"/>
      <c r="C53" s="32" t="s">
        <v>960</v>
      </c>
      <c r="I53" s="123"/>
      <c r="L53" s="38"/>
    </row>
    <row r="54" spans="2:12" s="1" customFormat="1" ht="16.5" customHeight="1">
      <c r="B54" s="38"/>
      <c r="E54" s="61" t="str">
        <f>E11</f>
        <v>D.1.4.4 - Vzduchotechnika</v>
      </c>
      <c r="F54" s="1"/>
      <c r="G54" s="1"/>
      <c r="H54" s="1"/>
      <c r="I54" s="123"/>
      <c r="L54" s="38"/>
    </row>
    <row r="55" spans="2:12" s="1" customFormat="1" ht="6.95" customHeight="1">
      <c r="B55" s="38"/>
      <c r="I55" s="123"/>
      <c r="L55" s="38"/>
    </row>
    <row r="56" spans="2:12" s="1" customFormat="1" ht="12" customHeight="1">
      <c r="B56" s="38"/>
      <c r="C56" s="32" t="s">
        <v>21</v>
      </c>
      <c r="F56" s="27" t="str">
        <f>F14</f>
        <v>ZÁMEK KAČINA – 1. PP</v>
      </c>
      <c r="I56" s="124" t="s">
        <v>23</v>
      </c>
      <c r="J56" s="63" t="str">
        <f>IF(J14="","",J14)</f>
        <v>6. 9. 2019</v>
      </c>
      <c r="L56" s="38"/>
    </row>
    <row r="57" spans="2:12" s="1" customFormat="1" ht="6.95" customHeight="1">
      <c r="B57" s="38"/>
      <c r="I57" s="123"/>
      <c r="L57" s="38"/>
    </row>
    <row r="58" spans="2:12" s="1" customFormat="1" ht="43.05" customHeight="1">
      <c r="B58" s="38"/>
      <c r="C58" s="32" t="s">
        <v>25</v>
      </c>
      <c r="F58" s="27" t="str">
        <f>E17</f>
        <v>NÁRODNÍ ZEMĚDĚLSKÉ MUZEUM,KOSTELNÍ 44,PRAHA 7</v>
      </c>
      <c r="I58" s="124" t="s">
        <v>33</v>
      </c>
      <c r="J58" s="36" t="str">
        <f>E23</f>
        <v>ARCH TECH, K Noskovně 148, 164 00 Praha 6</v>
      </c>
      <c r="L58" s="38"/>
    </row>
    <row r="59" spans="2:12" s="1" customFormat="1" ht="15.15" customHeight="1">
      <c r="B59" s="38"/>
      <c r="C59" s="32" t="s">
        <v>31</v>
      </c>
      <c r="F59" s="27" t="str">
        <f>IF(E20="","",E20)</f>
        <v>Vyplň údaj</v>
      </c>
      <c r="I59" s="124" t="s">
        <v>37</v>
      </c>
      <c r="J59" s="36" t="str">
        <f>E26</f>
        <v xml:space="preserve"> </v>
      </c>
      <c r="L59" s="38"/>
    </row>
    <row r="60" spans="2:12" s="1" customFormat="1" ht="10.3" customHeight="1">
      <c r="B60" s="38"/>
      <c r="I60" s="123"/>
      <c r="L60" s="38"/>
    </row>
    <row r="61" spans="2:12" s="1" customFormat="1" ht="29.25" customHeight="1">
      <c r="B61" s="38"/>
      <c r="C61" s="142" t="s">
        <v>112</v>
      </c>
      <c r="D61" s="133"/>
      <c r="E61" s="133"/>
      <c r="F61" s="133"/>
      <c r="G61" s="133"/>
      <c r="H61" s="133"/>
      <c r="I61" s="143"/>
      <c r="J61" s="144" t="s">
        <v>113</v>
      </c>
      <c r="K61" s="133"/>
      <c r="L61" s="38"/>
    </row>
    <row r="62" spans="2:12" s="1" customFormat="1" ht="10.3" customHeight="1">
      <c r="B62" s="38"/>
      <c r="I62" s="123"/>
      <c r="L62" s="38"/>
    </row>
    <row r="63" spans="2:47" s="1" customFormat="1" ht="22.8" customHeight="1">
      <c r="B63" s="38"/>
      <c r="C63" s="145" t="s">
        <v>73</v>
      </c>
      <c r="I63" s="123"/>
      <c r="J63" s="87">
        <f>J87</f>
        <v>0</v>
      </c>
      <c r="L63" s="38"/>
      <c r="AU63" s="19" t="s">
        <v>114</v>
      </c>
    </row>
    <row r="64" spans="2:12" s="8" customFormat="1" ht="24.95" customHeight="1">
      <c r="B64" s="146"/>
      <c r="D64" s="147" t="s">
        <v>122</v>
      </c>
      <c r="E64" s="148"/>
      <c r="F64" s="148"/>
      <c r="G64" s="148"/>
      <c r="H64" s="148"/>
      <c r="I64" s="149"/>
      <c r="J64" s="150">
        <f>J88</f>
        <v>0</v>
      </c>
      <c r="L64" s="146"/>
    </row>
    <row r="65" spans="2:12" s="9" customFormat="1" ht="19.9" customHeight="1">
      <c r="B65" s="151"/>
      <c r="D65" s="152" t="s">
        <v>1231</v>
      </c>
      <c r="E65" s="153"/>
      <c r="F65" s="153"/>
      <c r="G65" s="153"/>
      <c r="H65" s="153"/>
      <c r="I65" s="154"/>
      <c r="J65" s="155">
        <f>J89</f>
        <v>0</v>
      </c>
      <c r="L65" s="151"/>
    </row>
    <row r="66" spans="2:12" s="1" customFormat="1" ht="21.8" customHeight="1">
      <c r="B66" s="38"/>
      <c r="I66" s="123"/>
      <c r="L66" s="38"/>
    </row>
    <row r="67" spans="2:12" s="1" customFormat="1" ht="6.95" customHeight="1">
      <c r="B67" s="54"/>
      <c r="C67" s="55"/>
      <c r="D67" s="55"/>
      <c r="E67" s="55"/>
      <c r="F67" s="55"/>
      <c r="G67" s="55"/>
      <c r="H67" s="55"/>
      <c r="I67" s="140"/>
      <c r="J67" s="55"/>
      <c r="K67" s="55"/>
      <c r="L67" s="38"/>
    </row>
    <row r="71" spans="2:12" s="1" customFormat="1" ht="6.95" customHeight="1">
      <c r="B71" s="56"/>
      <c r="C71" s="57"/>
      <c r="D71" s="57"/>
      <c r="E71" s="57"/>
      <c r="F71" s="57"/>
      <c r="G71" s="57"/>
      <c r="H71" s="57"/>
      <c r="I71" s="141"/>
      <c r="J71" s="57"/>
      <c r="K71" s="57"/>
      <c r="L71" s="38"/>
    </row>
    <row r="72" spans="2:12" s="1" customFormat="1" ht="24.95" customHeight="1">
      <c r="B72" s="38"/>
      <c r="C72" s="23" t="s">
        <v>134</v>
      </c>
      <c r="I72" s="123"/>
      <c r="L72" s="38"/>
    </row>
    <row r="73" spans="2:12" s="1" customFormat="1" ht="6.95" customHeight="1">
      <c r="B73" s="38"/>
      <c r="I73" s="123"/>
      <c r="L73" s="38"/>
    </row>
    <row r="74" spans="2:12" s="1" customFormat="1" ht="12" customHeight="1">
      <c r="B74" s="38"/>
      <c r="C74" s="32" t="s">
        <v>17</v>
      </c>
      <c r="I74" s="123"/>
      <c r="L74" s="38"/>
    </row>
    <row r="75" spans="2:12" s="1" customFormat="1" ht="16.5" customHeight="1">
      <c r="B75" s="38"/>
      <c r="E75" s="122" t="str">
        <f>E7</f>
        <v>REALIZACE WC PRO VEŘEJNOST - MUZEUM ČESKÉHO VENKOVA - ZÁMEK KAČINA</v>
      </c>
      <c r="F75" s="32"/>
      <c r="G75" s="32"/>
      <c r="H75" s="32"/>
      <c r="I75" s="123"/>
      <c r="L75" s="38"/>
    </row>
    <row r="76" spans="2:12" ht="12" customHeight="1">
      <c r="B76" s="22"/>
      <c r="C76" s="32" t="s">
        <v>109</v>
      </c>
      <c r="L76" s="22"/>
    </row>
    <row r="77" spans="2:12" s="1" customFormat="1" ht="16.5" customHeight="1">
      <c r="B77" s="38"/>
      <c r="E77" s="122" t="s">
        <v>959</v>
      </c>
      <c r="F77" s="1"/>
      <c r="G77" s="1"/>
      <c r="H77" s="1"/>
      <c r="I77" s="123"/>
      <c r="L77" s="38"/>
    </row>
    <row r="78" spans="2:12" s="1" customFormat="1" ht="12" customHeight="1">
      <c r="B78" s="38"/>
      <c r="C78" s="32" t="s">
        <v>960</v>
      </c>
      <c r="I78" s="123"/>
      <c r="L78" s="38"/>
    </row>
    <row r="79" spans="2:12" s="1" customFormat="1" ht="16.5" customHeight="1">
      <c r="B79" s="38"/>
      <c r="E79" s="61" t="str">
        <f>E11</f>
        <v>D.1.4.4 - Vzduchotechnika</v>
      </c>
      <c r="F79" s="1"/>
      <c r="G79" s="1"/>
      <c r="H79" s="1"/>
      <c r="I79" s="123"/>
      <c r="L79" s="38"/>
    </row>
    <row r="80" spans="2:12" s="1" customFormat="1" ht="6.95" customHeight="1">
      <c r="B80" s="38"/>
      <c r="I80" s="123"/>
      <c r="L80" s="38"/>
    </row>
    <row r="81" spans="2:12" s="1" customFormat="1" ht="12" customHeight="1">
      <c r="B81" s="38"/>
      <c r="C81" s="32" t="s">
        <v>21</v>
      </c>
      <c r="F81" s="27" t="str">
        <f>F14</f>
        <v>ZÁMEK KAČINA – 1. PP</v>
      </c>
      <c r="I81" s="124" t="s">
        <v>23</v>
      </c>
      <c r="J81" s="63" t="str">
        <f>IF(J14="","",J14)</f>
        <v>6. 9. 2019</v>
      </c>
      <c r="L81" s="38"/>
    </row>
    <row r="82" spans="2:12" s="1" customFormat="1" ht="6.95" customHeight="1">
      <c r="B82" s="38"/>
      <c r="I82" s="123"/>
      <c r="L82" s="38"/>
    </row>
    <row r="83" spans="2:12" s="1" customFormat="1" ht="43.05" customHeight="1">
      <c r="B83" s="38"/>
      <c r="C83" s="32" t="s">
        <v>25</v>
      </c>
      <c r="F83" s="27" t="str">
        <f>E17</f>
        <v>NÁRODNÍ ZEMĚDĚLSKÉ MUZEUM,KOSTELNÍ 44,PRAHA 7</v>
      </c>
      <c r="I83" s="124" t="s">
        <v>33</v>
      </c>
      <c r="J83" s="36" t="str">
        <f>E23</f>
        <v>ARCH TECH, K Noskovně 148, 164 00 Praha 6</v>
      </c>
      <c r="L83" s="38"/>
    </row>
    <row r="84" spans="2:12" s="1" customFormat="1" ht="15.15" customHeight="1">
      <c r="B84" s="38"/>
      <c r="C84" s="32" t="s">
        <v>31</v>
      </c>
      <c r="F84" s="27" t="str">
        <f>IF(E20="","",E20)</f>
        <v>Vyplň údaj</v>
      </c>
      <c r="I84" s="124" t="s">
        <v>37</v>
      </c>
      <c r="J84" s="36" t="str">
        <f>E26</f>
        <v xml:space="preserve"> </v>
      </c>
      <c r="L84" s="38"/>
    </row>
    <row r="85" spans="2:12" s="1" customFormat="1" ht="10.3" customHeight="1">
      <c r="B85" s="38"/>
      <c r="I85" s="123"/>
      <c r="L85" s="38"/>
    </row>
    <row r="86" spans="2:20" s="10" customFormat="1" ht="29.25" customHeight="1">
      <c r="B86" s="156"/>
      <c r="C86" s="157" t="s">
        <v>135</v>
      </c>
      <c r="D86" s="158" t="s">
        <v>60</v>
      </c>
      <c r="E86" s="158" t="s">
        <v>56</v>
      </c>
      <c r="F86" s="158" t="s">
        <v>57</v>
      </c>
      <c r="G86" s="158" t="s">
        <v>136</v>
      </c>
      <c r="H86" s="158" t="s">
        <v>137</v>
      </c>
      <c r="I86" s="159" t="s">
        <v>138</v>
      </c>
      <c r="J86" s="158" t="s">
        <v>113</v>
      </c>
      <c r="K86" s="160" t="s">
        <v>139</v>
      </c>
      <c r="L86" s="156"/>
      <c r="M86" s="79" t="s">
        <v>3</v>
      </c>
      <c r="N86" s="80" t="s">
        <v>45</v>
      </c>
      <c r="O86" s="80" t="s">
        <v>140</v>
      </c>
      <c r="P86" s="80" t="s">
        <v>141</v>
      </c>
      <c r="Q86" s="80" t="s">
        <v>142</v>
      </c>
      <c r="R86" s="80" t="s">
        <v>143</v>
      </c>
      <c r="S86" s="80" t="s">
        <v>144</v>
      </c>
      <c r="T86" s="81" t="s">
        <v>145</v>
      </c>
    </row>
    <row r="87" spans="2:63" s="1" customFormat="1" ht="22.8" customHeight="1">
      <c r="B87" s="38"/>
      <c r="C87" s="84" t="s">
        <v>146</v>
      </c>
      <c r="I87" s="123"/>
      <c r="J87" s="161">
        <f>BK87</f>
        <v>0</v>
      </c>
      <c r="L87" s="38"/>
      <c r="M87" s="82"/>
      <c r="N87" s="67"/>
      <c r="O87" s="67"/>
      <c r="P87" s="162">
        <f>P88</f>
        <v>0</v>
      </c>
      <c r="Q87" s="67"/>
      <c r="R87" s="162">
        <f>R88</f>
        <v>0</v>
      </c>
      <c r="S87" s="67"/>
      <c r="T87" s="163">
        <f>T88</f>
        <v>0</v>
      </c>
      <c r="AT87" s="19" t="s">
        <v>74</v>
      </c>
      <c r="AU87" s="19" t="s">
        <v>114</v>
      </c>
      <c r="BK87" s="164">
        <f>BK88</f>
        <v>0</v>
      </c>
    </row>
    <row r="88" spans="2:63" s="11" customFormat="1" ht="25.9" customHeight="1">
      <c r="B88" s="165"/>
      <c r="D88" s="166" t="s">
        <v>74</v>
      </c>
      <c r="E88" s="167" t="s">
        <v>462</v>
      </c>
      <c r="F88" s="167" t="s">
        <v>463</v>
      </c>
      <c r="I88" s="168"/>
      <c r="J88" s="169">
        <f>BK88</f>
        <v>0</v>
      </c>
      <c r="L88" s="165"/>
      <c r="M88" s="170"/>
      <c r="N88" s="171"/>
      <c r="O88" s="171"/>
      <c r="P88" s="172">
        <f>P89</f>
        <v>0</v>
      </c>
      <c r="Q88" s="171"/>
      <c r="R88" s="172">
        <f>R89</f>
        <v>0</v>
      </c>
      <c r="S88" s="171"/>
      <c r="T88" s="173">
        <f>T89</f>
        <v>0</v>
      </c>
      <c r="AR88" s="166" t="s">
        <v>85</v>
      </c>
      <c r="AT88" s="174" t="s">
        <v>74</v>
      </c>
      <c r="AU88" s="174" t="s">
        <v>75</v>
      </c>
      <c r="AY88" s="166" t="s">
        <v>149</v>
      </c>
      <c r="BK88" s="175">
        <f>BK89</f>
        <v>0</v>
      </c>
    </row>
    <row r="89" spans="2:63" s="11" customFormat="1" ht="22.8" customHeight="1">
      <c r="B89" s="165"/>
      <c r="D89" s="166" t="s">
        <v>74</v>
      </c>
      <c r="E89" s="176" t="s">
        <v>1232</v>
      </c>
      <c r="F89" s="176" t="s">
        <v>100</v>
      </c>
      <c r="I89" s="168"/>
      <c r="J89" s="177">
        <f>BK89</f>
        <v>0</v>
      </c>
      <c r="L89" s="165"/>
      <c r="M89" s="170"/>
      <c r="N89" s="171"/>
      <c r="O89" s="171"/>
      <c r="P89" s="172">
        <f>SUM(P90:P101)</f>
        <v>0</v>
      </c>
      <c r="Q89" s="171"/>
      <c r="R89" s="172">
        <f>SUM(R90:R101)</f>
        <v>0</v>
      </c>
      <c r="S89" s="171"/>
      <c r="T89" s="173">
        <f>SUM(T90:T101)</f>
        <v>0</v>
      </c>
      <c r="AR89" s="166" t="s">
        <v>85</v>
      </c>
      <c r="AT89" s="174" t="s">
        <v>74</v>
      </c>
      <c r="AU89" s="174" t="s">
        <v>83</v>
      </c>
      <c r="AY89" s="166" t="s">
        <v>149</v>
      </c>
      <c r="BK89" s="175">
        <f>SUM(BK90:BK101)</f>
        <v>0</v>
      </c>
    </row>
    <row r="90" spans="2:65" s="1" customFormat="1" ht="16.5" customHeight="1">
      <c r="B90" s="178"/>
      <c r="C90" s="218" t="s">
        <v>83</v>
      </c>
      <c r="D90" s="218" t="s">
        <v>171</v>
      </c>
      <c r="E90" s="219" t="s">
        <v>1233</v>
      </c>
      <c r="F90" s="220" t="s">
        <v>1234</v>
      </c>
      <c r="G90" s="221" t="s">
        <v>174</v>
      </c>
      <c r="H90" s="222">
        <v>2</v>
      </c>
      <c r="I90" s="223"/>
      <c r="J90" s="224">
        <f>ROUND(I90*H90,2)</f>
        <v>0</v>
      </c>
      <c r="K90" s="220" t="s">
        <v>3</v>
      </c>
      <c r="L90" s="225"/>
      <c r="M90" s="226" t="s">
        <v>3</v>
      </c>
      <c r="N90" s="227" t="s">
        <v>46</v>
      </c>
      <c r="O90" s="71"/>
      <c r="P90" s="188">
        <f>O90*H90</f>
        <v>0</v>
      </c>
      <c r="Q90" s="188">
        <v>0</v>
      </c>
      <c r="R90" s="188">
        <f>Q90*H90</f>
        <v>0</v>
      </c>
      <c r="S90" s="188">
        <v>0</v>
      </c>
      <c r="T90" s="189">
        <f>S90*H90</f>
        <v>0</v>
      </c>
      <c r="AR90" s="190" t="s">
        <v>175</v>
      </c>
      <c r="AT90" s="190" t="s">
        <v>171</v>
      </c>
      <c r="AU90" s="190" t="s">
        <v>85</v>
      </c>
      <c r="AY90" s="19" t="s">
        <v>149</v>
      </c>
      <c r="BE90" s="191">
        <f>IF(N90="základní",J90,0)</f>
        <v>0</v>
      </c>
      <c r="BF90" s="191">
        <f>IF(N90="snížená",J90,0)</f>
        <v>0</v>
      </c>
      <c r="BG90" s="191">
        <f>IF(N90="zákl. přenesená",J90,0)</f>
        <v>0</v>
      </c>
      <c r="BH90" s="191">
        <f>IF(N90="sníž. přenesená",J90,0)</f>
        <v>0</v>
      </c>
      <c r="BI90" s="191">
        <f>IF(N90="nulová",J90,0)</f>
        <v>0</v>
      </c>
      <c r="BJ90" s="19" t="s">
        <v>83</v>
      </c>
      <c r="BK90" s="191">
        <f>ROUND(I90*H90,2)</f>
        <v>0</v>
      </c>
      <c r="BL90" s="19" t="s">
        <v>150</v>
      </c>
      <c r="BM90" s="190" t="s">
        <v>1235</v>
      </c>
    </row>
    <row r="91" spans="2:65" s="1" customFormat="1" ht="16.5" customHeight="1">
      <c r="B91" s="178"/>
      <c r="C91" s="218" t="s">
        <v>85</v>
      </c>
      <c r="D91" s="218" t="s">
        <v>171</v>
      </c>
      <c r="E91" s="219" t="s">
        <v>1236</v>
      </c>
      <c r="F91" s="220" t="s">
        <v>1237</v>
      </c>
      <c r="G91" s="221" t="s">
        <v>174</v>
      </c>
      <c r="H91" s="222">
        <v>2</v>
      </c>
      <c r="I91" s="223"/>
      <c r="J91" s="224">
        <f>ROUND(I91*H91,2)</f>
        <v>0</v>
      </c>
      <c r="K91" s="220" t="s">
        <v>3</v>
      </c>
      <c r="L91" s="225"/>
      <c r="M91" s="226" t="s">
        <v>3</v>
      </c>
      <c r="N91" s="227" t="s">
        <v>46</v>
      </c>
      <c r="O91" s="71"/>
      <c r="P91" s="188">
        <f>O91*H91</f>
        <v>0</v>
      </c>
      <c r="Q91" s="188">
        <v>0</v>
      </c>
      <c r="R91" s="188">
        <f>Q91*H91</f>
        <v>0</v>
      </c>
      <c r="S91" s="188">
        <v>0</v>
      </c>
      <c r="T91" s="189">
        <f>S91*H91</f>
        <v>0</v>
      </c>
      <c r="AR91" s="190" t="s">
        <v>175</v>
      </c>
      <c r="AT91" s="190" t="s">
        <v>171</v>
      </c>
      <c r="AU91" s="190" t="s">
        <v>85</v>
      </c>
      <c r="AY91" s="19" t="s">
        <v>149</v>
      </c>
      <c r="BE91" s="191">
        <f>IF(N91="základní",J91,0)</f>
        <v>0</v>
      </c>
      <c r="BF91" s="191">
        <f>IF(N91="snížená",J91,0)</f>
        <v>0</v>
      </c>
      <c r="BG91" s="191">
        <f>IF(N91="zákl. přenesená",J91,0)</f>
        <v>0</v>
      </c>
      <c r="BH91" s="191">
        <f>IF(N91="sníž. přenesená",J91,0)</f>
        <v>0</v>
      </c>
      <c r="BI91" s="191">
        <f>IF(N91="nulová",J91,0)</f>
        <v>0</v>
      </c>
      <c r="BJ91" s="19" t="s">
        <v>83</v>
      </c>
      <c r="BK91" s="191">
        <f>ROUND(I91*H91,2)</f>
        <v>0</v>
      </c>
      <c r="BL91" s="19" t="s">
        <v>150</v>
      </c>
      <c r="BM91" s="190" t="s">
        <v>1238</v>
      </c>
    </row>
    <row r="92" spans="2:65" s="1" customFormat="1" ht="16.5" customHeight="1">
      <c r="B92" s="178"/>
      <c r="C92" s="218" t="s">
        <v>179</v>
      </c>
      <c r="D92" s="218" t="s">
        <v>171</v>
      </c>
      <c r="E92" s="219" t="s">
        <v>1239</v>
      </c>
      <c r="F92" s="220" t="s">
        <v>1240</v>
      </c>
      <c r="G92" s="221" t="s">
        <v>174</v>
      </c>
      <c r="H92" s="222">
        <v>11</v>
      </c>
      <c r="I92" s="223"/>
      <c r="J92" s="224">
        <f>ROUND(I92*H92,2)</f>
        <v>0</v>
      </c>
      <c r="K92" s="220" t="s">
        <v>3</v>
      </c>
      <c r="L92" s="225"/>
      <c r="M92" s="226" t="s">
        <v>3</v>
      </c>
      <c r="N92" s="227" t="s">
        <v>46</v>
      </c>
      <c r="O92" s="71"/>
      <c r="P92" s="188">
        <f>O92*H92</f>
        <v>0</v>
      </c>
      <c r="Q92" s="188">
        <v>0</v>
      </c>
      <c r="R92" s="188">
        <f>Q92*H92</f>
        <v>0</v>
      </c>
      <c r="S92" s="188">
        <v>0</v>
      </c>
      <c r="T92" s="189">
        <f>S92*H92</f>
        <v>0</v>
      </c>
      <c r="AR92" s="190" t="s">
        <v>175</v>
      </c>
      <c r="AT92" s="190" t="s">
        <v>171</v>
      </c>
      <c r="AU92" s="190" t="s">
        <v>85</v>
      </c>
      <c r="AY92" s="19" t="s">
        <v>149</v>
      </c>
      <c r="BE92" s="191">
        <f>IF(N92="základní",J92,0)</f>
        <v>0</v>
      </c>
      <c r="BF92" s="191">
        <f>IF(N92="snížená",J92,0)</f>
        <v>0</v>
      </c>
      <c r="BG92" s="191">
        <f>IF(N92="zákl. přenesená",J92,0)</f>
        <v>0</v>
      </c>
      <c r="BH92" s="191">
        <f>IF(N92="sníž. přenesená",J92,0)</f>
        <v>0</v>
      </c>
      <c r="BI92" s="191">
        <f>IF(N92="nulová",J92,0)</f>
        <v>0</v>
      </c>
      <c r="BJ92" s="19" t="s">
        <v>83</v>
      </c>
      <c r="BK92" s="191">
        <f>ROUND(I92*H92,2)</f>
        <v>0</v>
      </c>
      <c r="BL92" s="19" t="s">
        <v>150</v>
      </c>
      <c r="BM92" s="190" t="s">
        <v>1241</v>
      </c>
    </row>
    <row r="93" spans="2:65" s="1" customFormat="1" ht="16.5" customHeight="1">
      <c r="B93" s="178"/>
      <c r="C93" s="218" t="s">
        <v>150</v>
      </c>
      <c r="D93" s="218" t="s">
        <v>171</v>
      </c>
      <c r="E93" s="219" t="s">
        <v>1242</v>
      </c>
      <c r="F93" s="220" t="s">
        <v>1243</v>
      </c>
      <c r="G93" s="221" t="s">
        <v>174</v>
      </c>
      <c r="H93" s="222">
        <v>2</v>
      </c>
      <c r="I93" s="223"/>
      <c r="J93" s="224">
        <f>ROUND(I93*H93,2)</f>
        <v>0</v>
      </c>
      <c r="K93" s="220" t="s">
        <v>3</v>
      </c>
      <c r="L93" s="225"/>
      <c r="M93" s="226" t="s">
        <v>3</v>
      </c>
      <c r="N93" s="227" t="s">
        <v>46</v>
      </c>
      <c r="O93" s="71"/>
      <c r="P93" s="188">
        <f>O93*H93</f>
        <v>0</v>
      </c>
      <c r="Q93" s="188">
        <v>0</v>
      </c>
      <c r="R93" s="188">
        <f>Q93*H93</f>
        <v>0</v>
      </c>
      <c r="S93" s="188">
        <v>0</v>
      </c>
      <c r="T93" s="189">
        <f>S93*H93</f>
        <v>0</v>
      </c>
      <c r="AR93" s="190" t="s">
        <v>175</v>
      </c>
      <c r="AT93" s="190" t="s">
        <v>171</v>
      </c>
      <c r="AU93" s="190" t="s">
        <v>85</v>
      </c>
      <c r="AY93" s="19" t="s">
        <v>149</v>
      </c>
      <c r="BE93" s="191">
        <f>IF(N93="základní",J93,0)</f>
        <v>0</v>
      </c>
      <c r="BF93" s="191">
        <f>IF(N93="snížená",J93,0)</f>
        <v>0</v>
      </c>
      <c r="BG93" s="191">
        <f>IF(N93="zákl. přenesená",J93,0)</f>
        <v>0</v>
      </c>
      <c r="BH93" s="191">
        <f>IF(N93="sníž. přenesená",J93,0)</f>
        <v>0</v>
      </c>
      <c r="BI93" s="191">
        <f>IF(N93="nulová",J93,0)</f>
        <v>0</v>
      </c>
      <c r="BJ93" s="19" t="s">
        <v>83</v>
      </c>
      <c r="BK93" s="191">
        <f>ROUND(I93*H93,2)</f>
        <v>0</v>
      </c>
      <c r="BL93" s="19" t="s">
        <v>150</v>
      </c>
      <c r="BM93" s="190" t="s">
        <v>1244</v>
      </c>
    </row>
    <row r="94" spans="2:65" s="1" customFormat="1" ht="16.5" customHeight="1">
      <c r="B94" s="178"/>
      <c r="C94" s="218" t="s">
        <v>193</v>
      </c>
      <c r="D94" s="218" t="s">
        <v>171</v>
      </c>
      <c r="E94" s="219" t="s">
        <v>1245</v>
      </c>
      <c r="F94" s="220" t="s">
        <v>1246</v>
      </c>
      <c r="G94" s="221" t="s">
        <v>174</v>
      </c>
      <c r="H94" s="222">
        <v>2</v>
      </c>
      <c r="I94" s="223"/>
      <c r="J94" s="224">
        <f>ROUND(I94*H94,2)</f>
        <v>0</v>
      </c>
      <c r="K94" s="220" t="s">
        <v>3</v>
      </c>
      <c r="L94" s="225"/>
      <c r="M94" s="226" t="s">
        <v>3</v>
      </c>
      <c r="N94" s="227" t="s">
        <v>46</v>
      </c>
      <c r="O94" s="71"/>
      <c r="P94" s="188">
        <f>O94*H94</f>
        <v>0</v>
      </c>
      <c r="Q94" s="188">
        <v>0</v>
      </c>
      <c r="R94" s="188">
        <f>Q94*H94</f>
        <v>0</v>
      </c>
      <c r="S94" s="188">
        <v>0</v>
      </c>
      <c r="T94" s="189">
        <f>S94*H94</f>
        <v>0</v>
      </c>
      <c r="AR94" s="190" t="s">
        <v>175</v>
      </c>
      <c r="AT94" s="190" t="s">
        <v>171</v>
      </c>
      <c r="AU94" s="190" t="s">
        <v>85</v>
      </c>
      <c r="AY94" s="19" t="s">
        <v>149</v>
      </c>
      <c r="BE94" s="191">
        <f>IF(N94="základní",J94,0)</f>
        <v>0</v>
      </c>
      <c r="BF94" s="191">
        <f>IF(N94="snížená",J94,0)</f>
        <v>0</v>
      </c>
      <c r="BG94" s="191">
        <f>IF(N94="zákl. přenesená",J94,0)</f>
        <v>0</v>
      </c>
      <c r="BH94" s="191">
        <f>IF(N94="sníž. přenesená",J94,0)</f>
        <v>0</v>
      </c>
      <c r="BI94" s="191">
        <f>IF(N94="nulová",J94,0)</f>
        <v>0</v>
      </c>
      <c r="BJ94" s="19" t="s">
        <v>83</v>
      </c>
      <c r="BK94" s="191">
        <f>ROUND(I94*H94,2)</f>
        <v>0</v>
      </c>
      <c r="BL94" s="19" t="s">
        <v>150</v>
      </c>
      <c r="BM94" s="190" t="s">
        <v>1247</v>
      </c>
    </row>
    <row r="95" spans="2:65" s="1" customFormat="1" ht="16.5" customHeight="1">
      <c r="B95" s="178"/>
      <c r="C95" s="218" t="s">
        <v>177</v>
      </c>
      <c r="D95" s="218" t="s">
        <v>171</v>
      </c>
      <c r="E95" s="219" t="s">
        <v>1248</v>
      </c>
      <c r="F95" s="220" t="s">
        <v>1249</v>
      </c>
      <c r="G95" s="221" t="s">
        <v>174</v>
      </c>
      <c r="H95" s="222">
        <v>1</v>
      </c>
      <c r="I95" s="223"/>
      <c r="J95" s="224">
        <f>ROUND(I95*H95,2)</f>
        <v>0</v>
      </c>
      <c r="K95" s="220" t="s">
        <v>3</v>
      </c>
      <c r="L95" s="225"/>
      <c r="M95" s="226" t="s">
        <v>3</v>
      </c>
      <c r="N95" s="227" t="s">
        <v>46</v>
      </c>
      <c r="O95" s="71"/>
      <c r="P95" s="188">
        <f>O95*H95</f>
        <v>0</v>
      </c>
      <c r="Q95" s="188">
        <v>0</v>
      </c>
      <c r="R95" s="188">
        <f>Q95*H95</f>
        <v>0</v>
      </c>
      <c r="S95" s="188">
        <v>0</v>
      </c>
      <c r="T95" s="189">
        <f>S95*H95</f>
        <v>0</v>
      </c>
      <c r="AR95" s="190" t="s">
        <v>175</v>
      </c>
      <c r="AT95" s="190" t="s">
        <v>171</v>
      </c>
      <c r="AU95" s="190" t="s">
        <v>85</v>
      </c>
      <c r="AY95" s="19" t="s">
        <v>149</v>
      </c>
      <c r="BE95" s="191">
        <f>IF(N95="základní",J95,0)</f>
        <v>0</v>
      </c>
      <c r="BF95" s="191">
        <f>IF(N95="snížená",J95,0)</f>
        <v>0</v>
      </c>
      <c r="BG95" s="191">
        <f>IF(N95="zákl. přenesená",J95,0)</f>
        <v>0</v>
      </c>
      <c r="BH95" s="191">
        <f>IF(N95="sníž. přenesená",J95,0)</f>
        <v>0</v>
      </c>
      <c r="BI95" s="191">
        <f>IF(N95="nulová",J95,0)</f>
        <v>0</v>
      </c>
      <c r="BJ95" s="19" t="s">
        <v>83</v>
      </c>
      <c r="BK95" s="191">
        <f>ROUND(I95*H95,2)</f>
        <v>0</v>
      </c>
      <c r="BL95" s="19" t="s">
        <v>150</v>
      </c>
      <c r="BM95" s="190" t="s">
        <v>1250</v>
      </c>
    </row>
    <row r="96" spans="2:65" s="1" customFormat="1" ht="16.5" customHeight="1">
      <c r="B96" s="178"/>
      <c r="C96" s="218" t="s">
        <v>208</v>
      </c>
      <c r="D96" s="218" t="s">
        <v>171</v>
      </c>
      <c r="E96" s="219" t="s">
        <v>1251</v>
      </c>
      <c r="F96" s="220" t="s">
        <v>1252</v>
      </c>
      <c r="G96" s="221" t="s">
        <v>155</v>
      </c>
      <c r="H96" s="222">
        <v>40</v>
      </c>
      <c r="I96" s="223"/>
      <c r="J96" s="224">
        <f>ROUND(I96*H96,2)</f>
        <v>0</v>
      </c>
      <c r="K96" s="220" t="s">
        <v>3</v>
      </c>
      <c r="L96" s="225"/>
      <c r="M96" s="226" t="s">
        <v>3</v>
      </c>
      <c r="N96" s="227" t="s">
        <v>46</v>
      </c>
      <c r="O96" s="71"/>
      <c r="P96" s="188">
        <f>O96*H96</f>
        <v>0</v>
      </c>
      <c r="Q96" s="188">
        <v>0</v>
      </c>
      <c r="R96" s="188">
        <f>Q96*H96</f>
        <v>0</v>
      </c>
      <c r="S96" s="188">
        <v>0</v>
      </c>
      <c r="T96" s="189">
        <f>S96*H96</f>
        <v>0</v>
      </c>
      <c r="AR96" s="190" t="s">
        <v>175</v>
      </c>
      <c r="AT96" s="190" t="s">
        <v>171</v>
      </c>
      <c r="AU96" s="190" t="s">
        <v>85</v>
      </c>
      <c r="AY96" s="19" t="s">
        <v>149</v>
      </c>
      <c r="BE96" s="191">
        <f>IF(N96="základní",J96,0)</f>
        <v>0</v>
      </c>
      <c r="BF96" s="191">
        <f>IF(N96="snížená",J96,0)</f>
        <v>0</v>
      </c>
      <c r="BG96" s="191">
        <f>IF(N96="zákl. přenesená",J96,0)</f>
        <v>0</v>
      </c>
      <c r="BH96" s="191">
        <f>IF(N96="sníž. přenesená",J96,0)</f>
        <v>0</v>
      </c>
      <c r="BI96" s="191">
        <f>IF(N96="nulová",J96,0)</f>
        <v>0</v>
      </c>
      <c r="BJ96" s="19" t="s">
        <v>83</v>
      </c>
      <c r="BK96" s="191">
        <f>ROUND(I96*H96,2)</f>
        <v>0</v>
      </c>
      <c r="BL96" s="19" t="s">
        <v>150</v>
      </c>
      <c r="BM96" s="190" t="s">
        <v>1253</v>
      </c>
    </row>
    <row r="97" spans="2:65" s="1" customFormat="1" ht="16.5" customHeight="1">
      <c r="B97" s="178"/>
      <c r="C97" s="218" t="s">
        <v>175</v>
      </c>
      <c r="D97" s="218" t="s">
        <v>171</v>
      </c>
      <c r="E97" s="219" t="s">
        <v>1254</v>
      </c>
      <c r="F97" s="220" t="s">
        <v>1255</v>
      </c>
      <c r="G97" s="221" t="s">
        <v>174</v>
      </c>
      <c r="H97" s="222">
        <v>2</v>
      </c>
      <c r="I97" s="223"/>
      <c r="J97" s="224">
        <f>ROUND(I97*H97,2)</f>
        <v>0</v>
      </c>
      <c r="K97" s="220" t="s">
        <v>3</v>
      </c>
      <c r="L97" s="225"/>
      <c r="M97" s="226" t="s">
        <v>3</v>
      </c>
      <c r="N97" s="227" t="s">
        <v>46</v>
      </c>
      <c r="O97" s="71"/>
      <c r="P97" s="188">
        <f>O97*H97</f>
        <v>0</v>
      </c>
      <c r="Q97" s="188">
        <v>0</v>
      </c>
      <c r="R97" s="188">
        <f>Q97*H97</f>
        <v>0</v>
      </c>
      <c r="S97" s="188">
        <v>0</v>
      </c>
      <c r="T97" s="189">
        <f>S97*H97</f>
        <v>0</v>
      </c>
      <c r="AR97" s="190" t="s">
        <v>175</v>
      </c>
      <c r="AT97" s="190" t="s">
        <v>171</v>
      </c>
      <c r="AU97" s="190" t="s">
        <v>85</v>
      </c>
      <c r="AY97" s="19" t="s">
        <v>149</v>
      </c>
      <c r="BE97" s="191">
        <f>IF(N97="základní",J97,0)</f>
        <v>0</v>
      </c>
      <c r="BF97" s="191">
        <f>IF(N97="snížená",J97,0)</f>
        <v>0</v>
      </c>
      <c r="BG97" s="191">
        <f>IF(N97="zákl. přenesená",J97,0)</f>
        <v>0</v>
      </c>
      <c r="BH97" s="191">
        <f>IF(N97="sníž. přenesená",J97,0)</f>
        <v>0</v>
      </c>
      <c r="BI97" s="191">
        <f>IF(N97="nulová",J97,0)</f>
        <v>0</v>
      </c>
      <c r="BJ97" s="19" t="s">
        <v>83</v>
      </c>
      <c r="BK97" s="191">
        <f>ROUND(I97*H97,2)</f>
        <v>0</v>
      </c>
      <c r="BL97" s="19" t="s">
        <v>150</v>
      </c>
      <c r="BM97" s="190" t="s">
        <v>1256</v>
      </c>
    </row>
    <row r="98" spans="2:65" s="1" customFormat="1" ht="16.5" customHeight="1">
      <c r="B98" s="178"/>
      <c r="C98" s="218" t="s">
        <v>232</v>
      </c>
      <c r="D98" s="218" t="s">
        <v>171</v>
      </c>
      <c r="E98" s="219" t="s">
        <v>1257</v>
      </c>
      <c r="F98" s="220" t="s">
        <v>1258</v>
      </c>
      <c r="G98" s="221" t="s">
        <v>174</v>
      </c>
      <c r="H98" s="222">
        <v>1</v>
      </c>
      <c r="I98" s="223"/>
      <c r="J98" s="224">
        <f>ROUND(I98*H98,2)</f>
        <v>0</v>
      </c>
      <c r="K98" s="220" t="s">
        <v>3</v>
      </c>
      <c r="L98" s="225"/>
      <c r="M98" s="226" t="s">
        <v>3</v>
      </c>
      <c r="N98" s="227" t="s">
        <v>46</v>
      </c>
      <c r="O98" s="71"/>
      <c r="P98" s="188">
        <f>O98*H98</f>
        <v>0</v>
      </c>
      <c r="Q98" s="188">
        <v>0</v>
      </c>
      <c r="R98" s="188">
        <f>Q98*H98</f>
        <v>0</v>
      </c>
      <c r="S98" s="188">
        <v>0</v>
      </c>
      <c r="T98" s="189">
        <f>S98*H98</f>
        <v>0</v>
      </c>
      <c r="AR98" s="190" t="s">
        <v>175</v>
      </c>
      <c r="AT98" s="190" t="s">
        <v>171</v>
      </c>
      <c r="AU98" s="190" t="s">
        <v>85</v>
      </c>
      <c r="AY98" s="19" t="s">
        <v>149</v>
      </c>
      <c r="BE98" s="191">
        <f>IF(N98="základní",J98,0)</f>
        <v>0</v>
      </c>
      <c r="BF98" s="191">
        <f>IF(N98="snížená",J98,0)</f>
        <v>0</v>
      </c>
      <c r="BG98" s="191">
        <f>IF(N98="zákl. přenesená",J98,0)</f>
        <v>0</v>
      </c>
      <c r="BH98" s="191">
        <f>IF(N98="sníž. přenesená",J98,0)</f>
        <v>0</v>
      </c>
      <c r="BI98" s="191">
        <f>IF(N98="nulová",J98,0)</f>
        <v>0</v>
      </c>
      <c r="BJ98" s="19" t="s">
        <v>83</v>
      </c>
      <c r="BK98" s="191">
        <f>ROUND(I98*H98,2)</f>
        <v>0</v>
      </c>
      <c r="BL98" s="19" t="s">
        <v>150</v>
      </c>
      <c r="BM98" s="190" t="s">
        <v>1259</v>
      </c>
    </row>
    <row r="99" spans="2:65" s="1" customFormat="1" ht="16.5" customHeight="1">
      <c r="B99" s="178"/>
      <c r="C99" s="218" t="s">
        <v>239</v>
      </c>
      <c r="D99" s="218" t="s">
        <v>171</v>
      </c>
      <c r="E99" s="219" t="s">
        <v>1260</v>
      </c>
      <c r="F99" s="220" t="s">
        <v>1261</v>
      </c>
      <c r="G99" s="221" t="s">
        <v>155</v>
      </c>
      <c r="H99" s="222">
        <v>30</v>
      </c>
      <c r="I99" s="223"/>
      <c r="J99" s="224">
        <f>ROUND(I99*H99,2)</f>
        <v>0</v>
      </c>
      <c r="K99" s="220" t="s">
        <v>3</v>
      </c>
      <c r="L99" s="225"/>
      <c r="M99" s="226" t="s">
        <v>3</v>
      </c>
      <c r="N99" s="227" t="s">
        <v>46</v>
      </c>
      <c r="O99" s="71"/>
      <c r="P99" s="188">
        <f>O99*H99</f>
        <v>0</v>
      </c>
      <c r="Q99" s="188">
        <v>0</v>
      </c>
      <c r="R99" s="188">
        <f>Q99*H99</f>
        <v>0</v>
      </c>
      <c r="S99" s="188">
        <v>0</v>
      </c>
      <c r="T99" s="189">
        <f>S99*H99</f>
        <v>0</v>
      </c>
      <c r="AR99" s="190" t="s">
        <v>175</v>
      </c>
      <c r="AT99" s="190" t="s">
        <v>171</v>
      </c>
      <c r="AU99" s="190" t="s">
        <v>85</v>
      </c>
      <c r="AY99" s="19" t="s">
        <v>149</v>
      </c>
      <c r="BE99" s="191">
        <f>IF(N99="základní",J99,0)</f>
        <v>0</v>
      </c>
      <c r="BF99" s="191">
        <f>IF(N99="snížená",J99,0)</f>
        <v>0</v>
      </c>
      <c r="BG99" s="191">
        <f>IF(N99="zákl. přenesená",J99,0)</f>
        <v>0</v>
      </c>
      <c r="BH99" s="191">
        <f>IF(N99="sníž. přenesená",J99,0)</f>
        <v>0</v>
      </c>
      <c r="BI99" s="191">
        <f>IF(N99="nulová",J99,0)</f>
        <v>0</v>
      </c>
      <c r="BJ99" s="19" t="s">
        <v>83</v>
      </c>
      <c r="BK99" s="191">
        <f>ROUND(I99*H99,2)</f>
        <v>0</v>
      </c>
      <c r="BL99" s="19" t="s">
        <v>150</v>
      </c>
      <c r="BM99" s="190" t="s">
        <v>1262</v>
      </c>
    </row>
    <row r="100" spans="2:65" s="1" customFormat="1" ht="16.5" customHeight="1">
      <c r="B100" s="178"/>
      <c r="C100" s="218" t="s">
        <v>263</v>
      </c>
      <c r="D100" s="218" t="s">
        <v>171</v>
      </c>
      <c r="E100" s="219" t="s">
        <v>1263</v>
      </c>
      <c r="F100" s="220" t="s">
        <v>1264</v>
      </c>
      <c r="G100" s="221" t="s">
        <v>174</v>
      </c>
      <c r="H100" s="222">
        <v>1</v>
      </c>
      <c r="I100" s="223"/>
      <c r="J100" s="224">
        <f>ROUND(I100*H100,2)</f>
        <v>0</v>
      </c>
      <c r="K100" s="220" t="s">
        <v>3</v>
      </c>
      <c r="L100" s="225"/>
      <c r="M100" s="226" t="s">
        <v>3</v>
      </c>
      <c r="N100" s="227" t="s">
        <v>46</v>
      </c>
      <c r="O100" s="71"/>
      <c r="P100" s="188">
        <f>O100*H100</f>
        <v>0</v>
      </c>
      <c r="Q100" s="188">
        <v>0</v>
      </c>
      <c r="R100" s="188">
        <f>Q100*H100</f>
        <v>0</v>
      </c>
      <c r="S100" s="188">
        <v>0</v>
      </c>
      <c r="T100" s="189">
        <f>S100*H100</f>
        <v>0</v>
      </c>
      <c r="AR100" s="190" t="s">
        <v>175</v>
      </c>
      <c r="AT100" s="190" t="s">
        <v>171</v>
      </c>
      <c r="AU100" s="190" t="s">
        <v>85</v>
      </c>
      <c r="AY100" s="19" t="s">
        <v>149</v>
      </c>
      <c r="BE100" s="191">
        <f>IF(N100="základní",J100,0)</f>
        <v>0</v>
      </c>
      <c r="BF100" s="191">
        <f>IF(N100="snížená",J100,0)</f>
        <v>0</v>
      </c>
      <c r="BG100" s="191">
        <f>IF(N100="zákl. přenesená",J100,0)</f>
        <v>0</v>
      </c>
      <c r="BH100" s="191">
        <f>IF(N100="sníž. přenesená",J100,0)</f>
        <v>0</v>
      </c>
      <c r="BI100" s="191">
        <f>IF(N100="nulová",J100,0)</f>
        <v>0</v>
      </c>
      <c r="BJ100" s="19" t="s">
        <v>83</v>
      </c>
      <c r="BK100" s="191">
        <f>ROUND(I100*H100,2)</f>
        <v>0</v>
      </c>
      <c r="BL100" s="19" t="s">
        <v>150</v>
      </c>
      <c r="BM100" s="190" t="s">
        <v>1265</v>
      </c>
    </row>
    <row r="101" spans="2:65" s="1" customFormat="1" ht="16.5" customHeight="1">
      <c r="B101" s="178"/>
      <c r="C101" s="179" t="s">
        <v>279</v>
      </c>
      <c r="D101" s="179" t="s">
        <v>152</v>
      </c>
      <c r="E101" s="180" t="s">
        <v>1266</v>
      </c>
      <c r="F101" s="181" t="s">
        <v>1267</v>
      </c>
      <c r="G101" s="182" t="s">
        <v>174</v>
      </c>
      <c r="H101" s="183">
        <v>1</v>
      </c>
      <c r="I101" s="184"/>
      <c r="J101" s="185">
        <f>ROUND(I101*H101,2)</f>
        <v>0</v>
      </c>
      <c r="K101" s="181" t="s">
        <v>3</v>
      </c>
      <c r="L101" s="38"/>
      <c r="M101" s="239" t="s">
        <v>3</v>
      </c>
      <c r="N101" s="240" t="s">
        <v>46</v>
      </c>
      <c r="O101" s="241"/>
      <c r="P101" s="242">
        <f>O101*H101</f>
        <v>0</v>
      </c>
      <c r="Q101" s="242">
        <v>0</v>
      </c>
      <c r="R101" s="242">
        <f>Q101*H101</f>
        <v>0</v>
      </c>
      <c r="S101" s="242">
        <v>0</v>
      </c>
      <c r="T101" s="243">
        <f>S101*H101</f>
        <v>0</v>
      </c>
      <c r="AR101" s="190" t="s">
        <v>150</v>
      </c>
      <c r="AT101" s="190" t="s">
        <v>152</v>
      </c>
      <c r="AU101" s="190" t="s">
        <v>85</v>
      </c>
      <c r="AY101" s="19" t="s">
        <v>149</v>
      </c>
      <c r="BE101" s="191">
        <f>IF(N101="základní",J101,0)</f>
        <v>0</v>
      </c>
      <c r="BF101" s="191">
        <f>IF(N101="snížená",J101,0)</f>
        <v>0</v>
      </c>
      <c r="BG101" s="191">
        <f>IF(N101="zákl. přenesená",J101,0)</f>
        <v>0</v>
      </c>
      <c r="BH101" s="191">
        <f>IF(N101="sníž. přenesená",J101,0)</f>
        <v>0</v>
      </c>
      <c r="BI101" s="191">
        <f>IF(N101="nulová",J101,0)</f>
        <v>0</v>
      </c>
      <c r="BJ101" s="19" t="s">
        <v>83</v>
      </c>
      <c r="BK101" s="191">
        <f>ROUND(I101*H101,2)</f>
        <v>0</v>
      </c>
      <c r="BL101" s="19" t="s">
        <v>150</v>
      </c>
      <c r="BM101" s="190" t="s">
        <v>344</v>
      </c>
    </row>
    <row r="102" spans="2:12" s="1" customFormat="1" ht="6.95" customHeight="1">
      <c r="B102" s="54"/>
      <c r="C102" s="55"/>
      <c r="D102" s="55"/>
      <c r="E102" s="55"/>
      <c r="F102" s="55"/>
      <c r="G102" s="55"/>
      <c r="H102" s="55"/>
      <c r="I102" s="140"/>
      <c r="J102" s="55"/>
      <c r="K102" s="55"/>
      <c r="L102" s="38"/>
    </row>
  </sheetData>
  <autoFilter ref="C86:K10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104</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ht="12" customHeight="1">
      <c r="B8" s="22"/>
      <c r="D8" s="32" t="s">
        <v>109</v>
      </c>
      <c r="L8" s="22"/>
    </row>
    <row r="9" spans="2:12" s="1" customFormat="1" ht="16.5" customHeight="1">
      <c r="B9" s="38"/>
      <c r="E9" s="122" t="s">
        <v>959</v>
      </c>
      <c r="F9" s="1"/>
      <c r="G9" s="1"/>
      <c r="H9" s="1"/>
      <c r="I9" s="123"/>
      <c r="L9" s="38"/>
    </row>
    <row r="10" spans="2:12" s="1" customFormat="1" ht="12" customHeight="1">
      <c r="B10" s="38"/>
      <c r="D10" s="32" t="s">
        <v>960</v>
      </c>
      <c r="I10" s="123"/>
      <c r="L10" s="38"/>
    </row>
    <row r="11" spans="2:12" s="1" customFormat="1" ht="36.95" customHeight="1">
      <c r="B11" s="38"/>
      <c r="E11" s="61" t="s">
        <v>1268</v>
      </c>
      <c r="F11" s="1"/>
      <c r="G11" s="1"/>
      <c r="H11" s="1"/>
      <c r="I11" s="123"/>
      <c r="L11" s="38"/>
    </row>
    <row r="12" spans="2:12" s="1" customFormat="1" ht="12">
      <c r="B12" s="38"/>
      <c r="I12" s="123"/>
      <c r="L12" s="38"/>
    </row>
    <row r="13" spans="2:12" s="1" customFormat="1" ht="12" customHeight="1">
      <c r="B13" s="38"/>
      <c r="D13" s="32" t="s">
        <v>19</v>
      </c>
      <c r="F13" s="27" t="s">
        <v>3</v>
      </c>
      <c r="I13" s="124" t="s">
        <v>20</v>
      </c>
      <c r="J13" s="27" t="s">
        <v>3</v>
      </c>
      <c r="L13" s="38"/>
    </row>
    <row r="14" spans="2:12" s="1" customFormat="1" ht="12" customHeight="1">
      <c r="B14" s="38"/>
      <c r="D14" s="32" t="s">
        <v>21</v>
      </c>
      <c r="F14" s="27" t="s">
        <v>22</v>
      </c>
      <c r="I14" s="124" t="s">
        <v>23</v>
      </c>
      <c r="J14" s="63" t="str">
        <f>'Rekapitulace stavby'!AN8</f>
        <v>6. 9. 2019</v>
      </c>
      <c r="L14" s="38"/>
    </row>
    <row r="15" spans="2:12" s="1" customFormat="1" ht="10.8" customHeight="1">
      <c r="B15" s="38"/>
      <c r="I15" s="123"/>
      <c r="L15" s="38"/>
    </row>
    <row r="16" spans="2:12" s="1" customFormat="1" ht="12" customHeight="1">
      <c r="B16" s="38"/>
      <c r="D16" s="32" t="s">
        <v>25</v>
      </c>
      <c r="I16" s="124" t="s">
        <v>26</v>
      </c>
      <c r="J16" s="27" t="s">
        <v>27</v>
      </c>
      <c r="L16" s="38"/>
    </row>
    <row r="17" spans="2:12" s="1" customFormat="1" ht="18" customHeight="1">
      <c r="B17" s="38"/>
      <c r="E17" s="27" t="s">
        <v>28</v>
      </c>
      <c r="I17" s="124" t="s">
        <v>29</v>
      </c>
      <c r="J17" s="27" t="s">
        <v>30</v>
      </c>
      <c r="L17" s="38"/>
    </row>
    <row r="18" spans="2:12" s="1" customFormat="1" ht="6.95" customHeight="1">
      <c r="B18" s="38"/>
      <c r="I18" s="123"/>
      <c r="L18" s="38"/>
    </row>
    <row r="19" spans="2:12" s="1" customFormat="1" ht="12" customHeight="1">
      <c r="B19" s="38"/>
      <c r="D19" s="32" t="s">
        <v>31</v>
      </c>
      <c r="I19" s="124" t="s">
        <v>26</v>
      </c>
      <c r="J19" s="33" t="str">
        <f>'Rekapitulace stavby'!AN13</f>
        <v>Vyplň údaj</v>
      </c>
      <c r="L19" s="38"/>
    </row>
    <row r="20" spans="2:12" s="1" customFormat="1" ht="18" customHeight="1">
      <c r="B20" s="38"/>
      <c r="E20" s="33" t="str">
        <f>'Rekapitulace stavby'!E14</f>
        <v>Vyplň údaj</v>
      </c>
      <c r="F20" s="27"/>
      <c r="G20" s="27"/>
      <c r="H20" s="27"/>
      <c r="I20" s="124" t="s">
        <v>29</v>
      </c>
      <c r="J20" s="33" t="str">
        <f>'Rekapitulace stavby'!AN14</f>
        <v>Vyplň údaj</v>
      </c>
      <c r="L20" s="38"/>
    </row>
    <row r="21" spans="2:12" s="1" customFormat="1" ht="6.95" customHeight="1">
      <c r="B21" s="38"/>
      <c r="I21" s="123"/>
      <c r="L21" s="38"/>
    </row>
    <row r="22" spans="2:12" s="1" customFormat="1" ht="12" customHeight="1">
      <c r="B22" s="38"/>
      <c r="D22" s="32" t="s">
        <v>33</v>
      </c>
      <c r="I22" s="124" t="s">
        <v>26</v>
      </c>
      <c r="J22" s="27" t="s">
        <v>34</v>
      </c>
      <c r="L22" s="38"/>
    </row>
    <row r="23" spans="2:12" s="1" customFormat="1" ht="18" customHeight="1">
      <c r="B23" s="38"/>
      <c r="E23" s="27" t="s">
        <v>35</v>
      </c>
      <c r="I23" s="124" t="s">
        <v>29</v>
      </c>
      <c r="J23" s="27" t="s">
        <v>3</v>
      </c>
      <c r="L23" s="38"/>
    </row>
    <row r="24" spans="2:12" s="1" customFormat="1" ht="6.95" customHeight="1">
      <c r="B24" s="38"/>
      <c r="I24" s="123"/>
      <c r="L24" s="38"/>
    </row>
    <row r="25" spans="2:12" s="1" customFormat="1" ht="12" customHeight="1">
      <c r="B25" s="38"/>
      <c r="D25" s="32" t="s">
        <v>37</v>
      </c>
      <c r="I25" s="124" t="s">
        <v>26</v>
      </c>
      <c r="J25" s="27" t="str">
        <f>IF('Rekapitulace stavby'!AN19="","",'Rekapitulace stavby'!AN19)</f>
        <v/>
      </c>
      <c r="L25" s="38"/>
    </row>
    <row r="26" spans="2:12" s="1" customFormat="1" ht="18" customHeight="1">
      <c r="B26" s="38"/>
      <c r="E26" s="27" t="str">
        <f>IF('Rekapitulace stavby'!E20="","",'Rekapitulace stavby'!E20)</f>
        <v xml:space="preserve"> </v>
      </c>
      <c r="I26" s="124" t="s">
        <v>29</v>
      </c>
      <c r="J26" s="27" t="str">
        <f>IF('Rekapitulace stavby'!AN20="","",'Rekapitulace stavby'!AN20)</f>
        <v/>
      </c>
      <c r="L26" s="38"/>
    </row>
    <row r="27" spans="2:12" s="1" customFormat="1" ht="6.95" customHeight="1">
      <c r="B27" s="38"/>
      <c r="I27" s="123"/>
      <c r="L27" s="38"/>
    </row>
    <row r="28" spans="2:12" s="1" customFormat="1" ht="12" customHeight="1">
      <c r="B28" s="38"/>
      <c r="D28" s="32" t="s">
        <v>39</v>
      </c>
      <c r="I28" s="123"/>
      <c r="L28" s="38"/>
    </row>
    <row r="29" spans="2:12" s="7" customFormat="1" ht="51" customHeight="1">
      <c r="B29" s="125"/>
      <c r="E29" s="36" t="s">
        <v>40</v>
      </c>
      <c r="F29" s="36"/>
      <c r="G29" s="36"/>
      <c r="H29" s="36"/>
      <c r="I29" s="126"/>
      <c r="L29" s="125"/>
    </row>
    <row r="30" spans="2:12" s="1" customFormat="1" ht="6.95" customHeight="1">
      <c r="B30" s="38"/>
      <c r="I30" s="123"/>
      <c r="L30" s="38"/>
    </row>
    <row r="31" spans="2:12" s="1" customFormat="1" ht="6.95" customHeight="1">
      <c r="B31" s="38"/>
      <c r="D31" s="67"/>
      <c r="E31" s="67"/>
      <c r="F31" s="67"/>
      <c r="G31" s="67"/>
      <c r="H31" s="67"/>
      <c r="I31" s="127"/>
      <c r="J31" s="67"/>
      <c r="K31" s="67"/>
      <c r="L31" s="38"/>
    </row>
    <row r="32" spans="2:12" s="1" customFormat="1" ht="25.4" customHeight="1">
      <c r="B32" s="38"/>
      <c r="D32" s="128" t="s">
        <v>41</v>
      </c>
      <c r="I32" s="123"/>
      <c r="J32" s="87">
        <f>ROUND(J87,2)</f>
        <v>0</v>
      </c>
      <c r="L32" s="38"/>
    </row>
    <row r="33" spans="2:12" s="1" customFormat="1" ht="6.95" customHeight="1">
      <c r="B33" s="38"/>
      <c r="D33" s="67"/>
      <c r="E33" s="67"/>
      <c r="F33" s="67"/>
      <c r="G33" s="67"/>
      <c r="H33" s="67"/>
      <c r="I33" s="127"/>
      <c r="J33" s="67"/>
      <c r="K33" s="67"/>
      <c r="L33" s="38"/>
    </row>
    <row r="34" spans="2:12" s="1" customFormat="1" ht="14.4" customHeight="1">
      <c r="B34" s="38"/>
      <c r="F34" s="42" t="s">
        <v>43</v>
      </c>
      <c r="I34" s="129" t="s">
        <v>42</v>
      </c>
      <c r="J34" s="42" t="s">
        <v>44</v>
      </c>
      <c r="L34" s="38"/>
    </row>
    <row r="35" spans="2:12" s="1" customFormat="1" ht="14.4" customHeight="1">
      <c r="B35" s="38"/>
      <c r="D35" s="130" t="s">
        <v>45</v>
      </c>
      <c r="E35" s="32" t="s">
        <v>46</v>
      </c>
      <c r="F35" s="131">
        <f>ROUND((SUM(BE87:BE92)),2)</f>
        <v>0</v>
      </c>
      <c r="I35" s="132">
        <v>0.21</v>
      </c>
      <c r="J35" s="131">
        <f>ROUND(((SUM(BE87:BE92))*I35),2)</f>
        <v>0</v>
      </c>
      <c r="L35" s="38"/>
    </row>
    <row r="36" spans="2:12" s="1" customFormat="1" ht="14.4" customHeight="1">
      <c r="B36" s="38"/>
      <c r="E36" s="32" t="s">
        <v>47</v>
      </c>
      <c r="F36" s="131">
        <f>ROUND((SUM(BF87:BF92)),2)</f>
        <v>0</v>
      </c>
      <c r="I36" s="132">
        <v>0.15</v>
      </c>
      <c r="J36" s="131">
        <f>ROUND(((SUM(BF87:BF92))*I36),2)</f>
        <v>0</v>
      </c>
      <c r="L36" s="38"/>
    </row>
    <row r="37" spans="2:12" s="1" customFormat="1" ht="14.4" customHeight="1" hidden="1">
      <c r="B37" s="38"/>
      <c r="E37" s="32" t="s">
        <v>48</v>
      </c>
      <c r="F37" s="131">
        <f>ROUND((SUM(BG87:BG92)),2)</f>
        <v>0</v>
      </c>
      <c r="I37" s="132">
        <v>0.21</v>
      </c>
      <c r="J37" s="131">
        <f>0</f>
        <v>0</v>
      </c>
      <c r="L37" s="38"/>
    </row>
    <row r="38" spans="2:12" s="1" customFormat="1" ht="14.4" customHeight="1" hidden="1">
      <c r="B38" s="38"/>
      <c r="E38" s="32" t="s">
        <v>49</v>
      </c>
      <c r="F38" s="131">
        <f>ROUND((SUM(BH87:BH92)),2)</f>
        <v>0</v>
      </c>
      <c r="I38" s="132">
        <v>0.15</v>
      </c>
      <c r="J38" s="131">
        <f>0</f>
        <v>0</v>
      </c>
      <c r="L38" s="38"/>
    </row>
    <row r="39" spans="2:12" s="1" customFormat="1" ht="14.4" customHeight="1" hidden="1">
      <c r="B39" s="38"/>
      <c r="E39" s="32" t="s">
        <v>50</v>
      </c>
      <c r="F39" s="131">
        <f>ROUND((SUM(BI87:BI92)),2)</f>
        <v>0</v>
      </c>
      <c r="I39" s="132">
        <v>0</v>
      </c>
      <c r="J39" s="131">
        <f>0</f>
        <v>0</v>
      </c>
      <c r="L39" s="38"/>
    </row>
    <row r="40" spans="2:12" s="1" customFormat="1" ht="6.95" customHeight="1">
      <c r="B40" s="38"/>
      <c r="I40" s="123"/>
      <c r="L40" s="38"/>
    </row>
    <row r="41" spans="2:12" s="1" customFormat="1" ht="25.4" customHeight="1">
      <c r="B41" s="38"/>
      <c r="C41" s="133"/>
      <c r="D41" s="134" t="s">
        <v>51</v>
      </c>
      <c r="E41" s="75"/>
      <c r="F41" s="75"/>
      <c r="G41" s="135" t="s">
        <v>52</v>
      </c>
      <c r="H41" s="136" t="s">
        <v>53</v>
      </c>
      <c r="I41" s="137"/>
      <c r="J41" s="138">
        <f>SUM(J32:J39)</f>
        <v>0</v>
      </c>
      <c r="K41" s="139"/>
      <c r="L41" s="38"/>
    </row>
    <row r="42" spans="2:12" s="1" customFormat="1" ht="14.4" customHeight="1">
      <c r="B42" s="54"/>
      <c r="C42" s="55"/>
      <c r="D42" s="55"/>
      <c r="E42" s="55"/>
      <c r="F42" s="55"/>
      <c r="G42" s="55"/>
      <c r="H42" s="55"/>
      <c r="I42" s="140"/>
      <c r="J42" s="55"/>
      <c r="K42" s="55"/>
      <c r="L42" s="38"/>
    </row>
    <row r="46" spans="2:12" s="1" customFormat="1" ht="6.95" customHeight="1">
      <c r="B46" s="56"/>
      <c r="C46" s="57"/>
      <c r="D46" s="57"/>
      <c r="E46" s="57"/>
      <c r="F46" s="57"/>
      <c r="G46" s="57"/>
      <c r="H46" s="57"/>
      <c r="I46" s="141"/>
      <c r="J46" s="57"/>
      <c r="K46" s="57"/>
      <c r="L46" s="38"/>
    </row>
    <row r="47" spans="2:12" s="1" customFormat="1" ht="24.95" customHeight="1">
      <c r="B47" s="38"/>
      <c r="C47" s="23" t="s">
        <v>111</v>
      </c>
      <c r="I47" s="123"/>
      <c r="L47" s="38"/>
    </row>
    <row r="48" spans="2:12" s="1" customFormat="1" ht="6.95" customHeight="1">
      <c r="B48" s="38"/>
      <c r="I48" s="123"/>
      <c r="L48" s="38"/>
    </row>
    <row r="49" spans="2:12" s="1" customFormat="1" ht="12" customHeight="1">
      <c r="B49" s="38"/>
      <c r="C49" s="32" t="s">
        <v>17</v>
      </c>
      <c r="I49" s="123"/>
      <c r="L49" s="38"/>
    </row>
    <row r="50" spans="2:12" s="1" customFormat="1" ht="16.5" customHeight="1">
      <c r="B50" s="38"/>
      <c r="E50" s="122" t="str">
        <f>E7</f>
        <v>REALIZACE WC PRO VEŘEJNOST - MUZEUM ČESKÉHO VENKOVA - ZÁMEK KAČINA</v>
      </c>
      <c r="F50" s="32"/>
      <c r="G50" s="32"/>
      <c r="H50" s="32"/>
      <c r="I50" s="123"/>
      <c r="L50" s="38"/>
    </row>
    <row r="51" spans="2:12" ht="12" customHeight="1">
      <c r="B51" s="22"/>
      <c r="C51" s="32" t="s">
        <v>109</v>
      </c>
      <c r="L51" s="22"/>
    </row>
    <row r="52" spans="2:12" s="1" customFormat="1" ht="16.5" customHeight="1">
      <c r="B52" s="38"/>
      <c r="E52" s="122" t="s">
        <v>959</v>
      </c>
      <c r="F52" s="1"/>
      <c r="G52" s="1"/>
      <c r="H52" s="1"/>
      <c r="I52" s="123"/>
      <c r="L52" s="38"/>
    </row>
    <row r="53" spans="2:12" s="1" customFormat="1" ht="12" customHeight="1">
      <c r="B53" s="38"/>
      <c r="C53" s="32" t="s">
        <v>960</v>
      </c>
      <c r="I53" s="123"/>
      <c r="L53" s="38"/>
    </row>
    <row r="54" spans="2:12" s="1" customFormat="1" ht="16.5" customHeight="1">
      <c r="B54" s="38"/>
      <c r="E54" s="61" t="str">
        <f>E11</f>
        <v>D.1.4.5 - VYTÁPĚNÍ</v>
      </c>
      <c r="F54" s="1"/>
      <c r="G54" s="1"/>
      <c r="H54" s="1"/>
      <c r="I54" s="123"/>
      <c r="L54" s="38"/>
    </row>
    <row r="55" spans="2:12" s="1" customFormat="1" ht="6.95" customHeight="1">
      <c r="B55" s="38"/>
      <c r="I55" s="123"/>
      <c r="L55" s="38"/>
    </row>
    <row r="56" spans="2:12" s="1" customFormat="1" ht="12" customHeight="1">
      <c r="B56" s="38"/>
      <c r="C56" s="32" t="s">
        <v>21</v>
      </c>
      <c r="F56" s="27" t="str">
        <f>F14</f>
        <v>ZÁMEK KAČINA – 1. PP</v>
      </c>
      <c r="I56" s="124" t="s">
        <v>23</v>
      </c>
      <c r="J56" s="63" t="str">
        <f>IF(J14="","",J14)</f>
        <v>6. 9. 2019</v>
      </c>
      <c r="L56" s="38"/>
    </row>
    <row r="57" spans="2:12" s="1" customFormat="1" ht="6.95" customHeight="1">
      <c r="B57" s="38"/>
      <c r="I57" s="123"/>
      <c r="L57" s="38"/>
    </row>
    <row r="58" spans="2:12" s="1" customFormat="1" ht="43.05" customHeight="1">
      <c r="B58" s="38"/>
      <c r="C58" s="32" t="s">
        <v>25</v>
      </c>
      <c r="F58" s="27" t="str">
        <f>E17</f>
        <v>NÁRODNÍ ZEMĚDĚLSKÉ MUZEUM,KOSTELNÍ 44,PRAHA 7</v>
      </c>
      <c r="I58" s="124" t="s">
        <v>33</v>
      </c>
      <c r="J58" s="36" t="str">
        <f>E23</f>
        <v>ARCH TECH, K Noskovně 148, 164 00 Praha 6</v>
      </c>
      <c r="L58" s="38"/>
    </row>
    <row r="59" spans="2:12" s="1" customFormat="1" ht="15.15" customHeight="1">
      <c r="B59" s="38"/>
      <c r="C59" s="32" t="s">
        <v>31</v>
      </c>
      <c r="F59" s="27" t="str">
        <f>IF(E20="","",E20)</f>
        <v>Vyplň údaj</v>
      </c>
      <c r="I59" s="124" t="s">
        <v>37</v>
      </c>
      <c r="J59" s="36" t="str">
        <f>E26</f>
        <v xml:space="preserve"> </v>
      </c>
      <c r="L59" s="38"/>
    </row>
    <row r="60" spans="2:12" s="1" customFormat="1" ht="10.3" customHeight="1">
      <c r="B60" s="38"/>
      <c r="I60" s="123"/>
      <c r="L60" s="38"/>
    </row>
    <row r="61" spans="2:12" s="1" customFormat="1" ht="29.25" customHeight="1">
      <c r="B61" s="38"/>
      <c r="C61" s="142" t="s">
        <v>112</v>
      </c>
      <c r="D61" s="133"/>
      <c r="E61" s="133"/>
      <c r="F61" s="133"/>
      <c r="G61" s="133"/>
      <c r="H61" s="133"/>
      <c r="I61" s="143"/>
      <c r="J61" s="144" t="s">
        <v>113</v>
      </c>
      <c r="K61" s="133"/>
      <c r="L61" s="38"/>
    </row>
    <row r="62" spans="2:12" s="1" customFormat="1" ht="10.3" customHeight="1">
      <c r="B62" s="38"/>
      <c r="I62" s="123"/>
      <c r="L62" s="38"/>
    </row>
    <row r="63" spans="2:47" s="1" customFormat="1" ht="22.8" customHeight="1">
      <c r="B63" s="38"/>
      <c r="C63" s="145" t="s">
        <v>73</v>
      </c>
      <c r="I63" s="123"/>
      <c r="J63" s="87">
        <f>J87</f>
        <v>0</v>
      </c>
      <c r="L63" s="38"/>
      <c r="AU63" s="19" t="s">
        <v>114</v>
      </c>
    </row>
    <row r="64" spans="2:12" s="8" customFormat="1" ht="24.95" customHeight="1">
      <c r="B64" s="146"/>
      <c r="D64" s="147" t="s">
        <v>122</v>
      </c>
      <c r="E64" s="148"/>
      <c r="F64" s="148"/>
      <c r="G64" s="148"/>
      <c r="H64" s="148"/>
      <c r="I64" s="149"/>
      <c r="J64" s="150">
        <f>J88</f>
        <v>0</v>
      </c>
      <c r="L64" s="146"/>
    </row>
    <row r="65" spans="2:12" s="9" customFormat="1" ht="19.9" customHeight="1">
      <c r="B65" s="151"/>
      <c r="D65" s="152" t="s">
        <v>1269</v>
      </c>
      <c r="E65" s="153"/>
      <c r="F65" s="153"/>
      <c r="G65" s="153"/>
      <c r="H65" s="153"/>
      <c r="I65" s="154"/>
      <c r="J65" s="155">
        <f>J89</f>
        <v>0</v>
      </c>
      <c r="L65" s="151"/>
    </row>
    <row r="66" spans="2:12" s="1" customFormat="1" ht="21.8" customHeight="1">
      <c r="B66" s="38"/>
      <c r="I66" s="123"/>
      <c r="L66" s="38"/>
    </row>
    <row r="67" spans="2:12" s="1" customFormat="1" ht="6.95" customHeight="1">
      <c r="B67" s="54"/>
      <c r="C67" s="55"/>
      <c r="D67" s="55"/>
      <c r="E67" s="55"/>
      <c r="F67" s="55"/>
      <c r="G67" s="55"/>
      <c r="H67" s="55"/>
      <c r="I67" s="140"/>
      <c r="J67" s="55"/>
      <c r="K67" s="55"/>
      <c r="L67" s="38"/>
    </row>
    <row r="71" spans="2:12" s="1" customFormat="1" ht="6.95" customHeight="1">
      <c r="B71" s="56"/>
      <c r="C71" s="57"/>
      <c r="D71" s="57"/>
      <c r="E71" s="57"/>
      <c r="F71" s="57"/>
      <c r="G71" s="57"/>
      <c r="H71" s="57"/>
      <c r="I71" s="141"/>
      <c r="J71" s="57"/>
      <c r="K71" s="57"/>
      <c r="L71" s="38"/>
    </row>
    <row r="72" spans="2:12" s="1" customFormat="1" ht="24.95" customHeight="1">
      <c r="B72" s="38"/>
      <c r="C72" s="23" t="s">
        <v>134</v>
      </c>
      <c r="I72" s="123"/>
      <c r="L72" s="38"/>
    </row>
    <row r="73" spans="2:12" s="1" customFormat="1" ht="6.95" customHeight="1">
      <c r="B73" s="38"/>
      <c r="I73" s="123"/>
      <c r="L73" s="38"/>
    </row>
    <row r="74" spans="2:12" s="1" customFormat="1" ht="12" customHeight="1">
      <c r="B74" s="38"/>
      <c r="C74" s="32" t="s">
        <v>17</v>
      </c>
      <c r="I74" s="123"/>
      <c r="L74" s="38"/>
    </row>
    <row r="75" spans="2:12" s="1" customFormat="1" ht="16.5" customHeight="1">
      <c r="B75" s="38"/>
      <c r="E75" s="122" t="str">
        <f>E7</f>
        <v>REALIZACE WC PRO VEŘEJNOST - MUZEUM ČESKÉHO VENKOVA - ZÁMEK KAČINA</v>
      </c>
      <c r="F75" s="32"/>
      <c r="G75" s="32"/>
      <c r="H75" s="32"/>
      <c r="I75" s="123"/>
      <c r="L75" s="38"/>
    </row>
    <row r="76" spans="2:12" ht="12" customHeight="1">
      <c r="B76" s="22"/>
      <c r="C76" s="32" t="s">
        <v>109</v>
      </c>
      <c r="L76" s="22"/>
    </row>
    <row r="77" spans="2:12" s="1" customFormat="1" ht="16.5" customHeight="1">
      <c r="B77" s="38"/>
      <c r="E77" s="122" t="s">
        <v>959</v>
      </c>
      <c r="F77" s="1"/>
      <c r="G77" s="1"/>
      <c r="H77" s="1"/>
      <c r="I77" s="123"/>
      <c r="L77" s="38"/>
    </row>
    <row r="78" spans="2:12" s="1" customFormat="1" ht="12" customHeight="1">
      <c r="B78" s="38"/>
      <c r="C78" s="32" t="s">
        <v>960</v>
      </c>
      <c r="I78" s="123"/>
      <c r="L78" s="38"/>
    </row>
    <row r="79" spans="2:12" s="1" customFormat="1" ht="16.5" customHeight="1">
      <c r="B79" s="38"/>
      <c r="E79" s="61" t="str">
        <f>E11</f>
        <v>D.1.4.5 - VYTÁPĚNÍ</v>
      </c>
      <c r="F79" s="1"/>
      <c r="G79" s="1"/>
      <c r="H79" s="1"/>
      <c r="I79" s="123"/>
      <c r="L79" s="38"/>
    </row>
    <row r="80" spans="2:12" s="1" customFormat="1" ht="6.95" customHeight="1">
      <c r="B80" s="38"/>
      <c r="I80" s="123"/>
      <c r="L80" s="38"/>
    </row>
    <row r="81" spans="2:12" s="1" customFormat="1" ht="12" customHeight="1">
      <c r="B81" s="38"/>
      <c r="C81" s="32" t="s">
        <v>21</v>
      </c>
      <c r="F81" s="27" t="str">
        <f>F14</f>
        <v>ZÁMEK KAČINA – 1. PP</v>
      </c>
      <c r="I81" s="124" t="s">
        <v>23</v>
      </c>
      <c r="J81" s="63" t="str">
        <f>IF(J14="","",J14)</f>
        <v>6. 9. 2019</v>
      </c>
      <c r="L81" s="38"/>
    </row>
    <row r="82" spans="2:12" s="1" customFormat="1" ht="6.95" customHeight="1">
      <c r="B82" s="38"/>
      <c r="I82" s="123"/>
      <c r="L82" s="38"/>
    </row>
    <row r="83" spans="2:12" s="1" customFormat="1" ht="43.05" customHeight="1">
      <c r="B83" s="38"/>
      <c r="C83" s="32" t="s">
        <v>25</v>
      </c>
      <c r="F83" s="27" t="str">
        <f>E17</f>
        <v>NÁRODNÍ ZEMĚDĚLSKÉ MUZEUM,KOSTELNÍ 44,PRAHA 7</v>
      </c>
      <c r="I83" s="124" t="s">
        <v>33</v>
      </c>
      <c r="J83" s="36" t="str">
        <f>E23</f>
        <v>ARCH TECH, K Noskovně 148, 164 00 Praha 6</v>
      </c>
      <c r="L83" s="38"/>
    </row>
    <row r="84" spans="2:12" s="1" customFormat="1" ht="15.15" customHeight="1">
      <c r="B84" s="38"/>
      <c r="C84" s="32" t="s">
        <v>31</v>
      </c>
      <c r="F84" s="27" t="str">
        <f>IF(E20="","",E20)</f>
        <v>Vyplň údaj</v>
      </c>
      <c r="I84" s="124" t="s">
        <v>37</v>
      </c>
      <c r="J84" s="36" t="str">
        <f>E26</f>
        <v xml:space="preserve"> </v>
      </c>
      <c r="L84" s="38"/>
    </row>
    <row r="85" spans="2:12" s="1" customFormat="1" ht="10.3" customHeight="1">
      <c r="B85" s="38"/>
      <c r="I85" s="123"/>
      <c r="L85" s="38"/>
    </row>
    <row r="86" spans="2:20" s="10" customFormat="1" ht="29.25" customHeight="1">
      <c r="B86" s="156"/>
      <c r="C86" s="157" t="s">
        <v>135</v>
      </c>
      <c r="D86" s="158" t="s">
        <v>60</v>
      </c>
      <c r="E86" s="158" t="s">
        <v>56</v>
      </c>
      <c r="F86" s="158" t="s">
        <v>57</v>
      </c>
      <c r="G86" s="158" t="s">
        <v>136</v>
      </c>
      <c r="H86" s="158" t="s">
        <v>137</v>
      </c>
      <c r="I86" s="159" t="s">
        <v>138</v>
      </c>
      <c r="J86" s="158" t="s">
        <v>113</v>
      </c>
      <c r="K86" s="160" t="s">
        <v>139</v>
      </c>
      <c r="L86" s="156"/>
      <c r="M86" s="79" t="s">
        <v>3</v>
      </c>
      <c r="N86" s="80" t="s">
        <v>45</v>
      </c>
      <c r="O86" s="80" t="s">
        <v>140</v>
      </c>
      <c r="P86" s="80" t="s">
        <v>141</v>
      </c>
      <c r="Q86" s="80" t="s">
        <v>142</v>
      </c>
      <c r="R86" s="80" t="s">
        <v>143</v>
      </c>
      <c r="S86" s="80" t="s">
        <v>144</v>
      </c>
      <c r="T86" s="81" t="s">
        <v>145</v>
      </c>
    </row>
    <row r="87" spans="2:63" s="1" customFormat="1" ht="22.8" customHeight="1">
      <c r="B87" s="38"/>
      <c r="C87" s="84" t="s">
        <v>146</v>
      </c>
      <c r="I87" s="123"/>
      <c r="J87" s="161">
        <f>BK87</f>
        <v>0</v>
      </c>
      <c r="L87" s="38"/>
      <c r="M87" s="82"/>
      <c r="N87" s="67"/>
      <c r="O87" s="67"/>
      <c r="P87" s="162">
        <f>P88</f>
        <v>0</v>
      </c>
      <c r="Q87" s="67"/>
      <c r="R87" s="162">
        <f>R88</f>
        <v>0</v>
      </c>
      <c r="S87" s="67"/>
      <c r="T87" s="163">
        <f>T88</f>
        <v>0</v>
      </c>
      <c r="AT87" s="19" t="s">
        <v>74</v>
      </c>
      <c r="AU87" s="19" t="s">
        <v>114</v>
      </c>
      <c r="BK87" s="164">
        <f>BK88</f>
        <v>0</v>
      </c>
    </row>
    <row r="88" spans="2:63" s="11" customFormat="1" ht="25.9" customHeight="1">
      <c r="B88" s="165"/>
      <c r="D88" s="166" t="s">
        <v>74</v>
      </c>
      <c r="E88" s="167" t="s">
        <v>462</v>
      </c>
      <c r="F88" s="167" t="s">
        <v>463</v>
      </c>
      <c r="I88" s="168"/>
      <c r="J88" s="169">
        <f>BK88</f>
        <v>0</v>
      </c>
      <c r="L88" s="165"/>
      <c r="M88" s="170"/>
      <c r="N88" s="171"/>
      <c r="O88" s="171"/>
      <c r="P88" s="172">
        <f>P89</f>
        <v>0</v>
      </c>
      <c r="Q88" s="171"/>
      <c r="R88" s="172">
        <f>R89</f>
        <v>0</v>
      </c>
      <c r="S88" s="171"/>
      <c r="T88" s="173">
        <f>T89</f>
        <v>0</v>
      </c>
      <c r="AR88" s="166" t="s">
        <v>85</v>
      </c>
      <c r="AT88" s="174" t="s">
        <v>74</v>
      </c>
      <c r="AU88" s="174" t="s">
        <v>75</v>
      </c>
      <c r="AY88" s="166" t="s">
        <v>149</v>
      </c>
      <c r="BK88" s="175">
        <f>BK89</f>
        <v>0</v>
      </c>
    </row>
    <row r="89" spans="2:63" s="11" customFormat="1" ht="22.8" customHeight="1">
      <c r="B89" s="165"/>
      <c r="D89" s="166" t="s">
        <v>74</v>
      </c>
      <c r="E89" s="176" t="s">
        <v>1270</v>
      </c>
      <c r="F89" s="176" t="s">
        <v>1271</v>
      </c>
      <c r="I89" s="168"/>
      <c r="J89" s="177">
        <f>BK89</f>
        <v>0</v>
      </c>
      <c r="L89" s="165"/>
      <c r="M89" s="170"/>
      <c r="N89" s="171"/>
      <c r="O89" s="171"/>
      <c r="P89" s="172">
        <f>SUM(P90:P92)</f>
        <v>0</v>
      </c>
      <c r="Q89" s="171"/>
      <c r="R89" s="172">
        <f>SUM(R90:R92)</f>
        <v>0</v>
      </c>
      <c r="S89" s="171"/>
      <c r="T89" s="173">
        <f>SUM(T90:T92)</f>
        <v>0</v>
      </c>
      <c r="AR89" s="166" t="s">
        <v>85</v>
      </c>
      <c r="AT89" s="174" t="s">
        <v>74</v>
      </c>
      <c r="AU89" s="174" t="s">
        <v>83</v>
      </c>
      <c r="AY89" s="166" t="s">
        <v>149</v>
      </c>
      <c r="BK89" s="175">
        <f>SUM(BK90:BK92)</f>
        <v>0</v>
      </c>
    </row>
    <row r="90" spans="2:65" s="1" customFormat="1" ht="16.5" customHeight="1">
      <c r="B90" s="178"/>
      <c r="C90" s="179" t="s">
        <v>83</v>
      </c>
      <c r="D90" s="179" t="s">
        <v>152</v>
      </c>
      <c r="E90" s="180" t="s">
        <v>1272</v>
      </c>
      <c r="F90" s="181" t="s">
        <v>1273</v>
      </c>
      <c r="G90" s="182" t="s">
        <v>174</v>
      </c>
      <c r="H90" s="183">
        <v>3</v>
      </c>
      <c r="I90" s="184"/>
      <c r="J90" s="185">
        <f>ROUND(I90*H90,2)</f>
        <v>0</v>
      </c>
      <c r="K90" s="181" t="s">
        <v>3</v>
      </c>
      <c r="L90" s="38"/>
      <c r="M90" s="186" t="s">
        <v>3</v>
      </c>
      <c r="N90" s="187" t="s">
        <v>46</v>
      </c>
      <c r="O90" s="71"/>
      <c r="P90" s="188">
        <f>O90*H90</f>
        <v>0</v>
      </c>
      <c r="Q90" s="188">
        <v>0</v>
      </c>
      <c r="R90" s="188">
        <f>Q90*H90</f>
        <v>0</v>
      </c>
      <c r="S90" s="188">
        <v>0</v>
      </c>
      <c r="T90" s="189">
        <f>S90*H90</f>
        <v>0</v>
      </c>
      <c r="AR90" s="190" t="s">
        <v>295</v>
      </c>
      <c r="AT90" s="190" t="s">
        <v>152</v>
      </c>
      <c r="AU90" s="190" t="s">
        <v>85</v>
      </c>
      <c r="AY90" s="19" t="s">
        <v>149</v>
      </c>
      <c r="BE90" s="191">
        <f>IF(N90="základní",J90,0)</f>
        <v>0</v>
      </c>
      <c r="BF90" s="191">
        <f>IF(N90="snížená",J90,0)</f>
        <v>0</v>
      </c>
      <c r="BG90" s="191">
        <f>IF(N90="zákl. přenesená",J90,0)</f>
        <v>0</v>
      </c>
      <c r="BH90" s="191">
        <f>IF(N90="sníž. přenesená",J90,0)</f>
        <v>0</v>
      </c>
      <c r="BI90" s="191">
        <f>IF(N90="nulová",J90,0)</f>
        <v>0</v>
      </c>
      <c r="BJ90" s="19" t="s">
        <v>83</v>
      </c>
      <c r="BK90" s="191">
        <f>ROUND(I90*H90,2)</f>
        <v>0</v>
      </c>
      <c r="BL90" s="19" t="s">
        <v>295</v>
      </c>
      <c r="BM90" s="190" t="s">
        <v>1274</v>
      </c>
    </row>
    <row r="91" spans="2:65" s="1" customFormat="1" ht="16.5" customHeight="1">
      <c r="B91" s="178"/>
      <c r="C91" s="179" t="s">
        <v>85</v>
      </c>
      <c r="D91" s="179" t="s">
        <v>152</v>
      </c>
      <c r="E91" s="180" t="s">
        <v>1275</v>
      </c>
      <c r="F91" s="181" t="s">
        <v>1276</v>
      </c>
      <c r="G91" s="182" t="s">
        <v>174</v>
      </c>
      <c r="H91" s="183">
        <v>2</v>
      </c>
      <c r="I91" s="184"/>
      <c r="J91" s="185">
        <f>ROUND(I91*H91,2)</f>
        <v>0</v>
      </c>
      <c r="K91" s="181" t="s">
        <v>3</v>
      </c>
      <c r="L91" s="38"/>
      <c r="M91" s="186" t="s">
        <v>3</v>
      </c>
      <c r="N91" s="187" t="s">
        <v>46</v>
      </c>
      <c r="O91" s="71"/>
      <c r="P91" s="188">
        <f>O91*H91</f>
        <v>0</v>
      </c>
      <c r="Q91" s="188">
        <v>0</v>
      </c>
      <c r="R91" s="188">
        <f>Q91*H91</f>
        <v>0</v>
      </c>
      <c r="S91" s="188">
        <v>0</v>
      </c>
      <c r="T91" s="189">
        <f>S91*H91</f>
        <v>0</v>
      </c>
      <c r="AR91" s="190" t="s">
        <v>295</v>
      </c>
      <c r="AT91" s="190" t="s">
        <v>152</v>
      </c>
      <c r="AU91" s="190" t="s">
        <v>85</v>
      </c>
      <c r="AY91" s="19" t="s">
        <v>149</v>
      </c>
      <c r="BE91" s="191">
        <f>IF(N91="základní",J91,0)</f>
        <v>0</v>
      </c>
      <c r="BF91" s="191">
        <f>IF(N91="snížená",J91,0)</f>
        <v>0</v>
      </c>
      <c r="BG91" s="191">
        <f>IF(N91="zákl. přenesená",J91,0)</f>
        <v>0</v>
      </c>
      <c r="BH91" s="191">
        <f>IF(N91="sníž. přenesená",J91,0)</f>
        <v>0</v>
      </c>
      <c r="BI91" s="191">
        <f>IF(N91="nulová",J91,0)</f>
        <v>0</v>
      </c>
      <c r="BJ91" s="19" t="s">
        <v>83</v>
      </c>
      <c r="BK91" s="191">
        <f>ROUND(I91*H91,2)</f>
        <v>0</v>
      </c>
      <c r="BL91" s="19" t="s">
        <v>295</v>
      </c>
      <c r="BM91" s="190" t="s">
        <v>1277</v>
      </c>
    </row>
    <row r="92" spans="2:65" s="1" customFormat="1" ht="16.5" customHeight="1">
      <c r="B92" s="178"/>
      <c r="C92" s="179" t="s">
        <v>179</v>
      </c>
      <c r="D92" s="179" t="s">
        <v>152</v>
      </c>
      <c r="E92" s="180" t="s">
        <v>1278</v>
      </c>
      <c r="F92" s="181" t="s">
        <v>1279</v>
      </c>
      <c r="G92" s="182" t="s">
        <v>174</v>
      </c>
      <c r="H92" s="183">
        <v>1</v>
      </c>
      <c r="I92" s="184"/>
      <c r="J92" s="185">
        <f>ROUND(I92*H92,2)</f>
        <v>0</v>
      </c>
      <c r="K92" s="181" t="s">
        <v>3</v>
      </c>
      <c r="L92" s="38"/>
      <c r="M92" s="239" t="s">
        <v>3</v>
      </c>
      <c r="N92" s="240" t="s">
        <v>46</v>
      </c>
      <c r="O92" s="241"/>
      <c r="P92" s="242">
        <f>O92*H92</f>
        <v>0</v>
      </c>
      <c r="Q92" s="242">
        <v>0</v>
      </c>
      <c r="R92" s="242">
        <f>Q92*H92</f>
        <v>0</v>
      </c>
      <c r="S92" s="242">
        <v>0</v>
      </c>
      <c r="T92" s="243">
        <f>S92*H92</f>
        <v>0</v>
      </c>
      <c r="AR92" s="190" t="s">
        <v>295</v>
      </c>
      <c r="AT92" s="190" t="s">
        <v>152</v>
      </c>
      <c r="AU92" s="190" t="s">
        <v>85</v>
      </c>
      <c r="AY92" s="19" t="s">
        <v>149</v>
      </c>
      <c r="BE92" s="191">
        <f>IF(N92="základní",J92,0)</f>
        <v>0</v>
      </c>
      <c r="BF92" s="191">
        <f>IF(N92="snížená",J92,0)</f>
        <v>0</v>
      </c>
      <c r="BG92" s="191">
        <f>IF(N92="zákl. přenesená",J92,0)</f>
        <v>0</v>
      </c>
      <c r="BH92" s="191">
        <f>IF(N92="sníž. přenesená",J92,0)</f>
        <v>0</v>
      </c>
      <c r="BI92" s="191">
        <f>IF(N92="nulová",J92,0)</f>
        <v>0</v>
      </c>
      <c r="BJ92" s="19" t="s">
        <v>83</v>
      </c>
      <c r="BK92" s="191">
        <f>ROUND(I92*H92,2)</f>
        <v>0</v>
      </c>
      <c r="BL92" s="19" t="s">
        <v>295</v>
      </c>
      <c r="BM92" s="190" t="s">
        <v>1280</v>
      </c>
    </row>
    <row r="93" spans="2:12" s="1" customFormat="1" ht="6.95" customHeight="1">
      <c r="B93" s="54"/>
      <c r="C93" s="55"/>
      <c r="D93" s="55"/>
      <c r="E93" s="55"/>
      <c r="F93" s="55"/>
      <c r="G93" s="55"/>
      <c r="H93" s="55"/>
      <c r="I93" s="140"/>
      <c r="J93" s="55"/>
      <c r="K93" s="55"/>
      <c r="L93" s="38"/>
    </row>
  </sheetData>
  <autoFilter ref="C86:K92"/>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1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107</v>
      </c>
    </row>
    <row r="3" spans="2:46" ht="6.95" customHeight="1">
      <c r="B3" s="20"/>
      <c r="C3" s="21"/>
      <c r="D3" s="21"/>
      <c r="E3" s="21"/>
      <c r="F3" s="21"/>
      <c r="G3" s="21"/>
      <c r="H3" s="21"/>
      <c r="I3" s="120"/>
      <c r="J3" s="21"/>
      <c r="K3" s="21"/>
      <c r="L3" s="22"/>
      <c r="AT3" s="19" t="s">
        <v>85</v>
      </c>
    </row>
    <row r="4" spans="2:46" ht="24.95" customHeight="1">
      <c r="B4" s="22"/>
      <c r="D4" s="23" t="s">
        <v>108</v>
      </c>
      <c r="L4" s="22"/>
      <c r="M4" s="121" t="s">
        <v>11</v>
      </c>
      <c r="AT4" s="19" t="s">
        <v>4</v>
      </c>
    </row>
    <row r="5" spans="2:12" ht="6.95" customHeight="1">
      <c r="B5" s="22"/>
      <c r="L5" s="22"/>
    </row>
    <row r="6" spans="2:12" ht="12" customHeight="1">
      <c r="B6" s="22"/>
      <c r="D6" s="32" t="s">
        <v>17</v>
      </c>
      <c r="L6" s="22"/>
    </row>
    <row r="7" spans="2:12" ht="16.5" customHeight="1">
      <c r="B7" s="22"/>
      <c r="E7" s="122" t="str">
        <f>'Rekapitulace stavby'!K6</f>
        <v>REALIZACE WC PRO VEŘEJNOST - MUZEUM ČESKÉHO VENKOVA - ZÁMEK KAČINA</v>
      </c>
      <c r="F7" s="32"/>
      <c r="G7" s="32"/>
      <c r="H7" s="32"/>
      <c r="L7" s="22"/>
    </row>
    <row r="8" spans="2:12" s="1" customFormat="1" ht="12" customHeight="1">
      <c r="B8" s="38"/>
      <c r="D8" s="32" t="s">
        <v>109</v>
      </c>
      <c r="I8" s="123"/>
      <c r="L8" s="38"/>
    </row>
    <row r="9" spans="2:12" s="1" customFormat="1" ht="36.95" customHeight="1">
      <c r="B9" s="38"/>
      <c r="E9" s="61" t="s">
        <v>1281</v>
      </c>
      <c r="F9" s="1"/>
      <c r="G9" s="1"/>
      <c r="H9" s="1"/>
      <c r="I9" s="123"/>
      <c r="L9" s="38"/>
    </row>
    <row r="10" spans="2:12" s="1" customFormat="1" ht="12">
      <c r="B10" s="38"/>
      <c r="I10" s="123"/>
      <c r="L10" s="38"/>
    </row>
    <row r="11" spans="2:12" s="1" customFormat="1" ht="12" customHeight="1">
      <c r="B11" s="38"/>
      <c r="D11" s="32" t="s">
        <v>19</v>
      </c>
      <c r="F11" s="27" t="s">
        <v>3</v>
      </c>
      <c r="I11" s="124" t="s">
        <v>20</v>
      </c>
      <c r="J11" s="27" t="s">
        <v>3</v>
      </c>
      <c r="L11" s="38"/>
    </row>
    <row r="12" spans="2:12" s="1" customFormat="1" ht="12" customHeight="1">
      <c r="B12" s="38"/>
      <c r="D12" s="32" t="s">
        <v>21</v>
      </c>
      <c r="F12" s="27" t="s">
        <v>22</v>
      </c>
      <c r="I12" s="124" t="s">
        <v>23</v>
      </c>
      <c r="J12" s="63" t="str">
        <f>'Rekapitulace stavby'!AN8</f>
        <v>6. 9. 2019</v>
      </c>
      <c r="L12" s="38"/>
    </row>
    <row r="13" spans="2:12" s="1" customFormat="1" ht="10.8" customHeight="1">
      <c r="B13" s="38"/>
      <c r="I13" s="123"/>
      <c r="L13" s="38"/>
    </row>
    <row r="14" spans="2:12" s="1" customFormat="1" ht="12" customHeight="1">
      <c r="B14" s="38"/>
      <c r="D14" s="32" t="s">
        <v>25</v>
      </c>
      <c r="I14" s="124" t="s">
        <v>26</v>
      </c>
      <c r="J14" s="27" t="s">
        <v>27</v>
      </c>
      <c r="L14" s="38"/>
    </row>
    <row r="15" spans="2:12" s="1" customFormat="1" ht="18" customHeight="1">
      <c r="B15" s="38"/>
      <c r="E15" s="27" t="s">
        <v>28</v>
      </c>
      <c r="I15" s="124" t="s">
        <v>29</v>
      </c>
      <c r="J15" s="27" t="s">
        <v>30</v>
      </c>
      <c r="L15" s="38"/>
    </row>
    <row r="16" spans="2:12" s="1" customFormat="1" ht="6.95" customHeight="1">
      <c r="B16" s="38"/>
      <c r="I16" s="123"/>
      <c r="L16" s="38"/>
    </row>
    <row r="17" spans="2:12" s="1" customFormat="1" ht="12" customHeight="1">
      <c r="B17" s="38"/>
      <c r="D17" s="32" t="s">
        <v>31</v>
      </c>
      <c r="I17" s="124" t="s">
        <v>26</v>
      </c>
      <c r="J17" s="33" t="str">
        <f>'Rekapitulace stavby'!AN13</f>
        <v>Vyplň údaj</v>
      </c>
      <c r="L17" s="38"/>
    </row>
    <row r="18" spans="2:12" s="1" customFormat="1" ht="18" customHeight="1">
      <c r="B18" s="38"/>
      <c r="E18" s="33" t="str">
        <f>'Rekapitulace stavby'!E14</f>
        <v>Vyplň údaj</v>
      </c>
      <c r="F18" s="27"/>
      <c r="G18" s="27"/>
      <c r="H18" s="27"/>
      <c r="I18" s="124" t="s">
        <v>29</v>
      </c>
      <c r="J18" s="33" t="str">
        <f>'Rekapitulace stavby'!AN14</f>
        <v>Vyplň údaj</v>
      </c>
      <c r="L18" s="38"/>
    </row>
    <row r="19" spans="2:12" s="1" customFormat="1" ht="6.95" customHeight="1">
      <c r="B19" s="38"/>
      <c r="I19" s="123"/>
      <c r="L19" s="38"/>
    </row>
    <row r="20" spans="2:12" s="1" customFormat="1" ht="12" customHeight="1">
      <c r="B20" s="38"/>
      <c r="D20" s="32" t="s">
        <v>33</v>
      </c>
      <c r="I20" s="124" t="s">
        <v>26</v>
      </c>
      <c r="J20" s="27" t="s">
        <v>34</v>
      </c>
      <c r="L20" s="38"/>
    </row>
    <row r="21" spans="2:12" s="1" customFormat="1" ht="18" customHeight="1">
      <c r="B21" s="38"/>
      <c r="E21" s="27" t="s">
        <v>35</v>
      </c>
      <c r="I21" s="124" t="s">
        <v>29</v>
      </c>
      <c r="J21" s="27" t="s">
        <v>3</v>
      </c>
      <c r="L21" s="38"/>
    </row>
    <row r="22" spans="2:12" s="1" customFormat="1" ht="6.95" customHeight="1">
      <c r="B22" s="38"/>
      <c r="I22" s="123"/>
      <c r="L22" s="38"/>
    </row>
    <row r="23" spans="2:12" s="1" customFormat="1" ht="12" customHeight="1">
      <c r="B23" s="38"/>
      <c r="D23" s="32" t="s">
        <v>37</v>
      </c>
      <c r="I23" s="124" t="s">
        <v>26</v>
      </c>
      <c r="J23" s="27" t="str">
        <f>IF('Rekapitulace stavby'!AN19="","",'Rekapitulace stavby'!AN19)</f>
        <v/>
      </c>
      <c r="L23" s="38"/>
    </row>
    <row r="24" spans="2:12" s="1" customFormat="1" ht="18" customHeight="1">
      <c r="B24" s="38"/>
      <c r="E24" s="27" t="str">
        <f>IF('Rekapitulace stavby'!E20="","",'Rekapitulace stavby'!E20)</f>
        <v xml:space="preserve"> </v>
      </c>
      <c r="I24" s="124" t="s">
        <v>29</v>
      </c>
      <c r="J24" s="27" t="str">
        <f>IF('Rekapitulace stavby'!AN20="","",'Rekapitulace stavby'!AN20)</f>
        <v/>
      </c>
      <c r="L24" s="38"/>
    </row>
    <row r="25" spans="2:12" s="1" customFormat="1" ht="6.95" customHeight="1">
      <c r="B25" s="38"/>
      <c r="I25" s="123"/>
      <c r="L25" s="38"/>
    </row>
    <row r="26" spans="2:12" s="1" customFormat="1" ht="12" customHeight="1">
      <c r="B26" s="38"/>
      <c r="D26" s="32" t="s">
        <v>39</v>
      </c>
      <c r="I26" s="123"/>
      <c r="L26" s="38"/>
    </row>
    <row r="27" spans="2:12" s="7" customFormat="1" ht="51" customHeight="1">
      <c r="B27" s="125"/>
      <c r="E27" s="36" t="s">
        <v>40</v>
      </c>
      <c r="F27" s="36"/>
      <c r="G27" s="36"/>
      <c r="H27" s="36"/>
      <c r="I27" s="126"/>
      <c r="L27" s="125"/>
    </row>
    <row r="28" spans="2:12" s="1" customFormat="1" ht="6.95" customHeight="1">
      <c r="B28" s="38"/>
      <c r="I28" s="123"/>
      <c r="L28" s="38"/>
    </row>
    <row r="29" spans="2:12" s="1" customFormat="1" ht="6.95" customHeight="1">
      <c r="B29" s="38"/>
      <c r="D29" s="67"/>
      <c r="E29" s="67"/>
      <c r="F29" s="67"/>
      <c r="G29" s="67"/>
      <c r="H29" s="67"/>
      <c r="I29" s="127"/>
      <c r="J29" s="67"/>
      <c r="K29" s="67"/>
      <c r="L29" s="38"/>
    </row>
    <row r="30" spans="2:12" s="1" customFormat="1" ht="25.4" customHeight="1">
      <c r="B30" s="38"/>
      <c r="D30" s="128" t="s">
        <v>41</v>
      </c>
      <c r="I30" s="123"/>
      <c r="J30" s="87">
        <f>ROUND(J85,2)</f>
        <v>0</v>
      </c>
      <c r="L30" s="38"/>
    </row>
    <row r="31" spans="2:12" s="1" customFormat="1" ht="6.95" customHeight="1">
      <c r="B31" s="38"/>
      <c r="D31" s="67"/>
      <c r="E31" s="67"/>
      <c r="F31" s="67"/>
      <c r="G31" s="67"/>
      <c r="H31" s="67"/>
      <c r="I31" s="127"/>
      <c r="J31" s="67"/>
      <c r="K31" s="67"/>
      <c r="L31" s="38"/>
    </row>
    <row r="32" spans="2:12" s="1" customFormat="1" ht="14.4" customHeight="1">
      <c r="B32" s="38"/>
      <c r="F32" s="42" t="s">
        <v>43</v>
      </c>
      <c r="I32" s="129" t="s">
        <v>42</v>
      </c>
      <c r="J32" s="42" t="s">
        <v>44</v>
      </c>
      <c r="L32" s="38"/>
    </row>
    <row r="33" spans="2:12" s="1" customFormat="1" ht="14.4" customHeight="1">
      <c r="B33" s="38"/>
      <c r="D33" s="130" t="s">
        <v>45</v>
      </c>
      <c r="E33" s="32" t="s">
        <v>46</v>
      </c>
      <c r="F33" s="131">
        <f>ROUND((SUM(BE85:BE100)),2)</f>
        <v>0</v>
      </c>
      <c r="I33" s="132">
        <v>0.21</v>
      </c>
      <c r="J33" s="131">
        <f>ROUND(((SUM(BE85:BE100))*I33),2)</f>
        <v>0</v>
      </c>
      <c r="L33" s="38"/>
    </row>
    <row r="34" spans="2:12" s="1" customFormat="1" ht="14.4" customHeight="1">
      <c r="B34" s="38"/>
      <c r="E34" s="32" t="s">
        <v>47</v>
      </c>
      <c r="F34" s="131">
        <f>ROUND((SUM(BF85:BF100)),2)</f>
        <v>0</v>
      </c>
      <c r="I34" s="132">
        <v>0.15</v>
      </c>
      <c r="J34" s="131">
        <f>ROUND(((SUM(BF85:BF100))*I34),2)</f>
        <v>0</v>
      </c>
      <c r="L34" s="38"/>
    </row>
    <row r="35" spans="2:12" s="1" customFormat="1" ht="14.4" customHeight="1" hidden="1">
      <c r="B35" s="38"/>
      <c r="E35" s="32" t="s">
        <v>48</v>
      </c>
      <c r="F35" s="131">
        <f>ROUND((SUM(BG85:BG100)),2)</f>
        <v>0</v>
      </c>
      <c r="I35" s="132">
        <v>0.21</v>
      </c>
      <c r="J35" s="131">
        <f>0</f>
        <v>0</v>
      </c>
      <c r="L35" s="38"/>
    </row>
    <row r="36" spans="2:12" s="1" customFormat="1" ht="14.4" customHeight="1" hidden="1">
      <c r="B36" s="38"/>
      <c r="E36" s="32" t="s">
        <v>49</v>
      </c>
      <c r="F36" s="131">
        <f>ROUND((SUM(BH85:BH100)),2)</f>
        <v>0</v>
      </c>
      <c r="I36" s="132">
        <v>0.15</v>
      </c>
      <c r="J36" s="131">
        <f>0</f>
        <v>0</v>
      </c>
      <c r="L36" s="38"/>
    </row>
    <row r="37" spans="2:12" s="1" customFormat="1" ht="14.4" customHeight="1" hidden="1">
      <c r="B37" s="38"/>
      <c r="E37" s="32" t="s">
        <v>50</v>
      </c>
      <c r="F37" s="131">
        <f>ROUND((SUM(BI85:BI100)),2)</f>
        <v>0</v>
      </c>
      <c r="I37" s="132">
        <v>0</v>
      </c>
      <c r="J37" s="131">
        <f>0</f>
        <v>0</v>
      </c>
      <c r="L37" s="38"/>
    </row>
    <row r="38" spans="2:12" s="1" customFormat="1" ht="6.95" customHeight="1">
      <c r="B38" s="38"/>
      <c r="I38" s="123"/>
      <c r="L38" s="38"/>
    </row>
    <row r="39" spans="2:12" s="1" customFormat="1" ht="25.4" customHeight="1">
      <c r="B39" s="38"/>
      <c r="C39" s="133"/>
      <c r="D39" s="134" t="s">
        <v>51</v>
      </c>
      <c r="E39" s="75"/>
      <c r="F39" s="75"/>
      <c r="G39" s="135" t="s">
        <v>52</v>
      </c>
      <c r="H39" s="136" t="s">
        <v>53</v>
      </c>
      <c r="I39" s="137"/>
      <c r="J39" s="138">
        <f>SUM(J30:J37)</f>
        <v>0</v>
      </c>
      <c r="K39" s="139"/>
      <c r="L39" s="38"/>
    </row>
    <row r="40" spans="2:12" s="1" customFormat="1" ht="14.4" customHeight="1">
      <c r="B40" s="54"/>
      <c r="C40" s="55"/>
      <c r="D40" s="55"/>
      <c r="E40" s="55"/>
      <c r="F40" s="55"/>
      <c r="G40" s="55"/>
      <c r="H40" s="55"/>
      <c r="I40" s="140"/>
      <c r="J40" s="55"/>
      <c r="K40" s="55"/>
      <c r="L40" s="38"/>
    </row>
    <row r="44" spans="2:12" s="1" customFormat="1" ht="6.95" customHeight="1">
      <c r="B44" s="56"/>
      <c r="C44" s="57"/>
      <c r="D44" s="57"/>
      <c r="E44" s="57"/>
      <c r="F44" s="57"/>
      <c r="G44" s="57"/>
      <c r="H44" s="57"/>
      <c r="I44" s="141"/>
      <c r="J44" s="57"/>
      <c r="K44" s="57"/>
      <c r="L44" s="38"/>
    </row>
    <row r="45" spans="2:12" s="1" customFormat="1" ht="24.95" customHeight="1">
      <c r="B45" s="38"/>
      <c r="C45" s="23" t="s">
        <v>111</v>
      </c>
      <c r="I45" s="123"/>
      <c r="L45" s="38"/>
    </row>
    <row r="46" spans="2:12" s="1" customFormat="1" ht="6.95" customHeight="1">
      <c r="B46" s="38"/>
      <c r="I46" s="123"/>
      <c r="L46" s="38"/>
    </row>
    <row r="47" spans="2:12" s="1" customFormat="1" ht="12" customHeight="1">
      <c r="B47" s="38"/>
      <c r="C47" s="32" t="s">
        <v>17</v>
      </c>
      <c r="I47" s="123"/>
      <c r="L47" s="38"/>
    </row>
    <row r="48" spans="2:12" s="1" customFormat="1" ht="16.5" customHeight="1">
      <c r="B48" s="38"/>
      <c r="E48" s="122" t="str">
        <f>E7</f>
        <v>REALIZACE WC PRO VEŘEJNOST - MUZEUM ČESKÉHO VENKOVA - ZÁMEK KAČINA</v>
      </c>
      <c r="F48" s="32"/>
      <c r="G48" s="32"/>
      <c r="H48" s="32"/>
      <c r="I48" s="123"/>
      <c r="L48" s="38"/>
    </row>
    <row r="49" spans="2:12" s="1" customFormat="1" ht="12" customHeight="1">
      <c r="B49" s="38"/>
      <c r="C49" s="32" t="s">
        <v>109</v>
      </c>
      <c r="I49" s="123"/>
      <c r="L49" s="38"/>
    </row>
    <row r="50" spans="2:12" s="1" customFormat="1" ht="16.5" customHeight="1">
      <c r="B50" s="38"/>
      <c r="E50" s="61" t="str">
        <f>E9</f>
        <v>000 - VON - Vedlejší a ostatní náklady stavby</v>
      </c>
      <c r="F50" s="1"/>
      <c r="G50" s="1"/>
      <c r="H50" s="1"/>
      <c r="I50" s="123"/>
      <c r="L50" s="38"/>
    </row>
    <row r="51" spans="2:12" s="1" customFormat="1" ht="6.95" customHeight="1">
      <c r="B51" s="38"/>
      <c r="I51" s="123"/>
      <c r="L51" s="38"/>
    </row>
    <row r="52" spans="2:12" s="1" customFormat="1" ht="12" customHeight="1">
      <c r="B52" s="38"/>
      <c r="C52" s="32" t="s">
        <v>21</v>
      </c>
      <c r="F52" s="27" t="str">
        <f>F12</f>
        <v>ZÁMEK KAČINA – 1. PP</v>
      </c>
      <c r="I52" s="124" t="s">
        <v>23</v>
      </c>
      <c r="J52" s="63" t="str">
        <f>IF(J12="","",J12)</f>
        <v>6. 9. 2019</v>
      </c>
      <c r="L52" s="38"/>
    </row>
    <row r="53" spans="2:12" s="1" customFormat="1" ht="6.95" customHeight="1">
      <c r="B53" s="38"/>
      <c r="I53" s="123"/>
      <c r="L53" s="38"/>
    </row>
    <row r="54" spans="2:12" s="1" customFormat="1" ht="43.05" customHeight="1">
      <c r="B54" s="38"/>
      <c r="C54" s="32" t="s">
        <v>25</v>
      </c>
      <c r="F54" s="27" t="str">
        <f>E15</f>
        <v>NÁRODNÍ ZEMĚDĚLSKÉ MUZEUM,KOSTELNÍ 44,PRAHA 7</v>
      </c>
      <c r="I54" s="124" t="s">
        <v>33</v>
      </c>
      <c r="J54" s="36" t="str">
        <f>E21</f>
        <v>ARCH TECH, K Noskovně 148, 164 00 Praha 6</v>
      </c>
      <c r="L54" s="38"/>
    </row>
    <row r="55" spans="2:12" s="1" customFormat="1" ht="15.15" customHeight="1">
      <c r="B55" s="38"/>
      <c r="C55" s="32" t="s">
        <v>31</v>
      </c>
      <c r="F55" s="27" t="str">
        <f>IF(E18="","",E18)</f>
        <v>Vyplň údaj</v>
      </c>
      <c r="I55" s="124" t="s">
        <v>37</v>
      </c>
      <c r="J55" s="36" t="str">
        <f>E24</f>
        <v xml:space="preserve"> </v>
      </c>
      <c r="L55" s="38"/>
    </row>
    <row r="56" spans="2:12" s="1" customFormat="1" ht="10.3" customHeight="1">
      <c r="B56" s="38"/>
      <c r="I56" s="123"/>
      <c r="L56" s="38"/>
    </row>
    <row r="57" spans="2:12" s="1" customFormat="1" ht="29.25" customHeight="1">
      <c r="B57" s="38"/>
      <c r="C57" s="142" t="s">
        <v>112</v>
      </c>
      <c r="D57" s="133"/>
      <c r="E57" s="133"/>
      <c r="F57" s="133"/>
      <c r="G57" s="133"/>
      <c r="H57" s="133"/>
      <c r="I57" s="143"/>
      <c r="J57" s="144" t="s">
        <v>113</v>
      </c>
      <c r="K57" s="133"/>
      <c r="L57" s="38"/>
    </row>
    <row r="58" spans="2:12" s="1" customFormat="1" ht="10.3" customHeight="1">
      <c r="B58" s="38"/>
      <c r="I58" s="123"/>
      <c r="L58" s="38"/>
    </row>
    <row r="59" spans="2:47" s="1" customFormat="1" ht="22.8" customHeight="1">
      <c r="B59" s="38"/>
      <c r="C59" s="145" t="s">
        <v>73</v>
      </c>
      <c r="I59" s="123"/>
      <c r="J59" s="87">
        <f>J85</f>
        <v>0</v>
      </c>
      <c r="L59" s="38"/>
      <c r="AU59" s="19" t="s">
        <v>114</v>
      </c>
    </row>
    <row r="60" spans="2:12" s="8" customFormat="1" ht="24.95" customHeight="1">
      <c r="B60" s="146"/>
      <c r="D60" s="147" t="s">
        <v>1054</v>
      </c>
      <c r="E60" s="148"/>
      <c r="F60" s="148"/>
      <c r="G60" s="148"/>
      <c r="H60" s="148"/>
      <c r="I60" s="149"/>
      <c r="J60" s="150">
        <f>J86</f>
        <v>0</v>
      </c>
      <c r="L60" s="146"/>
    </row>
    <row r="61" spans="2:12" s="9" customFormat="1" ht="19.9" customHeight="1">
      <c r="B61" s="151"/>
      <c r="D61" s="152" t="s">
        <v>1055</v>
      </c>
      <c r="E61" s="153"/>
      <c r="F61" s="153"/>
      <c r="G61" s="153"/>
      <c r="H61" s="153"/>
      <c r="I61" s="154"/>
      <c r="J61" s="155">
        <f>J87</f>
        <v>0</v>
      </c>
      <c r="L61" s="151"/>
    </row>
    <row r="62" spans="2:12" s="9" customFormat="1" ht="19.9" customHeight="1">
      <c r="B62" s="151"/>
      <c r="D62" s="152" t="s">
        <v>1282</v>
      </c>
      <c r="E62" s="153"/>
      <c r="F62" s="153"/>
      <c r="G62" s="153"/>
      <c r="H62" s="153"/>
      <c r="I62" s="154"/>
      <c r="J62" s="155">
        <f>J89</f>
        <v>0</v>
      </c>
      <c r="L62" s="151"/>
    </row>
    <row r="63" spans="2:12" s="9" customFormat="1" ht="19.9" customHeight="1">
      <c r="B63" s="151"/>
      <c r="D63" s="152" t="s">
        <v>1056</v>
      </c>
      <c r="E63" s="153"/>
      <c r="F63" s="153"/>
      <c r="G63" s="153"/>
      <c r="H63" s="153"/>
      <c r="I63" s="154"/>
      <c r="J63" s="155">
        <f>J92</f>
        <v>0</v>
      </c>
      <c r="L63" s="151"/>
    </row>
    <row r="64" spans="2:12" s="9" customFormat="1" ht="19.9" customHeight="1">
      <c r="B64" s="151"/>
      <c r="D64" s="152" t="s">
        <v>1283</v>
      </c>
      <c r="E64" s="153"/>
      <c r="F64" s="153"/>
      <c r="G64" s="153"/>
      <c r="H64" s="153"/>
      <c r="I64" s="154"/>
      <c r="J64" s="155">
        <f>J97</f>
        <v>0</v>
      </c>
      <c r="L64" s="151"/>
    </row>
    <row r="65" spans="2:12" s="9" customFormat="1" ht="19.9" customHeight="1">
      <c r="B65" s="151"/>
      <c r="D65" s="152" t="s">
        <v>1284</v>
      </c>
      <c r="E65" s="153"/>
      <c r="F65" s="153"/>
      <c r="G65" s="153"/>
      <c r="H65" s="153"/>
      <c r="I65" s="154"/>
      <c r="J65" s="155">
        <f>J99</f>
        <v>0</v>
      </c>
      <c r="L65" s="151"/>
    </row>
    <row r="66" spans="2:12" s="1" customFormat="1" ht="21.8" customHeight="1">
      <c r="B66" s="38"/>
      <c r="I66" s="123"/>
      <c r="L66" s="38"/>
    </row>
    <row r="67" spans="2:12" s="1" customFormat="1" ht="6.95" customHeight="1">
      <c r="B67" s="54"/>
      <c r="C67" s="55"/>
      <c r="D67" s="55"/>
      <c r="E67" s="55"/>
      <c r="F67" s="55"/>
      <c r="G67" s="55"/>
      <c r="H67" s="55"/>
      <c r="I67" s="140"/>
      <c r="J67" s="55"/>
      <c r="K67" s="55"/>
      <c r="L67" s="38"/>
    </row>
    <row r="71" spans="2:12" s="1" customFormat="1" ht="6.95" customHeight="1">
      <c r="B71" s="56"/>
      <c r="C71" s="57"/>
      <c r="D71" s="57"/>
      <c r="E71" s="57"/>
      <c r="F71" s="57"/>
      <c r="G71" s="57"/>
      <c r="H71" s="57"/>
      <c r="I71" s="141"/>
      <c r="J71" s="57"/>
      <c r="K71" s="57"/>
      <c r="L71" s="38"/>
    </row>
    <row r="72" spans="2:12" s="1" customFormat="1" ht="24.95" customHeight="1">
      <c r="B72" s="38"/>
      <c r="C72" s="23" t="s">
        <v>134</v>
      </c>
      <c r="I72" s="123"/>
      <c r="L72" s="38"/>
    </row>
    <row r="73" spans="2:12" s="1" customFormat="1" ht="6.95" customHeight="1">
      <c r="B73" s="38"/>
      <c r="I73" s="123"/>
      <c r="L73" s="38"/>
    </row>
    <row r="74" spans="2:12" s="1" customFormat="1" ht="12" customHeight="1">
      <c r="B74" s="38"/>
      <c r="C74" s="32" t="s">
        <v>17</v>
      </c>
      <c r="I74" s="123"/>
      <c r="L74" s="38"/>
    </row>
    <row r="75" spans="2:12" s="1" customFormat="1" ht="16.5" customHeight="1">
      <c r="B75" s="38"/>
      <c r="E75" s="122" t="str">
        <f>E7</f>
        <v>REALIZACE WC PRO VEŘEJNOST - MUZEUM ČESKÉHO VENKOVA - ZÁMEK KAČINA</v>
      </c>
      <c r="F75" s="32"/>
      <c r="G75" s="32"/>
      <c r="H75" s="32"/>
      <c r="I75" s="123"/>
      <c r="L75" s="38"/>
    </row>
    <row r="76" spans="2:12" s="1" customFormat="1" ht="12" customHeight="1">
      <c r="B76" s="38"/>
      <c r="C76" s="32" t="s">
        <v>109</v>
      </c>
      <c r="I76" s="123"/>
      <c r="L76" s="38"/>
    </row>
    <row r="77" spans="2:12" s="1" customFormat="1" ht="16.5" customHeight="1">
      <c r="B77" s="38"/>
      <c r="E77" s="61" t="str">
        <f>E9</f>
        <v>000 - VON - Vedlejší a ostatní náklady stavby</v>
      </c>
      <c r="F77" s="1"/>
      <c r="G77" s="1"/>
      <c r="H77" s="1"/>
      <c r="I77" s="123"/>
      <c r="L77" s="38"/>
    </row>
    <row r="78" spans="2:12" s="1" customFormat="1" ht="6.95" customHeight="1">
      <c r="B78" s="38"/>
      <c r="I78" s="123"/>
      <c r="L78" s="38"/>
    </row>
    <row r="79" spans="2:12" s="1" customFormat="1" ht="12" customHeight="1">
      <c r="B79" s="38"/>
      <c r="C79" s="32" t="s">
        <v>21</v>
      </c>
      <c r="F79" s="27" t="str">
        <f>F12</f>
        <v>ZÁMEK KAČINA – 1. PP</v>
      </c>
      <c r="I79" s="124" t="s">
        <v>23</v>
      </c>
      <c r="J79" s="63" t="str">
        <f>IF(J12="","",J12)</f>
        <v>6. 9. 2019</v>
      </c>
      <c r="L79" s="38"/>
    </row>
    <row r="80" spans="2:12" s="1" customFormat="1" ht="6.95" customHeight="1">
      <c r="B80" s="38"/>
      <c r="I80" s="123"/>
      <c r="L80" s="38"/>
    </row>
    <row r="81" spans="2:12" s="1" customFormat="1" ht="43.05" customHeight="1">
      <c r="B81" s="38"/>
      <c r="C81" s="32" t="s">
        <v>25</v>
      </c>
      <c r="F81" s="27" t="str">
        <f>E15</f>
        <v>NÁRODNÍ ZEMĚDĚLSKÉ MUZEUM,KOSTELNÍ 44,PRAHA 7</v>
      </c>
      <c r="I81" s="124" t="s">
        <v>33</v>
      </c>
      <c r="J81" s="36" t="str">
        <f>E21</f>
        <v>ARCH TECH, K Noskovně 148, 164 00 Praha 6</v>
      </c>
      <c r="L81" s="38"/>
    </row>
    <row r="82" spans="2:12" s="1" customFormat="1" ht="15.15" customHeight="1">
      <c r="B82" s="38"/>
      <c r="C82" s="32" t="s">
        <v>31</v>
      </c>
      <c r="F82" s="27" t="str">
        <f>IF(E18="","",E18)</f>
        <v>Vyplň údaj</v>
      </c>
      <c r="I82" s="124" t="s">
        <v>37</v>
      </c>
      <c r="J82" s="36" t="str">
        <f>E24</f>
        <v xml:space="preserve"> </v>
      </c>
      <c r="L82" s="38"/>
    </row>
    <row r="83" spans="2:12" s="1" customFormat="1" ht="10.3" customHeight="1">
      <c r="B83" s="38"/>
      <c r="I83" s="123"/>
      <c r="L83" s="38"/>
    </row>
    <row r="84" spans="2:20" s="10" customFormat="1" ht="29.25" customHeight="1">
      <c r="B84" s="156"/>
      <c r="C84" s="157" t="s">
        <v>135</v>
      </c>
      <c r="D84" s="158" t="s">
        <v>60</v>
      </c>
      <c r="E84" s="158" t="s">
        <v>56</v>
      </c>
      <c r="F84" s="158" t="s">
        <v>57</v>
      </c>
      <c r="G84" s="158" t="s">
        <v>136</v>
      </c>
      <c r="H84" s="158" t="s">
        <v>137</v>
      </c>
      <c r="I84" s="159" t="s">
        <v>138</v>
      </c>
      <c r="J84" s="158" t="s">
        <v>113</v>
      </c>
      <c r="K84" s="160" t="s">
        <v>139</v>
      </c>
      <c r="L84" s="156"/>
      <c r="M84" s="79" t="s">
        <v>3</v>
      </c>
      <c r="N84" s="80" t="s">
        <v>45</v>
      </c>
      <c r="O84" s="80" t="s">
        <v>140</v>
      </c>
      <c r="P84" s="80" t="s">
        <v>141</v>
      </c>
      <c r="Q84" s="80" t="s">
        <v>142</v>
      </c>
      <c r="R84" s="80" t="s">
        <v>143</v>
      </c>
      <c r="S84" s="80" t="s">
        <v>144</v>
      </c>
      <c r="T84" s="81" t="s">
        <v>145</v>
      </c>
    </row>
    <row r="85" spans="2:63" s="1" customFormat="1" ht="22.8" customHeight="1">
      <c r="B85" s="38"/>
      <c r="C85" s="84" t="s">
        <v>146</v>
      </c>
      <c r="I85" s="123"/>
      <c r="J85" s="161">
        <f>BK85</f>
        <v>0</v>
      </c>
      <c r="L85" s="38"/>
      <c r="M85" s="82"/>
      <c r="N85" s="67"/>
      <c r="O85" s="67"/>
      <c r="P85" s="162">
        <f>P86</f>
        <v>0</v>
      </c>
      <c r="Q85" s="67"/>
      <c r="R85" s="162">
        <f>R86</f>
        <v>0</v>
      </c>
      <c r="S85" s="67"/>
      <c r="T85" s="163">
        <f>T86</f>
        <v>0</v>
      </c>
      <c r="AT85" s="19" t="s">
        <v>74</v>
      </c>
      <c r="AU85" s="19" t="s">
        <v>114</v>
      </c>
      <c r="BK85" s="164">
        <f>BK86</f>
        <v>0</v>
      </c>
    </row>
    <row r="86" spans="2:63" s="11" customFormat="1" ht="25.9" customHeight="1">
      <c r="B86" s="165"/>
      <c r="D86" s="166" t="s">
        <v>74</v>
      </c>
      <c r="E86" s="167" t="s">
        <v>1149</v>
      </c>
      <c r="F86" s="167" t="s">
        <v>1150</v>
      </c>
      <c r="I86" s="168"/>
      <c r="J86" s="169">
        <f>BK86</f>
        <v>0</v>
      </c>
      <c r="L86" s="165"/>
      <c r="M86" s="170"/>
      <c r="N86" s="171"/>
      <c r="O86" s="171"/>
      <c r="P86" s="172">
        <f>P87+P89+P92+P97+P99</f>
        <v>0</v>
      </c>
      <c r="Q86" s="171"/>
      <c r="R86" s="172">
        <f>R87+R89+R92+R97+R99</f>
        <v>0</v>
      </c>
      <c r="S86" s="171"/>
      <c r="T86" s="173">
        <f>T87+T89+T92+T97+T99</f>
        <v>0</v>
      </c>
      <c r="AR86" s="166" t="s">
        <v>193</v>
      </c>
      <c r="AT86" s="174" t="s">
        <v>74</v>
      </c>
      <c r="AU86" s="174" t="s">
        <v>75</v>
      </c>
      <c r="AY86" s="166" t="s">
        <v>149</v>
      </c>
      <c r="BK86" s="175">
        <f>BK87+BK89+BK92+BK97+BK99</f>
        <v>0</v>
      </c>
    </row>
    <row r="87" spans="2:63" s="11" customFormat="1" ht="22.8" customHeight="1">
      <c r="B87" s="165"/>
      <c r="D87" s="166" t="s">
        <v>74</v>
      </c>
      <c r="E87" s="176" t="s">
        <v>1151</v>
      </c>
      <c r="F87" s="176" t="s">
        <v>1152</v>
      </c>
      <c r="I87" s="168"/>
      <c r="J87" s="177">
        <f>BK87</f>
        <v>0</v>
      </c>
      <c r="L87" s="165"/>
      <c r="M87" s="170"/>
      <c r="N87" s="171"/>
      <c r="O87" s="171"/>
      <c r="P87" s="172">
        <f>P88</f>
        <v>0</v>
      </c>
      <c r="Q87" s="171"/>
      <c r="R87" s="172">
        <f>R88</f>
        <v>0</v>
      </c>
      <c r="S87" s="171"/>
      <c r="T87" s="173">
        <f>T88</f>
        <v>0</v>
      </c>
      <c r="AR87" s="166" t="s">
        <v>193</v>
      </c>
      <c r="AT87" s="174" t="s">
        <v>74</v>
      </c>
      <c r="AU87" s="174" t="s">
        <v>83</v>
      </c>
      <c r="AY87" s="166" t="s">
        <v>149</v>
      </c>
      <c r="BK87" s="175">
        <f>BK88</f>
        <v>0</v>
      </c>
    </row>
    <row r="88" spans="2:65" s="1" customFormat="1" ht="16.5" customHeight="1">
      <c r="B88" s="178"/>
      <c r="C88" s="179" t="s">
        <v>83</v>
      </c>
      <c r="D88" s="179" t="s">
        <v>152</v>
      </c>
      <c r="E88" s="180" t="s">
        <v>1153</v>
      </c>
      <c r="F88" s="181" t="s">
        <v>1154</v>
      </c>
      <c r="G88" s="182" t="s">
        <v>1285</v>
      </c>
      <c r="H88" s="183">
        <v>1</v>
      </c>
      <c r="I88" s="184"/>
      <c r="J88" s="185">
        <f>ROUND(I88*H88,2)</f>
        <v>0</v>
      </c>
      <c r="K88" s="181" t="s">
        <v>156</v>
      </c>
      <c r="L88" s="38"/>
      <c r="M88" s="186" t="s">
        <v>3</v>
      </c>
      <c r="N88" s="187" t="s">
        <v>46</v>
      </c>
      <c r="O88" s="71"/>
      <c r="P88" s="188">
        <f>O88*H88</f>
        <v>0</v>
      </c>
      <c r="Q88" s="188">
        <v>0</v>
      </c>
      <c r="R88" s="188">
        <f>Q88*H88</f>
        <v>0</v>
      </c>
      <c r="S88" s="188">
        <v>0</v>
      </c>
      <c r="T88" s="189">
        <f>S88*H88</f>
        <v>0</v>
      </c>
      <c r="AR88" s="190" t="s">
        <v>1155</v>
      </c>
      <c r="AT88" s="190" t="s">
        <v>152</v>
      </c>
      <c r="AU88" s="190" t="s">
        <v>85</v>
      </c>
      <c r="AY88" s="19" t="s">
        <v>149</v>
      </c>
      <c r="BE88" s="191">
        <f>IF(N88="základní",J88,0)</f>
        <v>0</v>
      </c>
      <c r="BF88" s="191">
        <f>IF(N88="snížená",J88,0)</f>
        <v>0</v>
      </c>
      <c r="BG88" s="191">
        <f>IF(N88="zákl. přenesená",J88,0)</f>
        <v>0</v>
      </c>
      <c r="BH88" s="191">
        <f>IF(N88="sníž. přenesená",J88,0)</f>
        <v>0</v>
      </c>
      <c r="BI88" s="191">
        <f>IF(N88="nulová",J88,0)</f>
        <v>0</v>
      </c>
      <c r="BJ88" s="19" t="s">
        <v>83</v>
      </c>
      <c r="BK88" s="191">
        <f>ROUND(I88*H88,2)</f>
        <v>0</v>
      </c>
      <c r="BL88" s="19" t="s">
        <v>1155</v>
      </c>
      <c r="BM88" s="190" t="s">
        <v>1286</v>
      </c>
    </row>
    <row r="89" spans="2:63" s="11" customFormat="1" ht="22.8" customHeight="1">
      <c r="B89" s="165"/>
      <c r="D89" s="166" t="s">
        <v>74</v>
      </c>
      <c r="E89" s="176" t="s">
        <v>1287</v>
      </c>
      <c r="F89" s="176" t="s">
        <v>1288</v>
      </c>
      <c r="I89" s="168"/>
      <c r="J89" s="177">
        <f>BK89</f>
        <v>0</v>
      </c>
      <c r="L89" s="165"/>
      <c r="M89" s="170"/>
      <c r="N89" s="171"/>
      <c r="O89" s="171"/>
      <c r="P89" s="172">
        <f>SUM(P90:P91)</f>
        <v>0</v>
      </c>
      <c r="Q89" s="171"/>
      <c r="R89" s="172">
        <f>SUM(R90:R91)</f>
        <v>0</v>
      </c>
      <c r="S89" s="171"/>
      <c r="T89" s="173">
        <f>SUM(T90:T91)</f>
        <v>0</v>
      </c>
      <c r="AR89" s="166" t="s">
        <v>193</v>
      </c>
      <c r="AT89" s="174" t="s">
        <v>74</v>
      </c>
      <c r="AU89" s="174" t="s">
        <v>83</v>
      </c>
      <c r="AY89" s="166" t="s">
        <v>149</v>
      </c>
      <c r="BK89" s="175">
        <f>SUM(BK90:BK91)</f>
        <v>0</v>
      </c>
    </row>
    <row r="90" spans="2:65" s="1" customFormat="1" ht="16.5" customHeight="1">
      <c r="B90" s="178"/>
      <c r="C90" s="179" t="s">
        <v>85</v>
      </c>
      <c r="D90" s="179" t="s">
        <v>152</v>
      </c>
      <c r="E90" s="180" t="s">
        <v>1289</v>
      </c>
      <c r="F90" s="181" t="s">
        <v>1288</v>
      </c>
      <c r="G90" s="182" t="s">
        <v>1285</v>
      </c>
      <c r="H90" s="183">
        <v>1</v>
      </c>
      <c r="I90" s="184"/>
      <c r="J90" s="185">
        <f>ROUND(I90*H90,2)</f>
        <v>0</v>
      </c>
      <c r="K90" s="181" t="s">
        <v>156</v>
      </c>
      <c r="L90" s="38"/>
      <c r="M90" s="186" t="s">
        <v>3</v>
      </c>
      <c r="N90" s="187" t="s">
        <v>46</v>
      </c>
      <c r="O90" s="71"/>
      <c r="P90" s="188">
        <f>O90*H90</f>
        <v>0</v>
      </c>
      <c r="Q90" s="188">
        <v>0</v>
      </c>
      <c r="R90" s="188">
        <f>Q90*H90</f>
        <v>0</v>
      </c>
      <c r="S90" s="188">
        <v>0</v>
      </c>
      <c r="T90" s="189">
        <f>S90*H90</f>
        <v>0</v>
      </c>
      <c r="AR90" s="190" t="s">
        <v>1155</v>
      </c>
      <c r="AT90" s="190" t="s">
        <v>152</v>
      </c>
      <c r="AU90" s="190" t="s">
        <v>85</v>
      </c>
      <c r="AY90" s="19" t="s">
        <v>149</v>
      </c>
      <c r="BE90" s="191">
        <f>IF(N90="základní",J90,0)</f>
        <v>0</v>
      </c>
      <c r="BF90" s="191">
        <f>IF(N90="snížená",J90,0)</f>
        <v>0</v>
      </c>
      <c r="BG90" s="191">
        <f>IF(N90="zákl. přenesená",J90,0)</f>
        <v>0</v>
      </c>
      <c r="BH90" s="191">
        <f>IF(N90="sníž. přenesená",J90,0)</f>
        <v>0</v>
      </c>
      <c r="BI90" s="191">
        <f>IF(N90="nulová",J90,0)</f>
        <v>0</v>
      </c>
      <c r="BJ90" s="19" t="s">
        <v>83</v>
      </c>
      <c r="BK90" s="191">
        <f>ROUND(I90*H90,2)</f>
        <v>0</v>
      </c>
      <c r="BL90" s="19" t="s">
        <v>1155</v>
      </c>
      <c r="BM90" s="190" t="s">
        <v>1290</v>
      </c>
    </row>
    <row r="91" spans="2:65" s="1" customFormat="1" ht="16.5" customHeight="1">
      <c r="B91" s="178"/>
      <c r="C91" s="179" t="s">
        <v>179</v>
      </c>
      <c r="D91" s="179" t="s">
        <v>152</v>
      </c>
      <c r="E91" s="180" t="s">
        <v>1291</v>
      </c>
      <c r="F91" s="181" t="s">
        <v>1292</v>
      </c>
      <c r="G91" s="182" t="s">
        <v>1285</v>
      </c>
      <c r="H91" s="183">
        <v>1</v>
      </c>
      <c r="I91" s="184"/>
      <c r="J91" s="185">
        <f>ROUND(I91*H91,2)</f>
        <v>0</v>
      </c>
      <c r="K91" s="181" t="s">
        <v>156</v>
      </c>
      <c r="L91" s="38"/>
      <c r="M91" s="186" t="s">
        <v>3</v>
      </c>
      <c r="N91" s="187" t="s">
        <v>46</v>
      </c>
      <c r="O91" s="71"/>
      <c r="P91" s="188">
        <f>O91*H91</f>
        <v>0</v>
      </c>
      <c r="Q91" s="188">
        <v>0</v>
      </c>
      <c r="R91" s="188">
        <f>Q91*H91</f>
        <v>0</v>
      </c>
      <c r="S91" s="188">
        <v>0</v>
      </c>
      <c r="T91" s="189">
        <f>S91*H91</f>
        <v>0</v>
      </c>
      <c r="AR91" s="190" t="s">
        <v>1155</v>
      </c>
      <c r="AT91" s="190" t="s">
        <v>152</v>
      </c>
      <c r="AU91" s="190" t="s">
        <v>85</v>
      </c>
      <c r="AY91" s="19" t="s">
        <v>149</v>
      </c>
      <c r="BE91" s="191">
        <f>IF(N91="základní",J91,0)</f>
        <v>0</v>
      </c>
      <c r="BF91" s="191">
        <f>IF(N91="snížená",J91,0)</f>
        <v>0</v>
      </c>
      <c r="BG91" s="191">
        <f>IF(N91="zákl. přenesená",J91,0)</f>
        <v>0</v>
      </c>
      <c r="BH91" s="191">
        <f>IF(N91="sníž. přenesená",J91,0)</f>
        <v>0</v>
      </c>
      <c r="BI91" s="191">
        <f>IF(N91="nulová",J91,0)</f>
        <v>0</v>
      </c>
      <c r="BJ91" s="19" t="s">
        <v>83</v>
      </c>
      <c r="BK91" s="191">
        <f>ROUND(I91*H91,2)</f>
        <v>0</v>
      </c>
      <c r="BL91" s="19" t="s">
        <v>1155</v>
      </c>
      <c r="BM91" s="190" t="s">
        <v>1293</v>
      </c>
    </row>
    <row r="92" spans="2:63" s="11" customFormat="1" ht="22.8" customHeight="1">
      <c r="B92" s="165"/>
      <c r="D92" s="166" t="s">
        <v>74</v>
      </c>
      <c r="E92" s="176" t="s">
        <v>1157</v>
      </c>
      <c r="F92" s="176" t="s">
        <v>1158</v>
      </c>
      <c r="I92" s="168"/>
      <c r="J92" s="177">
        <f>BK92</f>
        <v>0</v>
      </c>
      <c r="L92" s="165"/>
      <c r="M92" s="170"/>
      <c r="N92" s="171"/>
      <c r="O92" s="171"/>
      <c r="P92" s="172">
        <f>SUM(P93:P96)</f>
        <v>0</v>
      </c>
      <c r="Q92" s="171"/>
      <c r="R92" s="172">
        <f>SUM(R93:R96)</f>
        <v>0</v>
      </c>
      <c r="S92" s="171"/>
      <c r="T92" s="173">
        <f>SUM(T93:T96)</f>
        <v>0</v>
      </c>
      <c r="AR92" s="166" t="s">
        <v>193</v>
      </c>
      <c r="AT92" s="174" t="s">
        <v>74</v>
      </c>
      <c r="AU92" s="174" t="s">
        <v>83</v>
      </c>
      <c r="AY92" s="166" t="s">
        <v>149</v>
      </c>
      <c r="BK92" s="175">
        <f>SUM(BK93:BK96)</f>
        <v>0</v>
      </c>
    </row>
    <row r="93" spans="2:65" s="1" customFormat="1" ht="16.5" customHeight="1">
      <c r="B93" s="178"/>
      <c r="C93" s="179" t="s">
        <v>150</v>
      </c>
      <c r="D93" s="179" t="s">
        <v>152</v>
      </c>
      <c r="E93" s="180" t="s">
        <v>1294</v>
      </c>
      <c r="F93" s="181" t="s">
        <v>1295</v>
      </c>
      <c r="G93" s="182" t="s">
        <v>1285</v>
      </c>
      <c r="H93" s="183">
        <v>1</v>
      </c>
      <c r="I93" s="184"/>
      <c r="J93" s="185">
        <f>ROUND(I93*H93,2)</f>
        <v>0</v>
      </c>
      <c r="K93" s="181" t="s">
        <v>156</v>
      </c>
      <c r="L93" s="38"/>
      <c r="M93" s="186" t="s">
        <v>3</v>
      </c>
      <c r="N93" s="187" t="s">
        <v>46</v>
      </c>
      <c r="O93" s="71"/>
      <c r="P93" s="188">
        <f>O93*H93</f>
        <v>0</v>
      </c>
      <c r="Q93" s="188">
        <v>0</v>
      </c>
      <c r="R93" s="188">
        <f>Q93*H93</f>
        <v>0</v>
      </c>
      <c r="S93" s="188">
        <v>0</v>
      </c>
      <c r="T93" s="189">
        <f>S93*H93</f>
        <v>0</v>
      </c>
      <c r="AR93" s="190" t="s">
        <v>1155</v>
      </c>
      <c r="AT93" s="190" t="s">
        <v>152</v>
      </c>
      <c r="AU93" s="190" t="s">
        <v>85</v>
      </c>
      <c r="AY93" s="19" t="s">
        <v>149</v>
      </c>
      <c r="BE93" s="191">
        <f>IF(N93="základní",J93,0)</f>
        <v>0</v>
      </c>
      <c r="BF93" s="191">
        <f>IF(N93="snížená",J93,0)</f>
        <v>0</v>
      </c>
      <c r="BG93" s="191">
        <f>IF(N93="zákl. přenesená",J93,0)</f>
        <v>0</v>
      </c>
      <c r="BH93" s="191">
        <f>IF(N93="sníž. přenesená",J93,0)</f>
        <v>0</v>
      </c>
      <c r="BI93" s="191">
        <f>IF(N93="nulová",J93,0)</f>
        <v>0</v>
      </c>
      <c r="BJ93" s="19" t="s">
        <v>83</v>
      </c>
      <c r="BK93" s="191">
        <f>ROUND(I93*H93,2)</f>
        <v>0</v>
      </c>
      <c r="BL93" s="19" t="s">
        <v>1155</v>
      </c>
      <c r="BM93" s="190" t="s">
        <v>1296</v>
      </c>
    </row>
    <row r="94" spans="2:65" s="1" customFormat="1" ht="16.5" customHeight="1">
      <c r="B94" s="178"/>
      <c r="C94" s="179" t="s">
        <v>193</v>
      </c>
      <c r="D94" s="179" t="s">
        <v>152</v>
      </c>
      <c r="E94" s="180" t="s">
        <v>1297</v>
      </c>
      <c r="F94" s="181" t="s">
        <v>1298</v>
      </c>
      <c r="G94" s="182" t="s">
        <v>1285</v>
      </c>
      <c r="H94" s="183">
        <v>1</v>
      </c>
      <c r="I94" s="184"/>
      <c r="J94" s="185">
        <f>ROUND(I94*H94,2)</f>
        <v>0</v>
      </c>
      <c r="K94" s="181" t="s">
        <v>156</v>
      </c>
      <c r="L94" s="38"/>
      <c r="M94" s="186" t="s">
        <v>3</v>
      </c>
      <c r="N94" s="187" t="s">
        <v>46</v>
      </c>
      <c r="O94" s="71"/>
      <c r="P94" s="188">
        <f>O94*H94</f>
        <v>0</v>
      </c>
      <c r="Q94" s="188">
        <v>0</v>
      </c>
      <c r="R94" s="188">
        <f>Q94*H94</f>
        <v>0</v>
      </c>
      <c r="S94" s="188">
        <v>0</v>
      </c>
      <c r="T94" s="189">
        <f>S94*H94</f>
        <v>0</v>
      </c>
      <c r="AR94" s="190" t="s">
        <v>1155</v>
      </c>
      <c r="AT94" s="190" t="s">
        <v>152</v>
      </c>
      <c r="AU94" s="190" t="s">
        <v>85</v>
      </c>
      <c r="AY94" s="19" t="s">
        <v>149</v>
      </c>
      <c r="BE94" s="191">
        <f>IF(N94="základní",J94,0)</f>
        <v>0</v>
      </c>
      <c r="BF94" s="191">
        <f>IF(N94="snížená",J94,0)</f>
        <v>0</v>
      </c>
      <c r="BG94" s="191">
        <f>IF(N94="zákl. přenesená",J94,0)</f>
        <v>0</v>
      </c>
      <c r="BH94" s="191">
        <f>IF(N94="sníž. přenesená",J94,0)</f>
        <v>0</v>
      </c>
      <c r="BI94" s="191">
        <f>IF(N94="nulová",J94,0)</f>
        <v>0</v>
      </c>
      <c r="BJ94" s="19" t="s">
        <v>83</v>
      </c>
      <c r="BK94" s="191">
        <f>ROUND(I94*H94,2)</f>
        <v>0</v>
      </c>
      <c r="BL94" s="19" t="s">
        <v>1155</v>
      </c>
      <c r="BM94" s="190" t="s">
        <v>1299</v>
      </c>
    </row>
    <row r="95" spans="2:65" s="1" customFormat="1" ht="16.5" customHeight="1">
      <c r="B95" s="178"/>
      <c r="C95" s="179" t="s">
        <v>177</v>
      </c>
      <c r="D95" s="179" t="s">
        <v>152</v>
      </c>
      <c r="E95" s="180" t="s">
        <v>1300</v>
      </c>
      <c r="F95" s="181" t="s">
        <v>1301</v>
      </c>
      <c r="G95" s="182" t="s">
        <v>1285</v>
      </c>
      <c r="H95" s="183">
        <v>1</v>
      </c>
      <c r="I95" s="184"/>
      <c r="J95" s="185">
        <f>ROUND(I95*H95,2)</f>
        <v>0</v>
      </c>
      <c r="K95" s="181" t="s">
        <v>156</v>
      </c>
      <c r="L95" s="38"/>
      <c r="M95" s="186" t="s">
        <v>3</v>
      </c>
      <c r="N95" s="187" t="s">
        <v>46</v>
      </c>
      <c r="O95" s="71"/>
      <c r="P95" s="188">
        <f>O95*H95</f>
        <v>0</v>
      </c>
      <c r="Q95" s="188">
        <v>0</v>
      </c>
      <c r="R95" s="188">
        <f>Q95*H95</f>
        <v>0</v>
      </c>
      <c r="S95" s="188">
        <v>0</v>
      </c>
      <c r="T95" s="189">
        <f>S95*H95</f>
        <v>0</v>
      </c>
      <c r="AR95" s="190" t="s">
        <v>1155</v>
      </c>
      <c r="AT95" s="190" t="s">
        <v>152</v>
      </c>
      <c r="AU95" s="190" t="s">
        <v>85</v>
      </c>
      <c r="AY95" s="19" t="s">
        <v>149</v>
      </c>
      <c r="BE95" s="191">
        <f>IF(N95="základní",J95,0)</f>
        <v>0</v>
      </c>
      <c r="BF95" s="191">
        <f>IF(N95="snížená",J95,0)</f>
        <v>0</v>
      </c>
      <c r="BG95" s="191">
        <f>IF(N95="zákl. přenesená",J95,0)</f>
        <v>0</v>
      </c>
      <c r="BH95" s="191">
        <f>IF(N95="sníž. přenesená",J95,0)</f>
        <v>0</v>
      </c>
      <c r="BI95" s="191">
        <f>IF(N95="nulová",J95,0)</f>
        <v>0</v>
      </c>
      <c r="BJ95" s="19" t="s">
        <v>83</v>
      </c>
      <c r="BK95" s="191">
        <f>ROUND(I95*H95,2)</f>
        <v>0</v>
      </c>
      <c r="BL95" s="19" t="s">
        <v>1155</v>
      </c>
      <c r="BM95" s="190" t="s">
        <v>1302</v>
      </c>
    </row>
    <row r="96" spans="2:65" s="1" customFormat="1" ht="16.5" customHeight="1">
      <c r="B96" s="178"/>
      <c r="C96" s="179" t="s">
        <v>208</v>
      </c>
      <c r="D96" s="179" t="s">
        <v>152</v>
      </c>
      <c r="E96" s="180" t="s">
        <v>1303</v>
      </c>
      <c r="F96" s="181" t="s">
        <v>1304</v>
      </c>
      <c r="G96" s="182" t="s">
        <v>1285</v>
      </c>
      <c r="H96" s="183">
        <v>1</v>
      </c>
      <c r="I96" s="184"/>
      <c r="J96" s="185">
        <f>ROUND(I96*H96,2)</f>
        <v>0</v>
      </c>
      <c r="K96" s="181" t="s">
        <v>156</v>
      </c>
      <c r="L96" s="38"/>
      <c r="M96" s="186" t="s">
        <v>3</v>
      </c>
      <c r="N96" s="187" t="s">
        <v>46</v>
      </c>
      <c r="O96" s="71"/>
      <c r="P96" s="188">
        <f>O96*H96</f>
        <v>0</v>
      </c>
      <c r="Q96" s="188">
        <v>0</v>
      </c>
      <c r="R96" s="188">
        <f>Q96*H96</f>
        <v>0</v>
      </c>
      <c r="S96" s="188">
        <v>0</v>
      </c>
      <c r="T96" s="189">
        <f>S96*H96</f>
        <v>0</v>
      </c>
      <c r="AR96" s="190" t="s">
        <v>1155</v>
      </c>
      <c r="AT96" s="190" t="s">
        <v>152</v>
      </c>
      <c r="AU96" s="190" t="s">
        <v>85</v>
      </c>
      <c r="AY96" s="19" t="s">
        <v>149</v>
      </c>
      <c r="BE96" s="191">
        <f>IF(N96="základní",J96,0)</f>
        <v>0</v>
      </c>
      <c r="BF96" s="191">
        <f>IF(N96="snížená",J96,0)</f>
        <v>0</v>
      </c>
      <c r="BG96" s="191">
        <f>IF(N96="zákl. přenesená",J96,0)</f>
        <v>0</v>
      </c>
      <c r="BH96" s="191">
        <f>IF(N96="sníž. přenesená",J96,0)</f>
        <v>0</v>
      </c>
      <c r="BI96" s="191">
        <f>IF(N96="nulová",J96,0)</f>
        <v>0</v>
      </c>
      <c r="BJ96" s="19" t="s">
        <v>83</v>
      </c>
      <c r="BK96" s="191">
        <f>ROUND(I96*H96,2)</f>
        <v>0</v>
      </c>
      <c r="BL96" s="19" t="s">
        <v>1155</v>
      </c>
      <c r="BM96" s="190" t="s">
        <v>1305</v>
      </c>
    </row>
    <row r="97" spans="2:63" s="11" customFormat="1" ht="22.8" customHeight="1">
      <c r="B97" s="165"/>
      <c r="D97" s="166" t="s">
        <v>74</v>
      </c>
      <c r="E97" s="176" t="s">
        <v>1306</v>
      </c>
      <c r="F97" s="176" t="s">
        <v>1307</v>
      </c>
      <c r="I97" s="168"/>
      <c r="J97" s="177">
        <f>BK97</f>
        <v>0</v>
      </c>
      <c r="L97" s="165"/>
      <c r="M97" s="170"/>
      <c r="N97" s="171"/>
      <c r="O97" s="171"/>
      <c r="P97" s="172">
        <f>P98</f>
        <v>0</v>
      </c>
      <c r="Q97" s="171"/>
      <c r="R97" s="172">
        <f>R98</f>
        <v>0</v>
      </c>
      <c r="S97" s="171"/>
      <c r="T97" s="173">
        <f>T98</f>
        <v>0</v>
      </c>
      <c r="AR97" s="166" t="s">
        <v>193</v>
      </c>
      <c r="AT97" s="174" t="s">
        <v>74</v>
      </c>
      <c r="AU97" s="174" t="s">
        <v>83</v>
      </c>
      <c r="AY97" s="166" t="s">
        <v>149</v>
      </c>
      <c r="BK97" s="175">
        <f>BK98</f>
        <v>0</v>
      </c>
    </row>
    <row r="98" spans="2:65" s="1" customFormat="1" ht="16.5" customHeight="1">
      <c r="B98" s="178"/>
      <c r="C98" s="179" t="s">
        <v>175</v>
      </c>
      <c r="D98" s="179" t="s">
        <v>152</v>
      </c>
      <c r="E98" s="180" t="s">
        <v>1308</v>
      </c>
      <c r="F98" s="181" t="s">
        <v>1309</v>
      </c>
      <c r="G98" s="182" t="s">
        <v>1285</v>
      </c>
      <c r="H98" s="183">
        <v>1</v>
      </c>
      <c r="I98" s="184"/>
      <c r="J98" s="185">
        <f>ROUND(I98*H98,2)</f>
        <v>0</v>
      </c>
      <c r="K98" s="181" t="s">
        <v>156</v>
      </c>
      <c r="L98" s="38"/>
      <c r="M98" s="186" t="s">
        <v>3</v>
      </c>
      <c r="N98" s="187" t="s">
        <v>46</v>
      </c>
      <c r="O98" s="71"/>
      <c r="P98" s="188">
        <f>O98*H98</f>
        <v>0</v>
      </c>
      <c r="Q98" s="188">
        <v>0</v>
      </c>
      <c r="R98" s="188">
        <f>Q98*H98</f>
        <v>0</v>
      </c>
      <c r="S98" s="188">
        <v>0</v>
      </c>
      <c r="T98" s="189">
        <f>S98*H98</f>
        <v>0</v>
      </c>
      <c r="AR98" s="190" t="s">
        <v>1155</v>
      </c>
      <c r="AT98" s="190" t="s">
        <v>152</v>
      </c>
      <c r="AU98" s="190" t="s">
        <v>85</v>
      </c>
      <c r="AY98" s="19" t="s">
        <v>149</v>
      </c>
      <c r="BE98" s="191">
        <f>IF(N98="základní",J98,0)</f>
        <v>0</v>
      </c>
      <c r="BF98" s="191">
        <f>IF(N98="snížená",J98,0)</f>
        <v>0</v>
      </c>
      <c r="BG98" s="191">
        <f>IF(N98="zákl. přenesená",J98,0)</f>
        <v>0</v>
      </c>
      <c r="BH98" s="191">
        <f>IF(N98="sníž. přenesená",J98,0)</f>
        <v>0</v>
      </c>
      <c r="BI98" s="191">
        <f>IF(N98="nulová",J98,0)</f>
        <v>0</v>
      </c>
      <c r="BJ98" s="19" t="s">
        <v>83</v>
      </c>
      <c r="BK98" s="191">
        <f>ROUND(I98*H98,2)</f>
        <v>0</v>
      </c>
      <c r="BL98" s="19" t="s">
        <v>1155</v>
      </c>
      <c r="BM98" s="190" t="s">
        <v>1310</v>
      </c>
    </row>
    <row r="99" spans="2:63" s="11" customFormat="1" ht="22.8" customHeight="1">
      <c r="B99" s="165"/>
      <c r="D99" s="166" t="s">
        <v>74</v>
      </c>
      <c r="E99" s="176" t="s">
        <v>1311</v>
      </c>
      <c r="F99" s="176" t="s">
        <v>1312</v>
      </c>
      <c r="I99" s="168"/>
      <c r="J99" s="177">
        <f>BK99</f>
        <v>0</v>
      </c>
      <c r="L99" s="165"/>
      <c r="M99" s="170"/>
      <c r="N99" s="171"/>
      <c r="O99" s="171"/>
      <c r="P99" s="172">
        <f>P100</f>
        <v>0</v>
      </c>
      <c r="Q99" s="171"/>
      <c r="R99" s="172">
        <f>R100</f>
        <v>0</v>
      </c>
      <c r="S99" s="171"/>
      <c r="T99" s="173">
        <f>T100</f>
        <v>0</v>
      </c>
      <c r="AR99" s="166" t="s">
        <v>193</v>
      </c>
      <c r="AT99" s="174" t="s">
        <v>74</v>
      </c>
      <c r="AU99" s="174" t="s">
        <v>83</v>
      </c>
      <c r="AY99" s="166" t="s">
        <v>149</v>
      </c>
      <c r="BK99" s="175">
        <f>BK100</f>
        <v>0</v>
      </c>
    </row>
    <row r="100" spans="2:65" s="1" customFormat="1" ht="16.5" customHeight="1">
      <c r="B100" s="178"/>
      <c r="C100" s="179" t="s">
        <v>232</v>
      </c>
      <c r="D100" s="179" t="s">
        <v>152</v>
      </c>
      <c r="E100" s="180" t="s">
        <v>1313</v>
      </c>
      <c r="F100" s="181" t="s">
        <v>1314</v>
      </c>
      <c r="G100" s="182" t="s">
        <v>1285</v>
      </c>
      <c r="H100" s="183">
        <v>1</v>
      </c>
      <c r="I100" s="184"/>
      <c r="J100" s="185">
        <f>ROUND(I100*H100,2)</f>
        <v>0</v>
      </c>
      <c r="K100" s="181" t="s">
        <v>156</v>
      </c>
      <c r="L100" s="38"/>
      <c r="M100" s="239" t="s">
        <v>3</v>
      </c>
      <c r="N100" s="240" t="s">
        <v>46</v>
      </c>
      <c r="O100" s="241"/>
      <c r="P100" s="242">
        <f>O100*H100</f>
        <v>0</v>
      </c>
      <c r="Q100" s="242">
        <v>0</v>
      </c>
      <c r="R100" s="242">
        <f>Q100*H100</f>
        <v>0</v>
      </c>
      <c r="S100" s="242">
        <v>0</v>
      </c>
      <c r="T100" s="243">
        <f>S100*H100</f>
        <v>0</v>
      </c>
      <c r="AR100" s="190" t="s">
        <v>1155</v>
      </c>
      <c r="AT100" s="190" t="s">
        <v>152</v>
      </c>
      <c r="AU100" s="190" t="s">
        <v>85</v>
      </c>
      <c r="AY100" s="19" t="s">
        <v>149</v>
      </c>
      <c r="BE100" s="191">
        <f>IF(N100="základní",J100,0)</f>
        <v>0</v>
      </c>
      <c r="BF100" s="191">
        <f>IF(N100="snížená",J100,0)</f>
        <v>0</v>
      </c>
      <c r="BG100" s="191">
        <f>IF(N100="zákl. přenesená",J100,0)</f>
        <v>0</v>
      </c>
      <c r="BH100" s="191">
        <f>IF(N100="sníž. přenesená",J100,0)</f>
        <v>0</v>
      </c>
      <c r="BI100" s="191">
        <f>IF(N100="nulová",J100,0)</f>
        <v>0</v>
      </c>
      <c r="BJ100" s="19" t="s">
        <v>83</v>
      </c>
      <c r="BK100" s="191">
        <f>ROUND(I100*H100,2)</f>
        <v>0</v>
      </c>
      <c r="BL100" s="19" t="s">
        <v>1155</v>
      </c>
      <c r="BM100" s="190" t="s">
        <v>1315</v>
      </c>
    </row>
    <row r="101" spans="2:12" s="1" customFormat="1" ht="6.95" customHeight="1">
      <c r="B101" s="54"/>
      <c r="C101" s="55"/>
      <c r="D101" s="55"/>
      <c r="E101" s="55"/>
      <c r="F101" s="55"/>
      <c r="G101" s="55"/>
      <c r="H101" s="55"/>
      <c r="I101" s="140"/>
      <c r="J101" s="55"/>
      <c r="K101" s="55"/>
      <c r="L101" s="38"/>
    </row>
  </sheetData>
  <autoFilter ref="C84:K100"/>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4" customWidth="1"/>
    <col min="2" max="2" width="1.7109375" style="244" customWidth="1"/>
    <col min="3" max="4" width="5.00390625" style="244" customWidth="1"/>
    <col min="5" max="5" width="11.7109375" style="244" customWidth="1"/>
    <col min="6" max="6" width="9.140625" style="244" customWidth="1"/>
    <col min="7" max="7" width="5.00390625" style="244" customWidth="1"/>
    <col min="8" max="8" width="77.8515625" style="244" customWidth="1"/>
    <col min="9" max="10" width="20.00390625" style="244" customWidth="1"/>
    <col min="11" max="11" width="1.7109375" style="244" customWidth="1"/>
  </cols>
  <sheetData>
    <row r="1" ht="37.5" customHeight="1"/>
    <row r="2" spans="2:11" ht="7.5" customHeight="1">
      <c r="B2" s="245"/>
      <c r="C2" s="246"/>
      <c r="D2" s="246"/>
      <c r="E2" s="246"/>
      <c r="F2" s="246"/>
      <c r="G2" s="246"/>
      <c r="H2" s="246"/>
      <c r="I2" s="246"/>
      <c r="J2" s="246"/>
      <c r="K2" s="247"/>
    </row>
    <row r="3" spans="2:11" s="16" customFormat="1" ht="45" customHeight="1">
      <c r="B3" s="248"/>
      <c r="C3" s="249" t="s">
        <v>1316</v>
      </c>
      <c r="D3" s="249"/>
      <c r="E3" s="249"/>
      <c r="F3" s="249"/>
      <c r="G3" s="249"/>
      <c r="H3" s="249"/>
      <c r="I3" s="249"/>
      <c r="J3" s="249"/>
      <c r="K3" s="250"/>
    </row>
    <row r="4" spans="2:11" ht="25.5" customHeight="1">
      <c r="B4" s="251"/>
      <c r="C4" s="252" t="s">
        <v>1317</v>
      </c>
      <c r="D4" s="252"/>
      <c r="E4" s="252"/>
      <c r="F4" s="252"/>
      <c r="G4" s="252"/>
      <c r="H4" s="252"/>
      <c r="I4" s="252"/>
      <c r="J4" s="252"/>
      <c r="K4" s="253"/>
    </row>
    <row r="5" spans="2:11" ht="5.25" customHeight="1">
      <c r="B5" s="251"/>
      <c r="C5" s="254"/>
      <c r="D5" s="254"/>
      <c r="E5" s="254"/>
      <c r="F5" s="254"/>
      <c r="G5" s="254"/>
      <c r="H5" s="254"/>
      <c r="I5" s="254"/>
      <c r="J5" s="254"/>
      <c r="K5" s="253"/>
    </row>
    <row r="6" spans="2:11" ht="15" customHeight="1">
      <c r="B6" s="251"/>
      <c r="C6" s="255" t="s">
        <v>1318</v>
      </c>
      <c r="D6" s="255"/>
      <c r="E6" s="255"/>
      <c r="F6" s="255"/>
      <c r="G6" s="255"/>
      <c r="H6" s="255"/>
      <c r="I6" s="255"/>
      <c r="J6" s="255"/>
      <c r="K6" s="253"/>
    </row>
    <row r="7" spans="2:11" ht="15" customHeight="1">
      <c r="B7" s="256"/>
      <c r="C7" s="255" t="s">
        <v>1319</v>
      </c>
      <c r="D7" s="255"/>
      <c r="E7" s="255"/>
      <c r="F7" s="255"/>
      <c r="G7" s="255"/>
      <c r="H7" s="255"/>
      <c r="I7" s="255"/>
      <c r="J7" s="255"/>
      <c r="K7" s="253"/>
    </row>
    <row r="8" spans="2:11" ht="12.75" customHeight="1">
      <c r="B8" s="256"/>
      <c r="C8" s="255"/>
      <c r="D8" s="255"/>
      <c r="E8" s="255"/>
      <c r="F8" s="255"/>
      <c r="G8" s="255"/>
      <c r="H8" s="255"/>
      <c r="I8" s="255"/>
      <c r="J8" s="255"/>
      <c r="K8" s="253"/>
    </row>
    <row r="9" spans="2:11" ht="15" customHeight="1">
      <c r="B9" s="256"/>
      <c r="C9" s="255" t="s">
        <v>1320</v>
      </c>
      <c r="D9" s="255"/>
      <c r="E9" s="255"/>
      <c r="F9" s="255"/>
      <c r="G9" s="255"/>
      <c r="H9" s="255"/>
      <c r="I9" s="255"/>
      <c r="J9" s="255"/>
      <c r="K9" s="253"/>
    </row>
    <row r="10" spans="2:11" ht="15" customHeight="1">
      <c r="B10" s="256"/>
      <c r="C10" s="255"/>
      <c r="D10" s="255" t="s">
        <v>1321</v>
      </c>
      <c r="E10" s="255"/>
      <c r="F10" s="255"/>
      <c r="G10" s="255"/>
      <c r="H10" s="255"/>
      <c r="I10" s="255"/>
      <c r="J10" s="255"/>
      <c r="K10" s="253"/>
    </row>
    <row r="11" spans="2:11" ht="15" customHeight="1">
      <c r="B11" s="256"/>
      <c r="C11" s="257"/>
      <c r="D11" s="255" t="s">
        <v>1322</v>
      </c>
      <c r="E11" s="255"/>
      <c r="F11" s="255"/>
      <c r="G11" s="255"/>
      <c r="H11" s="255"/>
      <c r="I11" s="255"/>
      <c r="J11" s="255"/>
      <c r="K11" s="253"/>
    </row>
    <row r="12" spans="2:11" ht="15" customHeight="1">
      <c r="B12" s="256"/>
      <c r="C12" s="257"/>
      <c r="D12" s="255"/>
      <c r="E12" s="255"/>
      <c r="F12" s="255"/>
      <c r="G12" s="255"/>
      <c r="H12" s="255"/>
      <c r="I12" s="255"/>
      <c r="J12" s="255"/>
      <c r="K12" s="253"/>
    </row>
    <row r="13" spans="2:11" ht="15" customHeight="1">
      <c r="B13" s="256"/>
      <c r="C13" s="257"/>
      <c r="D13" s="258" t="s">
        <v>1323</v>
      </c>
      <c r="E13" s="255"/>
      <c r="F13" s="255"/>
      <c r="G13" s="255"/>
      <c r="H13" s="255"/>
      <c r="I13" s="255"/>
      <c r="J13" s="255"/>
      <c r="K13" s="253"/>
    </row>
    <row r="14" spans="2:11" ht="12.75" customHeight="1">
      <c r="B14" s="256"/>
      <c r="C14" s="257"/>
      <c r="D14" s="257"/>
      <c r="E14" s="257"/>
      <c r="F14" s="257"/>
      <c r="G14" s="257"/>
      <c r="H14" s="257"/>
      <c r="I14" s="257"/>
      <c r="J14" s="257"/>
      <c r="K14" s="253"/>
    </row>
    <row r="15" spans="2:11" ht="15" customHeight="1">
      <c r="B15" s="256"/>
      <c r="C15" s="257"/>
      <c r="D15" s="255" t="s">
        <v>1324</v>
      </c>
      <c r="E15" s="255"/>
      <c r="F15" s="255"/>
      <c r="G15" s="255"/>
      <c r="H15" s="255"/>
      <c r="I15" s="255"/>
      <c r="J15" s="255"/>
      <c r="K15" s="253"/>
    </row>
    <row r="16" spans="2:11" ht="15" customHeight="1">
      <c r="B16" s="256"/>
      <c r="C16" s="257"/>
      <c r="D16" s="255" t="s">
        <v>1325</v>
      </c>
      <c r="E16" s="255"/>
      <c r="F16" s="255"/>
      <c r="G16" s="255"/>
      <c r="H16" s="255"/>
      <c r="I16" s="255"/>
      <c r="J16" s="255"/>
      <c r="K16" s="253"/>
    </row>
    <row r="17" spans="2:11" ht="15" customHeight="1">
      <c r="B17" s="256"/>
      <c r="C17" s="257"/>
      <c r="D17" s="255" t="s">
        <v>1326</v>
      </c>
      <c r="E17" s="255"/>
      <c r="F17" s="255"/>
      <c r="G17" s="255"/>
      <c r="H17" s="255"/>
      <c r="I17" s="255"/>
      <c r="J17" s="255"/>
      <c r="K17" s="253"/>
    </row>
    <row r="18" spans="2:11" ht="15" customHeight="1">
      <c r="B18" s="256"/>
      <c r="C18" s="257"/>
      <c r="D18" s="257"/>
      <c r="E18" s="259" t="s">
        <v>82</v>
      </c>
      <c r="F18" s="255" t="s">
        <v>1327</v>
      </c>
      <c r="G18" s="255"/>
      <c r="H18" s="255"/>
      <c r="I18" s="255"/>
      <c r="J18" s="255"/>
      <c r="K18" s="253"/>
    </row>
    <row r="19" spans="2:11" ht="15" customHeight="1">
      <c r="B19" s="256"/>
      <c r="C19" s="257"/>
      <c r="D19" s="257"/>
      <c r="E19" s="259" t="s">
        <v>1328</v>
      </c>
      <c r="F19" s="255" t="s">
        <v>1329</v>
      </c>
      <c r="G19" s="255"/>
      <c r="H19" s="255"/>
      <c r="I19" s="255"/>
      <c r="J19" s="255"/>
      <c r="K19" s="253"/>
    </row>
    <row r="20" spans="2:11" ht="15" customHeight="1">
      <c r="B20" s="256"/>
      <c r="C20" s="257"/>
      <c r="D20" s="257"/>
      <c r="E20" s="259" t="s">
        <v>1330</v>
      </c>
      <c r="F20" s="255" t="s">
        <v>1331</v>
      </c>
      <c r="G20" s="255"/>
      <c r="H20" s="255"/>
      <c r="I20" s="255"/>
      <c r="J20" s="255"/>
      <c r="K20" s="253"/>
    </row>
    <row r="21" spans="2:11" ht="15" customHeight="1">
      <c r="B21" s="256"/>
      <c r="C21" s="257"/>
      <c r="D21" s="257"/>
      <c r="E21" s="259" t="s">
        <v>1332</v>
      </c>
      <c r="F21" s="255" t="s">
        <v>1333</v>
      </c>
      <c r="G21" s="255"/>
      <c r="H21" s="255"/>
      <c r="I21" s="255"/>
      <c r="J21" s="255"/>
      <c r="K21" s="253"/>
    </row>
    <row r="22" spans="2:11" ht="15" customHeight="1">
      <c r="B22" s="256"/>
      <c r="C22" s="257"/>
      <c r="D22" s="257"/>
      <c r="E22" s="259" t="s">
        <v>1334</v>
      </c>
      <c r="F22" s="255" t="s">
        <v>1335</v>
      </c>
      <c r="G22" s="255"/>
      <c r="H22" s="255"/>
      <c r="I22" s="255"/>
      <c r="J22" s="255"/>
      <c r="K22" s="253"/>
    </row>
    <row r="23" spans="2:11" ht="15" customHeight="1">
      <c r="B23" s="256"/>
      <c r="C23" s="257"/>
      <c r="D23" s="257"/>
      <c r="E23" s="259" t="s">
        <v>91</v>
      </c>
      <c r="F23" s="255" t="s">
        <v>1336</v>
      </c>
      <c r="G23" s="255"/>
      <c r="H23" s="255"/>
      <c r="I23" s="255"/>
      <c r="J23" s="255"/>
      <c r="K23" s="253"/>
    </row>
    <row r="24" spans="2:11" ht="12.75" customHeight="1">
      <c r="B24" s="256"/>
      <c r="C24" s="257"/>
      <c r="D24" s="257"/>
      <c r="E24" s="257"/>
      <c r="F24" s="257"/>
      <c r="G24" s="257"/>
      <c r="H24" s="257"/>
      <c r="I24" s="257"/>
      <c r="J24" s="257"/>
      <c r="K24" s="253"/>
    </row>
    <row r="25" spans="2:11" ht="15" customHeight="1">
      <c r="B25" s="256"/>
      <c r="C25" s="255" t="s">
        <v>1337</v>
      </c>
      <c r="D25" s="255"/>
      <c r="E25" s="255"/>
      <c r="F25" s="255"/>
      <c r="G25" s="255"/>
      <c r="H25" s="255"/>
      <c r="I25" s="255"/>
      <c r="J25" s="255"/>
      <c r="K25" s="253"/>
    </row>
    <row r="26" spans="2:11" ht="15" customHeight="1">
      <c r="B26" s="256"/>
      <c r="C26" s="255" t="s">
        <v>1338</v>
      </c>
      <c r="D26" s="255"/>
      <c r="E26" s="255"/>
      <c r="F26" s="255"/>
      <c r="G26" s="255"/>
      <c r="H26" s="255"/>
      <c r="I26" s="255"/>
      <c r="J26" s="255"/>
      <c r="K26" s="253"/>
    </row>
    <row r="27" spans="2:11" ht="15" customHeight="1">
      <c r="B27" s="256"/>
      <c r="C27" s="255"/>
      <c r="D27" s="255" t="s">
        <v>1339</v>
      </c>
      <c r="E27" s="255"/>
      <c r="F27" s="255"/>
      <c r="G27" s="255"/>
      <c r="H27" s="255"/>
      <c r="I27" s="255"/>
      <c r="J27" s="255"/>
      <c r="K27" s="253"/>
    </row>
    <row r="28" spans="2:11" ht="15" customHeight="1">
      <c r="B28" s="256"/>
      <c r="C28" s="257"/>
      <c r="D28" s="255" t="s">
        <v>1340</v>
      </c>
      <c r="E28" s="255"/>
      <c r="F28" s="255"/>
      <c r="G28" s="255"/>
      <c r="H28" s="255"/>
      <c r="I28" s="255"/>
      <c r="J28" s="255"/>
      <c r="K28" s="253"/>
    </row>
    <row r="29" spans="2:11" ht="12.75" customHeight="1">
      <c r="B29" s="256"/>
      <c r="C29" s="257"/>
      <c r="D29" s="257"/>
      <c r="E29" s="257"/>
      <c r="F29" s="257"/>
      <c r="G29" s="257"/>
      <c r="H29" s="257"/>
      <c r="I29" s="257"/>
      <c r="J29" s="257"/>
      <c r="K29" s="253"/>
    </row>
    <row r="30" spans="2:11" ht="15" customHeight="1">
      <c r="B30" s="256"/>
      <c r="C30" s="257"/>
      <c r="D30" s="255" t="s">
        <v>1341</v>
      </c>
      <c r="E30" s="255"/>
      <c r="F30" s="255"/>
      <c r="G30" s="255"/>
      <c r="H30" s="255"/>
      <c r="I30" s="255"/>
      <c r="J30" s="255"/>
      <c r="K30" s="253"/>
    </row>
    <row r="31" spans="2:11" ht="15" customHeight="1">
      <c r="B31" s="256"/>
      <c r="C31" s="257"/>
      <c r="D31" s="255" t="s">
        <v>1342</v>
      </c>
      <c r="E31" s="255"/>
      <c r="F31" s="255"/>
      <c r="G31" s="255"/>
      <c r="H31" s="255"/>
      <c r="I31" s="255"/>
      <c r="J31" s="255"/>
      <c r="K31" s="253"/>
    </row>
    <row r="32" spans="2:11" ht="12.75" customHeight="1">
      <c r="B32" s="256"/>
      <c r="C32" s="257"/>
      <c r="D32" s="257"/>
      <c r="E32" s="257"/>
      <c r="F32" s="257"/>
      <c r="G32" s="257"/>
      <c r="H32" s="257"/>
      <c r="I32" s="257"/>
      <c r="J32" s="257"/>
      <c r="K32" s="253"/>
    </row>
    <row r="33" spans="2:11" ht="15" customHeight="1">
      <c r="B33" s="256"/>
      <c r="C33" s="257"/>
      <c r="D33" s="255" t="s">
        <v>1343</v>
      </c>
      <c r="E33" s="255"/>
      <c r="F33" s="255"/>
      <c r="G33" s="255"/>
      <c r="H33" s="255"/>
      <c r="I33" s="255"/>
      <c r="J33" s="255"/>
      <c r="K33" s="253"/>
    </row>
    <row r="34" spans="2:11" ht="15" customHeight="1">
      <c r="B34" s="256"/>
      <c r="C34" s="257"/>
      <c r="D34" s="255" t="s">
        <v>1344</v>
      </c>
      <c r="E34" s="255"/>
      <c r="F34" s="255"/>
      <c r="G34" s="255"/>
      <c r="H34" s="255"/>
      <c r="I34" s="255"/>
      <c r="J34" s="255"/>
      <c r="K34" s="253"/>
    </row>
    <row r="35" spans="2:11" ht="15" customHeight="1">
      <c r="B35" s="256"/>
      <c r="C35" s="257"/>
      <c r="D35" s="255" t="s">
        <v>1345</v>
      </c>
      <c r="E35" s="255"/>
      <c r="F35" s="255"/>
      <c r="G35" s="255"/>
      <c r="H35" s="255"/>
      <c r="I35" s="255"/>
      <c r="J35" s="255"/>
      <c r="K35" s="253"/>
    </row>
    <row r="36" spans="2:11" ht="15" customHeight="1">
      <c r="B36" s="256"/>
      <c r="C36" s="257"/>
      <c r="D36" s="255"/>
      <c r="E36" s="258" t="s">
        <v>135</v>
      </c>
      <c r="F36" s="255"/>
      <c r="G36" s="255" t="s">
        <v>1346</v>
      </c>
      <c r="H36" s="255"/>
      <c r="I36" s="255"/>
      <c r="J36" s="255"/>
      <c r="K36" s="253"/>
    </row>
    <row r="37" spans="2:11" ht="30.75" customHeight="1">
      <c r="B37" s="256"/>
      <c r="C37" s="257"/>
      <c r="D37" s="255"/>
      <c r="E37" s="258" t="s">
        <v>1347</v>
      </c>
      <c r="F37" s="255"/>
      <c r="G37" s="255" t="s">
        <v>1348</v>
      </c>
      <c r="H37" s="255"/>
      <c r="I37" s="255"/>
      <c r="J37" s="255"/>
      <c r="K37" s="253"/>
    </row>
    <row r="38" spans="2:11" ht="15" customHeight="1">
      <c r="B38" s="256"/>
      <c r="C38" s="257"/>
      <c r="D38" s="255"/>
      <c r="E38" s="258" t="s">
        <v>56</v>
      </c>
      <c r="F38" s="255"/>
      <c r="G38" s="255" t="s">
        <v>1349</v>
      </c>
      <c r="H38" s="255"/>
      <c r="I38" s="255"/>
      <c r="J38" s="255"/>
      <c r="K38" s="253"/>
    </row>
    <row r="39" spans="2:11" ht="15" customHeight="1">
      <c r="B39" s="256"/>
      <c r="C39" s="257"/>
      <c r="D39" s="255"/>
      <c r="E39" s="258" t="s">
        <v>57</v>
      </c>
      <c r="F39" s="255"/>
      <c r="G39" s="255" t="s">
        <v>1350</v>
      </c>
      <c r="H39" s="255"/>
      <c r="I39" s="255"/>
      <c r="J39" s="255"/>
      <c r="K39" s="253"/>
    </row>
    <row r="40" spans="2:11" ht="15" customHeight="1">
      <c r="B40" s="256"/>
      <c r="C40" s="257"/>
      <c r="D40" s="255"/>
      <c r="E40" s="258" t="s">
        <v>136</v>
      </c>
      <c r="F40" s="255"/>
      <c r="G40" s="255" t="s">
        <v>1351</v>
      </c>
      <c r="H40" s="255"/>
      <c r="I40" s="255"/>
      <c r="J40" s="255"/>
      <c r="K40" s="253"/>
    </row>
    <row r="41" spans="2:11" ht="15" customHeight="1">
      <c r="B41" s="256"/>
      <c r="C41" s="257"/>
      <c r="D41" s="255"/>
      <c r="E41" s="258" t="s">
        <v>137</v>
      </c>
      <c r="F41" s="255"/>
      <c r="G41" s="255" t="s">
        <v>1352</v>
      </c>
      <c r="H41" s="255"/>
      <c r="I41" s="255"/>
      <c r="J41" s="255"/>
      <c r="K41" s="253"/>
    </row>
    <row r="42" spans="2:11" ht="15" customHeight="1">
      <c r="B42" s="256"/>
      <c r="C42" s="257"/>
      <c r="D42" s="255"/>
      <c r="E42" s="258" t="s">
        <v>1353</v>
      </c>
      <c r="F42" s="255"/>
      <c r="G42" s="255" t="s">
        <v>1354</v>
      </c>
      <c r="H42" s="255"/>
      <c r="I42" s="255"/>
      <c r="J42" s="255"/>
      <c r="K42" s="253"/>
    </row>
    <row r="43" spans="2:11" ht="15" customHeight="1">
      <c r="B43" s="256"/>
      <c r="C43" s="257"/>
      <c r="D43" s="255"/>
      <c r="E43" s="258"/>
      <c r="F43" s="255"/>
      <c r="G43" s="255" t="s">
        <v>1355</v>
      </c>
      <c r="H43" s="255"/>
      <c r="I43" s="255"/>
      <c r="J43" s="255"/>
      <c r="K43" s="253"/>
    </row>
    <row r="44" spans="2:11" ht="15" customHeight="1">
      <c r="B44" s="256"/>
      <c r="C44" s="257"/>
      <c r="D44" s="255"/>
      <c r="E44" s="258" t="s">
        <v>1356</v>
      </c>
      <c r="F44" s="255"/>
      <c r="G44" s="255" t="s">
        <v>1357</v>
      </c>
      <c r="H44" s="255"/>
      <c r="I44" s="255"/>
      <c r="J44" s="255"/>
      <c r="K44" s="253"/>
    </row>
    <row r="45" spans="2:11" ht="15" customHeight="1">
      <c r="B45" s="256"/>
      <c r="C45" s="257"/>
      <c r="D45" s="255"/>
      <c r="E45" s="258" t="s">
        <v>139</v>
      </c>
      <c r="F45" s="255"/>
      <c r="G45" s="255" t="s">
        <v>1358</v>
      </c>
      <c r="H45" s="255"/>
      <c r="I45" s="255"/>
      <c r="J45" s="255"/>
      <c r="K45" s="253"/>
    </row>
    <row r="46" spans="2:11" ht="12.75" customHeight="1">
      <c r="B46" s="256"/>
      <c r="C46" s="257"/>
      <c r="D46" s="255"/>
      <c r="E46" s="255"/>
      <c r="F46" s="255"/>
      <c r="G46" s="255"/>
      <c r="H46" s="255"/>
      <c r="I46" s="255"/>
      <c r="J46" s="255"/>
      <c r="K46" s="253"/>
    </row>
    <row r="47" spans="2:11" ht="15" customHeight="1">
      <c r="B47" s="256"/>
      <c r="C47" s="257"/>
      <c r="D47" s="255" t="s">
        <v>1359</v>
      </c>
      <c r="E47" s="255"/>
      <c r="F47" s="255"/>
      <c r="G47" s="255"/>
      <c r="H47" s="255"/>
      <c r="I47" s="255"/>
      <c r="J47" s="255"/>
      <c r="K47" s="253"/>
    </row>
    <row r="48" spans="2:11" ht="15" customHeight="1">
      <c r="B48" s="256"/>
      <c r="C48" s="257"/>
      <c r="D48" s="257"/>
      <c r="E48" s="255" t="s">
        <v>1360</v>
      </c>
      <c r="F48" s="255"/>
      <c r="G48" s="255"/>
      <c r="H48" s="255"/>
      <c r="I48" s="255"/>
      <c r="J48" s="255"/>
      <c r="K48" s="253"/>
    </row>
    <row r="49" spans="2:11" ht="15" customHeight="1">
      <c r="B49" s="256"/>
      <c r="C49" s="257"/>
      <c r="D49" s="257"/>
      <c r="E49" s="255" t="s">
        <v>1361</v>
      </c>
      <c r="F49" s="255"/>
      <c r="G49" s="255"/>
      <c r="H49" s="255"/>
      <c r="I49" s="255"/>
      <c r="J49" s="255"/>
      <c r="K49" s="253"/>
    </row>
    <row r="50" spans="2:11" ht="15" customHeight="1">
      <c r="B50" s="256"/>
      <c r="C50" s="257"/>
      <c r="D50" s="257"/>
      <c r="E50" s="255" t="s">
        <v>1362</v>
      </c>
      <c r="F50" s="255"/>
      <c r="G50" s="255"/>
      <c r="H50" s="255"/>
      <c r="I50" s="255"/>
      <c r="J50" s="255"/>
      <c r="K50" s="253"/>
    </row>
    <row r="51" spans="2:11" ht="15" customHeight="1">
      <c r="B51" s="256"/>
      <c r="C51" s="257"/>
      <c r="D51" s="255" t="s">
        <v>1363</v>
      </c>
      <c r="E51" s="255"/>
      <c r="F51" s="255"/>
      <c r="G51" s="255"/>
      <c r="H51" s="255"/>
      <c r="I51" s="255"/>
      <c r="J51" s="255"/>
      <c r="K51" s="253"/>
    </row>
    <row r="52" spans="2:11" ht="25.5" customHeight="1">
      <c r="B52" s="251"/>
      <c r="C52" s="252" t="s">
        <v>1364</v>
      </c>
      <c r="D52" s="252"/>
      <c r="E52" s="252"/>
      <c r="F52" s="252"/>
      <c r="G52" s="252"/>
      <c r="H52" s="252"/>
      <c r="I52" s="252"/>
      <c r="J52" s="252"/>
      <c r="K52" s="253"/>
    </row>
    <row r="53" spans="2:11" ht="5.25" customHeight="1">
      <c r="B53" s="251"/>
      <c r="C53" s="254"/>
      <c r="D53" s="254"/>
      <c r="E53" s="254"/>
      <c r="F53" s="254"/>
      <c r="G53" s="254"/>
      <c r="H53" s="254"/>
      <c r="I53" s="254"/>
      <c r="J53" s="254"/>
      <c r="K53" s="253"/>
    </row>
    <row r="54" spans="2:11" ht="15" customHeight="1">
      <c r="B54" s="251"/>
      <c r="C54" s="255" t="s">
        <v>1365</v>
      </c>
      <c r="D54" s="255"/>
      <c r="E54" s="255"/>
      <c r="F54" s="255"/>
      <c r="G54" s="255"/>
      <c r="H54" s="255"/>
      <c r="I54" s="255"/>
      <c r="J54" s="255"/>
      <c r="K54" s="253"/>
    </row>
    <row r="55" spans="2:11" ht="15" customHeight="1">
      <c r="B55" s="251"/>
      <c r="C55" s="255" t="s">
        <v>1366</v>
      </c>
      <c r="D55" s="255"/>
      <c r="E55" s="255"/>
      <c r="F55" s="255"/>
      <c r="G55" s="255"/>
      <c r="H55" s="255"/>
      <c r="I55" s="255"/>
      <c r="J55" s="255"/>
      <c r="K55" s="253"/>
    </row>
    <row r="56" spans="2:11" ht="12.75" customHeight="1">
      <c r="B56" s="251"/>
      <c r="C56" s="255"/>
      <c r="D56" s="255"/>
      <c r="E56" s="255"/>
      <c r="F56" s="255"/>
      <c r="G56" s="255"/>
      <c r="H56" s="255"/>
      <c r="I56" s="255"/>
      <c r="J56" s="255"/>
      <c r="K56" s="253"/>
    </row>
    <row r="57" spans="2:11" ht="15" customHeight="1">
      <c r="B57" s="251"/>
      <c r="C57" s="255" t="s">
        <v>1367</v>
      </c>
      <c r="D57" s="255"/>
      <c r="E57" s="255"/>
      <c r="F57" s="255"/>
      <c r="G57" s="255"/>
      <c r="H57" s="255"/>
      <c r="I57" s="255"/>
      <c r="J57" s="255"/>
      <c r="K57" s="253"/>
    </row>
    <row r="58" spans="2:11" ht="15" customHeight="1">
      <c r="B58" s="251"/>
      <c r="C58" s="257"/>
      <c r="D58" s="255" t="s">
        <v>1368</v>
      </c>
      <c r="E58" s="255"/>
      <c r="F58" s="255"/>
      <c r="G58" s="255"/>
      <c r="H58" s="255"/>
      <c r="I58" s="255"/>
      <c r="J58" s="255"/>
      <c r="K58" s="253"/>
    </row>
    <row r="59" spans="2:11" ht="15" customHeight="1">
      <c r="B59" s="251"/>
      <c r="C59" s="257"/>
      <c r="D59" s="255" t="s">
        <v>1369</v>
      </c>
      <c r="E59" s="255"/>
      <c r="F59" s="255"/>
      <c r="G59" s="255"/>
      <c r="H59" s="255"/>
      <c r="I59" s="255"/>
      <c r="J59" s="255"/>
      <c r="K59" s="253"/>
    </row>
    <row r="60" spans="2:11" ht="15" customHeight="1">
      <c r="B60" s="251"/>
      <c r="C60" s="257"/>
      <c r="D60" s="255" t="s">
        <v>1370</v>
      </c>
      <c r="E60" s="255"/>
      <c r="F60" s="255"/>
      <c r="G60" s="255"/>
      <c r="H60" s="255"/>
      <c r="I60" s="255"/>
      <c r="J60" s="255"/>
      <c r="K60" s="253"/>
    </row>
    <row r="61" spans="2:11" ht="15" customHeight="1">
      <c r="B61" s="251"/>
      <c r="C61" s="257"/>
      <c r="D61" s="255" t="s">
        <v>1371</v>
      </c>
      <c r="E61" s="255"/>
      <c r="F61" s="255"/>
      <c r="G61" s="255"/>
      <c r="H61" s="255"/>
      <c r="I61" s="255"/>
      <c r="J61" s="255"/>
      <c r="K61" s="253"/>
    </row>
    <row r="62" spans="2:11" ht="15" customHeight="1">
      <c r="B62" s="251"/>
      <c r="C62" s="257"/>
      <c r="D62" s="260" t="s">
        <v>1372</v>
      </c>
      <c r="E62" s="260"/>
      <c r="F62" s="260"/>
      <c r="G62" s="260"/>
      <c r="H62" s="260"/>
      <c r="I62" s="260"/>
      <c r="J62" s="260"/>
      <c r="K62" s="253"/>
    </row>
    <row r="63" spans="2:11" ht="15" customHeight="1">
      <c r="B63" s="251"/>
      <c r="C63" s="257"/>
      <c r="D63" s="255" t="s">
        <v>1373</v>
      </c>
      <c r="E63" s="255"/>
      <c r="F63" s="255"/>
      <c r="G63" s="255"/>
      <c r="H63" s="255"/>
      <c r="I63" s="255"/>
      <c r="J63" s="255"/>
      <c r="K63" s="253"/>
    </row>
    <row r="64" spans="2:11" ht="12.75" customHeight="1">
      <c r="B64" s="251"/>
      <c r="C64" s="257"/>
      <c r="D64" s="257"/>
      <c r="E64" s="261"/>
      <c r="F64" s="257"/>
      <c r="G64" s="257"/>
      <c r="H64" s="257"/>
      <c r="I64" s="257"/>
      <c r="J64" s="257"/>
      <c r="K64" s="253"/>
    </row>
    <row r="65" spans="2:11" ht="15" customHeight="1">
      <c r="B65" s="251"/>
      <c r="C65" s="257"/>
      <c r="D65" s="255" t="s">
        <v>1374</v>
      </c>
      <c r="E65" s="255"/>
      <c r="F65" s="255"/>
      <c r="G65" s="255"/>
      <c r="H65" s="255"/>
      <c r="I65" s="255"/>
      <c r="J65" s="255"/>
      <c r="K65" s="253"/>
    </row>
    <row r="66" spans="2:11" ht="15" customHeight="1">
      <c r="B66" s="251"/>
      <c r="C66" s="257"/>
      <c r="D66" s="260" t="s">
        <v>1375</v>
      </c>
      <c r="E66" s="260"/>
      <c r="F66" s="260"/>
      <c r="G66" s="260"/>
      <c r="H66" s="260"/>
      <c r="I66" s="260"/>
      <c r="J66" s="260"/>
      <c r="K66" s="253"/>
    </row>
    <row r="67" spans="2:11" ht="15" customHeight="1">
      <c r="B67" s="251"/>
      <c r="C67" s="257"/>
      <c r="D67" s="255" t="s">
        <v>1376</v>
      </c>
      <c r="E67" s="255"/>
      <c r="F67" s="255"/>
      <c r="G67" s="255"/>
      <c r="H67" s="255"/>
      <c r="I67" s="255"/>
      <c r="J67" s="255"/>
      <c r="K67" s="253"/>
    </row>
    <row r="68" spans="2:11" ht="15" customHeight="1">
      <c r="B68" s="251"/>
      <c r="C68" s="257"/>
      <c r="D68" s="255" t="s">
        <v>1377</v>
      </c>
      <c r="E68" s="255"/>
      <c r="F68" s="255"/>
      <c r="G68" s="255"/>
      <c r="H68" s="255"/>
      <c r="I68" s="255"/>
      <c r="J68" s="255"/>
      <c r="K68" s="253"/>
    </row>
    <row r="69" spans="2:11" ht="15" customHeight="1">
      <c r="B69" s="251"/>
      <c r="C69" s="257"/>
      <c r="D69" s="255" t="s">
        <v>1378</v>
      </c>
      <c r="E69" s="255"/>
      <c r="F69" s="255"/>
      <c r="G69" s="255"/>
      <c r="H69" s="255"/>
      <c r="I69" s="255"/>
      <c r="J69" s="255"/>
      <c r="K69" s="253"/>
    </row>
    <row r="70" spans="2:11" ht="15" customHeight="1">
      <c r="B70" s="251"/>
      <c r="C70" s="257"/>
      <c r="D70" s="255" t="s">
        <v>1379</v>
      </c>
      <c r="E70" s="255"/>
      <c r="F70" s="255"/>
      <c r="G70" s="255"/>
      <c r="H70" s="255"/>
      <c r="I70" s="255"/>
      <c r="J70" s="255"/>
      <c r="K70" s="253"/>
    </row>
    <row r="71" spans="2:11" ht="12.75" customHeight="1">
      <c r="B71" s="262"/>
      <c r="C71" s="263"/>
      <c r="D71" s="263"/>
      <c r="E71" s="263"/>
      <c r="F71" s="263"/>
      <c r="G71" s="263"/>
      <c r="H71" s="263"/>
      <c r="I71" s="263"/>
      <c r="J71" s="263"/>
      <c r="K71" s="264"/>
    </row>
    <row r="72" spans="2:11" ht="18.75" customHeight="1">
      <c r="B72" s="265"/>
      <c r="C72" s="265"/>
      <c r="D72" s="265"/>
      <c r="E72" s="265"/>
      <c r="F72" s="265"/>
      <c r="G72" s="265"/>
      <c r="H72" s="265"/>
      <c r="I72" s="265"/>
      <c r="J72" s="265"/>
      <c r="K72" s="266"/>
    </row>
    <row r="73" spans="2:11" ht="18.75" customHeight="1">
      <c r="B73" s="266"/>
      <c r="C73" s="266"/>
      <c r="D73" s="266"/>
      <c r="E73" s="266"/>
      <c r="F73" s="266"/>
      <c r="G73" s="266"/>
      <c r="H73" s="266"/>
      <c r="I73" s="266"/>
      <c r="J73" s="266"/>
      <c r="K73" s="266"/>
    </row>
    <row r="74" spans="2:11" ht="7.5" customHeight="1">
      <c r="B74" s="267"/>
      <c r="C74" s="268"/>
      <c r="D74" s="268"/>
      <c r="E74" s="268"/>
      <c r="F74" s="268"/>
      <c r="G74" s="268"/>
      <c r="H74" s="268"/>
      <c r="I74" s="268"/>
      <c r="J74" s="268"/>
      <c r="K74" s="269"/>
    </row>
    <row r="75" spans="2:11" ht="45" customHeight="1">
      <c r="B75" s="270"/>
      <c r="C75" s="271" t="s">
        <v>1380</v>
      </c>
      <c r="D75" s="271"/>
      <c r="E75" s="271"/>
      <c r="F75" s="271"/>
      <c r="G75" s="271"/>
      <c r="H75" s="271"/>
      <c r="I75" s="271"/>
      <c r="J75" s="271"/>
      <c r="K75" s="272"/>
    </row>
    <row r="76" spans="2:11" ht="17.25" customHeight="1">
      <c r="B76" s="270"/>
      <c r="C76" s="273" t="s">
        <v>1381</v>
      </c>
      <c r="D76" s="273"/>
      <c r="E76" s="273"/>
      <c r="F76" s="273" t="s">
        <v>1382</v>
      </c>
      <c r="G76" s="274"/>
      <c r="H76" s="273" t="s">
        <v>57</v>
      </c>
      <c r="I76" s="273" t="s">
        <v>60</v>
      </c>
      <c r="J76" s="273" t="s">
        <v>1383</v>
      </c>
      <c r="K76" s="272"/>
    </row>
    <row r="77" spans="2:11" ht="17.25" customHeight="1">
      <c r="B77" s="270"/>
      <c r="C77" s="275" t="s">
        <v>1384</v>
      </c>
      <c r="D77" s="275"/>
      <c r="E77" s="275"/>
      <c r="F77" s="276" t="s">
        <v>1385</v>
      </c>
      <c r="G77" s="277"/>
      <c r="H77" s="275"/>
      <c r="I77" s="275"/>
      <c r="J77" s="275" t="s">
        <v>1386</v>
      </c>
      <c r="K77" s="272"/>
    </row>
    <row r="78" spans="2:11" ht="5.25" customHeight="1">
      <c r="B78" s="270"/>
      <c r="C78" s="278"/>
      <c r="D78" s="278"/>
      <c r="E78" s="278"/>
      <c r="F78" s="278"/>
      <c r="G78" s="279"/>
      <c r="H78" s="278"/>
      <c r="I78" s="278"/>
      <c r="J78" s="278"/>
      <c r="K78" s="272"/>
    </row>
    <row r="79" spans="2:11" ht="15" customHeight="1">
      <c r="B79" s="270"/>
      <c r="C79" s="258" t="s">
        <v>56</v>
      </c>
      <c r="D79" s="278"/>
      <c r="E79" s="278"/>
      <c r="F79" s="280" t="s">
        <v>1067</v>
      </c>
      <c r="G79" s="279"/>
      <c r="H79" s="258" t="s">
        <v>1387</v>
      </c>
      <c r="I79" s="258" t="s">
        <v>1388</v>
      </c>
      <c r="J79" s="258">
        <v>20</v>
      </c>
      <c r="K79" s="272"/>
    </row>
    <row r="80" spans="2:11" ht="15" customHeight="1">
      <c r="B80" s="270"/>
      <c r="C80" s="258" t="s">
        <v>1389</v>
      </c>
      <c r="D80" s="258"/>
      <c r="E80" s="258"/>
      <c r="F80" s="280" t="s">
        <v>1067</v>
      </c>
      <c r="G80" s="279"/>
      <c r="H80" s="258" t="s">
        <v>1390</v>
      </c>
      <c r="I80" s="258" t="s">
        <v>1388</v>
      </c>
      <c r="J80" s="258">
        <v>120</v>
      </c>
      <c r="K80" s="272"/>
    </row>
    <row r="81" spans="2:11" ht="15" customHeight="1">
      <c r="B81" s="281"/>
      <c r="C81" s="258" t="s">
        <v>1391</v>
      </c>
      <c r="D81" s="258"/>
      <c r="E81" s="258"/>
      <c r="F81" s="280" t="s">
        <v>1392</v>
      </c>
      <c r="G81" s="279"/>
      <c r="H81" s="258" t="s">
        <v>1393</v>
      </c>
      <c r="I81" s="258" t="s">
        <v>1388</v>
      </c>
      <c r="J81" s="258">
        <v>50</v>
      </c>
      <c r="K81" s="272"/>
    </row>
    <row r="82" spans="2:11" ht="15" customHeight="1">
      <c r="B82" s="281"/>
      <c r="C82" s="258" t="s">
        <v>1394</v>
      </c>
      <c r="D82" s="258"/>
      <c r="E82" s="258"/>
      <c r="F82" s="280" t="s">
        <v>1067</v>
      </c>
      <c r="G82" s="279"/>
      <c r="H82" s="258" t="s">
        <v>1395</v>
      </c>
      <c r="I82" s="258" t="s">
        <v>1396</v>
      </c>
      <c r="J82" s="258"/>
      <c r="K82" s="272"/>
    </row>
    <row r="83" spans="2:11" ht="15" customHeight="1">
      <c r="B83" s="281"/>
      <c r="C83" s="282" t="s">
        <v>1397</v>
      </c>
      <c r="D83" s="282"/>
      <c r="E83" s="282"/>
      <c r="F83" s="283" t="s">
        <v>1392</v>
      </c>
      <c r="G83" s="282"/>
      <c r="H83" s="282" t="s">
        <v>1398</v>
      </c>
      <c r="I83" s="282" t="s">
        <v>1388</v>
      </c>
      <c r="J83" s="282">
        <v>15</v>
      </c>
      <c r="K83" s="272"/>
    </row>
    <row r="84" spans="2:11" ht="15" customHeight="1">
      <c r="B84" s="281"/>
      <c r="C84" s="282" t="s">
        <v>1399</v>
      </c>
      <c r="D84" s="282"/>
      <c r="E84" s="282"/>
      <c r="F84" s="283" t="s">
        <v>1392</v>
      </c>
      <c r="G84" s="282"/>
      <c r="H84" s="282" t="s">
        <v>1400</v>
      </c>
      <c r="I84" s="282" t="s">
        <v>1388</v>
      </c>
      <c r="J84" s="282">
        <v>15</v>
      </c>
      <c r="K84" s="272"/>
    </row>
    <row r="85" spans="2:11" ht="15" customHeight="1">
      <c r="B85" s="281"/>
      <c r="C85" s="282" t="s">
        <v>1401</v>
      </c>
      <c r="D85" s="282"/>
      <c r="E85" s="282"/>
      <c r="F85" s="283" t="s">
        <v>1392</v>
      </c>
      <c r="G85" s="282"/>
      <c r="H85" s="282" t="s">
        <v>1402</v>
      </c>
      <c r="I85" s="282" t="s">
        <v>1388</v>
      </c>
      <c r="J85" s="282">
        <v>20</v>
      </c>
      <c r="K85" s="272"/>
    </row>
    <row r="86" spans="2:11" ht="15" customHeight="1">
      <c r="B86" s="281"/>
      <c r="C86" s="282" t="s">
        <v>1403</v>
      </c>
      <c r="D86" s="282"/>
      <c r="E86" s="282"/>
      <c r="F86" s="283" t="s">
        <v>1392</v>
      </c>
      <c r="G86" s="282"/>
      <c r="H86" s="282" t="s">
        <v>1404</v>
      </c>
      <c r="I86" s="282" t="s">
        <v>1388</v>
      </c>
      <c r="J86" s="282">
        <v>20</v>
      </c>
      <c r="K86" s="272"/>
    </row>
    <row r="87" spans="2:11" ht="15" customHeight="1">
      <c r="B87" s="281"/>
      <c r="C87" s="258" t="s">
        <v>1405</v>
      </c>
      <c r="D87" s="258"/>
      <c r="E87" s="258"/>
      <c r="F87" s="280" t="s">
        <v>1392</v>
      </c>
      <c r="G87" s="279"/>
      <c r="H87" s="258" t="s">
        <v>1406</v>
      </c>
      <c r="I87" s="258" t="s">
        <v>1388</v>
      </c>
      <c r="J87" s="258">
        <v>50</v>
      </c>
      <c r="K87" s="272"/>
    </row>
    <row r="88" spans="2:11" ht="15" customHeight="1">
      <c r="B88" s="281"/>
      <c r="C88" s="258" t="s">
        <v>1407</v>
      </c>
      <c r="D88" s="258"/>
      <c r="E88" s="258"/>
      <c r="F88" s="280" t="s">
        <v>1392</v>
      </c>
      <c r="G88" s="279"/>
      <c r="H88" s="258" t="s">
        <v>1408</v>
      </c>
      <c r="I88" s="258" t="s">
        <v>1388</v>
      </c>
      <c r="J88" s="258">
        <v>20</v>
      </c>
      <c r="K88" s="272"/>
    </row>
    <row r="89" spans="2:11" ht="15" customHeight="1">
      <c r="B89" s="281"/>
      <c r="C89" s="258" t="s">
        <v>1409</v>
      </c>
      <c r="D89" s="258"/>
      <c r="E89" s="258"/>
      <c r="F89" s="280" t="s">
        <v>1392</v>
      </c>
      <c r="G89" s="279"/>
      <c r="H89" s="258" t="s">
        <v>1410</v>
      </c>
      <c r="I89" s="258" t="s">
        <v>1388</v>
      </c>
      <c r="J89" s="258">
        <v>20</v>
      </c>
      <c r="K89" s="272"/>
    </row>
    <row r="90" spans="2:11" ht="15" customHeight="1">
      <c r="B90" s="281"/>
      <c r="C90" s="258" t="s">
        <v>1411</v>
      </c>
      <c r="D90" s="258"/>
      <c r="E90" s="258"/>
      <c r="F90" s="280" t="s">
        <v>1392</v>
      </c>
      <c r="G90" s="279"/>
      <c r="H90" s="258" t="s">
        <v>1412</v>
      </c>
      <c r="I90" s="258" t="s">
        <v>1388</v>
      </c>
      <c r="J90" s="258">
        <v>50</v>
      </c>
      <c r="K90" s="272"/>
    </row>
    <row r="91" spans="2:11" ht="15" customHeight="1">
      <c r="B91" s="281"/>
      <c r="C91" s="258" t="s">
        <v>1413</v>
      </c>
      <c r="D91" s="258"/>
      <c r="E91" s="258"/>
      <c r="F91" s="280" t="s">
        <v>1392</v>
      </c>
      <c r="G91" s="279"/>
      <c r="H91" s="258" t="s">
        <v>1413</v>
      </c>
      <c r="I91" s="258" t="s">
        <v>1388</v>
      </c>
      <c r="J91" s="258">
        <v>50</v>
      </c>
      <c r="K91" s="272"/>
    </row>
    <row r="92" spans="2:11" ht="15" customHeight="1">
      <c r="B92" s="281"/>
      <c r="C92" s="258" t="s">
        <v>1414</v>
      </c>
      <c r="D92" s="258"/>
      <c r="E92" s="258"/>
      <c r="F92" s="280" t="s">
        <v>1392</v>
      </c>
      <c r="G92" s="279"/>
      <c r="H92" s="258" t="s">
        <v>1415</v>
      </c>
      <c r="I92" s="258" t="s">
        <v>1388</v>
      </c>
      <c r="J92" s="258">
        <v>255</v>
      </c>
      <c r="K92" s="272"/>
    </row>
    <row r="93" spans="2:11" ht="15" customHeight="1">
      <c r="B93" s="281"/>
      <c r="C93" s="258" t="s">
        <v>1416</v>
      </c>
      <c r="D93" s="258"/>
      <c r="E93" s="258"/>
      <c r="F93" s="280" t="s">
        <v>1067</v>
      </c>
      <c r="G93" s="279"/>
      <c r="H93" s="258" t="s">
        <v>1417</v>
      </c>
      <c r="I93" s="258" t="s">
        <v>1418</v>
      </c>
      <c r="J93" s="258"/>
      <c r="K93" s="272"/>
    </row>
    <row r="94" spans="2:11" ht="15" customHeight="1">
      <c r="B94" s="281"/>
      <c r="C94" s="258" t="s">
        <v>1419</v>
      </c>
      <c r="D94" s="258"/>
      <c r="E94" s="258"/>
      <c r="F94" s="280" t="s">
        <v>1067</v>
      </c>
      <c r="G94" s="279"/>
      <c r="H94" s="258" t="s">
        <v>1420</v>
      </c>
      <c r="I94" s="258" t="s">
        <v>1421</v>
      </c>
      <c r="J94" s="258"/>
      <c r="K94" s="272"/>
    </row>
    <row r="95" spans="2:11" ht="15" customHeight="1">
      <c r="B95" s="281"/>
      <c r="C95" s="258" t="s">
        <v>1422</v>
      </c>
      <c r="D95" s="258"/>
      <c r="E95" s="258"/>
      <c r="F95" s="280" t="s">
        <v>1067</v>
      </c>
      <c r="G95" s="279"/>
      <c r="H95" s="258" t="s">
        <v>1422</v>
      </c>
      <c r="I95" s="258" t="s">
        <v>1421</v>
      </c>
      <c r="J95" s="258"/>
      <c r="K95" s="272"/>
    </row>
    <row r="96" spans="2:11" ht="15" customHeight="1">
      <c r="B96" s="281"/>
      <c r="C96" s="258" t="s">
        <v>41</v>
      </c>
      <c r="D96" s="258"/>
      <c r="E96" s="258"/>
      <c r="F96" s="280" t="s">
        <v>1067</v>
      </c>
      <c r="G96" s="279"/>
      <c r="H96" s="258" t="s">
        <v>1423</v>
      </c>
      <c r="I96" s="258" t="s">
        <v>1421</v>
      </c>
      <c r="J96" s="258"/>
      <c r="K96" s="272"/>
    </row>
    <row r="97" spans="2:11" ht="15" customHeight="1">
      <c r="B97" s="281"/>
      <c r="C97" s="258" t="s">
        <v>51</v>
      </c>
      <c r="D97" s="258"/>
      <c r="E97" s="258"/>
      <c r="F97" s="280" t="s">
        <v>1067</v>
      </c>
      <c r="G97" s="279"/>
      <c r="H97" s="258" t="s">
        <v>1424</v>
      </c>
      <c r="I97" s="258" t="s">
        <v>1421</v>
      </c>
      <c r="J97" s="258"/>
      <c r="K97" s="272"/>
    </row>
    <row r="98" spans="2:11" ht="15" customHeight="1">
      <c r="B98" s="284"/>
      <c r="C98" s="285"/>
      <c r="D98" s="285"/>
      <c r="E98" s="285"/>
      <c r="F98" s="285"/>
      <c r="G98" s="285"/>
      <c r="H98" s="285"/>
      <c r="I98" s="285"/>
      <c r="J98" s="285"/>
      <c r="K98" s="286"/>
    </row>
    <row r="99" spans="2:11" ht="18.75" customHeight="1">
      <c r="B99" s="287"/>
      <c r="C99" s="288"/>
      <c r="D99" s="288"/>
      <c r="E99" s="288"/>
      <c r="F99" s="288"/>
      <c r="G99" s="288"/>
      <c r="H99" s="288"/>
      <c r="I99" s="288"/>
      <c r="J99" s="288"/>
      <c r="K99" s="287"/>
    </row>
    <row r="100" spans="2:11" ht="18.75" customHeight="1">
      <c r="B100" s="266"/>
      <c r="C100" s="266"/>
      <c r="D100" s="266"/>
      <c r="E100" s="266"/>
      <c r="F100" s="266"/>
      <c r="G100" s="266"/>
      <c r="H100" s="266"/>
      <c r="I100" s="266"/>
      <c r="J100" s="266"/>
      <c r="K100" s="266"/>
    </row>
    <row r="101" spans="2:11" ht="7.5" customHeight="1">
      <c r="B101" s="267"/>
      <c r="C101" s="268"/>
      <c r="D101" s="268"/>
      <c r="E101" s="268"/>
      <c r="F101" s="268"/>
      <c r="G101" s="268"/>
      <c r="H101" s="268"/>
      <c r="I101" s="268"/>
      <c r="J101" s="268"/>
      <c r="K101" s="269"/>
    </row>
    <row r="102" spans="2:11" ht="45" customHeight="1">
      <c r="B102" s="270"/>
      <c r="C102" s="271" t="s">
        <v>1425</v>
      </c>
      <c r="D102" s="271"/>
      <c r="E102" s="271"/>
      <c r="F102" s="271"/>
      <c r="G102" s="271"/>
      <c r="H102" s="271"/>
      <c r="I102" s="271"/>
      <c r="J102" s="271"/>
      <c r="K102" s="272"/>
    </row>
    <row r="103" spans="2:11" ht="17.25" customHeight="1">
      <c r="B103" s="270"/>
      <c r="C103" s="273" t="s">
        <v>1381</v>
      </c>
      <c r="D103" s="273"/>
      <c r="E103" s="273"/>
      <c r="F103" s="273" t="s">
        <v>1382</v>
      </c>
      <c r="G103" s="274"/>
      <c r="H103" s="273" t="s">
        <v>57</v>
      </c>
      <c r="I103" s="273" t="s">
        <v>60</v>
      </c>
      <c r="J103" s="273" t="s">
        <v>1383</v>
      </c>
      <c r="K103" s="272"/>
    </row>
    <row r="104" spans="2:11" ht="17.25" customHeight="1">
      <c r="B104" s="270"/>
      <c r="C104" s="275" t="s">
        <v>1384</v>
      </c>
      <c r="D104" s="275"/>
      <c r="E104" s="275"/>
      <c r="F104" s="276" t="s">
        <v>1385</v>
      </c>
      <c r="G104" s="277"/>
      <c r="H104" s="275"/>
      <c r="I104" s="275"/>
      <c r="J104" s="275" t="s">
        <v>1386</v>
      </c>
      <c r="K104" s="272"/>
    </row>
    <row r="105" spans="2:11" ht="5.25" customHeight="1">
      <c r="B105" s="270"/>
      <c r="C105" s="273"/>
      <c r="D105" s="273"/>
      <c r="E105" s="273"/>
      <c r="F105" s="273"/>
      <c r="G105" s="289"/>
      <c r="H105" s="273"/>
      <c r="I105" s="273"/>
      <c r="J105" s="273"/>
      <c r="K105" s="272"/>
    </row>
    <row r="106" spans="2:11" ht="15" customHeight="1">
      <c r="B106" s="270"/>
      <c r="C106" s="258" t="s">
        <v>56</v>
      </c>
      <c r="D106" s="278"/>
      <c r="E106" s="278"/>
      <c r="F106" s="280" t="s">
        <v>1067</v>
      </c>
      <c r="G106" s="289"/>
      <c r="H106" s="258" t="s">
        <v>1426</v>
      </c>
      <c r="I106" s="258" t="s">
        <v>1388</v>
      </c>
      <c r="J106" s="258">
        <v>20</v>
      </c>
      <c r="K106" s="272"/>
    </row>
    <row r="107" spans="2:11" ht="15" customHeight="1">
      <c r="B107" s="270"/>
      <c r="C107" s="258" t="s">
        <v>1389</v>
      </c>
      <c r="D107" s="258"/>
      <c r="E107" s="258"/>
      <c r="F107" s="280" t="s">
        <v>1067</v>
      </c>
      <c r="G107" s="258"/>
      <c r="H107" s="258" t="s">
        <v>1426</v>
      </c>
      <c r="I107" s="258" t="s">
        <v>1388</v>
      </c>
      <c r="J107" s="258">
        <v>120</v>
      </c>
      <c r="K107" s="272"/>
    </row>
    <row r="108" spans="2:11" ht="15" customHeight="1">
      <c r="B108" s="281"/>
      <c r="C108" s="258" t="s">
        <v>1391</v>
      </c>
      <c r="D108" s="258"/>
      <c r="E108" s="258"/>
      <c r="F108" s="280" t="s">
        <v>1392</v>
      </c>
      <c r="G108" s="258"/>
      <c r="H108" s="258" t="s">
        <v>1426</v>
      </c>
      <c r="I108" s="258" t="s">
        <v>1388</v>
      </c>
      <c r="J108" s="258">
        <v>50</v>
      </c>
      <c r="K108" s="272"/>
    </row>
    <row r="109" spans="2:11" ht="15" customHeight="1">
      <c r="B109" s="281"/>
      <c r="C109" s="258" t="s">
        <v>1394</v>
      </c>
      <c r="D109" s="258"/>
      <c r="E109" s="258"/>
      <c r="F109" s="280" t="s">
        <v>1067</v>
      </c>
      <c r="G109" s="258"/>
      <c r="H109" s="258" t="s">
        <v>1426</v>
      </c>
      <c r="I109" s="258" t="s">
        <v>1396</v>
      </c>
      <c r="J109" s="258"/>
      <c r="K109" s="272"/>
    </row>
    <row r="110" spans="2:11" ht="15" customHeight="1">
      <c r="B110" s="281"/>
      <c r="C110" s="258" t="s">
        <v>1405</v>
      </c>
      <c r="D110" s="258"/>
      <c r="E110" s="258"/>
      <c r="F110" s="280" t="s">
        <v>1392</v>
      </c>
      <c r="G110" s="258"/>
      <c r="H110" s="258" t="s">
        <v>1426</v>
      </c>
      <c r="I110" s="258" t="s">
        <v>1388</v>
      </c>
      <c r="J110" s="258">
        <v>50</v>
      </c>
      <c r="K110" s="272"/>
    </row>
    <row r="111" spans="2:11" ht="15" customHeight="1">
      <c r="B111" s="281"/>
      <c r="C111" s="258" t="s">
        <v>1413</v>
      </c>
      <c r="D111" s="258"/>
      <c r="E111" s="258"/>
      <c r="F111" s="280" t="s">
        <v>1392</v>
      </c>
      <c r="G111" s="258"/>
      <c r="H111" s="258" t="s">
        <v>1426</v>
      </c>
      <c r="I111" s="258" t="s">
        <v>1388</v>
      </c>
      <c r="J111" s="258">
        <v>50</v>
      </c>
      <c r="K111" s="272"/>
    </row>
    <row r="112" spans="2:11" ht="15" customHeight="1">
      <c r="B112" s="281"/>
      <c r="C112" s="258" t="s">
        <v>1411</v>
      </c>
      <c r="D112" s="258"/>
      <c r="E112" s="258"/>
      <c r="F112" s="280" t="s">
        <v>1392</v>
      </c>
      <c r="G112" s="258"/>
      <c r="H112" s="258" t="s">
        <v>1426</v>
      </c>
      <c r="I112" s="258" t="s">
        <v>1388</v>
      </c>
      <c r="J112" s="258">
        <v>50</v>
      </c>
      <c r="K112" s="272"/>
    </row>
    <row r="113" spans="2:11" ht="15" customHeight="1">
      <c r="B113" s="281"/>
      <c r="C113" s="258" t="s">
        <v>56</v>
      </c>
      <c r="D113" s="258"/>
      <c r="E113" s="258"/>
      <c r="F113" s="280" t="s">
        <v>1067</v>
      </c>
      <c r="G113" s="258"/>
      <c r="H113" s="258" t="s">
        <v>1427</v>
      </c>
      <c r="I113" s="258" t="s">
        <v>1388</v>
      </c>
      <c r="J113" s="258">
        <v>20</v>
      </c>
      <c r="K113" s="272"/>
    </row>
    <row r="114" spans="2:11" ht="15" customHeight="1">
      <c r="B114" s="281"/>
      <c r="C114" s="258" t="s">
        <v>1428</v>
      </c>
      <c r="D114" s="258"/>
      <c r="E114" s="258"/>
      <c r="F114" s="280" t="s">
        <v>1067</v>
      </c>
      <c r="G114" s="258"/>
      <c r="H114" s="258" t="s">
        <v>1429</v>
      </c>
      <c r="I114" s="258" t="s">
        <v>1388</v>
      </c>
      <c r="J114" s="258">
        <v>120</v>
      </c>
      <c r="K114" s="272"/>
    </row>
    <row r="115" spans="2:11" ht="15" customHeight="1">
      <c r="B115" s="281"/>
      <c r="C115" s="258" t="s">
        <v>41</v>
      </c>
      <c r="D115" s="258"/>
      <c r="E115" s="258"/>
      <c r="F115" s="280" t="s">
        <v>1067</v>
      </c>
      <c r="G115" s="258"/>
      <c r="H115" s="258" t="s">
        <v>1430</v>
      </c>
      <c r="I115" s="258" t="s">
        <v>1421</v>
      </c>
      <c r="J115" s="258"/>
      <c r="K115" s="272"/>
    </row>
    <row r="116" spans="2:11" ht="15" customHeight="1">
      <c r="B116" s="281"/>
      <c r="C116" s="258" t="s">
        <v>51</v>
      </c>
      <c r="D116" s="258"/>
      <c r="E116" s="258"/>
      <c r="F116" s="280" t="s">
        <v>1067</v>
      </c>
      <c r="G116" s="258"/>
      <c r="H116" s="258" t="s">
        <v>1431</v>
      </c>
      <c r="I116" s="258" t="s">
        <v>1421</v>
      </c>
      <c r="J116" s="258"/>
      <c r="K116" s="272"/>
    </row>
    <row r="117" spans="2:11" ht="15" customHeight="1">
      <c r="B117" s="281"/>
      <c r="C117" s="258" t="s">
        <v>60</v>
      </c>
      <c r="D117" s="258"/>
      <c r="E117" s="258"/>
      <c r="F117" s="280" t="s">
        <v>1067</v>
      </c>
      <c r="G117" s="258"/>
      <c r="H117" s="258" t="s">
        <v>1432</v>
      </c>
      <c r="I117" s="258" t="s">
        <v>1433</v>
      </c>
      <c r="J117" s="258"/>
      <c r="K117" s="272"/>
    </row>
    <row r="118" spans="2:11" ht="15" customHeight="1">
      <c r="B118" s="284"/>
      <c r="C118" s="290"/>
      <c r="D118" s="290"/>
      <c r="E118" s="290"/>
      <c r="F118" s="290"/>
      <c r="G118" s="290"/>
      <c r="H118" s="290"/>
      <c r="I118" s="290"/>
      <c r="J118" s="290"/>
      <c r="K118" s="286"/>
    </row>
    <row r="119" spans="2:11" ht="18.75" customHeight="1">
      <c r="B119" s="291"/>
      <c r="C119" s="255"/>
      <c r="D119" s="255"/>
      <c r="E119" s="255"/>
      <c r="F119" s="292"/>
      <c r="G119" s="255"/>
      <c r="H119" s="255"/>
      <c r="I119" s="255"/>
      <c r="J119" s="255"/>
      <c r="K119" s="291"/>
    </row>
    <row r="120" spans="2:11" ht="18.75" customHeight="1">
      <c r="B120" s="266"/>
      <c r="C120" s="266"/>
      <c r="D120" s="266"/>
      <c r="E120" s="266"/>
      <c r="F120" s="266"/>
      <c r="G120" s="266"/>
      <c r="H120" s="266"/>
      <c r="I120" s="266"/>
      <c r="J120" s="266"/>
      <c r="K120" s="266"/>
    </row>
    <row r="121" spans="2:11" ht="7.5" customHeight="1">
      <c r="B121" s="293"/>
      <c r="C121" s="294"/>
      <c r="D121" s="294"/>
      <c r="E121" s="294"/>
      <c r="F121" s="294"/>
      <c r="G121" s="294"/>
      <c r="H121" s="294"/>
      <c r="I121" s="294"/>
      <c r="J121" s="294"/>
      <c r="K121" s="295"/>
    </row>
    <row r="122" spans="2:11" ht="45" customHeight="1">
      <c r="B122" s="296"/>
      <c r="C122" s="249" t="s">
        <v>1434</v>
      </c>
      <c r="D122" s="249"/>
      <c r="E122" s="249"/>
      <c r="F122" s="249"/>
      <c r="G122" s="249"/>
      <c r="H122" s="249"/>
      <c r="I122" s="249"/>
      <c r="J122" s="249"/>
      <c r="K122" s="297"/>
    </row>
    <row r="123" spans="2:11" ht="17.25" customHeight="1">
      <c r="B123" s="298"/>
      <c r="C123" s="273" t="s">
        <v>1381</v>
      </c>
      <c r="D123" s="273"/>
      <c r="E123" s="273"/>
      <c r="F123" s="273" t="s">
        <v>1382</v>
      </c>
      <c r="G123" s="274"/>
      <c r="H123" s="273" t="s">
        <v>57</v>
      </c>
      <c r="I123" s="273" t="s">
        <v>60</v>
      </c>
      <c r="J123" s="273" t="s">
        <v>1383</v>
      </c>
      <c r="K123" s="299"/>
    </row>
    <row r="124" spans="2:11" ht="17.25" customHeight="1">
      <c r="B124" s="298"/>
      <c r="C124" s="275" t="s">
        <v>1384</v>
      </c>
      <c r="D124" s="275"/>
      <c r="E124" s="275"/>
      <c r="F124" s="276" t="s">
        <v>1385</v>
      </c>
      <c r="G124" s="277"/>
      <c r="H124" s="275"/>
      <c r="I124" s="275"/>
      <c r="J124" s="275" t="s">
        <v>1386</v>
      </c>
      <c r="K124" s="299"/>
    </row>
    <row r="125" spans="2:11" ht="5.25" customHeight="1">
      <c r="B125" s="300"/>
      <c r="C125" s="278"/>
      <c r="D125" s="278"/>
      <c r="E125" s="278"/>
      <c r="F125" s="278"/>
      <c r="G125" s="258"/>
      <c r="H125" s="278"/>
      <c r="I125" s="278"/>
      <c r="J125" s="278"/>
      <c r="K125" s="301"/>
    </row>
    <row r="126" spans="2:11" ht="15" customHeight="1">
      <c r="B126" s="300"/>
      <c r="C126" s="258" t="s">
        <v>1389</v>
      </c>
      <c r="D126" s="278"/>
      <c r="E126" s="278"/>
      <c r="F126" s="280" t="s">
        <v>1067</v>
      </c>
      <c r="G126" s="258"/>
      <c r="H126" s="258" t="s">
        <v>1426</v>
      </c>
      <c r="I126" s="258" t="s">
        <v>1388</v>
      </c>
      <c r="J126" s="258">
        <v>120</v>
      </c>
      <c r="K126" s="302"/>
    </row>
    <row r="127" spans="2:11" ht="15" customHeight="1">
      <c r="B127" s="300"/>
      <c r="C127" s="258" t="s">
        <v>1435</v>
      </c>
      <c r="D127" s="258"/>
      <c r="E127" s="258"/>
      <c r="F127" s="280" t="s">
        <v>1067</v>
      </c>
      <c r="G127" s="258"/>
      <c r="H127" s="258" t="s">
        <v>1436</v>
      </c>
      <c r="I127" s="258" t="s">
        <v>1388</v>
      </c>
      <c r="J127" s="258" t="s">
        <v>1437</v>
      </c>
      <c r="K127" s="302"/>
    </row>
    <row r="128" spans="2:11" ht="15" customHeight="1">
      <c r="B128" s="300"/>
      <c r="C128" s="258" t="s">
        <v>91</v>
      </c>
      <c r="D128" s="258"/>
      <c r="E128" s="258"/>
      <c r="F128" s="280" t="s">
        <v>1067</v>
      </c>
      <c r="G128" s="258"/>
      <c r="H128" s="258" t="s">
        <v>1438</v>
      </c>
      <c r="I128" s="258" t="s">
        <v>1388</v>
      </c>
      <c r="J128" s="258" t="s">
        <v>1437</v>
      </c>
      <c r="K128" s="302"/>
    </row>
    <row r="129" spans="2:11" ht="15" customHeight="1">
      <c r="B129" s="300"/>
      <c r="C129" s="258" t="s">
        <v>1397</v>
      </c>
      <c r="D129" s="258"/>
      <c r="E129" s="258"/>
      <c r="F129" s="280" t="s">
        <v>1392</v>
      </c>
      <c r="G129" s="258"/>
      <c r="H129" s="258" t="s">
        <v>1398</v>
      </c>
      <c r="I129" s="258" t="s">
        <v>1388</v>
      </c>
      <c r="J129" s="258">
        <v>15</v>
      </c>
      <c r="K129" s="302"/>
    </row>
    <row r="130" spans="2:11" ht="15" customHeight="1">
      <c r="B130" s="300"/>
      <c r="C130" s="282" t="s">
        <v>1399</v>
      </c>
      <c r="D130" s="282"/>
      <c r="E130" s="282"/>
      <c r="F130" s="283" t="s">
        <v>1392</v>
      </c>
      <c r="G130" s="282"/>
      <c r="H130" s="282" t="s">
        <v>1400</v>
      </c>
      <c r="I130" s="282" t="s">
        <v>1388</v>
      </c>
      <c r="J130" s="282">
        <v>15</v>
      </c>
      <c r="K130" s="302"/>
    </row>
    <row r="131" spans="2:11" ht="15" customHeight="1">
      <c r="B131" s="300"/>
      <c r="C131" s="282" t="s">
        <v>1401</v>
      </c>
      <c r="D131" s="282"/>
      <c r="E131" s="282"/>
      <c r="F131" s="283" t="s">
        <v>1392</v>
      </c>
      <c r="G131" s="282"/>
      <c r="H131" s="282" t="s">
        <v>1402</v>
      </c>
      <c r="I131" s="282" t="s">
        <v>1388</v>
      </c>
      <c r="J131" s="282">
        <v>20</v>
      </c>
      <c r="K131" s="302"/>
    </row>
    <row r="132" spans="2:11" ht="15" customHeight="1">
      <c r="B132" s="300"/>
      <c r="C132" s="282" t="s">
        <v>1403</v>
      </c>
      <c r="D132" s="282"/>
      <c r="E132" s="282"/>
      <c r="F132" s="283" t="s">
        <v>1392</v>
      </c>
      <c r="G132" s="282"/>
      <c r="H132" s="282" t="s">
        <v>1404</v>
      </c>
      <c r="I132" s="282" t="s">
        <v>1388</v>
      </c>
      <c r="J132" s="282">
        <v>20</v>
      </c>
      <c r="K132" s="302"/>
    </row>
    <row r="133" spans="2:11" ht="15" customHeight="1">
      <c r="B133" s="300"/>
      <c r="C133" s="258" t="s">
        <v>1391</v>
      </c>
      <c r="D133" s="258"/>
      <c r="E133" s="258"/>
      <c r="F133" s="280" t="s">
        <v>1392</v>
      </c>
      <c r="G133" s="258"/>
      <c r="H133" s="258" t="s">
        <v>1426</v>
      </c>
      <c r="I133" s="258" t="s">
        <v>1388</v>
      </c>
      <c r="J133" s="258">
        <v>50</v>
      </c>
      <c r="K133" s="302"/>
    </row>
    <row r="134" spans="2:11" ht="15" customHeight="1">
      <c r="B134" s="300"/>
      <c r="C134" s="258" t="s">
        <v>1405</v>
      </c>
      <c r="D134" s="258"/>
      <c r="E134" s="258"/>
      <c r="F134" s="280" t="s">
        <v>1392</v>
      </c>
      <c r="G134" s="258"/>
      <c r="H134" s="258" t="s">
        <v>1426</v>
      </c>
      <c r="I134" s="258" t="s">
        <v>1388</v>
      </c>
      <c r="J134" s="258">
        <v>50</v>
      </c>
      <c r="K134" s="302"/>
    </row>
    <row r="135" spans="2:11" ht="15" customHeight="1">
      <c r="B135" s="300"/>
      <c r="C135" s="258" t="s">
        <v>1411</v>
      </c>
      <c r="D135" s="258"/>
      <c r="E135" s="258"/>
      <c r="F135" s="280" t="s">
        <v>1392</v>
      </c>
      <c r="G135" s="258"/>
      <c r="H135" s="258" t="s">
        <v>1426</v>
      </c>
      <c r="I135" s="258" t="s">
        <v>1388</v>
      </c>
      <c r="J135" s="258">
        <v>50</v>
      </c>
      <c r="K135" s="302"/>
    </row>
    <row r="136" spans="2:11" ht="15" customHeight="1">
      <c r="B136" s="300"/>
      <c r="C136" s="258" t="s">
        <v>1413</v>
      </c>
      <c r="D136" s="258"/>
      <c r="E136" s="258"/>
      <c r="F136" s="280" t="s">
        <v>1392</v>
      </c>
      <c r="G136" s="258"/>
      <c r="H136" s="258" t="s">
        <v>1426</v>
      </c>
      <c r="I136" s="258" t="s">
        <v>1388</v>
      </c>
      <c r="J136" s="258">
        <v>50</v>
      </c>
      <c r="K136" s="302"/>
    </row>
    <row r="137" spans="2:11" ht="15" customHeight="1">
      <c r="B137" s="300"/>
      <c r="C137" s="258" t="s">
        <v>1414</v>
      </c>
      <c r="D137" s="258"/>
      <c r="E137" s="258"/>
      <c r="F137" s="280" t="s">
        <v>1392</v>
      </c>
      <c r="G137" s="258"/>
      <c r="H137" s="258" t="s">
        <v>1439</v>
      </c>
      <c r="I137" s="258" t="s">
        <v>1388</v>
      </c>
      <c r="J137" s="258">
        <v>255</v>
      </c>
      <c r="K137" s="302"/>
    </row>
    <row r="138" spans="2:11" ht="15" customHeight="1">
      <c r="B138" s="300"/>
      <c r="C138" s="258" t="s">
        <v>1416</v>
      </c>
      <c r="D138" s="258"/>
      <c r="E138" s="258"/>
      <c r="F138" s="280" t="s">
        <v>1067</v>
      </c>
      <c r="G138" s="258"/>
      <c r="H138" s="258" t="s">
        <v>1440</v>
      </c>
      <c r="I138" s="258" t="s">
        <v>1418</v>
      </c>
      <c r="J138" s="258"/>
      <c r="K138" s="302"/>
    </row>
    <row r="139" spans="2:11" ht="15" customHeight="1">
      <c r="B139" s="300"/>
      <c r="C139" s="258" t="s">
        <v>1419</v>
      </c>
      <c r="D139" s="258"/>
      <c r="E139" s="258"/>
      <c r="F139" s="280" t="s">
        <v>1067</v>
      </c>
      <c r="G139" s="258"/>
      <c r="H139" s="258" t="s">
        <v>1441</v>
      </c>
      <c r="I139" s="258" t="s">
        <v>1421</v>
      </c>
      <c r="J139" s="258"/>
      <c r="K139" s="302"/>
    </row>
    <row r="140" spans="2:11" ht="15" customHeight="1">
      <c r="B140" s="300"/>
      <c r="C140" s="258" t="s">
        <v>1422</v>
      </c>
      <c r="D140" s="258"/>
      <c r="E140" s="258"/>
      <c r="F140" s="280" t="s">
        <v>1067</v>
      </c>
      <c r="G140" s="258"/>
      <c r="H140" s="258" t="s">
        <v>1422</v>
      </c>
      <c r="I140" s="258" t="s">
        <v>1421</v>
      </c>
      <c r="J140" s="258"/>
      <c r="K140" s="302"/>
    </row>
    <row r="141" spans="2:11" ht="15" customHeight="1">
      <c r="B141" s="300"/>
      <c r="C141" s="258" t="s">
        <v>41</v>
      </c>
      <c r="D141" s="258"/>
      <c r="E141" s="258"/>
      <c r="F141" s="280" t="s">
        <v>1067</v>
      </c>
      <c r="G141" s="258"/>
      <c r="H141" s="258" t="s">
        <v>1442</v>
      </c>
      <c r="I141" s="258" t="s">
        <v>1421</v>
      </c>
      <c r="J141" s="258"/>
      <c r="K141" s="302"/>
    </row>
    <row r="142" spans="2:11" ht="15" customHeight="1">
      <c r="B142" s="300"/>
      <c r="C142" s="258" t="s">
        <v>1443</v>
      </c>
      <c r="D142" s="258"/>
      <c r="E142" s="258"/>
      <c r="F142" s="280" t="s">
        <v>1067</v>
      </c>
      <c r="G142" s="258"/>
      <c r="H142" s="258" t="s">
        <v>1444</v>
      </c>
      <c r="I142" s="258" t="s">
        <v>1421</v>
      </c>
      <c r="J142" s="258"/>
      <c r="K142" s="302"/>
    </row>
    <row r="143" spans="2:11" ht="15" customHeight="1">
      <c r="B143" s="303"/>
      <c r="C143" s="304"/>
      <c r="D143" s="304"/>
      <c r="E143" s="304"/>
      <c r="F143" s="304"/>
      <c r="G143" s="304"/>
      <c r="H143" s="304"/>
      <c r="I143" s="304"/>
      <c r="J143" s="304"/>
      <c r="K143" s="305"/>
    </row>
    <row r="144" spans="2:11" ht="18.75" customHeight="1">
      <c r="B144" s="255"/>
      <c r="C144" s="255"/>
      <c r="D144" s="255"/>
      <c r="E144" s="255"/>
      <c r="F144" s="292"/>
      <c r="G144" s="255"/>
      <c r="H144" s="255"/>
      <c r="I144" s="255"/>
      <c r="J144" s="255"/>
      <c r="K144" s="255"/>
    </row>
    <row r="145" spans="2:11" ht="18.75" customHeight="1">
      <c r="B145" s="266"/>
      <c r="C145" s="266"/>
      <c r="D145" s="266"/>
      <c r="E145" s="266"/>
      <c r="F145" s="266"/>
      <c r="G145" s="266"/>
      <c r="H145" s="266"/>
      <c r="I145" s="266"/>
      <c r="J145" s="266"/>
      <c r="K145" s="266"/>
    </row>
    <row r="146" spans="2:11" ht="7.5" customHeight="1">
      <c r="B146" s="267"/>
      <c r="C146" s="268"/>
      <c r="D146" s="268"/>
      <c r="E146" s="268"/>
      <c r="F146" s="268"/>
      <c r="G146" s="268"/>
      <c r="H146" s="268"/>
      <c r="I146" s="268"/>
      <c r="J146" s="268"/>
      <c r="K146" s="269"/>
    </row>
    <row r="147" spans="2:11" ht="45" customHeight="1">
      <c r="B147" s="270"/>
      <c r="C147" s="271" t="s">
        <v>1445</v>
      </c>
      <c r="D147" s="271"/>
      <c r="E147" s="271"/>
      <c r="F147" s="271"/>
      <c r="G147" s="271"/>
      <c r="H147" s="271"/>
      <c r="I147" s="271"/>
      <c r="J147" s="271"/>
      <c r="K147" s="272"/>
    </row>
    <row r="148" spans="2:11" ht="17.25" customHeight="1">
      <c r="B148" s="270"/>
      <c r="C148" s="273" t="s">
        <v>1381</v>
      </c>
      <c r="D148" s="273"/>
      <c r="E148" s="273"/>
      <c r="F148" s="273" t="s">
        <v>1382</v>
      </c>
      <c r="G148" s="274"/>
      <c r="H148" s="273" t="s">
        <v>57</v>
      </c>
      <c r="I148" s="273" t="s">
        <v>60</v>
      </c>
      <c r="J148" s="273" t="s">
        <v>1383</v>
      </c>
      <c r="K148" s="272"/>
    </row>
    <row r="149" spans="2:11" ht="17.25" customHeight="1">
      <c r="B149" s="270"/>
      <c r="C149" s="275" t="s">
        <v>1384</v>
      </c>
      <c r="D149" s="275"/>
      <c r="E149" s="275"/>
      <c r="F149" s="276" t="s">
        <v>1385</v>
      </c>
      <c r="G149" s="277"/>
      <c r="H149" s="275"/>
      <c r="I149" s="275"/>
      <c r="J149" s="275" t="s">
        <v>1386</v>
      </c>
      <c r="K149" s="272"/>
    </row>
    <row r="150" spans="2:11" ht="5.25" customHeight="1">
      <c r="B150" s="281"/>
      <c r="C150" s="278"/>
      <c r="D150" s="278"/>
      <c r="E150" s="278"/>
      <c r="F150" s="278"/>
      <c r="G150" s="279"/>
      <c r="H150" s="278"/>
      <c r="I150" s="278"/>
      <c r="J150" s="278"/>
      <c r="K150" s="302"/>
    </row>
    <row r="151" spans="2:11" ht="15" customHeight="1">
      <c r="B151" s="281"/>
      <c r="C151" s="306" t="s">
        <v>1389</v>
      </c>
      <c r="D151" s="258"/>
      <c r="E151" s="258"/>
      <c r="F151" s="307" t="s">
        <v>1067</v>
      </c>
      <c r="G151" s="258"/>
      <c r="H151" s="306" t="s">
        <v>1426</v>
      </c>
      <c r="I151" s="306" t="s">
        <v>1388</v>
      </c>
      <c r="J151" s="306">
        <v>120</v>
      </c>
      <c r="K151" s="302"/>
    </row>
    <row r="152" spans="2:11" ht="15" customHeight="1">
      <c r="B152" s="281"/>
      <c r="C152" s="306" t="s">
        <v>1435</v>
      </c>
      <c r="D152" s="258"/>
      <c r="E152" s="258"/>
      <c r="F152" s="307" t="s">
        <v>1067</v>
      </c>
      <c r="G152" s="258"/>
      <c r="H152" s="306" t="s">
        <v>1446</v>
      </c>
      <c r="I152" s="306" t="s">
        <v>1388</v>
      </c>
      <c r="J152" s="306" t="s">
        <v>1437</v>
      </c>
      <c r="K152" s="302"/>
    </row>
    <row r="153" spans="2:11" ht="15" customHeight="1">
      <c r="B153" s="281"/>
      <c r="C153" s="306" t="s">
        <v>91</v>
      </c>
      <c r="D153" s="258"/>
      <c r="E153" s="258"/>
      <c r="F153" s="307" t="s">
        <v>1067</v>
      </c>
      <c r="G153" s="258"/>
      <c r="H153" s="306" t="s">
        <v>1447</v>
      </c>
      <c r="I153" s="306" t="s">
        <v>1388</v>
      </c>
      <c r="J153" s="306" t="s">
        <v>1437</v>
      </c>
      <c r="K153" s="302"/>
    </row>
    <row r="154" spans="2:11" ht="15" customHeight="1">
      <c r="B154" s="281"/>
      <c r="C154" s="306" t="s">
        <v>1391</v>
      </c>
      <c r="D154" s="258"/>
      <c r="E154" s="258"/>
      <c r="F154" s="307" t="s">
        <v>1392</v>
      </c>
      <c r="G154" s="258"/>
      <c r="H154" s="306" t="s">
        <v>1426</v>
      </c>
      <c r="I154" s="306" t="s">
        <v>1388</v>
      </c>
      <c r="J154" s="306">
        <v>50</v>
      </c>
      <c r="K154" s="302"/>
    </row>
    <row r="155" spans="2:11" ht="15" customHeight="1">
      <c r="B155" s="281"/>
      <c r="C155" s="306" t="s">
        <v>1394</v>
      </c>
      <c r="D155" s="258"/>
      <c r="E155" s="258"/>
      <c r="F155" s="307" t="s">
        <v>1067</v>
      </c>
      <c r="G155" s="258"/>
      <c r="H155" s="306" t="s">
        <v>1426</v>
      </c>
      <c r="I155" s="306" t="s">
        <v>1396</v>
      </c>
      <c r="J155" s="306"/>
      <c r="K155" s="302"/>
    </row>
    <row r="156" spans="2:11" ht="15" customHeight="1">
      <c r="B156" s="281"/>
      <c r="C156" s="306" t="s">
        <v>1405</v>
      </c>
      <c r="D156" s="258"/>
      <c r="E156" s="258"/>
      <c r="F156" s="307" t="s">
        <v>1392</v>
      </c>
      <c r="G156" s="258"/>
      <c r="H156" s="306" t="s">
        <v>1426</v>
      </c>
      <c r="I156" s="306" t="s">
        <v>1388</v>
      </c>
      <c r="J156" s="306">
        <v>50</v>
      </c>
      <c r="K156" s="302"/>
    </row>
    <row r="157" spans="2:11" ht="15" customHeight="1">
      <c r="B157" s="281"/>
      <c r="C157" s="306" t="s">
        <v>1413</v>
      </c>
      <c r="D157" s="258"/>
      <c r="E157" s="258"/>
      <c r="F157" s="307" t="s">
        <v>1392</v>
      </c>
      <c r="G157" s="258"/>
      <c r="H157" s="306" t="s">
        <v>1426</v>
      </c>
      <c r="I157" s="306" t="s">
        <v>1388</v>
      </c>
      <c r="J157" s="306">
        <v>50</v>
      </c>
      <c r="K157" s="302"/>
    </row>
    <row r="158" spans="2:11" ht="15" customHeight="1">
      <c r="B158" s="281"/>
      <c r="C158" s="306" t="s">
        <v>1411</v>
      </c>
      <c r="D158" s="258"/>
      <c r="E158" s="258"/>
      <c r="F158" s="307" t="s">
        <v>1392</v>
      </c>
      <c r="G158" s="258"/>
      <c r="H158" s="306" t="s">
        <v>1426</v>
      </c>
      <c r="I158" s="306" t="s">
        <v>1388</v>
      </c>
      <c r="J158" s="306">
        <v>50</v>
      </c>
      <c r="K158" s="302"/>
    </row>
    <row r="159" spans="2:11" ht="15" customHeight="1">
      <c r="B159" s="281"/>
      <c r="C159" s="306" t="s">
        <v>112</v>
      </c>
      <c r="D159" s="258"/>
      <c r="E159" s="258"/>
      <c r="F159" s="307" t="s">
        <v>1067</v>
      </c>
      <c r="G159" s="258"/>
      <c r="H159" s="306" t="s">
        <v>1448</v>
      </c>
      <c r="I159" s="306" t="s">
        <v>1388</v>
      </c>
      <c r="J159" s="306" t="s">
        <v>1449</v>
      </c>
      <c r="K159" s="302"/>
    </row>
    <row r="160" spans="2:11" ht="15" customHeight="1">
      <c r="B160" s="281"/>
      <c r="C160" s="306" t="s">
        <v>1450</v>
      </c>
      <c r="D160" s="258"/>
      <c r="E160" s="258"/>
      <c r="F160" s="307" t="s">
        <v>1067</v>
      </c>
      <c r="G160" s="258"/>
      <c r="H160" s="306" t="s">
        <v>1451</v>
      </c>
      <c r="I160" s="306" t="s">
        <v>1421</v>
      </c>
      <c r="J160" s="306"/>
      <c r="K160" s="302"/>
    </row>
    <row r="161" spans="2:11" ht="15" customHeight="1">
      <c r="B161" s="308"/>
      <c r="C161" s="290"/>
      <c r="D161" s="290"/>
      <c r="E161" s="290"/>
      <c r="F161" s="290"/>
      <c r="G161" s="290"/>
      <c r="H161" s="290"/>
      <c r="I161" s="290"/>
      <c r="J161" s="290"/>
      <c r="K161" s="309"/>
    </row>
    <row r="162" spans="2:11" ht="18.75" customHeight="1">
      <c r="B162" s="255"/>
      <c r="C162" s="258"/>
      <c r="D162" s="258"/>
      <c r="E162" s="258"/>
      <c r="F162" s="280"/>
      <c r="G162" s="258"/>
      <c r="H162" s="258"/>
      <c r="I162" s="258"/>
      <c r="J162" s="258"/>
      <c r="K162" s="255"/>
    </row>
    <row r="163" spans="2:11" ht="18.75" customHeight="1">
      <c r="B163" s="266"/>
      <c r="C163" s="266"/>
      <c r="D163" s="266"/>
      <c r="E163" s="266"/>
      <c r="F163" s="266"/>
      <c r="G163" s="266"/>
      <c r="H163" s="266"/>
      <c r="I163" s="266"/>
      <c r="J163" s="266"/>
      <c r="K163" s="266"/>
    </row>
    <row r="164" spans="2:11" ht="7.5" customHeight="1">
      <c r="B164" s="245"/>
      <c r="C164" s="246"/>
      <c r="D164" s="246"/>
      <c r="E164" s="246"/>
      <c r="F164" s="246"/>
      <c r="G164" s="246"/>
      <c r="H164" s="246"/>
      <c r="I164" s="246"/>
      <c r="J164" s="246"/>
      <c r="K164" s="247"/>
    </row>
    <row r="165" spans="2:11" ht="45" customHeight="1">
      <c r="B165" s="248"/>
      <c r="C165" s="249" t="s">
        <v>1452</v>
      </c>
      <c r="D165" s="249"/>
      <c r="E165" s="249"/>
      <c r="F165" s="249"/>
      <c r="G165" s="249"/>
      <c r="H165" s="249"/>
      <c r="I165" s="249"/>
      <c r="J165" s="249"/>
      <c r="K165" s="250"/>
    </row>
    <row r="166" spans="2:11" ht="17.25" customHeight="1">
      <c r="B166" s="248"/>
      <c r="C166" s="273" t="s">
        <v>1381</v>
      </c>
      <c r="D166" s="273"/>
      <c r="E166" s="273"/>
      <c r="F166" s="273" t="s">
        <v>1382</v>
      </c>
      <c r="G166" s="310"/>
      <c r="H166" s="311" t="s">
        <v>57</v>
      </c>
      <c r="I166" s="311" t="s">
        <v>60</v>
      </c>
      <c r="J166" s="273" t="s">
        <v>1383</v>
      </c>
      <c r="K166" s="250"/>
    </row>
    <row r="167" spans="2:11" ht="17.25" customHeight="1">
      <c r="B167" s="251"/>
      <c r="C167" s="275" t="s">
        <v>1384</v>
      </c>
      <c r="D167" s="275"/>
      <c r="E167" s="275"/>
      <c r="F167" s="276" t="s">
        <v>1385</v>
      </c>
      <c r="G167" s="312"/>
      <c r="H167" s="313"/>
      <c r="I167" s="313"/>
      <c r="J167" s="275" t="s">
        <v>1386</v>
      </c>
      <c r="K167" s="253"/>
    </row>
    <row r="168" spans="2:11" ht="5.25" customHeight="1">
      <c r="B168" s="281"/>
      <c r="C168" s="278"/>
      <c r="D168" s="278"/>
      <c r="E168" s="278"/>
      <c r="F168" s="278"/>
      <c r="G168" s="279"/>
      <c r="H168" s="278"/>
      <c r="I168" s="278"/>
      <c r="J168" s="278"/>
      <c r="K168" s="302"/>
    </row>
    <row r="169" spans="2:11" ht="15" customHeight="1">
      <c r="B169" s="281"/>
      <c r="C169" s="258" t="s">
        <v>1389</v>
      </c>
      <c r="D169" s="258"/>
      <c r="E169" s="258"/>
      <c r="F169" s="280" t="s">
        <v>1067</v>
      </c>
      <c r="G169" s="258"/>
      <c r="H169" s="258" t="s">
        <v>1426</v>
      </c>
      <c r="I169" s="258" t="s">
        <v>1388</v>
      </c>
      <c r="J169" s="258">
        <v>120</v>
      </c>
      <c r="K169" s="302"/>
    </row>
    <row r="170" spans="2:11" ht="15" customHeight="1">
      <c r="B170" s="281"/>
      <c r="C170" s="258" t="s">
        <v>1435</v>
      </c>
      <c r="D170" s="258"/>
      <c r="E170" s="258"/>
      <c r="F170" s="280" t="s">
        <v>1067</v>
      </c>
      <c r="G170" s="258"/>
      <c r="H170" s="258" t="s">
        <v>1436</v>
      </c>
      <c r="I170" s="258" t="s">
        <v>1388</v>
      </c>
      <c r="J170" s="258" t="s">
        <v>1437</v>
      </c>
      <c r="K170" s="302"/>
    </row>
    <row r="171" spans="2:11" ht="15" customHeight="1">
      <c r="B171" s="281"/>
      <c r="C171" s="258" t="s">
        <v>91</v>
      </c>
      <c r="D171" s="258"/>
      <c r="E171" s="258"/>
      <c r="F171" s="280" t="s">
        <v>1067</v>
      </c>
      <c r="G171" s="258"/>
      <c r="H171" s="258" t="s">
        <v>1453</v>
      </c>
      <c r="I171" s="258" t="s">
        <v>1388</v>
      </c>
      <c r="J171" s="258" t="s">
        <v>1437</v>
      </c>
      <c r="K171" s="302"/>
    </row>
    <row r="172" spans="2:11" ht="15" customHeight="1">
      <c r="B172" s="281"/>
      <c r="C172" s="258" t="s">
        <v>1391</v>
      </c>
      <c r="D172" s="258"/>
      <c r="E172" s="258"/>
      <c r="F172" s="280" t="s">
        <v>1392</v>
      </c>
      <c r="G172" s="258"/>
      <c r="H172" s="258" t="s">
        <v>1453</v>
      </c>
      <c r="I172" s="258" t="s">
        <v>1388</v>
      </c>
      <c r="J172" s="258">
        <v>50</v>
      </c>
      <c r="K172" s="302"/>
    </row>
    <row r="173" spans="2:11" ht="15" customHeight="1">
      <c r="B173" s="281"/>
      <c r="C173" s="258" t="s">
        <v>1394</v>
      </c>
      <c r="D173" s="258"/>
      <c r="E173" s="258"/>
      <c r="F173" s="280" t="s">
        <v>1067</v>
      </c>
      <c r="G173" s="258"/>
      <c r="H173" s="258" t="s">
        <v>1453</v>
      </c>
      <c r="I173" s="258" t="s">
        <v>1396</v>
      </c>
      <c r="J173" s="258"/>
      <c r="K173" s="302"/>
    </row>
    <row r="174" spans="2:11" ht="15" customHeight="1">
      <c r="B174" s="281"/>
      <c r="C174" s="258" t="s">
        <v>1405</v>
      </c>
      <c r="D174" s="258"/>
      <c r="E174" s="258"/>
      <c r="F174" s="280" t="s">
        <v>1392</v>
      </c>
      <c r="G174" s="258"/>
      <c r="H174" s="258" t="s">
        <v>1453</v>
      </c>
      <c r="I174" s="258" t="s">
        <v>1388</v>
      </c>
      <c r="J174" s="258">
        <v>50</v>
      </c>
      <c r="K174" s="302"/>
    </row>
    <row r="175" spans="2:11" ht="15" customHeight="1">
      <c r="B175" s="281"/>
      <c r="C175" s="258" t="s">
        <v>1413</v>
      </c>
      <c r="D175" s="258"/>
      <c r="E175" s="258"/>
      <c r="F175" s="280" t="s">
        <v>1392</v>
      </c>
      <c r="G175" s="258"/>
      <c r="H175" s="258" t="s">
        <v>1453</v>
      </c>
      <c r="I175" s="258" t="s">
        <v>1388</v>
      </c>
      <c r="J175" s="258">
        <v>50</v>
      </c>
      <c r="K175" s="302"/>
    </row>
    <row r="176" spans="2:11" ht="15" customHeight="1">
      <c r="B176" s="281"/>
      <c r="C176" s="258" t="s">
        <v>1411</v>
      </c>
      <c r="D176" s="258"/>
      <c r="E176" s="258"/>
      <c r="F176" s="280" t="s">
        <v>1392</v>
      </c>
      <c r="G176" s="258"/>
      <c r="H176" s="258" t="s">
        <v>1453</v>
      </c>
      <c r="I176" s="258" t="s">
        <v>1388</v>
      </c>
      <c r="J176" s="258">
        <v>50</v>
      </c>
      <c r="K176" s="302"/>
    </row>
    <row r="177" spans="2:11" ht="15" customHeight="1">
      <c r="B177" s="281"/>
      <c r="C177" s="258" t="s">
        <v>135</v>
      </c>
      <c r="D177" s="258"/>
      <c r="E177" s="258"/>
      <c r="F177" s="280" t="s">
        <v>1067</v>
      </c>
      <c r="G177" s="258"/>
      <c r="H177" s="258" t="s">
        <v>1454</v>
      </c>
      <c r="I177" s="258" t="s">
        <v>1455</v>
      </c>
      <c r="J177" s="258"/>
      <c r="K177" s="302"/>
    </row>
    <row r="178" spans="2:11" ht="15" customHeight="1">
      <c r="B178" s="281"/>
      <c r="C178" s="258" t="s">
        <v>60</v>
      </c>
      <c r="D178" s="258"/>
      <c r="E178" s="258"/>
      <c r="F178" s="280" t="s">
        <v>1067</v>
      </c>
      <c r="G178" s="258"/>
      <c r="H178" s="258" t="s">
        <v>1456</v>
      </c>
      <c r="I178" s="258" t="s">
        <v>1457</v>
      </c>
      <c r="J178" s="258">
        <v>1</v>
      </c>
      <c r="K178" s="302"/>
    </row>
    <row r="179" spans="2:11" ht="15" customHeight="1">
      <c r="B179" s="281"/>
      <c r="C179" s="258" t="s">
        <v>56</v>
      </c>
      <c r="D179" s="258"/>
      <c r="E179" s="258"/>
      <c r="F179" s="280" t="s">
        <v>1067</v>
      </c>
      <c r="G179" s="258"/>
      <c r="H179" s="258" t="s">
        <v>1458</v>
      </c>
      <c r="I179" s="258" t="s">
        <v>1388</v>
      </c>
      <c r="J179" s="258">
        <v>20</v>
      </c>
      <c r="K179" s="302"/>
    </row>
    <row r="180" spans="2:11" ht="15" customHeight="1">
      <c r="B180" s="281"/>
      <c r="C180" s="258" t="s">
        <v>57</v>
      </c>
      <c r="D180" s="258"/>
      <c r="E180" s="258"/>
      <c r="F180" s="280" t="s">
        <v>1067</v>
      </c>
      <c r="G180" s="258"/>
      <c r="H180" s="258" t="s">
        <v>1459</v>
      </c>
      <c r="I180" s="258" t="s">
        <v>1388</v>
      </c>
      <c r="J180" s="258">
        <v>255</v>
      </c>
      <c r="K180" s="302"/>
    </row>
    <row r="181" spans="2:11" ht="15" customHeight="1">
      <c r="B181" s="281"/>
      <c r="C181" s="258" t="s">
        <v>136</v>
      </c>
      <c r="D181" s="258"/>
      <c r="E181" s="258"/>
      <c r="F181" s="280" t="s">
        <v>1067</v>
      </c>
      <c r="G181" s="258"/>
      <c r="H181" s="258" t="s">
        <v>1351</v>
      </c>
      <c r="I181" s="258" t="s">
        <v>1388</v>
      </c>
      <c r="J181" s="258">
        <v>10</v>
      </c>
      <c r="K181" s="302"/>
    </row>
    <row r="182" spans="2:11" ht="15" customHeight="1">
      <c r="B182" s="281"/>
      <c r="C182" s="258" t="s">
        <v>137</v>
      </c>
      <c r="D182" s="258"/>
      <c r="E182" s="258"/>
      <c r="F182" s="280" t="s">
        <v>1067</v>
      </c>
      <c r="G182" s="258"/>
      <c r="H182" s="258" t="s">
        <v>1460</v>
      </c>
      <c r="I182" s="258" t="s">
        <v>1421</v>
      </c>
      <c r="J182" s="258"/>
      <c r="K182" s="302"/>
    </row>
    <row r="183" spans="2:11" ht="15" customHeight="1">
      <c r="B183" s="281"/>
      <c r="C183" s="258" t="s">
        <v>1461</v>
      </c>
      <c r="D183" s="258"/>
      <c r="E183" s="258"/>
      <c r="F183" s="280" t="s">
        <v>1067</v>
      </c>
      <c r="G183" s="258"/>
      <c r="H183" s="258" t="s">
        <v>1462</v>
      </c>
      <c r="I183" s="258" t="s">
        <v>1421</v>
      </c>
      <c r="J183" s="258"/>
      <c r="K183" s="302"/>
    </row>
    <row r="184" spans="2:11" ht="15" customHeight="1">
      <c r="B184" s="281"/>
      <c r="C184" s="258" t="s">
        <v>1450</v>
      </c>
      <c r="D184" s="258"/>
      <c r="E184" s="258"/>
      <c r="F184" s="280" t="s">
        <v>1067</v>
      </c>
      <c r="G184" s="258"/>
      <c r="H184" s="258" t="s">
        <v>1463</v>
      </c>
      <c r="I184" s="258" t="s">
        <v>1421</v>
      </c>
      <c r="J184" s="258"/>
      <c r="K184" s="302"/>
    </row>
    <row r="185" spans="2:11" ht="15" customHeight="1">
      <c r="B185" s="281"/>
      <c r="C185" s="258" t="s">
        <v>139</v>
      </c>
      <c r="D185" s="258"/>
      <c r="E185" s="258"/>
      <c r="F185" s="280" t="s">
        <v>1392</v>
      </c>
      <c r="G185" s="258"/>
      <c r="H185" s="258" t="s">
        <v>1464</v>
      </c>
      <c r="I185" s="258" t="s">
        <v>1388</v>
      </c>
      <c r="J185" s="258">
        <v>50</v>
      </c>
      <c r="K185" s="302"/>
    </row>
    <row r="186" spans="2:11" ht="15" customHeight="1">
      <c r="B186" s="281"/>
      <c r="C186" s="258" t="s">
        <v>1465</v>
      </c>
      <c r="D186" s="258"/>
      <c r="E186" s="258"/>
      <c r="F186" s="280" t="s">
        <v>1392</v>
      </c>
      <c r="G186" s="258"/>
      <c r="H186" s="258" t="s">
        <v>1466</v>
      </c>
      <c r="I186" s="258" t="s">
        <v>1467</v>
      </c>
      <c r="J186" s="258"/>
      <c r="K186" s="302"/>
    </row>
    <row r="187" spans="2:11" ht="15" customHeight="1">
      <c r="B187" s="281"/>
      <c r="C187" s="258" t="s">
        <v>1468</v>
      </c>
      <c r="D187" s="258"/>
      <c r="E187" s="258"/>
      <c r="F187" s="280" t="s">
        <v>1392</v>
      </c>
      <c r="G187" s="258"/>
      <c r="H187" s="258" t="s">
        <v>1469</v>
      </c>
      <c r="I187" s="258" t="s">
        <v>1467</v>
      </c>
      <c r="J187" s="258"/>
      <c r="K187" s="302"/>
    </row>
    <row r="188" spans="2:11" ht="15" customHeight="1">
      <c r="B188" s="281"/>
      <c r="C188" s="258" t="s">
        <v>1470</v>
      </c>
      <c r="D188" s="258"/>
      <c r="E188" s="258"/>
      <c r="F188" s="280" t="s">
        <v>1392</v>
      </c>
      <c r="G188" s="258"/>
      <c r="H188" s="258" t="s">
        <v>1471</v>
      </c>
      <c r="I188" s="258" t="s">
        <v>1467</v>
      </c>
      <c r="J188" s="258"/>
      <c r="K188" s="302"/>
    </row>
    <row r="189" spans="2:11" ht="15" customHeight="1">
      <c r="B189" s="281"/>
      <c r="C189" s="314" t="s">
        <v>1472</v>
      </c>
      <c r="D189" s="258"/>
      <c r="E189" s="258"/>
      <c r="F189" s="280" t="s">
        <v>1392</v>
      </c>
      <c r="G189" s="258"/>
      <c r="H189" s="258" t="s">
        <v>1473</v>
      </c>
      <c r="I189" s="258" t="s">
        <v>1474</v>
      </c>
      <c r="J189" s="315" t="s">
        <v>1475</v>
      </c>
      <c r="K189" s="302"/>
    </row>
    <row r="190" spans="2:11" ht="15" customHeight="1">
      <c r="B190" s="281"/>
      <c r="C190" s="265" t="s">
        <v>45</v>
      </c>
      <c r="D190" s="258"/>
      <c r="E190" s="258"/>
      <c r="F190" s="280" t="s">
        <v>1067</v>
      </c>
      <c r="G190" s="258"/>
      <c r="H190" s="255" t="s">
        <v>1476</v>
      </c>
      <c r="I190" s="258" t="s">
        <v>1477</v>
      </c>
      <c r="J190" s="258"/>
      <c r="K190" s="302"/>
    </row>
    <row r="191" spans="2:11" ht="15" customHeight="1">
      <c r="B191" s="281"/>
      <c r="C191" s="265" t="s">
        <v>1478</v>
      </c>
      <c r="D191" s="258"/>
      <c r="E191" s="258"/>
      <c r="F191" s="280" t="s">
        <v>1067</v>
      </c>
      <c r="G191" s="258"/>
      <c r="H191" s="258" t="s">
        <v>1479</v>
      </c>
      <c r="I191" s="258" t="s">
        <v>1421</v>
      </c>
      <c r="J191" s="258"/>
      <c r="K191" s="302"/>
    </row>
    <row r="192" spans="2:11" ht="15" customHeight="1">
      <c r="B192" s="281"/>
      <c r="C192" s="265" t="s">
        <v>1480</v>
      </c>
      <c r="D192" s="258"/>
      <c r="E192" s="258"/>
      <c r="F192" s="280" t="s">
        <v>1067</v>
      </c>
      <c r="G192" s="258"/>
      <c r="H192" s="258" t="s">
        <v>1481</v>
      </c>
      <c r="I192" s="258" t="s">
        <v>1421</v>
      </c>
      <c r="J192" s="258"/>
      <c r="K192" s="302"/>
    </row>
    <row r="193" spans="2:11" ht="15" customHeight="1">
      <c r="B193" s="281"/>
      <c r="C193" s="265" t="s">
        <v>1482</v>
      </c>
      <c r="D193" s="258"/>
      <c r="E193" s="258"/>
      <c r="F193" s="280" t="s">
        <v>1392</v>
      </c>
      <c r="G193" s="258"/>
      <c r="H193" s="258" t="s">
        <v>1483</v>
      </c>
      <c r="I193" s="258" t="s">
        <v>1421</v>
      </c>
      <c r="J193" s="258"/>
      <c r="K193" s="302"/>
    </row>
    <row r="194" spans="2:11" ht="15" customHeight="1">
      <c r="B194" s="308"/>
      <c r="C194" s="316"/>
      <c r="D194" s="290"/>
      <c r="E194" s="290"/>
      <c r="F194" s="290"/>
      <c r="G194" s="290"/>
      <c r="H194" s="290"/>
      <c r="I194" s="290"/>
      <c r="J194" s="290"/>
      <c r="K194" s="309"/>
    </row>
    <row r="195" spans="2:11" ht="18.75" customHeight="1">
      <c r="B195" s="255"/>
      <c r="C195" s="258"/>
      <c r="D195" s="258"/>
      <c r="E195" s="258"/>
      <c r="F195" s="280"/>
      <c r="G195" s="258"/>
      <c r="H195" s="258"/>
      <c r="I195" s="258"/>
      <c r="J195" s="258"/>
      <c r="K195" s="255"/>
    </row>
    <row r="196" spans="2:11" ht="18.75" customHeight="1">
      <c r="B196" s="255"/>
      <c r="C196" s="258"/>
      <c r="D196" s="258"/>
      <c r="E196" s="258"/>
      <c r="F196" s="280"/>
      <c r="G196" s="258"/>
      <c r="H196" s="258"/>
      <c r="I196" s="258"/>
      <c r="J196" s="258"/>
      <c r="K196" s="255"/>
    </row>
    <row r="197" spans="2:11" ht="18.75" customHeight="1">
      <c r="B197" s="266"/>
      <c r="C197" s="266"/>
      <c r="D197" s="266"/>
      <c r="E197" s="266"/>
      <c r="F197" s="266"/>
      <c r="G197" s="266"/>
      <c r="H197" s="266"/>
      <c r="I197" s="266"/>
      <c r="J197" s="266"/>
      <c r="K197" s="266"/>
    </row>
    <row r="198" spans="2:11" ht="13.5">
      <c r="B198" s="245"/>
      <c r="C198" s="246"/>
      <c r="D198" s="246"/>
      <c r="E198" s="246"/>
      <c r="F198" s="246"/>
      <c r="G198" s="246"/>
      <c r="H198" s="246"/>
      <c r="I198" s="246"/>
      <c r="J198" s="246"/>
      <c r="K198" s="247"/>
    </row>
    <row r="199" spans="2:11" ht="21">
      <c r="B199" s="248"/>
      <c r="C199" s="249" t="s">
        <v>1484</v>
      </c>
      <c r="D199" s="249"/>
      <c r="E199" s="249"/>
      <c r="F199" s="249"/>
      <c r="G199" s="249"/>
      <c r="H199" s="249"/>
      <c r="I199" s="249"/>
      <c r="J199" s="249"/>
      <c r="K199" s="250"/>
    </row>
    <row r="200" spans="2:11" ht="25.5" customHeight="1">
      <c r="B200" s="248"/>
      <c r="C200" s="317" t="s">
        <v>1485</v>
      </c>
      <c r="D200" s="317"/>
      <c r="E200" s="317"/>
      <c r="F200" s="317" t="s">
        <v>1486</v>
      </c>
      <c r="G200" s="318"/>
      <c r="H200" s="317" t="s">
        <v>1487</v>
      </c>
      <c r="I200" s="317"/>
      <c r="J200" s="317"/>
      <c r="K200" s="250"/>
    </row>
    <row r="201" spans="2:11" ht="5.25" customHeight="1">
      <c r="B201" s="281"/>
      <c r="C201" s="278"/>
      <c r="D201" s="278"/>
      <c r="E201" s="278"/>
      <c r="F201" s="278"/>
      <c r="G201" s="258"/>
      <c r="H201" s="278"/>
      <c r="I201" s="278"/>
      <c r="J201" s="278"/>
      <c r="K201" s="302"/>
    </row>
    <row r="202" spans="2:11" ht="15" customHeight="1">
      <c r="B202" s="281"/>
      <c r="C202" s="258" t="s">
        <v>1477</v>
      </c>
      <c r="D202" s="258"/>
      <c r="E202" s="258"/>
      <c r="F202" s="280" t="s">
        <v>46</v>
      </c>
      <c r="G202" s="258"/>
      <c r="H202" s="258" t="s">
        <v>1488</v>
      </c>
      <c r="I202" s="258"/>
      <c r="J202" s="258"/>
      <c r="K202" s="302"/>
    </row>
    <row r="203" spans="2:11" ht="15" customHeight="1">
      <c r="B203" s="281"/>
      <c r="C203" s="287"/>
      <c r="D203" s="258"/>
      <c r="E203" s="258"/>
      <c r="F203" s="280" t="s">
        <v>47</v>
      </c>
      <c r="G203" s="258"/>
      <c r="H203" s="258" t="s">
        <v>1489</v>
      </c>
      <c r="I203" s="258"/>
      <c r="J203" s="258"/>
      <c r="K203" s="302"/>
    </row>
    <row r="204" spans="2:11" ht="15" customHeight="1">
      <c r="B204" s="281"/>
      <c r="C204" s="287"/>
      <c r="D204" s="258"/>
      <c r="E204" s="258"/>
      <c r="F204" s="280" t="s">
        <v>50</v>
      </c>
      <c r="G204" s="258"/>
      <c r="H204" s="258" t="s">
        <v>1490</v>
      </c>
      <c r="I204" s="258"/>
      <c r="J204" s="258"/>
      <c r="K204" s="302"/>
    </row>
    <row r="205" spans="2:11" ht="15" customHeight="1">
      <c r="B205" s="281"/>
      <c r="C205" s="258"/>
      <c r="D205" s="258"/>
      <c r="E205" s="258"/>
      <c r="F205" s="280" t="s">
        <v>48</v>
      </c>
      <c r="G205" s="258"/>
      <c r="H205" s="258" t="s">
        <v>1491</v>
      </c>
      <c r="I205" s="258"/>
      <c r="J205" s="258"/>
      <c r="K205" s="302"/>
    </row>
    <row r="206" spans="2:11" ht="15" customHeight="1">
      <c r="B206" s="281"/>
      <c r="C206" s="258"/>
      <c r="D206" s="258"/>
      <c r="E206" s="258"/>
      <c r="F206" s="280" t="s">
        <v>49</v>
      </c>
      <c r="G206" s="258"/>
      <c r="H206" s="258" t="s">
        <v>1492</v>
      </c>
      <c r="I206" s="258"/>
      <c r="J206" s="258"/>
      <c r="K206" s="302"/>
    </row>
    <row r="207" spans="2:11" ht="15" customHeight="1">
      <c r="B207" s="281"/>
      <c r="C207" s="258"/>
      <c r="D207" s="258"/>
      <c r="E207" s="258"/>
      <c r="F207" s="280"/>
      <c r="G207" s="258"/>
      <c r="H207" s="258"/>
      <c r="I207" s="258"/>
      <c r="J207" s="258"/>
      <c r="K207" s="302"/>
    </row>
    <row r="208" spans="2:11" ht="15" customHeight="1">
      <c r="B208" s="281"/>
      <c r="C208" s="258" t="s">
        <v>1433</v>
      </c>
      <c r="D208" s="258"/>
      <c r="E208" s="258"/>
      <c r="F208" s="280" t="s">
        <v>82</v>
      </c>
      <c r="G208" s="258"/>
      <c r="H208" s="258" t="s">
        <v>1493</v>
      </c>
      <c r="I208" s="258"/>
      <c r="J208" s="258"/>
      <c r="K208" s="302"/>
    </row>
    <row r="209" spans="2:11" ht="15" customHeight="1">
      <c r="B209" s="281"/>
      <c r="C209" s="287"/>
      <c r="D209" s="258"/>
      <c r="E209" s="258"/>
      <c r="F209" s="280" t="s">
        <v>1330</v>
      </c>
      <c r="G209" s="258"/>
      <c r="H209" s="258" t="s">
        <v>1331</v>
      </c>
      <c r="I209" s="258"/>
      <c r="J209" s="258"/>
      <c r="K209" s="302"/>
    </row>
    <row r="210" spans="2:11" ht="15" customHeight="1">
      <c r="B210" s="281"/>
      <c r="C210" s="258"/>
      <c r="D210" s="258"/>
      <c r="E210" s="258"/>
      <c r="F210" s="280" t="s">
        <v>1328</v>
      </c>
      <c r="G210" s="258"/>
      <c r="H210" s="258" t="s">
        <v>1494</v>
      </c>
      <c r="I210" s="258"/>
      <c r="J210" s="258"/>
      <c r="K210" s="302"/>
    </row>
    <row r="211" spans="2:11" ht="15" customHeight="1">
      <c r="B211" s="319"/>
      <c r="C211" s="287"/>
      <c r="D211" s="287"/>
      <c r="E211" s="287"/>
      <c r="F211" s="280" t="s">
        <v>1332</v>
      </c>
      <c r="G211" s="265"/>
      <c r="H211" s="306" t="s">
        <v>1333</v>
      </c>
      <c r="I211" s="306"/>
      <c r="J211" s="306"/>
      <c r="K211" s="320"/>
    </row>
    <row r="212" spans="2:11" ht="15" customHeight="1">
      <c r="B212" s="319"/>
      <c r="C212" s="287"/>
      <c r="D212" s="287"/>
      <c r="E212" s="287"/>
      <c r="F212" s="280" t="s">
        <v>1334</v>
      </c>
      <c r="G212" s="265"/>
      <c r="H212" s="306" t="s">
        <v>1312</v>
      </c>
      <c r="I212" s="306"/>
      <c r="J212" s="306"/>
      <c r="K212" s="320"/>
    </row>
    <row r="213" spans="2:11" ht="15" customHeight="1">
      <c r="B213" s="319"/>
      <c r="C213" s="287"/>
      <c r="D213" s="287"/>
      <c r="E213" s="287"/>
      <c r="F213" s="321"/>
      <c r="G213" s="265"/>
      <c r="H213" s="322"/>
      <c r="I213" s="322"/>
      <c r="J213" s="322"/>
      <c r="K213" s="320"/>
    </row>
    <row r="214" spans="2:11" ht="15" customHeight="1">
      <c r="B214" s="319"/>
      <c r="C214" s="258" t="s">
        <v>1457</v>
      </c>
      <c r="D214" s="287"/>
      <c r="E214" s="287"/>
      <c r="F214" s="280">
        <v>1</v>
      </c>
      <c r="G214" s="265"/>
      <c r="H214" s="306" t="s">
        <v>1495</v>
      </c>
      <c r="I214" s="306"/>
      <c r="J214" s="306"/>
      <c r="K214" s="320"/>
    </row>
    <row r="215" spans="2:11" ht="15" customHeight="1">
      <c r="B215" s="319"/>
      <c r="C215" s="287"/>
      <c r="D215" s="287"/>
      <c r="E215" s="287"/>
      <c r="F215" s="280">
        <v>2</v>
      </c>
      <c r="G215" s="265"/>
      <c r="H215" s="306" t="s">
        <v>1496</v>
      </c>
      <c r="I215" s="306"/>
      <c r="J215" s="306"/>
      <c r="K215" s="320"/>
    </row>
    <row r="216" spans="2:11" ht="15" customHeight="1">
      <c r="B216" s="319"/>
      <c r="C216" s="287"/>
      <c r="D216" s="287"/>
      <c r="E216" s="287"/>
      <c r="F216" s="280">
        <v>3</v>
      </c>
      <c r="G216" s="265"/>
      <c r="H216" s="306" t="s">
        <v>1497</v>
      </c>
      <c r="I216" s="306"/>
      <c r="J216" s="306"/>
      <c r="K216" s="320"/>
    </row>
    <row r="217" spans="2:11" ht="15" customHeight="1">
      <c r="B217" s="319"/>
      <c r="C217" s="287"/>
      <c r="D217" s="287"/>
      <c r="E217" s="287"/>
      <c r="F217" s="280">
        <v>4</v>
      </c>
      <c r="G217" s="265"/>
      <c r="H217" s="306" t="s">
        <v>1498</v>
      </c>
      <c r="I217" s="306"/>
      <c r="J217" s="306"/>
      <c r="K217" s="320"/>
    </row>
    <row r="218" spans="2:11" ht="12.75" customHeight="1">
      <c r="B218" s="323"/>
      <c r="C218" s="324"/>
      <c r="D218" s="324"/>
      <c r="E218" s="324"/>
      <c r="F218" s="324"/>
      <c r="G218" s="324"/>
      <c r="H218" s="324"/>
      <c r="I218" s="324"/>
      <c r="J218" s="324"/>
      <c r="K218" s="32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DESKTOP-N8IS61F\Eva</dc:creator>
  <cp:keywords/>
  <dc:description/>
  <cp:lastModifiedBy>DESKTOP-N8IS61F\Eva</cp:lastModifiedBy>
  <dcterms:created xsi:type="dcterms:W3CDTF">2019-10-07T15:15:47Z</dcterms:created>
  <dcterms:modified xsi:type="dcterms:W3CDTF">2019-10-07T15:15:51Z</dcterms:modified>
  <cp:category/>
  <cp:version/>
  <cp:contentType/>
  <cp:contentStatus/>
</cp:coreProperties>
</file>