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Data\Dotace\Dokumentace_Akce_PLa\119170011_Metuje, Náchod, odstranění nánosů, ř. km 35,920 - 36,470\VZ Realizace II\Vykaz vymer\"/>
    </mc:Choice>
  </mc:AlternateContent>
  <workbookProtection workbookAlgorithmName="SHA-512" workbookHashValue="N6ZN/heKTG+ISZhnVtX4rvE6EFjDfS1AlD8cpse2LhDSG21z6ipjXO/REAzp1lXHK82hgHSzu6fci4qBj4xTTw==" workbookSaltValue="Ee+ccMd/7LNaTsO1fuC4vw==" workbookSpinCount="100000" lockStructure="1"/>
  <bookViews>
    <workbookView xWindow="0" yWindow="0" windowWidth="28800" windowHeight="11400"/>
  </bookViews>
  <sheets>
    <sheet name="Rekapitulace stavby" sheetId="6" r:id="rId1"/>
    <sheet name="1 - SO 01 Odtěžení sedimentů" sheetId="7" r:id="rId2"/>
    <sheet name="2 - VON Vedlejší a ostatn..." sheetId="4" r:id="rId3"/>
  </sheets>
  <calcPr calcId="162913"/>
</workbook>
</file>

<file path=xl/calcChain.xml><?xml version="1.0" encoding="utf-8"?>
<calcChain xmlns="http://schemas.openxmlformats.org/spreadsheetml/2006/main">
  <c r="BK160" i="7" l="1"/>
  <c r="E18" i="7"/>
  <c r="J18" i="7"/>
  <c r="J17" i="7"/>
  <c r="J12" i="7"/>
  <c r="AY95" i="6"/>
  <c r="AX95" i="6"/>
  <c r="AU95" i="6"/>
  <c r="BK133" i="7"/>
  <c r="BI133" i="7"/>
  <c r="BH133" i="7"/>
  <c r="BG133" i="7"/>
  <c r="BF133" i="7"/>
  <c r="T133" i="7"/>
  <c r="R133" i="7"/>
  <c r="P133" i="7"/>
  <c r="BK131" i="7"/>
  <c r="BI131" i="7"/>
  <c r="BH131" i="7"/>
  <c r="BG131" i="7"/>
  <c r="BF131" i="7"/>
  <c r="T131" i="7"/>
  <c r="R131" i="7"/>
  <c r="P131" i="7"/>
  <c r="J133" i="7"/>
  <c r="BE133" i="7" s="1"/>
  <c r="J131" i="7"/>
  <c r="BE131" i="7" s="1"/>
  <c r="BK161" i="7"/>
  <c r="BI161" i="7"/>
  <c r="BH161" i="7"/>
  <c r="BG161" i="7"/>
  <c r="BF161" i="7"/>
  <c r="T161" i="7"/>
  <c r="T160" i="7" s="1"/>
  <c r="R161" i="7"/>
  <c r="R160" i="7" s="1"/>
  <c r="P161" i="7"/>
  <c r="P160" i="7" s="1"/>
  <c r="J161" i="7"/>
  <c r="BE161" i="7" s="1"/>
  <c r="BK157" i="7"/>
  <c r="BI157" i="7"/>
  <c r="BH157" i="7"/>
  <c r="BG157" i="7"/>
  <c r="BF157" i="7"/>
  <c r="T157" i="7"/>
  <c r="R157" i="7"/>
  <c r="P157" i="7"/>
  <c r="J157" i="7"/>
  <c r="BE157" i="7" s="1"/>
  <c r="BK154" i="7"/>
  <c r="BI154" i="7"/>
  <c r="BH154" i="7"/>
  <c r="BG154" i="7"/>
  <c r="BF154" i="7"/>
  <c r="T154" i="7"/>
  <c r="R154" i="7"/>
  <c r="P154" i="7"/>
  <c r="J154" i="7"/>
  <c r="BE154" i="7" s="1"/>
  <c r="BK151" i="7"/>
  <c r="BI151" i="7"/>
  <c r="BH151" i="7"/>
  <c r="BG151" i="7"/>
  <c r="BF151" i="7"/>
  <c r="T151" i="7"/>
  <c r="R151" i="7"/>
  <c r="P151" i="7"/>
  <c r="J151" i="7"/>
  <c r="BE151" i="7" s="1"/>
  <c r="BK148" i="7"/>
  <c r="BI148" i="7"/>
  <c r="BH148" i="7"/>
  <c r="BG148" i="7"/>
  <c r="BF148" i="7"/>
  <c r="T148" i="7"/>
  <c r="R148" i="7"/>
  <c r="P148" i="7"/>
  <c r="J148" i="7"/>
  <c r="BE148" i="7" s="1"/>
  <c r="BK145" i="7"/>
  <c r="BI145" i="7"/>
  <c r="BH145" i="7"/>
  <c r="BG145" i="7"/>
  <c r="BF145" i="7"/>
  <c r="T145" i="7"/>
  <c r="R145" i="7"/>
  <c r="P145" i="7"/>
  <c r="J145" i="7"/>
  <c r="BE145" i="7" s="1"/>
  <c r="BK142" i="7"/>
  <c r="BI142" i="7"/>
  <c r="BH142" i="7"/>
  <c r="BG142" i="7"/>
  <c r="BF142" i="7"/>
  <c r="T142" i="7"/>
  <c r="R142" i="7"/>
  <c r="P142" i="7"/>
  <c r="J142" i="7"/>
  <c r="BE142" i="7" s="1"/>
  <c r="BK137" i="7"/>
  <c r="BI137" i="7"/>
  <c r="BH137" i="7"/>
  <c r="BG137" i="7"/>
  <c r="BF137" i="7"/>
  <c r="T137" i="7"/>
  <c r="R137" i="7"/>
  <c r="P137" i="7"/>
  <c r="J137" i="7"/>
  <c r="BE137" i="7" s="1"/>
  <c r="BK135" i="7"/>
  <c r="BI135" i="7"/>
  <c r="BH135" i="7"/>
  <c r="BG135" i="7"/>
  <c r="BF135" i="7"/>
  <c r="T135" i="7"/>
  <c r="R135" i="7"/>
  <c r="P135" i="7"/>
  <c r="J135" i="7"/>
  <c r="BE135" i="7" s="1"/>
  <c r="BK128" i="7"/>
  <c r="BI128" i="7"/>
  <c r="BH128" i="7"/>
  <c r="BG128" i="7"/>
  <c r="BF128" i="7"/>
  <c r="T128" i="7"/>
  <c r="R128" i="7"/>
  <c r="P128" i="7"/>
  <c r="J128" i="7"/>
  <c r="BE128" i="7" s="1"/>
  <c r="BK125" i="7"/>
  <c r="BI125" i="7"/>
  <c r="BH125" i="7"/>
  <c r="BG125" i="7"/>
  <c r="BF125" i="7"/>
  <c r="T125" i="7"/>
  <c r="R125" i="7"/>
  <c r="P125" i="7"/>
  <c r="J125" i="7"/>
  <c r="BE125" i="7" s="1"/>
  <c r="BK122" i="7"/>
  <c r="BI122" i="7"/>
  <c r="BH122" i="7"/>
  <c r="BG122" i="7"/>
  <c r="BF122" i="7"/>
  <c r="T122" i="7"/>
  <c r="R122" i="7"/>
  <c r="P122" i="7"/>
  <c r="J122" i="7"/>
  <c r="BE122" i="7" s="1"/>
  <c r="J116" i="7"/>
  <c r="J115" i="7"/>
  <c r="F115" i="7"/>
  <c r="F113" i="7"/>
  <c r="E111" i="7"/>
  <c r="J92" i="7"/>
  <c r="J91" i="7"/>
  <c r="F91" i="7"/>
  <c r="F89" i="7"/>
  <c r="E87" i="7"/>
  <c r="J37" i="7"/>
  <c r="J36" i="7"/>
  <c r="J35" i="7"/>
  <c r="F116" i="7"/>
  <c r="J113" i="7"/>
  <c r="E109" i="7"/>
  <c r="BK121" i="7" l="1"/>
  <c r="J121" i="7" s="1"/>
  <c r="J98" i="7" s="1"/>
  <c r="F37" i="7"/>
  <c r="BD95" i="6" s="1"/>
  <c r="F34" i="7"/>
  <c r="BA95" i="6" s="1"/>
  <c r="P121" i="7"/>
  <c r="P120" i="7" s="1"/>
  <c r="P119" i="7" s="1"/>
  <c r="F35" i="7"/>
  <c r="BB95" i="6" s="1"/>
  <c r="F36" i="7"/>
  <c r="BC95" i="6" s="1"/>
  <c r="J89" i="7"/>
  <c r="T121" i="7"/>
  <c r="T120" i="7" s="1"/>
  <c r="T119" i="7" s="1"/>
  <c r="J34" i="7"/>
  <c r="AW95" i="6" s="1"/>
  <c r="R121" i="7"/>
  <c r="R120" i="7" s="1"/>
  <c r="R119" i="7" s="1"/>
  <c r="F33" i="7"/>
  <c r="AZ95" i="6" s="1"/>
  <c r="J33" i="7"/>
  <c r="AV95" i="6" s="1"/>
  <c r="J160" i="7"/>
  <c r="J99" i="7" s="1"/>
  <c r="F92" i="7"/>
  <c r="E85" i="7"/>
  <c r="E18" i="4"/>
  <c r="J18" i="4"/>
  <c r="J17" i="4"/>
  <c r="J12" i="4"/>
  <c r="AY96" i="6"/>
  <c r="AX96" i="6"/>
  <c r="AS94" i="6"/>
  <c r="AM90" i="6"/>
  <c r="L90" i="6"/>
  <c r="AM89" i="6"/>
  <c r="L89" i="6"/>
  <c r="AM87" i="6"/>
  <c r="L87" i="6"/>
  <c r="L85" i="6"/>
  <c r="L84" i="6"/>
  <c r="BK197" i="4"/>
  <c r="BI197" i="4"/>
  <c r="BH197" i="4"/>
  <c r="BG197" i="4"/>
  <c r="BF197" i="4"/>
  <c r="T197" i="4"/>
  <c r="R197" i="4"/>
  <c r="P197" i="4"/>
  <c r="BK120" i="7" l="1"/>
  <c r="J120" i="7" s="1"/>
  <c r="J97" i="7" s="1"/>
  <c r="J197" i="4"/>
  <c r="BE197" i="4" s="1"/>
  <c r="BK191" i="4"/>
  <c r="BI191" i="4"/>
  <c r="BH191" i="4"/>
  <c r="BG191" i="4"/>
  <c r="BF191" i="4"/>
  <c r="T191" i="4"/>
  <c r="T179" i="4" s="1"/>
  <c r="R191" i="4"/>
  <c r="P191" i="4"/>
  <c r="J191" i="4"/>
  <c r="BE191" i="4" s="1"/>
  <c r="BK187" i="4"/>
  <c r="BK179" i="4" s="1"/>
  <c r="BI187" i="4"/>
  <c r="BH187" i="4"/>
  <c r="BG187" i="4"/>
  <c r="BF187" i="4"/>
  <c r="T187" i="4"/>
  <c r="R187" i="4"/>
  <c r="P187" i="4"/>
  <c r="J187" i="4"/>
  <c r="BE187" i="4" s="1"/>
  <c r="BK180" i="4"/>
  <c r="BI180" i="4"/>
  <c r="BH180" i="4"/>
  <c r="BG180" i="4"/>
  <c r="BF180" i="4"/>
  <c r="T180" i="4"/>
  <c r="R180" i="4"/>
  <c r="P180" i="4"/>
  <c r="J180" i="4"/>
  <c r="BE180" i="4" s="1"/>
  <c r="P179" i="4"/>
  <c r="BK174" i="4"/>
  <c r="BI174" i="4"/>
  <c r="BH174" i="4"/>
  <c r="BG174" i="4"/>
  <c r="BF174" i="4"/>
  <c r="T174" i="4"/>
  <c r="R174" i="4"/>
  <c r="P174" i="4"/>
  <c r="J174" i="4"/>
  <c r="BE174" i="4" s="1"/>
  <c r="BK171" i="4"/>
  <c r="BI171" i="4"/>
  <c r="BH171" i="4"/>
  <c r="BG171" i="4"/>
  <c r="BF171" i="4"/>
  <c r="T171" i="4"/>
  <c r="R171" i="4"/>
  <c r="P171" i="4"/>
  <c r="J171" i="4"/>
  <c r="BE171" i="4" s="1"/>
  <c r="BK167" i="4"/>
  <c r="BK166" i="4" s="1"/>
  <c r="J166" i="4" s="1"/>
  <c r="J103" i="4" s="1"/>
  <c r="BI167" i="4"/>
  <c r="BH167" i="4"/>
  <c r="BG167" i="4"/>
  <c r="BF167" i="4"/>
  <c r="T167" i="4"/>
  <c r="T166" i="4" s="1"/>
  <c r="R167" i="4"/>
  <c r="P167" i="4"/>
  <c r="P166" i="4" s="1"/>
  <c r="J167" i="4"/>
  <c r="BE167" i="4" s="1"/>
  <c r="R166" i="4"/>
  <c r="BK162" i="4"/>
  <c r="BI162" i="4"/>
  <c r="BH162" i="4"/>
  <c r="BG162" i="4"/>
  <c r="BF162" i="4"/>
  <c r="BE162" i="4"/>
  <c r="T162" i="4"/>
  <c r="R162" i="4"/>
  <c r="P162" i="4"/>
  <c r="J162" i="4"/>
  <c r="BK157" i="4"/>
  <c r="BI157" i="4"/>
  <c r="BH157" i="4"/>
  <c r="BG157" i="4"/>
  <c r="BF157" i="4"/>
  <c r="T157" i="4"/>
  <c r="R157" i="4"/>
  <c r="P157" i="4"/>
  <c r="J157" i="4"/>
  <c r="BE157" i="4" s="1"/>
  <c r="BK152" i="4"/>
  <c r="BI152" i="4"/>
  <c r="BH152" i="4"/>
  <c r="BG152" i="4"/>
  <c r="BF152" i="4"/>
  <c r="BE152" i="4"/>
  <c r="T152" i="4"/>
  <c r="R152" i="4"/>
  <c r="R151" i="4" s="1"/>
  <c r="P152" i="4"/>
  <c r="J152" i="4"/>
  <c r="BK151" i="4"/>
  <c r="T151" i="4"/>
  <c r="P151" i="4"/>
  <c r="J151" i="4"/>
  <c r="BK136" i="4"/>
  <c r="BK135" i="4" s="1"/>
  <c r="BI136" i="4"/>
  <c r="BH136" i="4"/>
  <c r="BG136" i="4"/>
  <c r="BF136" i="4"/>
  <c r="T136" i="4"/>
  <c r="T135" i="4" s="1"/>
  <c r="R136" i="4"/>
  <c r="P136" i="4"/>
  <c r="P135" i="4" s="1"/>
  <c r="J136" i="4"/>
  <c r="BE136" i="4" s="1"/>
  <c r="R135" i="4"/>
  <c r="BK131" i="4"/>
  <c r="BI131" i="4"/>
  <c r="BH131" i="4"/>
  <c r="BG131" i="4"/>
  <c r="BF131" i="4"/>
  <c r="T131" i="4"/>
  <c r="T130" i="4" s="1"/>
  <c r="R131" i="4"/>
  <c r="P131" i="4"/>
  <c r="P130" i="4" s="1"/>
  <c r="J131" i="4"/>
  <c r="BE131" i="4" s="1"/>
  <c r="BK130" i="4"/>
  <c r="J130" i="4" s="1"/>
  <c r="J99" i="4" s="1"/>
  <c r="R130" i="4"/>
  <c r="BK127" i="4"/>
  <c r="BK126" i="4" s="1"/>
  <c r="BI127" i="4"/>
  <c r="BH127" i="4"/>
  <c r="BG127" i="4"/>
  <c r="BF127" i="4"/>
  <c r="T127" i="4"/>
  <c r="R127" i="4"/>
  <c r="R126" i="4" s="1"/>
  <c r="R125" i="4" s="1"/>
  <c r="P127" i="4"/>
  <c r="J127" i="4"/>
  <c r="BE127" i="4" s="1"/>
  <c r="T126" i="4"/>
  <c r="T125" i="4" s="1"/>
  <c r="P126" i="4"/>
  <c r="J121" i="4"/>
  <c r="J120" i="4"/>
  <c r="F120" i="4"/>
  <c r="F118" i="4"/>
  <c r="E116" i="4"/>
  <c r="J102" i="4"/>
  <c r="J92" i="4"/>
  <c r="J91" i="4"/>
  <c r="F91" i="4"/>
  <c r="F89" i="4"/>
  <c r="E87" i="4"/>
  <c r="J37" i="4"/>
  <c r="J36" i="4"/>
  <c r="J35" i="4"/>
  <c r="F121" i="4"/>
  <c r="J118" i="4"/>
  <c r="E114" i="4"/>
  <c r="P134" i="4" l="1"/>
  <c r="R179" i="4"/>
  <c r="R134" i="4" s="1"/>
  <c r="R124" i="4" s="1"/>
  <c r="F35" i="4"/>
  <c r="BB96" i="6" s="1"/>
  <c r="BB94" i="6" s="1"/>
  <c r="W31" i="6" s="1"/>
  <c r="J179" i="4"/>
  <c r="J104" i="4" s="1"/>
  <c r="BK119" i="7"/>
  <c r="J119" i="7" s="1"/>
  <c r="J96" i="7" s="1"/>
  <c r="BK134" i="4"/>
  <c r="J134" i="4" s="1"/>
  <c r="J100" i="4" s="1"/>
  <c r="J34" i="4"/>
  <c r="AW96" i="6" s="1"/>
  <c r="F36" i="4"/>
  <c r="BC96" i="6" s="1"/>
  <c r="BC94" i="6" s="1"/>
  <c r="F37" i="4"/>
  <c r="BD96" i="6" s="1"/>
  <c r="F33" i="4"/>
  <c r="AZ96" i="6" s="1"/>
  <c r="J33" i="4"/>
  <c r="AV96" i="6" s="1"/>
  <c r="J126" i="4"/>
  <c r="J98" i="4" s="1"/>
  <c r="BK125" i="4"/>
  <c r="T134" i="4"/>
  <c r="T124" i="4" s="1"/>
  <c r="P125" i="4"/>
  <c r="F92" i="4"/>
  <c r="J135" i="4"/>
  <c r="J101" i="4" s="1"/>
  <c r="F34" i="4"/>
  <c r="BA96" i="6" s="1"/>
  <c r="J89" i="4"/>
  <c r="E85" i="4"/>
  <c r="P124" i="4" l="1"/>
  <c r="AU96" i="6" s="1"/>
  <c r="AU94" i="6" s="1"/>
  <c r="J30" i="7"/>
  <c r="AG95" i="6" s="1"/>
  <c r="BD94" i="6"/>
  <c r="W33" i="6" s="1"/>
  <c r="AT96" i="6"/>
  <c r="AT95" i="6"/>
  <c r="AZ94" i="6"/>
  <c r="W29" i="6" s="1"/>
  <c r="AX94" i="6"/>
  <c r="BA94" i="6"/>
  <c r="AW94" i="6" s="1"/>
  <c r="AK30" i="6" s="1"/>
  <c r="W32" i="6"/>
  <c r="AY94" i="6"/>
  <c r="BK124" i="4"/>
  <c r="J124" i="4" s="1"/>
  <c r="J125" i="4"/>
  <c r="J97" i="4" s="1"/>
  <c r="J39" i="7" l="1"/>
  <c r="AV94" i="6"/>
  <c r="AK29" i="6" s="1"/>
  <c r="W30" i="6"/>
  <c r="J96" i="4"/>
  <c r="J30" i="4"/>
  <c r="AG96" i="6" s="1"/>
  <c r="AN96" i="6" s="1"/>
  <c r="AN95" i="6"/>
  <c r="AT94" i="6" l="1"/>
  <c r="J39" i="4"/>
  <c r="AG94" i="6" l="1"/>
  <c r="AK26" i="6" l="1"/>
  <c r="AK35" i="6" s="1"/>
  <c r="AN94" i="6"/>
</calcChain>
</file>

<file path=xl/sharedStrings.xml><?xml version="1.0" encoding="utf-8"?>
<sst xmlns="http://schemas.openxmlformats.org/spreadsheetml/2006/main" count="1463" uniqueCount="308">
  <si>
    <t>Export Komplet</t>
  </si>
  <si>
    <t/>
  </si>
  <si>
    <t>2.0</t>
  </si>
  <si>
    <t>ZAMOK</t>
  </si>
  <si>
    <t>False</t>
  </si>
  <si>
    <t>{20a793ef-5525-4ba3-8d30-0f8735ed5b49}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</si>
  <si>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</si>
  <si>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</si>
  <si>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</si>
  <si>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</si>
  <si>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</si>
  <si>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</si>
  <si>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</si>
  <si>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</si>
  <si>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M17/039Z-CS2019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</si>
  <si>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</si>
  <si>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</si>
  <si>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Metuje, Náchod, odstranění nánosů, ř.km 35,920 - 36,470</t>
  </si>
  <si>
    <t>KSO:</t>
  </si>
  <si>
    <t>833 21 29</t>
  </si>
  <si>
    <t>CC-CZ:</t>
  </si>
  <si>
    <t>24208</t>
  </si>
  <si>
    <t>Místo:</t>
  </si>
  <si>
    <t>Náchod</t>
  </si>
  <si>
    <t>Datum:</t>
  </si>
  <si>
    <t>5.10.2017</t>
  </si>
  <si>
    <t>Zadavatel:</t>
  </si>
  <si>
    <t>IČ:</t>
  </si>
  <si>
    <t>Povodí Labe,státní podnik,Víta Nejedlého 951,HK3</t>
  </si>
  <si>
    <t>DIČ:</t>
  </si>
  <si>
    <t>Uchazeč:</t>
  </si>
  <si>
    <t>Vyplň údaj</t>
  </si>
  <si>
    <t>Projektant:</t>
  </si>
  <si>
    <t>Multiaqua s.r.o.,Vaverkova 1343,Gradec Králové 2</t>
  </si>
  <si>
    <t>True</t>
  </si>
  <si>
    <t>Zpracovatel:</t>
  </si>
  <si>
    <t>Ing. Pavel Romášek</t>
  </si>
  <si>
    <t>Poznámka:</t>
  </si>
  <si>
    <t>Předpokládaná cena projektovaného objektu stavby byla stanovena pomocí položkového rozpočtu z aktuální databáze cenové soustavy od firmy ÚRS Praha, a.s., pomocí programu KROS 4 CÚ 2017 I._x000D_
Neomezený dálkový přístup k Katalogům ÚRS Praha a.s. naleznete na adrese: http:/www.cs-urs.cz.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</si>
  <si>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</si>
  <si>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</si>
  <si>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</si>
  <si>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</si>
  <si>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</si>
  <si>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</si>
  <si>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</si>
  <si>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</si>
  <si>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</si>
  <si>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</si>
  <si>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</si>
  <si>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</si>
  <si>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</si>
  <si>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</si>
  <si>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</si>
  <si>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</si>
  <si>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</si>
  <si>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</si>
  <si>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</si>
  <si>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</si>
  <si>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</si>
  <si>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</si>
  <si>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</si>
  <si>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</si>
  <si>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</si>
  <si>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</si>
  <si>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</si>
  <si>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</si>
  <si>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</si>
  <si>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</si>
  <si>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</si>
  <si>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</si>
  <si>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</si>
  <si>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</si>
  <si>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</si>
  <si>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</si>
  <si>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</si>
  <si>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</si>
  <si>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</si>
  <si>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</si>
  <si>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</si>
  <si>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</si>
  <si>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</si>
  <si>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</si>
  <si>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</si>
  <si>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</si>
  <si>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Odtěžení sedimentů</t>
  </si>
  <si>
    <t>STA</t>
  </si>
  <si>
    <t>{17aa7b75-9e87-4848-bec4-d7fd0060dedd}</t>
  </si>
  <si>
    <t>2</t>
  </si>
  <si>
    <t>VON Vedlejší a ostatní náklady</t>
  </si>
  <si>
    <t>{ad92c25d-d9fb-4de2-acbf-bf9452733174}</t>
  </si>
  <si>
    <t>KRYCÍ LIST SOUPISU PRACÍ</t>
  </si>
  <si>
    <t>Objekt:</t>
  </si>
  <si>
    <t>1 - SO 01 Odtěžení sedimentů</t>
  </si>
  <si>
    <t>Předpokládaná cena projektovaného objektu stavby byla stanovena pomocí položkového rozpočtu z aktuální databáze cenové soustavy od firmy ÚRS Praha, a.s., pomocí programu KROS 4 CÚ 2017 I. Neomezený dálkový přístup k Katalogům ÚRS Praha a.s. naleznete na adrese: http:/www.cs-urs.cz.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</si>
  <si>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</si>
  <si>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</si>
  <si>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</si>
  <si>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</si>
  <si>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</si>
  <si>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</si>
  <si>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</si>
  <si>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</si>
  <si>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</si>
  <si>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</si>
  <si>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</si>
  <si>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</si>
  <si>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</si>
  <si>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</si>
  <si>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</si>
  <si>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</si>
  <si>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</si>
  <si>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</si>
  <si>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</si>
  <si>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</si>
  <si>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</si>
  <si>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</si>
  <si>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</si>
  <si>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</si>
  <si>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</si>
  <si>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</si>
  <si>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111103313</t>
  </si>
  <si>
    <t>Kosení po vegetačním období divokého porostu hustého</t>
  </si>
  <si>
    <t>ha</t>
  </si>
  <si>
    <t>CS ÚRS 2019 01</t>
  </si>
  <si>
    <t>4</t>
  </si>
  <si>
    <t>546188221</t>
  </si>
  <si>
    <t>PP</t>
  </si>
  <si>
    <t>Kosení s ponecháním na místě po vegetačním období divokého porostu hustého</t>
  </si>
  <si>
    <t>VV</t>
  </si>
  <si>
    <t>2*(550,0-20,0)*6,0*0,0001</t>
  </si>
  <si>
    <t>111201101</t>
  </si>
  <si>
    <t>Odstranění křovin a stromů průměru kmene do 100 mm i s kořeny z celkové plochy do 1000 m2</t>
  </si>
  <si>
    <t>m2</t>
  </si>
  <si>
    <t>-2055060261</t>
  </si>
  <si>
    <t>Odstranění křovin a stromů s odstraněním kořenů průměru kmene do 100 mm do sklonu terénu 1 : 5, při celkové ploše do 1 000 m2</t>
  </si>
  <si>
    <t>281,0 "podle tabulky v příloze D.1</t>
  </si>
  <si>
    <t>3</t>
  </si>
  <si>
    <t>111251111</t>
  </si>
  <si>
    <t>Drcení ořezaných větví D do 100 mm s odvozem do 20 km</t>
  </si>
  <si>
    <t>m3</t>
  </si>
  <si>
    <t>85267890</t>
  </si>
  <si>
    <t>Drcení ořezaných větví strojně - (štěpkování) o průměru větví do 100 mm</t>
  </si>
  <si>
    <t>281,0*0,015</t>
  </si>
  <si>
    <t>5</t>
  </si>
  <si>
    <t>162000000R</t>
  </si>
  <si>
    <t>1040387285</t>
  </si>
  <si>
    <t>2707,0 "sedimenty v rostlém stavu na skládku</t>
  </si>
  <si>
    <t>7</t>
  </si>
  <si>
    <t>162301101</t>
  </si>
  <si>
    <t>Vodorovné přemístění do 500 m výkopku/sypaniny z horniny tř. 1 až 4</t>
  </si>
  <si>
    <t>-115990648</t>
  </si>
  <si>
    <t>Vodorovné přemístění výkopku nebo sypaniny po suchu na obvyklém dopravním prostředku, bez naložení výkopku, avšak se složením bez rozhrnutí z horniny tř. 1 až 4 na vzdálenost přes 50 do 500 m</t>
  </si>
  <si>
    <t>2707,0*0,3 "zvodnělé sedimenty, 30 % z celkového množství</t>
  </si>
  <si>
    <t>2707,0*0,7 "primární přesun uvnitř staveniště 70% z celk. mn.</t>
  </si>
  <si>
    <t>Součet</t>
  </si>
  <si>
    <t>8</t>
  </si>
  <si>
    <t>R1</t>
  </si>
  <si>
    <t>Likvidace pokosených travin</t>
  </si>
  <si>
    <t>t</t>
  </si>
  <si>
    <t>-995738172</t>
  </si>
  <si>
    <t>Položka obsahuje naložení, přemístění a poplatek za uložení shrabaných travin.</t>
  </si>
  <si>
    <t>0,636 * 5"hmotnost 5 t/ha</t>
  </si>
  <si>
    <t>13</t>
  </si>
  <si>
    <t>181411123</t>
  </si>
  <si>
    <t>Založení lučního trávníku výsevem plochy do 1000 m2 ve svahu do 1:1</t>
  </si>
  <si>
    <t>-1289646511</t>
  </si>
  <si>
    <t>Založení trávníku na půdě předem připravené plochy do 1000 m2 výsevem včetně utažení lučního na svahu přes 1:2 do 1:1</t>
  </si>
  <si>
    <t>4130,2*0,8 "podle pol. svahování, z toho 80%</t>
  </si>
  <si>
    <t>14</t>
  </si>
  <si>
    <t>M</t>
  </si>
  <si>
    <t>005724700</t>
  </si>
  <si>
    <t>osivo směs travní univerzál</t>
  </si>
  <si>
    <t>kg</t>
  </si>
  <si>
    <t>995992573</t>
  </si>
  <si>
    <t>3304,16*0,015 'Přepočtené koeficientem množství</t>
  </si>
  <si>
    <t>182101101</t>
  </si>
  <si>
    <t>Svahování v zářezech v hornině tř. 1 až 4</t>
  </si>
  <si>
    <t>-283739942</t>
  </si>
  <si>
    <t>Svahování trvalých svahů do projektovaných profilů s potřebným přemístěním výkopku při svahování v zářezech v hornině tř. 1 až 4</t>
  </si>
  <si>
    <t>4130,2 "podle tabulky v příloze D.1</t>
  </si>
  <si>
    <t>16</t>
  </si>
  <si>
    <t>185803101</t>
  </si>
  <si>
    <t>Shrabání a uložení pokoseného divokého porostu na hromady do 30 m od okraje hladiny</t>
  </si>
  <si>
    <t>-1836774258</t>
  </si>
  <si>
    <t>Shrabání pokoseného porostu a organických naplavenin a spálení po zaschnutí pokoseného porostu s uložením na hromady na vzdálenost do 30 m od okraje hladiny divokého porostu</t>
  </si>
  <si>
    <t>2*(550,0-20,0)*6,0*0,0001 "podle pol. kosení divokého porostu</t>
  </si>
  <si>
    <t>17</t>
  </si>
  <si>
    <t>R2</t>
  </si>
  <si>
    <t>Likvidace štěpky</t>
  </si>
  <si>
    <t>-1346521181</t>
  </si>
  <si>
    <t>Položka obsahuje naložení, přemístění a poplatek za uložení drcených křovin.</t>
  </si>
  <si>
    <t>4,215*0,7"hmotnost 0,7 t/m3</t>
  </si>
  <si>
    <t>998</t>
  </si>
  <si>
    <t>Přesun hmot</t>
  </si>
  <si>
    <t>18</t>
  </si>
  <si>
    <t>998332011</t>
  </si>
  <si>
    <t>Přesun hmot pro úpravy vodních toků a kanály</t>
  </si>
  <si>
    <t>-1062549686</t>
  </si>
  <si>
    <t>Přesun hmot pro úpravy vodních toků a kanály, hráze rybníků apod. dopravní vzdálenost do 500 m</t>
  </si>
  <si>
    <t>2 - VON Vedlejší a ostatní náklady</t>
  </si>
  <si>
    <t xml:space="preserve">    5 - Komunikace pozemní</t>
  </si>
  <si>
    <t xml:space="preserve">    9 - Ostatní konstrukce a práce, bourání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</si>
  <si>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</si>
  <si>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</si>
  <si>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</si>
  <si>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</si>
  <si>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VRN9 - Ostatní náklady</t>
  </si>
  <si>
    <t>Komunikace pozemní</t>
  </si>
  <si>
    <t>5841211110R</t>
  </si>
  <si>
    <t>Zřízení a likvidace dočasné panelové přístupové komunikace včetně uvedení terénu do původního stavu</t>
  </si>
  <si>
    <t>355746683</t>
  </si>
  <si>
    <t>40,0*3,0 "ochrana kanalizace</t>
  </si>
  <si>
    <t>9</t>
  </si>
  <si>
    <t>Ostatní konstrukce a práce, bourání</t>
  </si>
  <si>
    <t>10</t>
  </si>
  <si>
    <t>938909311</t>
  </si>
  <si>
    <t>Čištění vozovek metením strojně podkladu nebo krytu betonového nebo živičného</t>
  </si>
  <si>
    <t>-1422983647</t>
  </si>
  <si>
    <t>690,0*3,0*20" dle potřeby (v závislosti na počasí)</t>
  </si>
  <si>
    <t>VRN</t>
  </si>
  <si>
    <t>Vedlejší rozpočtové náklady</t>
  </si>
  <si>
    <t>VRN1</t>
  </si>
  <si>
    <t>Vedlejší a ostatní rozpočtové náklady</t>
  </si>
  <si>
    <t>011</t>
  </si>
  <si>
    <t>Zajištění kompletního zařízení staveniště a jeho přípojení na inž. sítě</t>
  </si>
  <si>
    <t>soubor</t>
  </si>
  <si>
    <t>1024</t>
  </si>
  <si>
    <t>439836819</t>
  </si>
  <si>
    <t>Zajištění kompletního zařízení staveniště a jeho přípojení na sítě</t>
  </si>
  <si>
    <t>zajištění místnosti pro TDI v ZS vč. jejího vybavení</t>
  </si>
  <si>
    <t>zajištění ohlášení všech staveb zařízení staveniště dle §104 odst. (2) zákona č. 183/2006 Sb.</t>
  </si>
  <si>
    <t>- zajištění oplocení prostoru ZS, jeho napojení na inž. sítě</t>
  </si>
  <si>
    <t>- zajištění následné likvidace všech objektů ZS včetně připojení na sítě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</si>
  <si>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</si>
  <si>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</si>
  <si>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</si>
  <si>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</si>
  <si>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</si>
  <si>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</si>
  <si>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</si>
  <si>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VRN2</t>
  </si>
  <si>
    <t>Projektová dokumentace - ostatní náklady</t>
  </si>
  <si>
    <t>0210</t>
  </si>
  <si>
    <t>Vypracování Plánu opatření pro případ havárie</t>
  </si>
  <si>
    <t>kus</t>
  </si>
  <si>
    <t>-1361371065</t>
  </si>
  <si>
    <t xml:space="preserve">Zhotovitelem vypracovaný plán opatření pro případ úniku závadných látek </t>
  </si>
  <si>
    <t>(např. ropné produkty, cementové výluhy, odpadní vody z těsnících clon, atd.)</t>
  </si>
  <si>
    <t>0221</t>
  </si>
  <si>
    <t>Zpracování povodňového plánu stavby dle §71 zákona č. 254/2001 Sb. včetně zajištění schválení příslušnými orgány správy a Povodím Labe, státní podnik</t>
  </si>
  <si>
    <t>-749105374</t>
  </si>
  <si>
    <t xml:space="preserve">Zpracování povodňového plánu stavby dle §71 zákona č. 254/2001 Sb. </t>
  </si>
  <si>
    <t>včetně zajištění schválení příslušnými orgány správy a Povodím Labe, státní podnik</t>
  </si>
  <si>
    <t>023</t>
  </si>
  <si>
    <t>Vypracování  projektu skutečného provedení díla</t>
  </si>
  <si>
    <t>-142162973</t>
  </si>
  <si>
    <t>VRN3</t>
  </si>
  <si>
    <t>Geodetické práce a vytýčení - ostatní náklady</t>
  </si>
  <si>
    <t>031</t>
  </si>
  <si>
    <t>Vypracování geodetického zaměření skutečného stavu</t>
  </si>
  <si>
    <t>974147714</t>
  </si>
  <si>
    <t>Vypracování  geodetického zaměření skutečného stavu</t>
  </si>
  <si>
    <t>034403000</t>
  </si>
  <si>
    <t>Dopravní značení</t>
  </si>
  <si>
    <t>kpl</t>
  </si>
  <si>
    <t>400836969</t>
  </si>
  <si>
    <t>Zařízení staveniště zabezpečení staveniště dopravní značení na staveništi</t>
  </si>
  <si>
    <t>19</t>
  </si>
  <si>
    <t>035</t>
  </si>
  <si>
    <t>Zajištění veškerých geodetických prací souvisejících s realizací díla</t>
  </si>
  <si>
    <t>-1186680423</t>
  </si>
  <si>
    <t>Vytýčení stavby</t>
  </si>
  <si>
    <t>VRN9</t>
  </si>
  <si>
    <t>Ostatní náklady</t>
  </si>
  <si>
    <t>20</t>
  </si>
  <si>
    <t>0931</t>
  </si>
  <si>
    <t>Provedení pasportizace stávajících nemovitostí</t>
  </si>
  <si>
    <t>1649730762</t>
  </si>
  <si>
    <t>Provedení pasportizace stávajících nemovitostí (vč. pozemků)  a jejich příslušenství,</t>
  </si>
  <si>
    <t>zajištění fotodokumentace stávajícího stavu přístupových komunikací</t>
  </si>
  <si>
    <t>uvedení do pův. stavu vč. nutného plošného urovnání terénu</t>
  </si>
  <si>
    <t xml:space="preserve">protokolární předání majitelům </t>
  </si>
  <si>
    <t>094</t>
  </si>
  <si>
    <t>Zajištění vytýčení veškerých podzemních zařízení</t>
  </si>
  <si>
    <t>1123887</t>
  </si>
  <si>
    <t>22</t>
  </si>
  <si>
    <t>0992</t>
  </si>
  <si>
    <t xml:space="preserve">Zajištění průzkumu staveniště zaměřeného na výskyt zvláště chráněných živočichů a rostlin k tomu oprávněnou osobou a jejich transferu </t>
  </si>
  <si>
    <t>-466657556</t>
  </si>
  <si>
    <t>Zajištění průzkumu staveniště zaměřeného na výskyt zvláště chráněných živočichů a rostlin k tomu oprávněnou osobou a jejich transferu</t>
  </si>
  <si>
    <t>Průzkum staveniště zaměřený na výskyt zvláště chráněných živočichů a rostlin vč. jejich transferu</t>
  </si>
  <si>
    <t>pořízení protokolu o výskytu a transferu zvl. chráněných druhů</t>
  </si>
  <si>
    <t>po dokončení stavby předat bezodkladně protokol příslušnému KÚ</t>
  </si>
  <si>
    <t>23</t>
  </si>
  <si>
    <t>Zajištění veškerých předepsaných rozborů, atestů, zkoušek a revizí dle příslušných norem a dalších předpisů a nařízení platných v ČR, nutných k realizaci díla</t>
  </si>
  <si>
    <t>124203102</t>
  </si>
  <si>
    <t>Vykopávky přes 1000 do 5000 m3 pro koryta vodotečí v hornině tř. 3</t>
  </si>
  <si>
    <t>2707,0 "podle tabulky z přílohy D.1</t>
  </si>
  <si>
    <t>124203109</t>
  </si>
  <si>
    <t>Příplatek k vykopávkám pro koryta vodotečí v hornině tř. 3 za lepivost</t>
  </si>
  <si>
    <t>2707,0*0,3 "lepivost 30%</t>
  </si>
  <si>
    <t>Likvidace sedimentů podle platné legislativy, položka obsahuje naložení sedimentu, vodorovné přemístění na místo uložení, složení včetně všech případných poplatků a činností</t>
  </si>
  <si>
    <t>Zajištění veškerých předepsaných  rozborů, atestů, zkoušek a revizí dle příslušných norem a dalších předpisů a nařízení platných v ČR, kterými bude prokázáno dosažení předepsané kvality a parametrů dokončeného díla</t>
  </si>
  <si>
    <t>vv</t>
  </si>
  <si>
    <t>dovzorkování sedimentu, který lze na Zpf uložit podmíněně</t>
  </si>
  <si>
    <t>dovzorkování sedimentu, který lze na skládku uložit podmíněně</t>
  </si>
  <si>
    <t>0991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</si>
</sst>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8"/>
      <name val="Trebuchet MS"/>
      <family val="2"/>
    </font>
    <font>
      <sz val="8"/>
      <color rgb="FF80008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8" fillId="0" borderId="0" applyNumberFormat="0" applyFill="0" applyBorder="0" applyAlignment="0" applyProtection="0"/>
    <xf numFmtId="0" fontId="39" fillId="0" borderId="0"/>
  </cellStyleXfs>
  <cellXfs count="3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167" fontId="39" fillId="0" borderId="22" xfId="2" applyNumberFormat="1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4" fontId="24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2" fillId="5" borderId="22" xfId="0" applyFont="1" applyFill="1" applyBorder="1" applyAlignment="1" applyProtection="1">
      <alignment horizontal="center" vertical="center"/>
    </xf>
    <xf numFmtId="49" fontId="22" fillId="5" borderId="22" xfId="0" applyNumberFormat="1" applyFont="1" applyFill="1" applyBorder="1" applyAlignment="1" applyProtection="1">
      <alignment horizontal="left" vertical="center" wrapText="1"/>
    </xf>
    <xf numFmtId="0" fontId="22" fillId="5" borderId="22" xfId="0" applyFont="1" applyFill="1" applyBorder="1" applyAlignment="1" applyProtection="1">
      <alignment horizontal="left" vertical="center" wrapText="1"/>
    </xf>
    <xf numFmtId="0" fontId="22" fillId="5" borderId="22" xfId="0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/>
    </xf>
    <xf numFmtId="49" fontId="22" fillId="0" borderId="0" xfId="0" applyNumberFormat="1" applyFont="1" applyBorder="1" applyAlignment="1" applyProtection="1">
      <alignment horizontal="left" vertical="center" wrapText="1"/>
    </xf>
    <xf numFmtId="0" fontId="22" fillId="0" borderId="0" xfId="0" applyFont="1" applyBorder="1" applyAlignment="1" applyProtection="1">
      <alignment horizontal="left" vertical="center" wrapText="1"/>
    </xf>
    <xf numFmtId="0" fontId="39" fillId="0" borderId="0" xfId="2" applyFont="1" applyBorder="1" applyAlignment="1" applyProtection="1">
      <alignment horizontal="center" vertical="center" wrapText="1"/>
    </xf>
    <xf numFmtId="167" fontId="39" fillId="0" borderId="0" xfId="2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40" fillId="0" borderId="0" xfId="0" applyFont="1"/>
    <xf numFmtId="0" fontId="40" fillId="0" borderId="0" xfId="0" applyFont="1" applyBorder="1"/>
    <xf numFmtId="0" fontId="0" fillId="0" borderId="23" xfId="0" applyFont="1" applyBorder="1" applyAlignment="1" applyProtection="1">
      <alignment vertical="center"/>
    </xf>
    <xf numFmtId="0" fontId="34" fillId="0" borderId="23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 wrapText="1"/>
    </xf>
    <xf numFmtId="0" fontId="9" fillId="0" borderId="23" xfId="0" applyFont="1" applyBorder="1" applyAlignment="1" applyProtection="1">
      <alignment vertical="center"/>
    </xf>
    <xf numFmtId="167" fontId="9" fillId="0" borderId="23" xfId="0" applyNumberFormat="1" applyFont="1" applyBorder="1" applyAlignment="1" applyProtection="1">
      <alignment vertical="center"/>
    </xf>
    <xf numFmtId="0" fontId="39" fillId="0" borderId="0" xfId="2"/>
    <xf numFmtId="0" fontId="3" fillId="0" borderId="0" xfId="0" applyFont="1" applyAlignment="1" applyProtection="1">
      <alignment vertical="top" wrapText="1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98"/>
  <sheetViews>
    <sheetView showGridLines="0" tabSelected="1" topLeftCell="A82" workbookViewId="0">
      <selection activeCell="AO101" sqref="AO101"/>
    </sheetView>
  </sheetViews>
  <sheetFormatPr defaultRowHeight="11.25"/>
  <cols>
    <col min="1" max="1" width="8.33203125" style="241" customWidth="1"/>
    <col min="2" max="2" width="1.6640625" style="241" customWidth="1"/>
    <col min="3" max="3" width="4.1640625" style="241" customWidth="1"/>
    <col min="4" max="33" width="2.6640625" style="241" customWidth="1"/>
    <col min="34" max="34" width="3.33203125" style="241" customWidth="1"/>
    <col min="35" max="35" width="31.6640625" style="241" customWidth="1"/>
    <col min="36" max="37" width="2.5" style="241" customWidth="1"/>
    <col min="38" max="38" width="8.33203125" style="241" customWidth="1"/>
    <col min="39" max="39" width="3.33203125" style="241" customWidth="1"/>
    <col min="40" max="40" width="13.33203125" style="241" customWidth="1"/>
    <col min="41" max="41" width="7.5" style="241" customWidth="1"/>
    <col min="42" max="42" width="4.1640625" style="241" customWidth="1"/>
    <col min="43" max="43" width="15.6640625" style="241" customWidth="1"/>
    <col min="44" max="44" width="13.6640625" style="241" customWidth="1"/>
    <col min="45" max="47" width="25.83203125" style="241" hidden="1" customWidth="1"/>
    <col min="48" max="49" width="21.6640625" style="241" hidden="1" customWidth="1"/>
    <col min="50" max="51" width="25" style="241" hidden="1" customWidth="1"/>
    <col min="52" max="52" width="21.6640625" style="241" hidden="1" customWidth="1"/>
    <col min="53" max="53" width="19.1640625" style="241" hidden="1" customWidth="1"/>
    <col min="54" max="54" width="25" style="241" hidden="1" customWidth="1"/>
    <col min="55" max="55" width="21.6640625" style="241" hidden="1" customWidth="1"/>
    <col min="56" max="56" width="19.1640625" style="241" hidden="1" customWidth="1"/>
    <col min="57" max="57" width="66.5" style="241" customWidth="1"/>
    <col min="58" max="60" width="9.33203125" style="241"/>
    <col min="61" max="66" width="9.33203125" style="241" customWidth="1"/>
    <col min="67" max="79" width="9.33203125" style="241" hidden="1" customWidth="1"/>
    <col min="80" max="85" width="9.33203125" style="241" customWidth="1"/>
    <col min="86" max="88" width="9.33203125" style="241"/>
    <col min="89" max="92" width="0" style="241" hidden="1" customWidth="1"/>
    <col min="93" max="16384" width="9.33203125" style="24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316"/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46"/>
      <c r="D4" s="20" t="s">
        <v>9</v>
      </c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18"/>
      <c r="AS4" s="21" t="s">
        <v>10</v>
      </c>
      <c r="BE4" s="22" t="s">
        <v>11</v>
      </c>
      <c r="BS4" s="15" t="s">
        <v>12</v>
      </c>
    </row>
    <row r="5" spans="1:74" ht="12" customHeight="1">
      <c r="B5" s="19"/>
      <c r="C5" s="246"/>
      <c r="D5" s="23" t="s">
        <v>13</v>
      </c>
      <c r="E5" s="246"/>
      <c r="F5" s="246"/>
      <c r="G5" s="246"/>
      <c r="H5" s="246"/>
      <c r="I5" s="246"/>
      <c r="J5" s="246"/>
      <c r="K5" s="317" t="s">
        <v>14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K5" s="318"/>
      <c r="AL5" s="318"/>
      <c r="AM5" s="318"/>
      <c r="AN5" s="318"/>
      <c r="AO5" s="318"/>
      <c r="AP5" s="246"/>
      <c r="AQ5" s="246"/>
      <c r="AR5" s="18"/>
      <c r="BE5" s="319" t="s">
        <v>15</v>
      </c>
      <c r="BS5" s="15" t="s">
        <v>6</v>
      </c>
    </row>
    <row r="6" spans="1:74" ht="36.950000000000003" customHeight="1">
      <c r="B6" s="19"/>
      <c r="C6" s="246"/>
      <c r="D6" s="24" t="s">
        <v>16</v>
      </c>
      <c r="E6" s="246"/>
      <c r="F6" s="246"/>
      <c r="G6" s="246"/>
      <c r="H6" s="246"/>
      <c r="I6" s="246"/>
      <c r="J6" s="246"/>
      <c r="K6" s="322" t="s">
        <v>17</v>
      </c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246"/>
      <c r="AQ6" s="246"/>
      <c r="AR6" s="18"/>
      <c r="BE6" s="320"/>
      <c r="BS6" s="15" t="s">
        <v>6</v>
      </c>
    </row>
    <row r="7" spans="1:74" ht="12" customHeight="1">
      <c r="B7" s="19"/>
      <c r="C7" s="246"/>
      <c r="D7" s="251" t="s">
        <v>18</v>
      </c>
      <c r="E7" s="246"/>
      <c r="F7" s="246"/>
      <c r="G7" s="246"/>
      <c r="H7" s="246"/>
      <c r="I7" s="246"/>
      <c r="J7" s="246"/>
      <c r="K7" s="245" t="s">
        <v>19</v>
      </c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51" t="s">
        <v>20</v>
      </c>
      <c r="AL7" s="246"/>
      <c r="AM7" s="246"/>
      <c r="AN7" s="245" t="s">
        <v>21</v>
      </c>
      <c r="AO7" s="246"/>
      <c r="AP7" s="246"/>
      <c r="AQ7" s="246"/>
      <c r="AR7" s="18"/>
      <c r="BE7" s="320"/>
      <c r="BS7" s="15" t="s">
        <v>6</v>
      </c>
    </row>
    <row r="8" spans="1:74" ht="12" customHeight="1">
      <c r="B8" s="19"/>
      <c r="C8" s="246"/>
      <c r="D8" s="251" t="s">
        <v>22</v>
      </c>
      <c r="E8" s="246"/>
      <c r="F8" s="246"/>
      <c r="G8" s="246"/>
      <c r="H8" s="246"/>
      <c r="I8" s="246"/>
      <c r="J8" s="246"/>
      <c r="K8" s="245" t="s">
        <v>23</v>
      </c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51" t="s">
        <v>24</v>
      </c>
      <c r="AL8" s="246"/>
      <c r="AM8" s="246"/>
      <c r="AN8" s="254" t="s">
        <v>25</v>
      </c>
      <c r="AO8" s="246"/>
      <c r="AP8" s="246"/>
      <c r="AQ8" s="246"/>
      <c r="AR8" s="18"/>
      <c r="BE8" s="320"/>
      <c r="BS8" s="15" t="s">
        <v>6</v>
      </c>
    </row>
    <row r="9" spans="1:74" ht="14.45" customHeight="1">
      <c r="B9" s="19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18"/>
      <c r="BE9" s="320"/>
      <c r="BS9" s="15" t="s">
        <v>6</v>
      </c>
    </row>
    <row r="10" spans="1:74" ht="12" customHeight="1">
      <c r="B10" s="19"/>
      <c r="C10" s="246"/>
      <c r="D10" s="251" t="s">
        <v>26</v>
      </c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51" t="s">
        <v>27</v>
      </c>
      <c r="AL10" s="246"/>
      <c r="AM10" s="246"/>
      <c r="AN10" s="245" t="s">
        <v>1</v>
      </c>
      <c r="AO10" s="246"/>
      <c r="AP10" s="246"/>
      <c r="AQ10" s="246"/>
      <c r="AR10" s="18"/>
      <c r="BE10" s="320"/>
      <c r="BS10" s="15" t="s">
        <v>6</v>
      </c>
    </row>
    <row r="11" spans="1:74" ht="18.399999999999999" customHeight="1">
      <c r="B11" s="19"/>
      <c r="C11" s="246"/>
      <c r="D11" s="246"/>
      <c r="E11" s="245" t="s">
        <v>28</v>
      </c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51" t="s">
        <v>29</v>
      </c>
      <c r="AL11" s="246"/>
      <c r="AM11" s="246"/>
      <c r="AN11" s="245" t="s">
        <v>1</v>
      </c>
      <c r="AO11" s="246"/>
      <c r="AP11" s="246"/>
      <c r="AQ11" s="246"/>
      <c r="AR11" s="18"/>
      <c r="BE11" s="320"/>
      <c r="BS11" s="15" t="s">
        <v>6</v>
      </c>
    </row>
    <row r="12" spans="1:74" ht="6.95" customHeight="1">
      <c r="B12" s="19"/>
      <c r="C12" s="246"/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18"/>
      <c r="BE12" s="320"/>
      <c r="BS12" s="15" t="s">
        <v>6</v>
      </c>
    </row>
    <row r="13" spans="1:74" ht="12" customHeight="1">
      <c r="B13" s="19"/>
      <c r="C13" s="246"/>
      <c r="D13" s="251" t="s">
        <v>30</v>
      </c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51" t="s">
        <v>27</v>
      </c>
      <c r="AL13" s="246"/>
      <c r="AM13" s="246"/>
      <c r="AN13" s="247" t="s">
        <v>31</v>
      </c>
      <c r="AO13" s="246"/>
      <c r="AP13" s="246"/>
      <c r="AQ13" s="246"/>
      <c r="AR13" s="18"/>
      <c r="BE13" s="320"/>
      <c r="BS13" s="15" t="s">
        <v>6</v>
      </c>
    </row>
    <row r="14" spans="1:74" ht="12.75">
      <c r="B14" s="19"/>
      <c r="C14" s="246"/>
      <c r="D14" s="246"/>
      <c r="E14" s="323" t="s">
        <v>31</v>
      </c>
      <c r="F14" s="324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251" t="s">
        <v>29</v>
      </c>
      <c r="AL14" s="246"/>
      <c r="AM14" s="246"/>
      <c r="AN14" s="247" t="s">
        <v>31</v>
      </c>
      <c r="AO14" s="246"/>
      <c r="AP14" s="246"/>
      <c r="AQ14" s="246"/>
      <c r="AR14" s="18"/>
      <c r="BE14" s="320"/>
      <c r="BS14" s="15" t="s">
        <v>6</v>
      </c>
    </row>
    <row r="15" spans="1:74" ht="6.95" customHeight="1">
      <c r="B15" s="19"/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18"/>
      <c r="BE15" s="320"/>
      <c r="BS15" s="15" t="s">
        <v>4</v>
      </c>
    </row>
    <row r="16" spans="1:74" ht="12" customHeight="1">
      <c r="B16" s="19"/>
      <c r="C16" s="246"/>
      <c r="D16" s="251" t="s">
        <v>32</v>
      </c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51" t="s">
        <v>27</v>
      </c>
      <c r="AL16" s="246"/>
      <c r="AM16" s="246"/>
      <c r="AN16" s="245" t="s">
        <v>1</v>
      </c>
      <c r="AO16" s="246"/>
      <c r="AP16" s="246"/>
      <c r="AQ16" s="246"/>
      <c r="AR16" s="18"/>
      <c r="BE16" s="320"/>
      <c r="BS16" s="15" t="s">
        <v>4</v>
      </c>
    </row>
    <row r="17" spans="2:71" ht="18.399999999999999" customHeight="1">
      <c r="B17" s="19"/>
      <c r="C17" s="246"/>
      <c r="D17" s="246"/>
      <c r="E17" s="245" t="s">
        <v>33</v>
      </c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51" t="s">
        <v>29</v>
      </c>
      <c r="AL17" s="246"/>
      <c r="AM17" s="246"/>
      <c r="AN17" s="245" t="s">
        <v>1</v>
      </c>
      <c r="AO17" s="246"/>
      <c r="AP17" s="246"/>
      <c r="AQ17" s="246"/>
      <c r="AR17" s="18"/>
      <c r="BE17" s="320"/>
      <c r="BS17" s="15" t="s">
        <v>34</v>
      </c>
    </row>
    <row r="18" spans="2:71" ht="6.95" customHeight="1">
      <c r="B18" s="19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18"/>
      <c r="BE18" s="320"/>
      <c r="BS18" s="15" t="s">
        <v>6</v>
      </c>
    </row>
    <row r="19" spans="2:71" ht="12" customHeight="1">
      <c r="B19" s="19"/>
      <c r="C19" s="246"/>
      <c r="D19" s="251" t="s">
        <v>35</v>
      </c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  <c r="AG19" s="246"/>
      <c r="AH19" s="246"/>
      <c r="AI19" s="246"/>
      <c r="AJ19" s="246"/>
      <c r="AK19" s="251" t="s">
        <v>27</v>
      </c>
      <c r="AL19" s="246"/>
      <c r="AM19" s="246"/>
      <c r="AN19" s="245" t="s">
        <v>1</v>
      </c>
      <c r="AO19" s="246"/>
      <c r="AP19" s="246"/>
      <c r="AQ19" s="246"/>
      <c r="AR19" s="18"/>
      <c r="BE19" s="320"/>
      <c r="BS19" s="15" t="s">
        <v>6</v>
      </c>
    </row>
    <row r="20" spans="2:71" ht="18.399999999999999" customHeight="1">
      <c r="B20" s="19"/>
      <c r="C20" s="246"/>
      <c r="D20" s="246"/>
      <c r="E20" s="245" t="s">
        <v>36</v>
      </c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51" t="s">
        <v>29</v>
      </c>
      <c r="AL20" s="246"/>
      <c r="AM20" s="246"/>
      <c r="AN20" s="245" t="s">
        <v>1</v>
      </c>
      <c r="AO20" s="246"/>
      <c r="AP20" s="246"/>
      <c r="AQ20" s="246"/>
      <c r="AR20" s="18"/>
      <c r="BE20" s="320"/>
      <c r="BS20" s="15" t="s">
        <v>34</v>
      </c>
    </row>
    <row r="21" spans="2:71" ht="6.95" customHeight="1">
      <c r="B21" s="19"/>
      <c r="C21" s="246"/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18"/>
      <c r="BE21" s="320"/>
    </row>
    <row r="22" spans="2:71" ht="12" customHeight="1">
      <c r="B22" s="19"/>
      <c r="C22" s="246"/>
      <c r="D22" s="251" t="s">
        <v>37</v>
      </c>
      <c r="E22" s="246"/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18"/>
      <c r="BE22" s="320"/>
    </row>
    <row r="23" spans="2:71" ht="38.25" customHeight="1">
      <c r="B23" s="19"/>
      <c r="C23" s="246"/>
      <c r="D23" s="246"/>
      <c r="E23" s="325" t="s">
        <v>38</v>
      </c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325"/>
      <c r="AJ23" s="325"/>
      <c r="AK23" s="325"/>
      <c r="AL23" s="325"/>
      <c r="AM23" s="325"/>
      <c r="AN23" s="325"/>
      <c r="AO23" s="246"/>
      <c r="AP23" s="246"/>
      <c r="AQ23" s="246"/>
      <c r="AR23" s="18"/>
      <c r="BE23" s="320"/>
    </row>
    <row r="24" spans="2:71" ht="6.95" customHeight="1">
      <c r="B24" s="19"/>
      <c r="C24" s="246"/>
      <c r="D24" s="246"/>
      <c r="E24" s="246"/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18"/>
      <c r="BE24" s="320"/>
    </row>
    <row r="25" spans="2:71" ht="6.95" customHeight="1">
      <c r="B25" s="19"/>
      <c r="C25" s="24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46"/>
      <c r="AQ25" s="246"/>
      <c r="AR25" s="18"/>
      <c r="BE25" s="320"/>
    </row>
    <row r="26" spans="2:71" s="253" customFormat="1" ht="25.9" customHeight="1">
      <c r="B26" s="26"/>
      <c r="C26" s="250"/>
      <c r="D26" s="27" t="s">
        <v>39</v>
      </c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326">
        <f>ROUND(AG94,2)</f>
        <v>0</v>
      </c>
      <c r="AL26" s="327"/>
      <c r="AM26" s="327"/>
      <c r="AN26" s="327"/>
      <c r="AO26" s="327"/>
      <c r="AP26" s="250"/>
      <c r="AQ26" s="250"/>
      <c r="AR26" s="28"/>
      <c r="BE26" s="320"/>
    </row>
    <row r="27" spans="2:71" s="253" customFormat="1" ht="6.95" customHeight="1">
      <c r="B27" s="26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0"/>
      <c r="AR27" s="28"/>
      <c r="BE27" s="320"/>
    </row>
    <row r="28" spans="2:71" s="253" customFormat="1" ht="12.75">
      <c r="B28" s="26"/>
      <c r="C28" s="250"/>
      <c r="D28" s="250"/>
      <c r="E28" s="250"/>
      <c r="F28" s="250"/>
      <c r="G28" s="250"/>
      <c r="H28" s="250"/>
      <c r="I28" s="250"/>
      <c r="J28" s="250"/>
      <c r="K28" s="250"/>
      <c r="L28" s="328" t="s">
        <v>40</v>
      </c>
      <c r="M28" s="328"/>
      <c r="N28" s="328"/>
      <c r="O28" s="328"/>
      <c r="P28" s="328"/>
      <c r="Q28" s="250"/>
      <c r="R28" s="250"/>
      <c r="S28" s="250"/>
      <c r="T28" s="250"/>
      <c r="U28" s="250"/>
      <c r="V28" s="250"/>
      <c r="W28" s="328" t="s">
        <v>41</v>
      </c>
      <c r="X28" s="328"/>
      <c r="Y28" s="328"/>
      <c r="Z28" s="328"/>
      <c r="AA28" s="328"/>
      <c r="AB28" s="328"/>
      <c r="AC28" s="328"/>
      <c r="AD28" s="328"/>
      <c r="AE28" s="328"/>
      <c r="AF28" s="250"/>
      <c r="AG28" s="250"/>
      <c r="AH28" s="250"/>
      <c r="AI28" s="250"/>
      <c r="AJ28" s="250"/>
      <c r="AK28" s="328" t="s">
        <v>42</v>
      </c>
      <c r="AL28" s="328"/>
      <c r="AM28" s="328"/>
      <c r="AN28" s="328"/>
      <c r="AO28" s="328"/>
      <c r="AP28" s="250"/>
      <c r="AQ28" s="250"/>
      <c r="AR28" s="28"/>
      <c r="BE28" s="320"/>
    </row>
    <row r="29" spans="2:71" s="1" customFormat="1" ht="14.45" customHeight="1">
      <c r="B29" s="29"/>
      <c r="C29" s="239"/>
      <c r="D29" s="251" t="s">
        <v>43</v>
      </c>
      <c r="E29" s="239"/>
      <c r="F29" s="251" t="s">
        <v>44</v>
      </c>
      <c r="G29" s="239"/>
      <c r="H29" s="239"/>
      <c r="I29" s="239"/>
      <c r="J29" s="239"/>
      <c r="K29" s="239"/>
      <c r="L29" s="309">
        <v>0.21</v>
      </c>
      <c r="M29" s="310"/>
      <c r="N29" s="310"/>
      <c r="O29" s="310"/>
      <c r="P29" s="310"/>
      <c r="Q29" s="239"/>
      <c r="R29" s="239"/>
      <c r="S29" s="239"/>
      <c r="T29" s="239"/>
      <c r="U29" s="239"/>
      <c r="V29" s="239"/>
      <c r="W29" s="311">
        <f>ROUND(AZ94, 2)</f>
        <v>0</v>
      </c>
      <c r="X29" s="310"/>
      <c r="Y29" s="310"/>
      <c r="Z29" s="310"/>
      <c r="AA29" s="310"/>
      <c r="AB29" s="310"/>
      <c r="AC29" s="310"/>
      <c r="AD29" s="310"/>
      <c r="AE29" s="310"/>
      <c r="AF29" s="239"/>
      <c r="AG29" s="239"/>
      <c r="AH29" s="239"/>
      <c r="AI29" s="239"/>
      <c r="AJ29" s="239"/>
      <c r="AK29" s="311">
        <f>ROUND(AV94, 2)</f>
        <v>0</v>
      </c>
      <c r="AL29" s="310"/>
      <c r="AM29" s="310"/>
      <c r="AN29" s="310"/>
      <c r="AO29" s="310"/>
      <c r="AP29" s="239"/>
      <c r="AQ29" s="239"/>
      <c r="AR29" s="30"/>
      <c r="BE29" s="321"/>
    </row>
    <row r="30" spans="2:71" s="1" customFormat="1" ht="14.45" customHeight="1">
      <c r="B30" s="29"/>
      <c r="C30" s="239"/>
      <c r="D30" s="239"/>
      <c r="E30" s="239"/>
      <c r="F30" s="251" t="s">
        <v>45</v>
      </c>
      <c r="G30" s="239"/>
      <c r="H30" s="239"/>
      <c r="I30" s="239"/>
      <c r="J30" s="239"/>
      <c r="K30" s="239"/>
      <c r="L30" s="309">
        <v>0.15</v>
      </c>
      <c r="M30" s="310"/>
      <c r="N30" s="310"/>
      <c r="O30" s="310"/>
      <c r="P30" s="310"/>
      <c r="Q30" s="239"/>
      <c r="R30" s="239"/>
      <c r="S30" s="239"/>
      <c r="T30" s="239"/>
      <c r="U30" s="239"/>
      <c r="V30" s="239"/>
      <c r="W30" s="311">
        <f>ROUND(BA94, 2)</f>
        <v>0</v>
      </c>
      <c r="X30" s="310"/>
      <c r="Y30" s="310"/>
      <c r="Z30" s="310"/>
      <c r="AA30" s="310"/>
      <c r="AB30" s="310"/>
      <c r="AC30" s="310"/>
      <c r="AD30" s="310"/>
      <c r="AE30" s="310"/>
      <c r="AF30" s="239"/>
      <c r="AG30" s="239"/>
      <c r="AH30" s="239"/>
      <c r="AI30" s="239"/>
      <c r="AJ30" s="239"/>
      <c r="AK30" s="311">
        <f>ROUND(AW94, 2)</f>
        <v>0</v>
      </c>
      <c r="AL30" s="310"/>
      <c r="AM30" s="310"/>
      <c r="AN30" s="310"/>
      <c r="AO30" s="310"/>
      <c r="AP30" s="239"/>
      <c r="AQ30" s="239"/>
      <c r="AR30" s="30"/>
      <c r="BE30" s="321"/>
    </row>
    <row r="31" spans="2:71" s="1" customFormat="1" ht="14.45" hidden="1" customHeight="1">
      <c r="B31" s="29"/>
      <c r="C31" s="239"/>
      <c r="D31" s="239"/>
      <c r="E31" s="239"/>
      <c r="F31" s="251" t="s">
        <v>46</v>
      </c>
      <c r="G31" s="239"/>
      <c r="H31" s="239"/>
      <c r="I31" s="239"/>
      <c r="J31" s="239"/>
      <c r="K31" s="239"/>
      <c r="L31" s="309">
        <v>0.21</v>
      </c>
      <c r="M31" s="310"/>
      <c r="N31" s="310"/>
      <c r="O31" s="310"/>
      <c r="P31" s="310"/>
      <c r="Q31" s="239"/>
      <c r="R31" s="239"/>
      <c r="S31" s="239"/>
      <c r="T31" s="239"/>
      <c r="U31" s="239"/>
      <c r="V31" s="239"/>
      <c r="W31" s="311">
        <f>ROUND(BB94, 2)</f>
        <v>0</v>
      </c>
      <c r="X31" s="310"/>
      <c r="Y31" s="310"/>
      <c r="Z31" s="310"/>
      <c r="AA31" s="310"/>
      <c r="AB31" s="310"/>
      <c r="AC31" s="310"/>
      <c r="AD31" s="310"/>
      <c r="AE31" s="310"/>
      <c r="AF31" s="239"/>
      <c r="AG31" s="239"/>
      <c r="AH31" s="239"/>
      <c r="AI31" s="239"/>
      <c r="AJ31" s="239"/>
      <c r="AK31" s="311">
        <v>0</v>
      </c>
      <c r="AL31" s="310"/>
      <c r="AM31" s="310"/>
      <c r="AN31" s="310"/>
      <c r="AO31" s="310"/>
      <c r="AP31" s="239"/>
      <c r="AQ31" s="239"/>
      <c r="AR31" s="30"/>
      <c r="BE31" s="321"/>
    </row>
    <row r="32" spans="2:71" s="1" customFormat="1" ht="14.45" hidden="1" customHeight="1">
      <c r="B32" s="29"/>
      <c r="C32" s="239"/>
      <c r="D32" s="239"/>
      <c r="E32" s="239"/>
      <c r="F32" s="251" t="s">
        <v>47</v>
      </c>
      <c r="G32" s="239"/>
      <c r="H32" s="239"/>
      <c r="I32" s="239"/>
      <c r="J32" s="239"/>
      <c r="K32" s="239"/>
      <c r="L32" s="309">
        <v>0.15</v>
      </c>
      <c r="M32" s="310"/>
      <c r="N32" s="310"/>
      <c r="O32" s="310"/>
      <c r="P32" s="310"/>
      <c r="Q32" s="239"/>
      <c r="R32" s="239"/>
      <c r="S32" s="239"/>
      <c r="T32" s="239"/>
      <c r="U32" s="239"/>
      <c r="V32" s="239"/>
      <c r="W32" s="311">
        <f>ROUND(BC94, 2)</f>
        <v>0</v>
      </c>
      <c r="X32" s="310"/>
      <c r="Y32" s="310"/>
      <c r="Z32" s="310"/>
      <c r="AA32" s="310"/>
      <c r="AB32" s="310"/>
      <c r="AC32" s="310"/>
      <c r="AD32" s="310"/>
      <c r="AE32" s="310"/>
      <c r="AF32" s="239"/>
      <c r="AG32" s="239"/>
      <c r="AH32" s="239"/>
      <c r="AI32" s="239"/>
      <c r="AJ32" s="239"/>
      <c r="AK32" s="311">
        <v>0</v>
      </c>
      <c r="AL32" s="310"/>
      <c r="AM32" s="310"/>
      <c r="AN32" s="310"/>
      <c r="AO32" s="310"/>
      <c r="AP32" s="239"/>
      <c r="AQ32" s="239"/>
      <c r="AR32" s="30"/>
      <c r="BE32" s="321"/>
    </row>
    <row r="33" spans="2:57" s="1" customFormat="1" ht="14.45" hidden="1" customHeight="1">
      <c r="B33" s="29"/>
      <c r="C33" s="239"/>
      <c r="D33" s="239"/>
      <c r="E33" s="239"/>
      <c r="F33" s="251" t="s">
        <v>48</v>
      </c>
      <c r="G33" s="239"/>
      <c r="H33" s="239"/>
      <c r="I33" s="239"/>
      <c r="J33" s="239"/>
      <c r="K33" s="239"/>
      <c r="L33" s="309">
        <v>0</v>
      </c>
      <c r="M33" s="310"/>
      <c r="N33" s="310"/>
      <c r="O33" s="310"/>
      <c r="P33" s="310"/>
      <c r="Q33" s="239"/>
      <c r="R33" s="239"/>
      <c r="S33" s="239"/>
      <c r="T33" s="239"/>
      <c r="U33" s="239"/>
      <c r="V33" s="239"/>
      <c r="W33" s="311">
        <f>ROUND(BD94, 2)</f>
        <v>0</v>
      </c>
      <c r="X33" s="310"/>
      <c r="Y33" s="310"/>
      <c r="Z33" s="310"/>
      <c r="AA33" s="310"/>
      <c r="AB33" s="310"/>
      <c r="AC33" s="310"/>
      <c r="AD33" s="310"/>
      <c r="AE33" s="310"/>
      <c r="AF33" s="239"/>
      <c r="AG33" s="239"/>
      <c r="AH33" s="239"/>
      <c r="AI33" s="239"/>
      <c r="AJ33" s="239"/>
      <c r="AK33" s="311">
        <v>0</v>
      </c>
      <c r="AL33" s="310"/>
      <c r="AM33" s="310"/>
      <c r="AN33" s="310"/>
      <c r="AO33" s="310"/>
      <c r="AP33" s="239"/>
      <c r="AQ33" s="239"/>
      <c r="AR33" s="30"/>
      <c r="BE33" s="321"/>
    </row>
    <row r="34" spans="2:57" s="253" customFormat="1" ht="6.95" customHeight="1">
      <c r="B34" s="26"/>
      <c r="C34" s="250"/>
      <c r="D34" s="250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  <c r="Y34" s="250"/>
      <c r="Z34" s="250"/>
      <c r="AA34" s="250"/>
      <c r="AB34" s="250"/>
      <c r="AC34" s="250"/>
      <c r="AD34" s="250"/>
      <c r="AE34" s="250"/>
      <c r="AF34" s="250"/>
      <c r="AG34" s="250"/>
      <c r="AH34" s="250"/>
      <c r="AI34" s="250"/>
      <c r="AJ34" s="250"/>
      <c r="AK34" s="250"/>
      <c r="AL34" s="250"/>
      <c r="AM34" s="250"/>
      <c r="AN34" s="250"/>
      <c r="AO34" s="250"/>
      <c r="AP34" s="250"/>
      <c r="AQ34" s="250"/>
      <c r="AR34" s="28"/>
      <c r="BE34" s="320"/>
    </row>
    <row r="35" spans="2:57" s="253" customFormat="1" ht="25.9" customHeight="1">
      <c r="B35" s="26"/>
      <c r="C35" s="31"/>
      <c r="D35" s="32" t="s">
        <v>49</v>
      </c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40"/>
      <c r="S35" s="240"/>
      <c r="T35" s="33" t="s">
        <v>50</v>
      </c>
      <c r="U35" s="240"/>
      <c r="V35" s="240"/>
      <c r="W35" s="240"/>
      <c r="X35" s="312" t="s">
        <v>51</v>
      </c>
      <c r="Y35" s="313"/>
      <c r="Z35" s="313"/>
      <c r="AA35" s="313"/>
      <c r="AB35" s="313"/>
      <c r="AC35" s="240"/>
      <c r="AD35" s="240"/>
      <c r="AE35" s="240"/>
      <c r="AF35" s="240"/>
      <c r="AG35" s="240"/>
      <c r="AH35" s="240"/>
      <c r="AI35" s="240"/>
      <c r="AJ35" s="240"/>
      <c r="AK35" s="314">
        <f>SUM(AK26:AK33)</f>
        <v>0</v>
      </c>
      <c r="AL35" s="313"/>
      <c r="AM35" s="313"/>
      <c r="AN35" s="313"/>
      <c r="AO35" s="315"/>
      <c r="AP35" s="31"/>
      <c r="AQ35" s="31"/>
      <c r="AR35" s="28"/>
    </row>
    <row r="36" spans="2:57" s="253" customFormat="1" ht="6.95" customHeight="1">
      <c r="B36" s="26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8"/>
    </row>
    <row r="37" spans="2:57" s="253" customFormat="1" ht="14.45" customHeight="1">
      <c r="B37" s="26"/>
      <c r="C37" s="250"/>
      <c r="D37" s="250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8"/>
    </row>
    <row r="38" spans="2:57" ht="14.45" customHeight="1">
      <c r="B38" s="19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18"/>
    </row>
    <row r="39" spans="2:57" ht="14.45" customHeight="1">
      <c r="B39" s="19"/>
      <c r="C39" s="246"/>
      <c r="D39" s="246"/>
      <c r="E39" s="246"/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18"/>
    </row>
    <row r="40" spans="2:57" ht="14.45" customHeight="1">
      <c r="B40" s="19"/>
      <c r="C40" s="246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18"/>
    </row>
    <row r="41" spans="2:57" ht="14.45" customHeight="1">
      <c r="B41" s="19"/>
      <c r="C41" s="246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18"/>
    </row>
    <row r="42" spans="2:57" ht="14.45" customHeight="1">
      <c r="B42" s="19"/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18"/>
    </row>
    <row r="43" spans="2:57" ht="14.45" customHeight="1">
      <c r="B43" s="19"/>
      <c r="C43" s="246"/>
      <c r="D43" s="246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18"/>
    </row>
    <row r="44" spans="2:57" ht="14.45" customHeight="1">
      <c r="B44" s="19"/>
      <c r="C44" s="246"/>
      <c r="D44" s="246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18"/>
    </row>
    <row r="45" spans="2:57" ht="14.45" customHeight="1">
      <c r="B45" s="19"/>
      <c r="C45" s="246"/>
      <c r="D45" s="246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18"/>
    </row>
    <row r="46" spans="2:57" ht="14.45" customHeight="1">
      <c r="B46" s="19"/>
      <c r="C46" s="246"/>
      <c r="D46" s="246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18"/>
    </row>
    <row r="47" spans="2:57" ht="14.45" customHeight="1">
      <c r="B47" s="19"/>
      <c r="C47" s="246"/>
      <c r="D47" s="246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18"/>
    </row>
    <row r="48" spans="2:57" ht="14.45" customHeight="1">
      <c r="B48" s="19"/>
      <c r="C48" s="246"/>
      <c r="D48" s="246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18"/>
    </row>
    <row r="49" spans="2:44" s="253" customFormat="1" ht="14.45" customHeight="1">
      <c r="B49" s="26"/>
      <c r="C49" s="250"/>
      <c r="D49" s="34" t="s">
        <v>52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4" t="s">
        <v>53</v>
      </c>
      <c r="AI49" s="35"/>
      <c r="AJ49" s="35"/>
      <c r="AK49" s="35"/>
      <c r="AL49" s="35"/>
      <c r="AM49" s="35"/>
      <c r="AN49" s="35"/>
      <c r="AO49" s="35"/>
      <c r="AP49" s="250"/>
      <c r="AQ49" s="250"/>
      <c r="AR49" s="28"/>
    </row>
    <row r="50" spans="2:44">
      <c r="B50" s="19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18"/>
    </row>
    <row r="51" spans="2:44">
      <c r="B51" s="19"/>
      <c r="C51" s="246"/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18"/>
    </row>
    <row r="52" spans="2:44">
      <c r="B52" s="19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18"/>
    </row>
    <row r="53" spans="2:44">
      <c r="B53" s="19"/>
      <c r="C53" s="246"/>
      <c r="D53" s="246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/>
      <c r="AN53" s="246"/>
      <c r="AO53" s="246"/>
      <c r="AP53" s="246"/>
      <c r="AQ53" s="246"/>
      <c r="AR53" s="18"/>
    </row>
    <row r="54" spans="2:44">
      <c r="B54" s="19"/>
      <c r="C54" s="246"/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  <c r="AH54" s="246"/>
      <c r="AI54" s="246"/>
      <c r="AJ54" s="246"/>
      <c r="AK54" s="246"/>
      <c r="AL54" s="246"/>
      <c r="AM54" s="246"/>
      <c r="AN54" s="246"/>
      <c r="AO54" s="246"/>
      <c r="AP54" s="246"/>
      <c r="AQ54" s="246"/>
      <c r="AR54" s="18"/>
    </row>
    <row r="55" spans="2:44">
      <c r="B55" s="19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18"/>
    </row>
    <row r="56" spans="2:44">
      <c r="B56" s="19"/>
      <c r="C56" s="246"/>
      <c r="D56" s="246"/>
      <c r="E56" s="246"/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18"/>
    </row>
    <row r="57" spans="2:44">
      <c r="B57" s="19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18"/>
    </row>
    <row r="58" spans="2:44">
      <c r="B58" s="19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18"/>
    </row>
    <row r="59" spans="2:44">
      <c r="B59" s="19"/>
      <c r="C59" s="246"/>
      <c r="D59" s="246"/>
      <c r="E59" s="246"/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6"/>
      <c r="U59" s="246"/>
      <c r="V59" s="246"/>
      <c r="W59" s="246"/>
      <c r="X59" s="246"/>
      <c r="Y59" s="246"/>
      <c r="Z59" s="246"/>
      <c r="AA59" s="246"/>
      <c r="AB59" s="246"/>
      <c r="AC59" s="246"/>
      <c r="AD59" s="246"/>
      <c r="AE59" s="246"/>
      <c r="AF59" s="246"/>
      <c r="AG59" s="246"/>
      <c r="AH59" s="246"/>
      <c r="AI59" s="246"/>
      <c r="AJ59" s="246"/>
      <c r="AK59" s="246"/>
      <c r="AL59" s="246"/>
      <c r="AM59" s="246"/>
      <c r="AN59" s="246"/>
      <c r="AO59" s="246"/>
      <c r="AP59" s="246"/>
      <c r="AQ59" s="246"/>
      <c r="AR59" s="18"/>
    </row>
    <row r="60" spans="2:44" s="253" customFormat="1" ht="12.75">
      <c r="B60" s="26"/>
      <c r="C60" s="250"/>
      <c r="D60" s="36" t="s">
        <v>54</v>
      </c>
      <c r="E60" s="249"/>
      <c r="F60" s="249"/>
      <c r="G60" s="249"/>
      <c r="H60" s="249"/>
      <c r="I60" s="249"/>
      <c r="J60" s="249"/>
      <c r="K60" s="249"/>
      <c r="L60" s="249"/>
      <c r="M60" s="249"/>
      <c r="N60" s="249"/>
      <c r="O60" s="249"/>
      <c r="P60" s="249"/>
      <c r="Q60" s="249"/>
      <c r="R60" s="249"/>
      <c r="S60" s="249"/>
      <c r="T60" s="249"/>
      <c r="U60" s="249"/>
      <c r="V60" s="36" t="s">
        <v>55</v>
      </c>
      <c r="W60" s="249"/>
      <c r="X60" s="249"/>
      <c r="Y60" s="249"/>
      <c r="Z60" s="249"/>
      <c r="AA60" s="249"/>
      <c r="AB60" s="249"/>
      <c r="AC60" s="249"/>
      <c r="AD60" s="249"/>
      <c r="AE60" s="249"/>
      <c r="AF60" s="249"/>
      <c r="AG60" s="249"/>
      <c r="AH60" s="36" t="s">
        <v>54</v>
      </c>
      <c r="AI60" s="249"/>
      <c r="AJ60" s="249"/>
      <c r="AK60" s="249"/>
      <c r="AL60" s="249"/>
      <c r="AM60" s="36" t="s">
        <v>55</v>
      </c>
      <c r="AN60" s="249"/>
      <c r="AO60" s="249"/>
      <c r="AP60" s="250"/>
      <c r="AQ60" s="250"/>
      <c r="AR60" s="28"/>
    </row>
    <row r="61" spans="2:44">
      <c r="B61" s="19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18"/>
    </row>
    <row r="62" spans="2:44">
      <c r="B62" s="19"/>
      <c r="C62" s="246"/>
      <c r="D62" s="246"/>
      <c r="E62" s="246"/>
      <c r="F62" s="246"/>
      <c r="G62" s="246"/>
      <c r="H62" s="246"/>
      <c r="I62" s="246"/>
      <c r="J62" s="246"/>
      <c r="K62" s="246"/>
      <c r="L62" s="246"/>
      <c r="M62" s="246"/>
      <c r="N62" s="246"/>
      <c r="O62" s="246"/>
      <c r="P62" s="246"/>
      <c r="Q62" s="246"/>
      <c r="R62" s="246"/>
      <c r="S62" s="246"/>
      <c r="T62" s="246"/>
      <c r="U62" s="246"/>
      <c r="V62" s="246"/>
      <c r="W62" s="246"/>
      <c r="X62" s="246"/>
      <c r="Y62" s="246"/>
      <c r="Z62" s="246"/>
      <c r="AA62" s="246"/>
      <c r="AB62" s="246"/>
      <c r="AC62" s="246"/>
      <c r="AD62" s="246"/>
      <c r="AE62" s="246"/>
      <c r="AF62" s="246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18"/>
    </row>
    <row r="63" spans="2:44">
      <c r="B63" s="19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18"/>
    </row>
    <row r="64" spans="2:44" s="253" customFormat="1" ht="12.75">
      <c r="B64" s="26"/>
      <c r="C64" s="250"/>
      <c r="D64" s="34" t="s">
        <v>56</v>
      </c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4" t="s">
        <v>57</v>
      </c>
      <c r="AI64" s="35"/>
      <c r="AJ64" s="35"/>
      <c r="AK64" s="35"/>
      <c r="AL64" s="35"/>
      <c r="AM64" s="35"/>
      <c r="AN64" s="35"/>
      <c r="AO64" s="35"/>
      <c r="AP64" s="250"/>
      <c r="AQ64" s="250"/>
      <c r="AR64" s="28"/>
    </row>
    <row r="65" spans="2:44">
      <c r="B65" s="19"/>
      <c r="C65" s="246"/>
      <c r="D65" s="246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46"/>
      <c r="R65" s="246"/>
      <c r="S65" s="246"/>
      <c r="T65" s="246"/>
      <c r="U65" s="246"/>
      <c r="V65" s="246"/>
      <c r="W65" s="246"/>
      <c r="X65" s="246"/>
      <c r="Y65" s="246"/>
      <c r="Z65" s="246"/>
      <c r="AA65" s="246"/>
      <c r="AB65" s="246"/>
      <c r="AC65" s="246"/>
      <c r="AD65" s="246"/>
      <c r="AE65" s="246"/>
      <c r="AF65" s="246"/>
      <c r="AG65" s="246"/>
      <c r="AH65" s="246"/>
      <c r="AI65" s="246"/>
      <c r="AJ65" s="246"/>
      <c r="AK65" s="246"/>
      <c r="AL65" s="246"/>
      <c r="AM65" s="246"/>
      <c r="AN65" s="246"/>
      <c r="AO65" s="246"/>
      <c r="AP65" s="246"/>
      <c r="AQ65" s="246"/>
      <c r="AR65" s="18"/>
    </row>
    <row r="66" spans="2:44">
      <c r="B66" s="19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18"/>
    </row>
    <row r="67" spans="2:44">
      <c r="B67" s="19"/>
      <c r="C67" s="246"/>
      <c r="D67" s="246"/>
      <c r="E67" s="246"/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6"/>
      <c r="U67" s="246"/>
      <c r="V67" s="246"/>
      <c r="W67" s="246"/>
      <c r="X67" s="246"/>
      <c r="Y67" s="246"/>
      <c r="Z67" s="246"/>
      <c r="AA67" s="246"/>
      <c r="AB67" s="246"/>
      <c r="AC67" s="246"/>
      <c r="AD67" s="246"/>
      <c r="AE67" s="246"/>
      <c r="AF67" s="246"/>
      <c r="AG67" s="246"/>
      <c r="AH67" s="246"/>
      <c r="AI67" s="246"/>
      <c r="AJ67" s="246"/>
      <c r="AK67" s="246"/>
      <c r="AL67" s="246"/>
      <c r="AM67" s="246"/>
      <c r="AN67" s="246"/>
      <c r="AO67" s="246"/>
      <c r="AP67" s="246"/>
      <c r="AQ67" s="246"/>
      <c r="AR67" s="18"/>
    </row>
    <row r="68" spans="2:44">
      <c r="B68" s="19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18"/>
    </row>
    <row r="69" spans="2:44">
      <c r="B69" s="19"/>
      <c r="C69" s="246"/>
      <c r="D69" s="246"/>
      <c r="E69" s="246"/>
      <c r="F69" s="246"/>
      <c r="G69" s="246"/>
      <c r="H69" s="246"/>
      <c r="I69" s="246"/>
      <c r="J69" s="246"/>
      <c r="K69" s="246"/>
      <c r="L69" s="246"/>
      <c r="M69" s="246"/>
      <c r="N69" s="246"/>
      <c r="O69" s="246"/>
      <c r="P69" s="246"/>
      <c r="Q69" s="246"/>
      <c r="R69" s="246"/>
      <c r="S69" s="246"/>
      <c r="T69" s="246"/>
      <c r="U69" s="246"/>
      <c r="V69" s="246"/>
      <c r="W69" s="246"/>
      <c r="X69" s="246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46"/>
      <c r="AK69" s="246"/>
      <c r="AL69" s="246"/>
      <c r="AM69" s="246"/>
      <c r="AN69" s="246"/>
      <c r="AO69" s="246"/>
      <c r="AP69" s="246"/>
      <c r="AQ69" s="246"/>
      <c r="AR69" s="18"/>
    </row>
    <row r="70" spans="2:44">
      <c r="B70" s="19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18"/>
    </row>
    <row r="71" spans="2:44">
      <c r="B71" s="19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18"/>
    </row>
    <row r="72" spans="2:44">
      <c r="B72" s="19"/>
      <c r="C72" s="246"/>
      <c r="D72" s="246"/>
      <c r="E72" s="246"/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6"/>
      <c r="U72" s="246"/>
      <c r="V72" s="246"/>
      <c r="W72" s="246"/>
      <c r="X72" s="246"/>
      <c r="Y72" s="246"/>
      <c r="Z72" s="246"/>
      <c r="AA72" s="246"/>
      <c r="AB72" s="246"/>
      <c r="AC72" s="246"/>
      <c r="AD72" s="246"/>
      <c r="AE72" s="246"/>
      <c r="AF72" s="246"/>
      <c r="AG72" s="246"/>
      <c r="AH72" s="246"/>
      <c r="AI72" s="246"/>
      <c r="AJ72" s="246"/>
      <c r="AK72" s="246"/>
      <c r="AL72" s="246"/>
      <c r="AM72" s="246"/>
      <c r="AN72" s="246"/>
      <c r="AO72" s="246"/>
      <c r="AP72" s="246"/>
      <c r="AQ72" s="246"/>
      <c r="AR72" s="18"/>
    </row>
    <row r="73" spans="2:44">
      <c r="B73" s="19"/>
      <c r="C73" s="246"/>
      <c r="D73" s="246"/>
      <c r="E73" s="246"/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6"/>
      <c r="U73" s="246"/>
      <c r="V73" s="246"/>
      <c r="W73" s="246"/>
      <c r="X73" s="246"/>
      <c r="Y73" s="246"/>
      <c r="Z73" s="246"/>
      <c r="AA73" s="246"/>
      <c r="AB73" s="246"/>
      <c r="AC73" s="246"/>
      <c r="AD73" s="246"/>
      <c r="AE73" s="246"/>
      <c r="AF73" s="246"/>
      <c r="AG73" s="246"/>
      <c r="AH73" s="246"/>
      <c r="AI73" s="246"/>
      <c r="AJ73" s="246"/>
      <c r="AK73" s="246"/>
      <c r="AL73" s="246"/>
      <c r="AM73" s="246"/>
      <c r="AN73" s="246"/>
      <c r="AO73" s="246"/>
      <c r="AP73" s="246"/>
      <c r="AQ73" s="246"/>
      <c r="AR73" s="18"/>
    </row>
    <row r="74" spans="2:44">
      <c r="B74" s="19"/>
      <c r="C74" s="246"/>
      <c r="D74" s="246"/>
      <c r="E74" s="246"/>
      <c r="F74" s="246"/>
      <c r="G74" s="246"/>
      <c r="H74" s="246"/>
      <c r="I74" s="246"/>
      <c r="J74" s="246"/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6"/>
      <c r="AL74" s="246"/>
      <c r="AM74" s="246"/>
      <c r="AN74" s="246"/>
      <c r="AO74" s="246"/>
      <c r="AP74" s="246"/>
      <c r="AQ74" s="246"/>
      <c r="AR74" s="18"/>
    </row>
    <row r="75" spans="2:44" s="253" customFormat="1" ht="12.75">
      <c r="B75" s="26"/>
      <c r="C75" s="250"/>
      <c r="D75" s="36" t="s">
        <v>54</v>
      </c>
      <c r="E75" s="249"/>
      <c r="F75" s="249"/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36" t="s">
        <v>55</v>
      </c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36" t="s">
        <v>54</v>
      </c>
      <c r="AI75" s="249"/>
      <c r="AJ75" s="249"/>
      <c r="AK75" s="249"/>
      <c r="AL75" s="249"/>
      <c r="AM75" s="36" t="s">
        <v>55</v>
      </c>
      <c r="AN75" s="249"/>
      <c r="AO75" s="249"/>
      <c r="AP75" s="250"/>
      <c r="AQ75" s="250"/>
      <c r="AR75" s="28"/>
    </row>
    <row r="76" spans="2:44" s="253" customFormat="1">
      <c r="B76" s="26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250"/>
      <c r="U76" s="250"/>
      <c r="V76" s="250"/>
      <c r="W76" s="250"/>
      <c r="X76" s="250"/>
      <c r="Y76" s="250"/>
      <c r="Z76" s="250"/>
      <c r="AA76" s="250"/>
      <c r="AB76" s="250"/>
      <c r="AC76" s="250"/>
      <c r="AD76" s="250"/>
      <c r="AE76" s="250"/>
      <c r="AF76" s="250"/>
      <c r="AG76" s="250"/>
      <c r="AH76" s="250"/>
      <c r="AI76" s="250"/>
      <c r="AJ76" s="250"/>
      <c r="AK76" s="250"/>
      <c r="AL76" s="250"/>
      <c r="AM76" s="250"/>
      <c r="AN76" s="250"/>
      <c r="AO76" s="250"/>
      <c r="AP76" s="250"/>
      <c r="AQ76" s="250"/>
      <c r="AR76" s="28"/>
    </row>
    <row r="77" spans="2:44" s="253" customFormat="1" ht="6.95" customHeight="1"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28"/>
    </row>
    <row r="81" spans="1:91" s="253" customFormat="1" ht="6.95" customHeight="1"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28"/>
    </row>
    <row r="82" spans="1:91" s="253" customFormat="1" ht="24.95" customHeight="1">
      <c r="B82" s="26"/>
      <c r="C82" s="20" t="s">
        <v>58</v>
      </c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250"/>
      <c r="P82" s="250"/>
      <c r="Q82" s="250"/>
      <c r="R82" s="250"/>
      <c r="S82" s="250"/>
      <c r="T82" s="250"/>
      <c r="U82" s="250"/>
      <c r="V82" s="250"/>
      <c r="W82" s="250"/>
      <c r="X82" s="250"/>
      <c r="Y82" s="250"/>
      <c r="Z82" s="250"/>
      <c r="AA82" s="250"/>
      <c r="AB82" s="250"/>
      <c r="AC82" s="250"/>
      <c r="AD82" s="250"/>
      <c r="AE82" s="250"/>
      <c r="AF82" s="250"/>
      <c r="AG82" s="250"/>
      <c r="AH82" s="250"/>
      <c r="AI82" s="250"/>
      <c r="AJ82" s="250"/>
      <c r="AK82" s="250"/>
      <c r="AL82" s="250"/>
      <c r="AM82" s="250"/>
      <c r="AN82" s="250"/>
      <c r="AO82" s="250"/>
      <c r="AP82" s="250"/>
      <c r="AQ82" s="250"/>
      <c r="AR82" s="28"/>
    </row>
    <row r="83" spans="1:91" s="253" customFormat="1" ht="6.95" customHeight="1">
      <c r="B83" s="26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250"/>
      <c r="P83" s="250"/>
      <c r="Q83" s="250"/>
      <c r="R83" s="250"/>
      <c r="S83" s="250"/>
      <c r="T83" s="250"/>
      <c r="U83" s="250"/>
      <c r="V83" s="250"/>
      <c r="W83" s="250"/>
      <c r="X83" s="250"/>
      <c r="Y83" s="250"/>
      <c r="Z83" s="250"/>
      <c r="AA83" s="250"/>
      <c r="AB83" s="250"/>
      <c r="AC83" s="250"/>
      <c r="AD83" s="250"/>
      <c r="AE83" s="250"/>
      <c r="AF83" s="250"/>
      <c r="AG83" s="250"/>
      <c r="AH83" s="250"/>
      <c r="AI83" s="250"/>
      <c r="AJ83" s="250"/>
      <c r="AK83" s="250"/>
      <c r="AL83" s="250"/>
      <c r="AM83" s="250"/>
      <c r="AN83" s="250"/>
      <c r="AO83" s="250"/>
      <c r="AP83" s="250"/>
      <c r="AQ83" s="250"/>
      <c r="AR83" s="28"/>
    </row>
    <row r="84" spans="1:91" s="2" customFormat="1" ht="12" customHeight="1">
      <c r="B84" s="41"/>
      <c r="C84" s="251" t="s">
        <v>13</v>
      </c>
      <c r="D84" s="242"/>
      <c r="E84" s="242"/>
      <c r="F84" s="242"/>
      <c r="G84" s="242"/>
      <c r="H84" s="242"/>
      <c r="I84" s="242"/>
      <c r="J84" s="242"/>
      <c r="K84" s="242"/>
      <c r="L84" s="242" t="str">
        <f>K5</f>
        <v>M17/039Z-CS2019</v>
      </c>
      <c r="M84" s="242"/>
      <c r="N84" s="242"/>
      <c r="O84" s="242"/>
      <c r="P84" s="242"/>
      <c r="Q84" s="242"/>
      <c r="R84" s="242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  <c r="AC84" s="242"/>
      <c r="AD84" s="242"/>
      <c r="AE84" s="242"/>
      <c r="AF84" s="242"/>
      <c r="AG84" s="242"/>
      <c r="AH84" s="242"/>
      <c r="AI84" s="242"/>
      <c r="AJ84" s="242"/>
      <c r="AK84" s="242"/>
      <c r="AL84" s="242"/>
      <c r="AM84" s="242"/>
      <c r="AN84" s="242"/>
      <c r="AO84" s="242"/>
      <c r="AP84" s="242"/>
      <c r="AQ84" s="242"/>
      <c r="AR84" s="42"/>
    </row>
    <row r="85" spans="1:91" s="3" customFormat="1" ht="36.950000000000003" customHeight="1">
      <c r="B85" s="43"/>
      <c r="C85" s="44" t="s">
        <v>16</v>
      </c>
      <c r="D85" s="243"/>
      <c r="E85" s="243"/>
      <c r="F85" s="243"/>
      <c r="G85" s="243"/>
      <c r="H85" s="243"/>
      <c r="I85" s="243"/>
      <c r="J85" s="243"/>
      <c r="K85" s="243"/>
      <c r="L85" s="307" t="str">
        <f>K6</f>
        <v>Metuje, Náchod, odstranění nánosů, ř.km 35,920 - 36,470</v>
      </c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243"/>
      <c r="AQ85" s="243"/>
      <c r="AR85" s="45"/>
    </row>
    <row r="86" spans="1:91" s="253" customFormat="1" ht="6.95" customHeight="1">
      <c r="B86" s="26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0"/>
      <c r="AJ86" s="250"/>
      <c r="AK86" s="250"/>
      <c r="AL86" s="250"/>
      <c r="AM86" s="250"/>
      <c r="AN86" s="250"/>
      <c r="AO86" s="250"/>
      <c r="AP86" s="250"/>
      <c r="AQ86" s="250"/>
      <c r="AR86" s="28"/>
    </row>
    <row r="87" spans="1:91" s="253" customFormat="1" ht="12" customHeight="1">
      <c r="B87" s="26"/>
      <c r="C87" s="251" t="s">
        <v>22</v>
      </c>
      <c r="D87" s="250"/>
      <c r="E87" s="250"/>
      <c r="F87" s="250"/>
      <c r="G87" s="250"/>
      <c r="H87" s="250"/>
      <c r="I87" s="250"/>
      <c r="J87" s="250"/>
      <c r="K87" s="250"/>
      <c r="L87" s="46" t="str">
        <f>IF(K8="","",K8)</f>
        <v>Náchod</v>
      </c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1" t="s">
        <v>24</v>
      </c>
      <c r="AJ87" s="250"/>
      <c r="AK87" s="250"/>
      <c r="AL87" s="250"/>
      <c r="AM87" s="293" t="str">
        <f>IF(AN8= "","",AN8)</f>
        <v>5.10.2017</v>
      </c>
      <c r="AN87" s="293"/>
      <c r="AO87" s="250"/>
      <c r="AP87" s="250"/>
      <c r="AQ87" s="250"/>
      <c r="AR87" s="28"/>
    </row>
    <row r="88" spans="1:91" s="253" customFormat="1" ht="6.95" customHeight="1">
      <c r="B88" s="26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250"/>
      <c r="P88" s="250"/>
      <c r="Q88" s="250"/>
      <c r="R88" s="250"/>
      <c r="S88" s="250"/>
      <c r="T88" s="250"/>
      <c r="U88" s="250"/>
      <c r="V88" s="250"/>
      <c r="W88" s="250"/>
      <c r="X88" s="250"/>
      <c r="Y88" s="250"/>
      <c r="Z88" s="250"/>
      <c r="AA88" s="250"/>
      <c r="AB88" s="250"/>
      <c r="AC88" s="250"/>
      <c r="AD88" s="250"/>
      <c r="AE88" s="250"/>
      <c r="AF88" s="250"/>
      <c r="AG88" s="250"/>
      <c r="AH88" s="250"/>
      <c r="AI88" s="250"/>
      <c r="AJ88" s="250"/>
      <c r="AK88" s="250"/>
      <c r="AL88" s="250"/>
      <c r="AM88" s="250"/>
      <c r="AN88" s="250"/>
      <c r="AO88" s="250"/>
      <c r="AP88" s="250"/>
      <c r="AQ88" s="250"/>
      <c r="AR88" s="28"/>
    </row>
    <row r="89" spans="1:91" s="253" customFormat="1" ht="27.95" customHeight="1">
      <c r="B89" s="26"/>
      <c r="C89" s="251" t="s">
        <v>26</v>
      </c>
      <c r="D89" s="250"/>
      <c r="E89" s="250"/>
      <c r="F89" s="250"/>
      <c r="G89" s="250"/>
      <c r="H89" s="250"/>
      <c r="I89" s="250"/>
      <c r="J89" s="250"/>
      <c r="K89" s="250"/>
      <c r="L89" s="242" t="str">
        <f>IF(E11= "","",E11)</f>
        <v>Povodí Labe,státní podnik,Víta Nejedlého 951,HK3</v>
      </c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1" t="s">
        <v>32</v>
      </c>
      <c r="AJ89" s="250"/>
      <c r="AK89" s="250"/>
      <c r="AL89" s="250"/>
      <c r="AM89" s="294" t="str">
        <f>IF(E17="","",E17)</f>
        <v>Multiaqua s.r.o.,Vaverkova 1343,Gradec Králové 2</v>
      </c>
      <c r="AN89" s="295"/>
      <c r="AO89" s="295"/>
      <c r="AP89" s="295"/>
      <c r="AQ89" s="250"/>
      <c r="AR89" s="28"/>
      <c r="AS89" s="296" t="s">
        <v>59</v>
      </c>
      <c r="AT89" s="297"/>
      <c r="AU89" s="47"/>
      <c r="AV89" s="47"/>
      <c r="AW89" s="47"/>
      <c r="AX89" s="47"/>
      <c r="AY89" s="47"/>
      <c r="AZ89" s="47"/>
      <c r="BA89" s="47"/>
      <c r="BB89" s="47"/>
      <c r="BC89" s="47"/>
      <c r="BD89" s="48"/>
    </row>
    <row r="90" spans="1:91" s="253" customFormat="1" ht="15.2" customHeight="1">
      <c r="B90" s="26"/>
      <c r="C90" s="251" t="s">
        <v>30</v>
      </c>
      <c r="D90" s="250"/>
      <c r="E90" s="250"/>
      <c r="F90" s="250"/>
      <c r="G90" s="250"/>
      <c r="H90" s="250"/>
      <c r="I90" s="250"/>
      <c r="J90" s="250"/>
      <c r="K90" s="250"/>
      <c r="L90" s="242" t="str">
        <f>IF(E14= "Vyplň údaj","",E14)</f>
        <v/>
      </c>
      <c r="M90" s="250"/>
      <c r="N90" s="250"/>
      <c r="O90" s="250"/>
      <c r="P90" s="250"/>
      <c r="Q90" s="250"/>
      <c r="R90" s="250"/>
      <c r="S90" s="250"/>
      <c r="T90" s="250"/>
      <c r="U90" s="250"/>
      <c r="V90" s="250"/>
      <c r="W90" s="250"/>
      <c r="X90" s="250"/>
      <c r="Y90" s="250"/>
      <c r="Z90" s="250"/>
      <c r="AA90" s="250"/>
      <c r="AB90" s="250"/>
      <c r="AC90" s="250"/>
      <c r="AD90" s="250"/>
      <c r="AE90" s="250"/>
      <c r="AF90" s="250"/>
      <c r="AG90" s="250"/>
      <c r="AH90" s="250"/>
      <c r="AI90" s="251" t="s">
        <v>35</v>
      </c>
      <c r="AJ90" s="250"/>
      <c r="AK90" s="250"/>
      <c r="AL90" s="250"/>
      <c r="AM90" s="294" t="str">
        <f>IF(E20="","",E20)</f>
        <v>Ing. Pavel Romášek</v>
      </c>
      <c r="AN90" s="295"/>
      <c r="AO90" s="295"/>
      <c r="AP90" s="295"/>
      <c r="AQ90" s="250"/>
      <c r="AR90" s="28"/>
      <c r="AS90" s="298"/>
      <c r="AT90" s="299"/>
      <c r="AU90" s="49"/>
      <c r="AV90" s="49"/>
      <c r="AW90" s="49"/>
      <c r="AX90" s="49"/>
      <c r="AY90" s="49"/>
      <c r="AZ90" s="49"/>
      <c r="BA90" s="49"/>
      <c r="BB90" s="49"/>
      <c r="BC90" s="49"/>
      <c r="BD90" s="50"/>
    </row>
    <row r="91" spans="1:91" s="253" customFormat="1" ht="10.9" customHeight="1">
      <c r="B91" s="26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250"/>
      <c r="P91" s="250"/>
      <c r="Q91" s="250"/>
      <c r="R91" s="250"/>
      <c r="S91" s="250"/>
      <c r="T91" s="250"/>
      <c r="U91" s="250"/>
      <c r="V91" s="250"/>
      <c r="W91" s="250"/>
      <c r="X91" s="250"/>
      <c r="Y91" s="250"/>
      <c r="Z91" s="250"/>
      <c r="AA91" s="250"/>
      <c r="AB91" s="250"/>
      <c r="AC91" s="250"/>
      <c r="AD91" s="250"/>
      <c r="AE91" s="250"/>
      <c r="AF91" s="250"/>
      <c r="AG91" s="250"/>
      <c r="AH91" s="250"/>
      <c r="AI91" s="250"/>
      <c r="AJ91" s="250"/>
      <c r="AK91" s="250"/>
      <c r="AL91" s="250"/>
      <c r="AM91" s="250"/>
      <c r="AN91" s="250"/>
      <c r="AO91" s="250"/>
      <c r="AP91" s="250"/>
      <c r="AQ91" s="250"/>
      <c r="AR91" s="28"/>
      <c r="AS91" s="300"/>
      <c r="AT91" s="301"/>
      <c r="AU91" s="51"/>
      <c r="AV91" s="51"/>
      <c r="AW91" s="51"/>
      <c r="AX91" s="51"/>
      <c r="AY91" s="51"/>
      <c r="AZ91" s="51"/>
      <c r="BA91" s="51"/>
      <c r="BB91" s="51"/>
      <c r="BC91" s="51"/>
      <c r="BD91" s="52"/>
    </row>
    <row r="92" spans="1:91" s="253" customFormat="1" ht="29.25" customHeight="1">
      <c r="B92" s="26"/>
      <c r="C92" s="302" t="s">
        <v>60</v>
      </c>
      <c r="D92" s="303"/>
      <c r="E92" s="303"/>
      <c r="F92" s="303"/>
      <c r="G92" s="303"/>
      <c r="H92" s="53"/>
      <c r="I92" s="304" t="s">
        <v>61</v>
      </c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5" t="s">
        <v>62</v>
      </c>
      <c r="AH92" s="303"/>
      <c r="AI92" s="303"/>
      <c r="AJ92" s="303"/>
      <c r="AK92" s="303"/>
      <c r="AL92" s="303"/>
      <c r="AM92" s="303"/>
      <c r="AN92" s="304" t="s">
        <v>63</v>
      </c>
      <c r="AO92" s="303"/>
      <c r="AP92" s="306"/>
      <c r="AQ92" s="54" t="s">
        <v>64</v>
      </c>
      <c r="AR92" s="28"/>
      <c r="AS92" s="55" t="s">
        <v>65</v>
      </c>
      <c r="AT92" s="56" t="s">
        <v>66</v>
      </c>
      <c r="AU92" s="56" t="s">
        <v>67</v>
      </c>
      <c r="AV92" s="56" t="s">
        <v>68</v>
      </c>
      <c r="AW92" s="56" t="s">
        <v>69</v>
      </c>
      <c r="AX92" s="56" t="s">
        <v>70</v>
      </c>
      <c r="AY92" s="56" t="s">
        <v>71</v>
      </c>
      <c r="AZ92" s="56" t="s">
        <v>72</v>
      </c>
      <c r="BA92" s="56" t="s">
        <v>73</v>
      </c>
      <c r="BB92" s="56" t="s">
        <v>74</v>
      </c>
      <c r="BC92" s="56" t="s">
        <v>75</v>
      </c>
      <c r="BD92" s="57" t="s">
        <v>76</v>
      </c>
    </row>
    <row r="93" spans="1:91" s="253" customFormat="1" ht="10.9" customHeight="1">
      <c r="B93" s="26"/>
      <c r="C93" s="250"/>
      <c r="D93" s="250"/>
      <c r="E93" s="250"/>
      <c r="F93" s="250"/>
      <c r="G93" s="250"/>
      <c r="H93" s="250"/>
      <c r="I93" s="250"/>
      <c r="J93" s="250"/>
      <c r="K93" s="250"/>
      <c r="L93" s="250"/>
      <c r="M93" s="250"/>
      <c r="N93" s="250"/>
      <c r="O93" s="250"/>
      <c r="P93" s="250"/>
      <c r="Q93" s="250"/>
      <c r="R93" s="250"/>
      <c r="S93" s="250"/>
      <c r="T93" s="250"/>
      <c r="U93" s="250"/>
      <c r="V93" s="250"/>
      <c r="W93" s="250"/>
      <c r="X93" s="250"/>
      <c r="Y93" s="250"/>
      <c r="Z93" s="250"/>
      <c r="AA93" s="250"/>
      <c r="AB93" s="250"/>
      <c r="AC93" s="250"/>
      <c r="AD93" s="250"/>
      <c r="AE93" s="250"/>
      <c r="AF93" s="250"/>
      <c r="AG93" s="250"/>
      <c r="AH93" s="250"/>
      <c r="AI93" s="250"/>
      <c r="AJ93" s="250"/>
      <c r="AK93" s="250"/>
      <c r="AL93" s="250"/>
      <c r="AM93" s="250"/>
      <c r="AN93" s="250"/>
      <c r="AO93" s="250"/>
      <c r="AP93" s="250"/>
      <c r="AQ93" s="250"/>
      <c r="AR93" s="28"/>
      <c r="AS93" s="58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60"/>
    </row>
    <row r="94" spans="1:91" s="4" customFormat="1" ht="32.450000000000003" customHeight="1">
      <c r="B94" s="61"/>
      <c r="C94" s="62" t="s">
        <v>77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91">
        <f>ROUND(SUM(AG95:AG96),2)</f>
        <v>0</v>
      </c>
      <c r="AH94" s="291"/>
      <c r="AI94" s="291"/>
      <c r="AJ94" s="291"/>
      <c r="AK94" s="291"/>
      <c r="AL94" s="291"/>
      <c r="AM94" s="291"/>
      <c r="AN94" s="292">
        <f>SUM(AG94,AT94)</f>
        <v>0</v>
      </c>
      <c r="AO94" s="292"/>
      <c r="AP94" s="292"/>
      <c r="AQ94" s="64" t="s">
        <v>1</v>
      </c>
      <c r="AR94" s="65"/>
      <c r="AS94" s="66">
        <f>ROUND(SUM(AS95:AS96),2)</f>
        <v>0</v>
      </c>
      <c r="AT94" s="67">
        <f>ROUND(SUM(AV94:AW94),2)</f>
        <v>0</v>
      </c>
      <c r="AU94" s="68">
        <f>ROUND(SUM(AU95:AU96),5)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ROUND(SUM(AZ95:AZ96),2)</f>
        <v>0</v>
      </c>
      <c r="BA94" s="67">
        <f>ROUND(SUM(BA95:BA96),2)</f>
        <v>0</v>
      </c>
      <c r="BB94" s="67">
        <f>ROUND(SUM(BB95:BB96),2)</f>
        <v>0</v>
      </c>
      <c r="BC94" s="67">
        <f>ROUND(SUM(BC95:BC96),2)</f>
        <v>0</v>
      </c>
      <c r="BD94" s="69">
        <f>ROUND(SUM(BD95:BD96),2)</f>
        <v>0</v>
      </c>
      <c r="BS94" s="70" t="s">
        <v>78</v>
      </c>
      <c r="BT94" s="70" t="s">
        <v>79</v>
      </c>
      <c r="BU94" s="71" t="s">
        <v>80</v>
      </c>
      <c r="BV94" s="70" t="s">
        <v>81</v>
      </c>
      <c r="BW94" s="70" t="s">
        <v>5</v>
      </c>
      <c r="BX94" s="70" t="s">
        <v>82</v>
      </c>
      <c r="CL94" s="70" t="s">
        <v>19</v>
      </c>
    </row>
    <row r="95" spans="1:91" s="5" customFormat="1" ht="16.5" customHeight="1">
      <c r="A95" s="72" t="s">
        <v>83</v>
      </c>
      <c r="B95" s="73"/>
      <c r="C95" s="74"/>
      <c r="D95" s="288" t="s">
        <v>84</v>
      </c>
      <c r="E95" s="288"/>
      <c r="F95" s="288"/>
      <c r="G95" s="288"/>
      <c r="H95" s="288"/>
      <c r="I95" s="237"/>
      <c r="J95" s="288" t="s">
        <v>85</v>
      </c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9">
        <f>'1 - SO 01 Odtěžení sedimentů'!J30</f>
        <v>0</v>
      </c>
      <c r="AH95" s="290"/>
      <c r="AI95" s="290"/>
      <c r="AJ95" s="290"/>
      <c r="AK95" s="290"/>
      <c r="AL95" s="290"/>
      <c r="AM95" s="290"/>
      <c r="AN95" s="289">
        <f>SUM(AG95,AT95)</f>
        <v>0</v>
      </c>
      <c r="AO95" s="290"/>
      <c r="AP95" s="290"/>
      <c r="AQ95" s="75" t="s">
        <v>86</v>
      </c>
      <c r="AR95" s="76"/>
      <c r="AS95" s="77">
        <v>0</v>
      </c>
      <c r="AT95" s="78">
        <f>ROUND(SUM(AV95:AW95),2)</f>
        <v>0</v>
      </c>
      <c r="AU95" s="79">
        <f>'1 - SO 01 Odtěžení sedimentů'!P119</f>
        <v>0</v>
      </c>
      <c r="AV95" s="78">
        <f>'1 - SO 01 Odtěžení sedimentů'!J33</f>
        <v>0</v>
      </c>
      <c r="AW95" s="78">
        <f>'1 - SO 01 Odtěžení sedimentů'!J34</f>
        <v>0</v>
      </c>
      <c r="AX95" s="78">
        <f>'1 - SO 01 Odtěžení sedimentů'!J35</f>
        <v>0</v>
      </c>
      <c r="AY95" s="78">
        <f>'1 - SO 01 Odtěžení sedimentů'!J36</f>
        <v>0</v>
      </c>
      <c r="AZ95" s="78">
        <f>'1 - SO 01 Odtěžení sedimentů'!F33</f>
        <v>0</v>
      </c>
      <c r="BA95" s="78">
        <f>'1 - SO 01 Odtěžení sedimentů'!F34</f>
        <v>0</v>
      </c>
      <c r="BB95" s="78">
        <f>'1 - SO 01 Odtěžení sedimentů'!F35</f>
        <v>0</v>
      </c>
      <c r="BC95" s="78">
        <f>'1 - SO 01 Odtěžení sedimentů'!F36</f>
        <v>0</v>
      </c>
      <c r="BD95" s="80">
        <f>'1 - SO 01 Odtěžení sedimentů'!F37</f>
        <v>0</v>
      </c>
      <c r="BT95" s="81" t="s">
        <v>84</v>
      </c>
      <c r="BV95" s="81" t="s">
        <v>81</v>
      </c>
      <c r="BW95" s="81" t="s">
        <v>87</v>
      </c>
      <c r="BX95" s="81" t="s">
        <v>5</v>
      </c>
      <c r="CL95" s="81" t="s">
        <v>19</v>
      </c>
      <c r="CM95" s="81" t="s">
        <v>88</v>
      </c>
    </row>
    <row r="96" spans="1:91" s="5" customFormat="1" ht="16.5" customHeight="1">
      <c r="A96" s="72" t="s">
        <v>83</v>
      </c>
      <c r="B96" s="73"/>
      <c r="C96" s="74"/>
      <c r="D96" s="288" t="s">
        <v>88</v>
      </c>
      <c r="E96" s="288"/>
      <c r="F96" s="288"/>
      <c r="G96" s="288"/>
      <c r="H96" s="288"/>
      <c r="I96" s="237"/>
      <c r="J96" s="288" t="s">
        <v>89</v>
      </c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9">
        <f>'2 - VON Vedlejší a ostatn...'!J30</f>
        <v>0</v>
      </c>
      <c r="AH96" s="290"/>
      <c r="AI96" s="290"/>
      <c r="AJ96" s="290"/>
      <c r="AK96" s="290"/>
      <c r="AL96" s="290"/>
      <c r="AM96" s="290"/>
      <c r="AN96" s="289">
        <f>SUM(AG96,AT96)</f>
        <v>0</v>
      </c>
      <c r="AO96" s="290"/>
      <c r="AP96" s="290"/>
      <c r="AQ96" s="75" t="s">
        <v>86</v>
      </c>
      <c r="AR96" s="76"/>
      <c r="AS96" s="82">
        <v>0</v>
      </c>
      <c r="AT96" s="83">
        <f>ROUND(SUM(AV96:AW96),2)</f>
        <v>0</v>
      </c>
      <c r="AU96" s="84">
        <f>'2 - VON Vedlejší a ostatn...'!P124</f>
        <v>0</v>
      </c>
      <c r="AV96" s="83">
        <f>'2 - VON Vedlejší a ostatn...'!J33</f>
        <v>0</v>
      </c>
      <c r="AW96" s="83">
        <f>'2 - VON Vedlejší a ostatn...'!J34</f>
        <v>0</v>
      </c>
      <c r="AX96" s="83">
        <f>'2 - VON Vedlejší a ostatn...'!J35</f>
        <v>0</v>
      </c>
      <c r="AY96" s="83">
        <f>'2 - VON Vedlejší a ostatn...'!J36</f>
        <v>0</v>
      </c>
      <c r="AZ96" s="83">
        <f>'2 - VON Vedlejší a ostatn...'!F33</f>
        <v>0</v>
      </c>
      <c r="BA96" s="83">
        <f>'2 - VON Vedlejší a ostatn...'!F34</f>
        <v>0</v>
      </c>
      <c r="BB96" s="83">
        <f>'2 - VON Vedlejší a ostatn...'!F35</f>
        <v>0</v>
      </c>
      <c r="BC96" s="83">
        <f>'2 - VON Vedlejší a ostatn...'!F36</f>
        <v>0</v>
      </c>
      <c r="BD96" s="85">
        <f>'2 - VON Vedlejší a ostatn...'!F37</f>
        <v>0</v>
      </c>
      <c r="BT96" s="81" t="s">
        <v>84</v>
      </c>
      <c r="BV96" s="81" t="s">
        <v>81</v>
      </c>
      <c r="BW96" s="81" t="s">
        <v>90</v>
      </c>
      <c r="BX96" s="81" t="s">
        <v>5</v>
      </c>
      <c r="CL96" s="81" t="s">
        <v>19</v>
      </c>
      <c r="CM96" s="81" t="s">
        <v>88</v>
      </c>
    </row>
    <row r="97" spans="2:44" s="253" customFormat="1" ht="30" customHeight="1">
      <c r="B97" s="26"/>
      <c r="C97" s="250"/>
      <c r="D97" s="250"/>
      <c r="E97" s="250"/>
      <c r="F97" s="250"/>
      <c r="G97" s="250"/>
      <c r="H97" s="250"/>
      <c r="I97" s="250"/>
      <c r="J97" s="250"/>
      <c r="K97" s="250"/>
      <c r="L97" s="250"/>
      <c r="M97" s="250"/>
      <c r="N97" s="250"/>
      <c r="O97" s="250"/>
      <c r="P97" s="250"/>
      <c r="Q97" s="250"/>
      <c r="R97" s="250"/>
      <c r="S97" s="250"/>
      <c r="T97" s="250"/>
      <c r="U97" s="250"/>
      <c r="V97" s="250"/>
      <c r="W97" s="250"/>
      <c r="X97" s="250"/>
      <c r="Y97" s="250"/>
      <c r="Z97" s="250"/>
      <c r="AA97" s="250"/>
      <c r="AB97" s="250"/>
      <c r="AC97" s="250"/>
      <c r="AD97" s="250"/>
      <c r="AE97" s="250"/>
      <c r="AF97" s="250"/>
      <c r="AG97" s="250"/>
      <c r="AH97" s="250"/>
      <c r="AI97" s="250"/>
      <c r="AJ97" s="250"/>
      <c r="AK97" s="250"/>
      <c r="AL97" s="250"/>
      <c r="AM97" s="250"/>
      <c r="AN97" s="250"/>
      <c r="AO97" s="250"/>
      <c r="AP97" s="250"/>
      <c r="AQ97" s="250"/>
      <c r="AR97" s="28"/>
    </row>
    <row r="98" spans="2:44" s="253" customFormat="1" ht="6.95" customHeight="1"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28"/>
    </row>
  </sheetData>
  <sheetProtection algorithmName="SHA-512" hashValue="R1hAYsypbq+giosnUwKyENCEWnQFucfjZk0yA7ugbQkOKpAmzNzYCE4gJKRm1v6yBF2WT8APbzjJHYFUAf3DjA==" saltValue="yfJJJMXID8FkB/CBFA1FLg==" spinCount="100000" sheet="1" objects="1" scenarios="1"/>
  <mergeCells count="46">
    <mergeCell ref="AR2:BE2"/>
    <mergeCell ref="K5:AO5"/>
    <mergeCell ref="BE5:BE34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85:AO85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D96:H96"/>
    <mergeCell ref="J96:AF96"/>
    <mergeCell ref="AG96:AM96"/>
    <mergeCell ref="AN96:AP96"/>
    <mergeCell ref="AG94:AM94"/>
    <mergeCell ref="AN94:AP94"/>
    <mergeCell ref="D95:H95"/>
    <mergeCell ref="J95:AF95"/>
    <mergeCell ref="AG95:AM95"/>
    <mergeCell ref="AN95:AP95"/>
  </mergeCells>
  <hyperlinks>
    <hyperlink ref="A95" location="'1 - SO 01 Odtěžení sedimentů'!C2" display="/"/>
    <hyperlink ref="A96" location="'2 - VON Vedlejší a ostatn...'!C2" display="/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I163"/>
  <sheetViews>
    <sheetView showGridLines="0" topLeftCell="A116" workbookViewId="0">
      <selection activeCell="I128" sqref="I128"/>
    </sheetView>
  </sheetViews>
  <sheetFormatPr defaultRowHeight="11.25"/>
  <cols>
    <col min="1" max="1" width="8.33203125" style="258" customWidth="1"/>
    <col min="2" max="2" width="1.6640625" style="258" customWidth="1"/>
    <col min="3" max="3" width="4.1640625" style="258" customWidth="1"/>
    <col min="4" max="4" width="4.33203125" style="258" customWidth="1"/>
    <col min="5" max="5" width="17.1640625" style="258" customWidth="1"/>
    <col min="6" max="6" width="50.83203125" style="258" customWidth="1"/>
    <col min="7" max="7" width="7" style="258" customWidth="1"/>
    <col min="8" max="8" width="11.5" style="258" customWidth="1"/>
    <col min="9" max="9" width="20.1640625" style="86" customWidth="1"/>
    <col min="10" max="11" width="20.1640625" style="258" customWidth="1"/>
    <col min="12" max="12" width="9.33203125" style="258" customWidth="1"/>
    <col min="13" max="13" width="10.83203125" style="258" hidden="1" customWidth="1"/>
    <col min="14" max="14" width="0" style="258" hidden="1" customWidth="1"/>
    <col min="15" max="20" width="14.1640625" style="258" hidden="1" customWidth="1"/>
    <col min="21" max="21" width="16.33203125" style="258" hidden="1" customWidth="1"/>
    <col min="22" max="22" width="12.33203125" style="258" hidden="1" customWidth="1"/>
    <col min="23" max="23" width="16.33203125" style="258" customWidth="1"/>
    <col min="24" max="24" width="12.33203125" style="258" customWidth="1"/>
    <col min="25" max="25" width="15" style="258" customWidth="1"/>
    <col min="26" max="26" width="11" style="258" customWidth="1"/>
    <col min="27" max="27" width="15" style="258" customWidth="1"/>
    <col min="28" max="28" width="16.33203125" style="258" customWidth="1"/>
    <col min="29" max="29" width="11" style="258" customWidth="1"/>
    <col min="30" max="30" width="15" style="258" customWidth="1"/>
    <col min="31" max="31" width="16.33203125" style="258" customWidth="1"/>
    <col min="32" max="39" width="9.33203125" style="258"/>
    <col min="40" max="82" width="0" style="258" hidden="1" customWidth="1"/>
    <col min="83" max="16384" width="9.33203125" style="258"/>
  </cols>
  <sheetData>
    <row r="2" spans="2:46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5" t="s">
        <v>87</v>
      </c>
    </row>
    <row r="3" spans="2:46" ht="6.95" customHeight="1">
      <c r="B3" s="87"/>
      <c r="C3" s="88"/>
      <c r="D3" s="88"/>
      <c r="E3" s="88"/>
      <c r="F3" s="88"/>
      <c r="G3" s="88"/>
      <c r="H3" s="88"/>
      <c r="I3" s="89"/>
      <c r="J3" s="88"/>
      <c r="K3" s="88"/>
      <c r="L3" s="18"/>
      <c r="AT3" s="15" t="s">
        <v>88</v>
      </c>
    </row>
    <row r="4" spans="2:46" ht="24.95" customHeight="1">
      <c r="B4" s="18"/>
      <c r="D4" s="90" t="s">
        <v>91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64" t="s">
        <v>16</v>
      </c>
      <c r="L6" s="18"/>
    </row>
    <row r="7" spans="2:46" ht="16.5" customHeight="1">
      <c r="B7" s="18"/>
      <c r="E7" s="322" t="s">
        <v>17</v>
      </c>
      <c r="F7" s="322"/>
      <c r="G7" s="322"/>
      <c r="H7" s="322"/>
      <c r="L7" s="18"/>
    </row>
    <row r="8" spans="2:46" s="265" customFormat="1" ht="12" customHeight="1">
      <c r="B8" s="28"/>
      <c r="D8" s="264" t="s">
        <v>92</v>
      </c>
      <c r="I8" s="92"/>
      <c r="L8" s="28"/>
    </row>
    <row r="9" spans="2:46" s="265" customFormat="1" ht="36.950000000000003" customHeight="1">
      <c r="B9" s="28"/>
      <c r="E9" s="332" t="s">
        <v>93</v>
      </c>
      <c r="F9" s="333"/>
      <c r="G9" s="333"/>
      <c r="H9" s="333"/>
      <c r="I9" s="92"/>
      <c r="L9" s="28"/>
    </row>
    <row r="10" spans="2:46" s="265" customFormat="1">
      <c r="B10" s="28"/>
      <c r="I10" s="92"/>
      <c r="L10" s="28"/>
    </row>
    <row r="11" spans="2:46" s="265" customFormat="1" ht="12" customHeight="1">
      <c r="B11" s="28"/>
      <c r="D11" s="264" t="s">
        <v>18</v>
      </c>
      <c r="F11" s="266" t="s">
        <v>19</v>
      </c>
      <c r="I11" s="93" t="s">
        <v>20</v>
      </c>
      <c r="J11" s="266" t="s">
        <v>1</v>
      </c>
      <c r="L11" s="28"/>
    </row>
    <row r="12" spans="2:46" s="265" customFormat="1" ht="12" customHeight="1">
      <c r="B12" s="28"/>
      <c r="D12" s="264" t="s">
        <v>22</v>
      </c>
      <c r="F12" s="266" t="s">
        <v>23</v>
      </c>
      <c r="I12" s="93" t="s">
        <v>24</v>
      </c>
      <c r="J12" s="94" t="str">
        <f>'Rekapitulace stavby'!AN8</f>
        <v>5.10.2017</v>
      </c>
      <c r="L12" s="28"/>
    </row>
    <row r="13" spans="2:46" s="265" customFormat="1" ht="10.9" customHeight="1">
      <c r="B13" s="28"/>
      <c r="I13" s="92"/>
      <c r="L13" s="28"/>
    </row>
    <row r="14" spans="2:46" s="265" customFormat="1" ht="12" customHeight="1">
      <c r="B14" s="28"/>
      <c r="D14" s="264" t="s">
        <v>26</v>
      </c>
      <c r="I14" s="93" t="s">
        <v>27</v>
      </c>
      <c r="J14" s="266" t="s">
        <v>1</v>
      </c>
      <c r="L14" s="28"/>
    </row>
    <row r="15" spans="2:46" s="265" customFormat="1" ht="18" customHeight="1">
      <c r="B15" s="28"/>
      <c r="E15" s="266" t="s">
        <v>28</v>
      </c>
      <c r="I15" s="93" t="s">
        <v>29</v>
      </c>
      <c r="J15" s="266" t="s">
        <v>1</v>
      </c>
      <c r="L15" s="28"/>
    </row>
    <row r="16" spans="2:46" s="265" customFormat="1" ht="6.95" customHeight="1">
      <c r="B16" s="28"/>
      <c r="I16" s="92"/>
      <c r="L16" s="28"/>
    </row>
    <row r="17" spans="2:12" s="265" customFormat="1" ht="12" customHeight="1">
      <c r="B17" s="28"/>
      <c r="D17" s="264" t="s">
        <v>30</v>
      </c>
      <c r="I17" s="93" t="s">
        <v>27</v>
      </c>
      <c r="J17" s="260" t="str">
        <f>'Rekapitulace stavby'!AN13</f>
        <v>Vyplň údaj</v>
      </c>
      <c r="L17" s="28"/>
    </row>
    <row r="18" spans="2:12" s="265" customFormat="1" ht="18" customHeight="1">
      <c r="B18" s="28"/>
      <c r="E18" s="323" t="str">
        <f>'Rekapitulace stavby'!E14</f>
        <v>Vyplň údaj</v>
      </c>
      <c r="F18" s="334"/>
      <c r="G18" s="334"/>
      <c r="H18" s="334"/>
      <c r="I18" s="93" t="s">
        <v>29</v>
      </c>
      <c r="J18" s="260" t="str">
        <f>'Rekapitulace stavby'!AN14</f>
        <v>Vyplň údaj</v>
      </c>
      <c r="L18" s="28"/>
    </row>
    <row r="19" spans="2:12" s="265" customFormat="1" ht="6.95" customHeight="1">
      <c r="B19" s="28"/>
      <c r="I19" s="92"/>
      <c r="L19" s="28"/>
    </row>
    <row r="20" spans="2:12" s="265" customFormat="1" ht="12" customHeight="1">
      <c r="B20" s="28"/>
      <c r="D20" s="264" t="s">
        <v>32</v>
      </c>
      <c r="I20" s="93" t="s">
        <v>27</v>
      </c>
      <c r="J20" s="266" t="s">
        <v>1</v>
      </c>
      <c r="L20" s="28"/>
    </row>
    <row r="21" spans="2:12" s="265" customFormat="1" ht="18" customHeight="1">
      <c r="B21" s="28"/>
      <c r="E21" s="266" t="s">
        <v>33</v>
      </c>
      <c r="I21" s="93" t="s">
        <v>29</v>
      </c>
      <c r="J21" s="266" t="s">
        <v>1</v>
      </c>
      <c r="L21" s="28"/>
    </row>
    <row r="22" spans="2:12" s="265" customFormat="1" ht="6.95" customHeight="1">
      <c r="B22" s="28"/>
      <c r="I22" s="92"/>
      <c r="L22" s="28"/>
    </row>
    <row r="23" spans="2:12" s="265" customFormat="1" ht="12" customHeight="1">
      <c r="B23" s="28"/>
      <c r="D23" s="264" t="s">
        <v>35</v>
      </c>
      <c r="I23" s="93" t="s">
        <v>27</v>
      </c>
      <c r="J23" s="266" t="s">
        <v>1</v>
      </c>
      <c r="L23" s="28"/>
    </row>
    <row r="24" spans="2:12" s="265" customFormat="1" ht="18" customHeight="1">
      <c r="B24" s="28"/>
      <c r="E24" s="266" t="s">
        <v>36</v>
      </c>
      <c r="I24" s="93" t="s">
        <v>29</v>
      </c>
      <c r="J24" s="266" t="s">
        <v>1</v>
      </c>
      <c r="L24" s="28"/>
    </row>
    <row r="25" spans="2:12" s="265" customFormat="1" ht="6.95" customHeight="1">
      <c r="B25" s="28"/>
      <c r="I25" s="92"/>
      <c r="L25" s="28"/>
    </row>
    <row r="26" spans="2:12" s="265" customFormat="1" ht="12" customHeight="1">
      <c r="B26" s="28"/>
      <c r="D26" s="264" t="s">
        <v>37</v>
      </c>
      <c r="I26" s="92"/>
      <c r="L26" s="28"/>
    </row>
    <row r="27" spans="2:12" s="6" customFormat="1" ht="63.75" customHeight="1">
      <c r="B27" s="95"/>
      <c r="E27" s="335" t="s">
        <v>94</v>
      </c>
      <c r="F27" s="335"/>
      <c r="G27" s="335"/>
      <c r="H27" s="335"/>
      <c r="I27" s="96"/>
      <c r="L27" s="95"/>
    </row>
    <row r="28" spans="2:12" s="265" customFormat="1" ht="6.95" customHeight="1">
      <c r="B28" s="28"/>
      <c r="I28" s="92"/>
      <c r="L28" s="28"/>
    </row>
    <row r="29" spans="2:12" s="265" customFormat="1" ht="6.95" customHeight="1">
      <c r="B29" s="28"/>
      <c r="D29" s="47"/>
      <c r="E29" s="47"/>
      <c r="F29" s="47"/>
      <c r="G29" s="47"/>
      <c r="H29" s="47"/>
      <c r="I29" s="97"/>
      <c r="J29" s="47"/>
      <c r="K29" s="47"/>
      <c r="L29" s="28"/>
    </row>
    <row r="30" spans="2:12" s="265" customFormat="1" ht="25.35" customHeight="1">
      <c r="B30" s="28"/>
      <c r="D30" s="98" t="s">
        <v>39</v>
      </c>
      <c r="I30" s="92"/>
      <c r="J30" s="99">
        <f>ROUND(J119, 2)</f>
        <v>0</v>
      </c>
      <c r="L30" s="28"/>
    </row>
    <row r="31" spans="2:12" s="265" customFormat="1" ht="6.95" customHeight="1">
      <c r="B31" s="28"/>
      <c r="D31" s="47"/>
      <c r="E31" s="47"/>
      <c r="F31" s="47"/>
      <c r="G31" s="47"/>
      <c r="H31" s="47"/>
      <c r="I31" s="97"/>
      <c r="J31" s="47"/>
      <c r="K31" s="47"/>
      <c r="L31" s="28"/>
    </row>
    <row r="32" spans="2:12" s="265" customFormat="1" ht="14.45" customHeight="1">
      <c r="B32" s="28"/>
      <c r="F32" s="100" t="s">
        <v>41</v>
      </c>
      <c r="I32" s="101" t="s">
        <v>40</v>
      </c>
      <c r="J32" s="100" t="s">
        <v>42</v>
      </c>
      <c r="L32" s="28"/>
    </row>
    <row r="33" spans="2:12" s="265" customFormat="1" ht="14.45" customHeight="1">
      <c r="B33" s="28"/>
      <c r="D33" s="102" t="s">
        <v>43</v>
      </c>
      <c r="E33" s="264" t="s">
        <v>44</v>
      </c>
      <c r="F33" s="103">
        <f>ROUND((SUM(BE119:BE162)),  2)</f>
        <v>0</v>
      </c>
      <c r="I33" s="104">
        <v>0.21</v>
      </c>
      <c r="J33" s="103">
        <f>ROUND(((SUM(BE119:BE162))*I33),  2)</f>
        <v>0</v>
      </c>
      <c r="L33" s="28"/>
    </row>
    <row r="34" spans="2:12" s="265" customFormat="1" ht="14.45" customHeight="1">
      <c r="B34" s="28"/>
      <c r="E34" s="264" t="s">
        <v>45</v>
      </c>
      <c r="F34" s="103">
        <f>ROUND((SUM(BF119:BF162)),  2)</f>
        <v>0</v>
      </c>
      <c r="I34" s="104">
        <v>0.15</v>
      </c>
      <c r="J34" s="103">
        <f>ROUND(((SUM(BF119:BF162))*I34),  2)</f>
        <v>0</v>
      </c>
      <c r="L34" s="28"/>
    </row>
    <row r="35" spans="2:12" s="265" customFormat="1" ht="14.45" hidden="1" customHeight="1">
      <c r="B35" s="28"/>
      <c r="E35" s="264" t="s">
        <v>46</v>
      </c>
      <c r="F35" s="103">
        <f>ROUND((SUM(BG119:BG162)),  2)</f>
        <v>0</v>
      </c>
      <c r="I35" s="104">
        <v>0.21</v>
      </c>
      <c r="J35" s="103">
        <f>0</f>
        <v>0</v>
      </c>
      <c r="L35" s="28"/>
    </row>
    <row r="36" spans="2:12" s="265" customFormat="1" ht="14.45" hidden="1" customHeight="1">
      <c r="B36" s="28"/>
      <c r="E36" s="264" t="s">
        <v>47</v>
      </c>
      <c r="F36" s="103">
        <f>ROUND((SUM(BH119:BH162)),  2)</f>
        <v>0</v>
      </c>
      <c r="I36" s="104">
        <v>0.15</v>
      </c>
      <c r="J36" s="103">
        <f>0</f>
        <v>0</v>
      </c>
      <c r="L36" s="28"/>
    </row>
    <row r="37" spans="2:12" s="265" customFormat="1" ht="14.45" hidden="1" customHeight="1">
      <c r="B37" s="28"/>
      <c r="E37" s="264" t="s">
        <v>48</v>
      </c>
      <c r="F37" s="103">
        <f>ROUND((SUM(BI119:BI162)),  2)</f>
        <v>0</v>
      </c>
      <c r="I37" s="104">
        <v>0</v>
      </c>
      <c r="J37" s="103">
        <f>0</f>
        <v>0</v>
      </c>
      <c r="L37" s="28"/>
    </row>
    <row r="38" spans="2:12" s="265" customFormat="1" ht="6.95" customHeight="1">
      <c r="B38" s="28"/>
      <c r="I38" s="92"/>
      <c r="L38" s="28"/>
    </row>
    <row r="39" spans="2:12" s="265" customFormat="1" ht="25.35" customHeight="1">
      <c r="B39" s="28"/>
      <c r="C39" s="105"/>
      <c r="D39" s="106" t="s">
        <v>49</v>
      </c>
      <c r="E39" s="107"/>
      <c r="F39" s="107"/>
      <c r="G39" s="108" t="s">
        <v>50</v>
      </c>
      <c r="H39" s="109" t="s">
        <v>51</v>
      </c>
      <c r="I39" s="110"/>
      <c r="J39" s="111">
        <f>SUM(J30:J37)</f>
        <v>0</v>
      </c>
      <c r="K39" s="112"/>
      <c r="L39" s="28"/>
    </row>
    <row r="40" spans="2:12" s="265" customFormat="1" ht="14.45" customHeight="1">
      <c r="B40" s="28"/>
      <c r="I40" s="92"/>
      <c r="L40" s="2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265" customFormat="1" ht="14.45" customHeight="1">
      <c r="B50" s="28"/>
      <c r="D50" s="113" t="s">
        <v>52</v>
      </c>
      <c r="E50" s="114"/>
      <c r="F50" s="114"/>
      <c r="G50" s="113" t="s">
        <v>53</v>
      </c>
      <c r="H50" s="114"/>
      <c r="I50" s="115"/>
      <c r="J50" s="114"/>
      <c r="K50" s="114"/>
      <c r="L50" s="28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265" customFormat="1" ht="12.75">
      <c r="B61" s="28"/>
      <c r="D61" s="116" t="s">
        <v>54</v>
      </c>
      <c r="E61" s="117"/>
      <c r="F61" s="118" t="s">
        <v>55</v>
      </c>
      <c r="G61" s="116" t="s">
        <v>54</v>
      </c>
      <c r="H61" s="117"/>
      <c r="I61" s="119"/>
      <c r="J61" s="120" t="s">
        <v>55</v>
      </c>
      <c r="K61" s="117"/>
      <c r="L61" s="28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265" customFormat="1" ht="12.75">
      <c r="B65" s="28"/>
      <c r="D65" s="113" t="s">
        <v>56</v>
      </c>
      <c r="E65" s="114"/>
      <c r="F65" s="114"/>
      <c r="G65" s="113" t="s">
        <v>57</v>
      </c>
      <c r="H65" s="114"/>
      <c r="I65" s="115"/>
      <c r="J65" s="114"/>
      <c r="K65" s="114"/>
      <c r="L65" s="28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265" customFormat="1" ht="12.75">
      <c r="B76" s="28"/>
      <c r="D76" s="116" t="s">
        <v>54</v>
      </c>
      <c r="E76" s="117"/>
      <c r="F76" s="118" t="s">
        <v>55</v>
      </c>
      <c r="G76" s="116" t="s">
        <v>54</v>
      </c>
      <c r="H76" s="117"/>
      <c r="I76" s="119"/>
      <c r="J76" s="120" t="s">
        <v>55</v>
      </c>
      <c r="K76" s="117"/>
      <c r="L76" s="28"/>
    </row>
    <row r="77" spans="2:12" s="265" customFormat="1" ht="14.45" customHeight="1">
      <c r="B77" s="121"/>
      <c r="C77" s="122"/>
      <c r="D77" s="122"/>
      <c r="E77" s="122"/>
      <c r="F77" s="122"/>
      <c r="G77" s="122"/>
      <c r="H77" s="122"/>
      <c r="I77" s="123"/>
      <c r="J77" s="122"/>
      <c r="K77" s="122"/>
      <c r="L77" s="28"/>
    </row>
    <row r="81" spans="2:47" s="265" customFormat="1" ht="6.95" customHeight="1">
      <c r="B81" s="124"/>
      <c r="C81" s="125"/>
      <c r="D81" s="125"/>
      <c r="E81" s="125"/>
      <c r="F81" s="125"/>
      <c r="G81" s="125"/>
      <c r="H81" s="125"/>
      <c r="I81" s="126"/>
      <c r="J81" s="125"/>
      <c r="K81" s="125"/>
      <c r="L81" s="28"/>
    </row>
    <row r="82" spans="2:47" s="265" customFormat="1" ht="24.95" customHeight="1">
      <c r="B82" s="26"/>
      <c r="C82" s="20" t="s">
        <v>95</v>
      </c>
      <c r="D82" s="262"/>
      <c r="E82" s="262"/>
      <c r="F82" s="262"/>
      <c r="G82" s="262"/>
      <c r="H82" s="262"/>
      <c r="I82" s="92"/>
      <c r="J82" s="262"/>
      <c r="K82" s="262"/>
      <c r="L82" s="28"/>
    </row>
    <row r="83" spans="2:47" s="265" customFormat="1" ht="6.95" customHeight="1">
      <c r="B83" s="26"/>
      <c r="C83" s="262"/>
      <c r="D83" s="262"/>
      <c r="E83" s="262"/>
      <c r="F83" s="262"/>
      <c r="G83" s="262"/>
      <c r="H83" s="262"/>
      <c r="I83" s="92"/>
      <c r="J83" s="262"/>
      <c r="K83" s="262"/>
      <c r="L83" s="28"/>
    </row>
    <row r="84" spans="2:47" s="265" customFormat="1" ht="12" customHeight="1">
      <c r="B84" s="26"/>
      <c r="C84" s="263" t="s">
        <v>16</v>
      </c>
      <c r="D84" s="262"/>
      <c r="E84" s="262"/>
      <c r="F84" s="262"/>
      <c r="G84" s="262"/>
      <c r="H84" s="262"/>
      <c r="I84" s="92"/>
      <c r="J84" s="262"/>
      <c r="K84" s="262"/>
      <c r="L84" s="28"/>
    </row>
    <row r="85" spans="2:47" s="265" customFormat="1" ht="16.5" customHeight="1">
      <c r="B85" s="26"/>
      <c r="C85" s="262"/>
      <c r="D85" s="262"/>
      <c r="E85" s="330" t="str">
        <f>E7</f>
        <v>Metuje, Náchod, odstranění nánosů, ř.km 35,920 - 36,470</v>
      </c>
      <c r="F85" s="331"/>
      <c r="G85" s="331"/>
      <c r="H85" s="331"/>
      <c r="I85" s="92"/>
      <c r="J85" s="262"/>
      <c r="K85" s="262"/>
      <c r="L85" s="28"/>
    </row>
    <row r="86" spans="2:47" s="265" customFormat="1" ht="12" customHeight="1">
      <c r="B86" s="26"/>
      <c r="C86" s="263" t="s">
        <v>92</v>
      </c>
      <c r="D86" s="262"/>
      <c r="E86" s="262"/>
      <c r="F86" s="262"/>
      <c r="G86" s="262"/>
      <c r="H86" s="262"/>
      <c r="I86" s="92"/>
      <c r="J86" s="262"/>
      <c r="K86" s="262"/>
      <c r="L86" s="28"/>
    </row>
    <row r="87" spans="2:47" s="265" customFormat="1" ht="16.5" customHeight="1">
      <c r="B87" s="26"/>
      <c r="C87" s="262"/>
      <c r="D87" s="262"/>
      <c r="E87" s="307" t="str">
        <f>E9</f>
        <v>1 - SO 01 Odtěžení sedimentů</v>
      </c>
      <c r="F87" s="329"/>
      <c r="G87" s="329"/>
      <c r="H87" s="329"/>
      <c r="I87" s="92"/>
      <c r="J87" s="262"/>
      <c r="K87" s="262"/>
      <c r="L87" s="28"/>
    </row>
    <row r="88" spans="2:47" s="265" customFormat="1" ht="6.95" customHeight="1">
      <c r="B88" s="26"/>
      <c r="C88" s="262"/>
      <c r="D88" s="262"/>
      <c r="E88" s="262"/>
      <c r="F88" s="262"/>
      <c r="G88" s="262"/>
      <c r="H88" s="262"/>
      <c r="I88" s="92"/>
      <c r="J88" s="262"/>
      <c r="K88" s="262"/>
      <c r="L88" s="28"/>
    </row>
    <row r="89" spans="2:47" s="265" customFormat="1" ht="12" customHeight="1">
      <c r="B89" s="26"/>
      <c r="C89" s="263" t="s">
        <v>22</v>
      </c>
      <c r="D89" s="262"/>
      <c r="E89" s="262"/>
      <c r="F89" s="259" t="str">
        <f>F12</f>
        <v>Náchod</v>
      </c>
      <c r="G89" s="262"/>
      <c r="H89" s="262"/>
      <c r="I89" s="93" t="s">
        <v>24</v>
      </c>
      <c r="J89" s="257" t="str">
        <f>IF(J12="","",J12)</f>
        <v>5.10.2017</v>
      </c>
      <c r="K89" s="262"/>
      <c r="L89" s="28"/>
    </row>
    <row r="90" spans="2:47" s="265" customFormat="1" ht="6.95" customHeight="1">
      <c r="B90" s="26"/>
      <c r="C90" s="262"/>
      <c r="D90" s="262"/>
      <c r="E90" s="262"/>
      <c r="F90" s="262"/>
      <c r="G90" s="262"/>
      <c r="H90" s="262"/>
      <c r="I90" s="92"/>
      <c r="J90" s="262"/>
      <c r="K90" s="262"/>
      <c r="L90" s="28"/>
    </row>
    <row r="91" spans="2:47" s="265" customFormat="1" ht="58.15" customHeight="1">
      <c r="B91" s="26"/>
      <c r="C91" s="263" t="s">
        <v>26</v>
      </c>
      <c r="D91" s="262"/>
      <c r="E91" s="262"/>
      <c r="F91" s="259" t="str">
        <f>E15</f>
        <v>Povodí Labe,státní podnik,Víta Nejedlého 951,HK3</v>
      </c>
      <c r="G91" s="262"/>
      <c r="H91" s="262"/>
      <c r="I91" s="93" t="s">
        <v>32</v>
      </c>
      <c r="J91" s="261" t="str">
        <f>E21</f>
        <v>Multiaqua s.r.o.,Vaverkova 1343,Gradec Králové 2</v>
      </c>
      <c r="K91" s="262"/>
      <c r="L91" s="28"/>
    </row>
    <row r="92" spans="2:47" s="265" customFormat="1" ht="15.2" customHeight="1">
      <c r="B92" s="26"/>
      <c r="C92" s="263" t="s">
        <v>30</v>
      </c>
      <c r="D92" s="262"/>
      <c r="E92" s="262"/>
      <c r="F92" s="259" t="str">
        <f>IF(E18="","",E18)</f>
        <v>Vyplň údaj</v>
      </c>
      <c r="G92" s="262"/>
      <c r="H92" s="262"/>
      <c r="I92" s="93" t="s">
        <v>35</v>
      </c>
      <c r="J92" s="261" t="str">
        <f>E24</f>
        <v>Ing. Pavel Romášek</v>
      </c>
      <c r="K92" s="262"/>
      <c r="L92" s="28"/>
    </row>
    <row r="93" spans="2:47" s="265" customFormat="1" ht="10.35" customHeight="1">
      <c r="B93" s="26"/>
      <c r="C93" s="262"/>
      <c r="D93" s="262"/>
      <c r="E93" s="262"/>
      <c r="F93" s="262"/>
      <c r="G93" s="262"/>
      <c r="H93" s="262"/>
      <c r="I93" s="92"/>
      <c r="J93" s="262"/>
      <c r="K93" s="262"/>
      <c r="L93" s="28"/>
    </row>
    <row r="94" spans="2:47" s="265" customFormat="1" ht="29.25" customHeight="1">
      <c r="B94" s="26"/>
      <c r="C94" s="127" t="s">
        <v>96</v>
      </c>
      <c r="D94" s="128"/>
      <c r="E94" s="128"/>
      <c r="F94" s="128"/>
      <c r="G94" s="128"/>
      <c r="H94" s="128"/>
      <c r="I94" s="129"/>
      <c r="J94" s="130" t="s">
        <v>97</v>
      </c>
      <c r="K94" s="128"/>
      <c r="L94" s="28"/>
    </row>
    <row r="95" spans="2:47" s="265" customFormat="1" ht="10.35" customHeight="1">
      <c r="B95" s="26"/>
      <c r="C95" s="262"/>
      <c r="D95" s="262"/>
      <c r="E95" s="262"/>
      <c r="F95" s="262"/>
      <c r="G95" s="262"/>
      <c r="H95" s="262"/>
      <c r="I95" s="92"/>
      <c r="J95" s="262"/>
      <c r="K95" s="262"/>
      <c r="L95" s="28"/>
    </row>
    <row r="96" spans="2:47" s="265" customFormat="1" ht="22.9" customHeight="1">
      <c r="B96" s="26"/>
      <c r="C96" s="131" t="s">
        <v>98</v>
      </c>
      <c r="D96" s="262"/>
      <c r="E96" s="262"/>
      <c r="F96" s="262"/>
      <c r="G96" s="262"/>
      <c r="H96" s="262"/>
      <c r="I96" s="92"/>
      <c r="J96" s="256">
        <f>J119</f>
        <v>0</v>
      </c>
      <c r="K96" s="262"/>
      <c r="L96" s="28"/>
      <c r="AU96" s="15" t="s">
        <v>99</v>
      </c>
    </row>
    <row r="97" spans="2:12" s="7" customFormat="1" ht="24.95" customHeight="1">
      <c r="B97" s="132"/>
      <c r="C97" s="133"/>
      <c r="D97" s="134" t="s">
        <v>100</v>
      </c>
      <c r="E97" s="135"/>
      <c r="F97" s="135"/>
      <c r="G97" s="135"/>
      <c r="H97" s="135"/>
      <c r="I97" s="136"/>
      <c r="J97" s="137">
        <f>J120</f>
        <v>0</v>
      </c>
      <c r="K97" s="133"/>
      <c r="L97" s="138"/>
    </row>
    <row r="98" spans="2:12" s="8" customFormat="1" ht="19.899999999999999" customHeight="1">
      <c r="B98" s="139"/>
      <c r="C98" s="140"/>
      <c r="D98" s="141" t="s">
        <v>101</v>
      </c>
      <c r="E98" s="142"/>
      <c r="F98" s="142"/>
      <c r="G98" s="142"/>
      <c r="H98" s="142"/>
      <c r="I98" s="143"/>
      <c r="J98" s="144">
        <f>J121</f>
        <v>0</v>
      </c>
      <c r="K98" s="140"/>
      <c r="L98" s="145"/>
    </row>
    <row r="99" spans="2:12" s="8" customFormat="1" ht="19.899999999999999" customHeight="1">
      <c r="B99" s="139"/>
      <c r="C99" s="140"/>
      <c r="D99" s="141" t="s">
        <v>102</v>
      </c>
      <c r="E99" s="142"/>
      <c r="F99" s="142"/>
      <c r="G99" s="142"/>
      <c r="H99" s="142"/>
      <c r="I99" s="143"/>
      <c r="J99" s="144">
        <f>J160</f>
        <v>0</v>
      </c>
      <c r="K99" s="140"/>
      <c r="L99" s="145"/>
    </row>
    <row r="100" spans="2:12" s="265" customFormat="1" ht="21.75" customHeight="1">
      <c r="B100" s="26"/>
      <c r="C100" s="262"/>
      <c r="D100" s="262"/>
      <c r="E100" s="262"/>
      <c r="F100" s="262"/>
      <c r="G100" s="262"/>
      <c r="H100" s="262"/>
      <c r="I100" s="92"/>
      <c r="J100" s="262"/>
      <c r="K100" s="262"/>
      <c r="L100" s="28"/>
    </row>
    <row r="101" spans="2:12" s="265" customFormat="1" ht="6.95" customHeight="1">
      <c r="B101" s="37"/>
      <c r="C101" s="38"/>
      <c r="D101" s="38"/>
      <c r="E101" s="38"/>
      <c r="F101" s="38"/>
      <c r="G101" s="38"/>
      <c r="H101" s="38"/>
      <c r="I101" s="123"/>
      <c r="J101" s="38"/>
      <c r="K101" s="38"/>
      <c r="L101" s="28"/>
    </row>
    <row r="105" spans="2:12" s="265" customFormat="1" ht="6.95" customHeight="1">
      <c r="B105" s="39"/>
      <c r="C105" s="40"/>
      <c r="D105" s="40"/>
      <c r="E105" s="40"/>
      <c r="F105" s="40"/>
      <c r="G105" s="40"/>
      <c r="H105" s="40"/>
      <c r="I105" s="126"/>
      <c r="J105" s="40"/>
      <c r="K105" s="40"/>
      <c r="L105" s="28"/>
    </row>
    <row r="106" spans="2:12" s="265" customFormat="1" ht="24.95" customHeight="1">
      <c r="B106" s="26"/>
      <c r="C106" s="20" t="s">
        <v>103</v>
      </c>
      <c r="D106" s="262"/>
      <c r="E106" s="262"/>
      <c r="F106" s="262"/>
      <c r="G106" s="262"/>
      <c r="H106" s="262"/>
      <c r="I106" s="92"/>
      <c r="J106" s="262"/>
      <c r="K106" s="262"/>
      <c r="L106" s="28"/>
    </row>
    <row r="107" spans="2:12" s="265" customFormat="1" ht="6.95" customHeight="1">
      <c r="B107" s="26"/>
      <c r="C107" s="262"/>
      <c r="D107" s="262"/>
      <c r="E107" s="262"/>
      <c r="F107" s="262"/>
      <c r="G107" s="262"/>
      <c r="H107" s="262"/>
      <c r="I107" s="92"/>
      <c r="J107" s="262"/>
      <c r="K107" s="262"/>
      <c r="L107" s="28"/>
    </row>
    <row r="108" spans="2:12" s="265" customFormat="1" ht="12" customHeight="1">
      <c r="B108" s="26"/>
      <c r="C108" s="263" t="s">
        <v>16</v>
      </c>
      <c r="D108" s="262"/>
      <c r="E108" s="262"/>
      <c r="F108" s="262"/>
      <c r="G108" s="262"/>
      <c r="H108" s="262"/>
      <c r="I108" s="92"/>
      <c r="J108" s="262"/>
      <c r="K108" s="262"/>
      <c r="L108" s="28"/>
    </row>
    <row r="109" spans="2:12" s="265" customFormat="1" ht="16.5" customHeight="1">
      <c r="B109" s="26"/>
      <c r="C109" s="262"/>
      <c r="D109" s="262"/>
      <c r="E109" s="330" t="str">
        <f>E7</f>
        <v>Metuje, Náchod, odstranění nánosů, ř.km 35,920 - 36,470</v>
      </c>
      <c r="F109" s="331"/>
      <c r="G109" s="331"/>
      <c r="H109" s="331"/>
      <c r="I109" s="92"/>
      <c r="J109" s="262"/>
      <c r="K109" s="262"/>
      <c r="L109" s="28"/>
    </row>
    <row r="110" spans="2:12" s="265" customFormat="1" ht="12" customHeight="1">
      <c r="B110" s="26"/>
      <c r="C110" s="263" t="s">
        <v>92</v>
      </c>
      <c r="D110" s="262"/>
      <c r="E110" s="262"/>
      <c r="F110" s="262"/>
      <c r="G110" s="262"/>
      <c r="H110" s="262"/>
      <c r="I110" s="92"/>
      <c r="J110" s="262"/>
      <c r="K110" s="262"/>
      <c r="L110" s="28"/>
    </row>
    <row r="111" spans="2:12" s="265" customFormat="1" ht="16.5" customHeight="1">
      <c r="B111" s="26"/>
      <c r="C111" s="262"/>
      <c r="D111" s="262"/>
      <c r="E111" s="307" t="str">
        <f>E9</f>
        <v>1 - SO 01 Odtěžení sedimentů</v>
      </c>
      <c r="F111" s="329"/>
      <c r="G111" s="329"/>
      <c r="H111" s="329"/>
      <c r="I111" s="92"/>
      <c r="J111" s="262"/>
      <c r="K111" s="262"/>
      <c r="L111" s="28"/>
    </row>
    <row r="112" spans="2:12" s="265" customFormat="1" ht="6.95" customHeight="1">
      <c r="B112" s="26"/>
      <c r="C112" s="262"/>
      <c r="D112" s="262"/>
      <c r="E112" s="262"/>
      <c r="F112" s="262"/>
      <c r="G112" s="262"/>
      <c r="H112" s="262"/>
      <c r="I112" s="92"/>
      <c r="J112" s="262"/>
      <c r="K112" s="262"/>
      <c r="L112" s="28"/>
    </row>
    <row r="113" spans="2:65" s="265" customFormat="1" ht="12" customHeight="1">
      <c r="B113" s="26"/>
      <c r="C113" s="263" t="s">
        <v>22</v>
      </c>
      <c r="D113" s="262"/>
      <c r="E113" s="262"/>
      <c r="F113" s="259" t="str">
        <f>F12</f>
        <v>Náchod</v>
      </c>
      <c r="G113" s="262"/>
      <c r="H113" s="262"/>
      <c r="I113" s="93" t="s">
        <v>24</v>
      </c>
      <c r="J113" s="257" t="str">
        <f>IF(J12="","",J12)</f>
        <v>5.10.2017</v>
      </c>
      <c r="K113" s="262"/>
      <c r="L113" s="28"/>
    </row>
    <row r="114" spans="2:65" s="265" customFormat="1" ht="6.95" customHeight="1">
      <c r="B114" s="26"/>
      <c r="C114" s="262"/>
      <c r="D114" s="262"/>
      <c r="E114" s="262"/>
      <c r="F114" s="262"/>
      <c r="G114" s="262"/>
      <c r="H114" s="262"/>
      <c r="I114" s="92"/>
      <c r="J114" s="262"/>
      <c r="K114" s="262"/>
      <c r="L114" s="28"/>
    </row>
    <row r="115" spans="2:65" s="265" customFormat="1" ht="58.15" customHeight="1">
      <c r="B115" s="26"/>
      <c r="C115" s="263" t="s">
        <v>26</v>
      </c>
      <c r="D115" s="262"/>
      <c r="E115" s="262"/>
      <c r="F115" s="259" t="str">
        <f>E15</f>
        <v>Povodí Labe,státní podnik,Víta Nejedlého 951,HK3</v>
      </c>
      <c r="G115" s="262"/>
      <c r="H115" s="262"/>
      <c r="I115" s="93" t="s">
        <v>32</v>
      </c>
      <c r="J115" s="261" t="str">
        <f>E21</f>
        <v>Multiaqua s.r.o.,Vaverkova 1343,Gradec Králové 2</v>
      </c>
      <c r="K115" s="262"/>
      <c r="L115" s="28"/>
    </row>
    <row r="116" spans="2:65" s="265" customFormat="1" ht="15.2" customHeight="1">
      <c r="B116" s="26"/>
      <c r="C116" s="263" t="s">
        <v>30</v>
      </c>
      <c r="D116" s="262"/>
      <c r="E116" s="262"/>
      <c r="F116" s="259" t="str">
        <f>IF(E18="","",E18)</f>
        <v>Vyplň údaj</v>
      </c>
      <c r="G116" s="262"/>
      <c r="H116" s="262"/>
      <c r="I116" s="93" t="s">
        <v>35</v>
      </c>
      <c r="J116" s="261" t="str">
        <f>E24</f>
        <v>Ing. Pavel Romášek</v>
      </c>
      <c r="K116" s="262"/>
      <c r="L116" s="28"/>
    </row>
    <row r="117" spans="2:65" s="265" customFormat="1" ht="10.35" customHeight="1">
      <c r="B117" s="26"/>
      <c r="C117" s="262"/>
      <c r="D117" s="262"/>
      <c r="E117" s="262"/>
      <c r="F117" s="262"/>
      <c r="G117" s="262"/>
      <c r="H117" s="262"/>
      <c r="I117" s="92"/>
      <c r="J117" s="262"/>
      <c r="K117" s="262"/>
      <c r="L117" s="28"/>
    </row>
    <row r="118" spans="2:65" s="9" customFormat="1" ht="29.25" customHeight="1">
      <c r="B118" s="146"/>
      <c r="C118" s="147" t="s">
        <v>104</v>
      </c>
      <c r="D118" s="148" t="s">
        <v>64</v>
      </c>
      <c r="E118" s="148" t="s">
        <v>60</v>
      </c>
      <c r="F118" s="148" t="s">
        <v>61</v>
      </c>
      <c r="G118" s="148" t="s">
        <v>105</v>
      </c>
      <c r="H118" s="148" t="s">
        <v>106</v>
      </c>
      <c r="I118" s="149" t="s">
        <v>107</v>
      </c>
      <c r="J118" s="148" t="s">
        <v>97</v>
      </c>
      <c r="K118" s="150" t="s">
        <v>108</v>
      </c>
      <c r="L118" s="151"/>
      <c r="M118" s="55" t="s">
        <v>1</v>
      </c>
      <c r="N118" s="56" t="s">
        <v>43</v>
      </c>
      <c r="O118" s="56" t="s">
        <v>109</v>
      </c>
      <c r="P118" s="56" t="s">
        <v>110</v>
      </c>
      <c r="Q118" s="56" t="s">
        <v>111</v>
      </c>
      <c r="R118" s="56" t="s">
        <v>112</v>
      </c>
      <c r="S118" s="56" t="s">
        <v>113</v>
      </c>
      <c r="T118" s="57" t="s">
        <v>114</v>
      </c>
    </row>
    <row r="119" spans="2:65" s="265" customFormat="1" ht="22.9" customHeight="1">
      <c r="B119" s="26"/>
      <c r="C119" s="62" t="s">
        <v>115</v>
      </c>
      <c r="D119" s="262"/>
      <c r="E119" s="262"/>
      <c r="F119" s="262"/>
      <c r="G119" s="262"/>
      <c r="H119" s="262"/>
      <c r="I119" s="92"/>
      <c r="J119" s="152">
        <f>BK119</f>
        <v>0</v>
      </c>
      <c r="K119" s="262"/>
      <c r="L119" s="28"/>
      <c r="M119" s="58"/>
      <c r="N119" s="59"/>
      <c r="O119" s="59"/>
      <c r="P119" s="153">
        <f>P120</f>
        <v>0</v>
      </c>
      <c r="Q119" s="59"/>
      <c r="R119" s="153">
        <f>R120</f>
        <v>4.9562000000000002E-2</v>
      </c>
      <c r="S119" s="59"/>
      <c r="T119" s="154">
        <f>T120</f>
        <v>0</v>
      </c>
      <c r="AT119" s="15" t="s">
        <v>78</v>
      </c>
      <c r="AU119" s="15" t="s">
        <v>99</v>
      </c>
      <c r="BK119" s="155">
        <f>BK120</f>
        <v>0</v>
      </c>
    </row>
    <row r="120" spans="2:65" s="10" customFormat="1" ht="25.9" customHeight="1">
      <c r="B120" s="156"/>
      <c r="C120" s="157"/>
      <c r="D120" s="158" t="s">
        <v>78</v>
      </c>
      <c r="E120" s="159" t="s">
        <v>116</v>
      </c>
      <c r="F120" s="159" t="s">
        <v>117</v>
      </c>
      <c r="G120" s="157"/>
      <c r="H120" s="157"/>
      <c r="I120" s="160"/>
      <c r="J120" s="161">
        <f>BK120</f>
        <v>0</v>
      </c>
      <c r="K120" s="157"/>
      <c r="L120" s="162"/>
      <c r="M120" s="163"/>
      <c r="N120" s="164"/>
      <c r="O120" s="164"/>
      <c r="P120" s="165">
        <f>P121+P160</f>
        <v>0</v>
      </c>
      <c r="Q120" s="164"/>
      <c r="R120" s="165">
        <f>R121+R160</f>
        <v>4.9562000000000002E-2</v>
      </c>
      <c r="S120" s="164"/>
      <c r="T120" s="166">
        <f>T121+T160</f>
        <v>0</v>
      </c>
      <c r="AR120" s="167" t="s">
        <v>84</v>
      </c>
      <c r="AT120" s="168" t="s">
        <v>78</v>
      </c>
      <c r="AU120" s="168" t="s">
        <v>79</v>
      </c>
      <c r="AY120" s="167" t="s">
        <v>118</v>
      </c>
      <c r="BK120" s="169">
        <f>BK121+BK160</f>
        <v>0</v>
      </c>
    </row>
    <row r="121" spans="2:65" s="10" customFormat="1" ht="22.9" customHeight="1">
      <c r="B121" s="156"/>
      <c r="C121" s="157"/>
      <c r="D121" s="158" t="s">
        <v>78</v>
      </c>
      <c r="E121" s="170" t="s">
        <v>84</v>
      </c>
      <c r="F121" s="170" t="s">
        <v>119</v>
      </c>
      <c r="G121" s="157"/>
      <c r="H121" s="157"/>
      <c r="I121" s="160"/>
      <c r="J121" s="171">
        <f>BK121</f>
        <v>0</v>
      </c>
      <c r="K121" s="157"/>
      <c r="L121" s="162"/>
      <c r="M121" s="163"/>
      <c r="N121" s="164"/>
      <c r="O121" s="164"/>
      <c r="P121" s="165">
        <f>SUM(P122:P159)</f>
        <v>0</v>
      </c>
      <c r="Q121" s="164"/>
      <c r="R121" s="165">
        <f>SUM(R122:R159)</f>
        <v>4.9562000000000002E-2</v>
      </c>
      <c r="S121" s="164"/>
      <c r="T121" s="166">
        <f>SUM(T122:T159)</f>
        <v>0</v>
      </c>
      <c r="AR121" s="167" t="s">
        <v>84</v>
      </c>
      <c r="AT121" s="168" t="s">
        <v>78</v>
      </c>
      <c r="AU121" s="168" t="s">
        <v>84</v>
      </c>
      <c r="AY121" s="167" t="s">
        <v>118</v>
      </c>
      <c r="BK121" s="169">
        <f>SUM(BK122:BK159)</f>
        <v>0</v>
      </c>
    </row>
    <row r="122" spans="2:65" s="265" customFormat="1" ht="24" customHeight="1">
      <c r="B122" s="26"/>
      <c r="C122" s="172" t="s">
        <v>84</v>
      </c>
      <c r="D122" s="172" t="s">
        <v>120</v>
      </c>
      <c r="E122" s="173" t="s">
        <v>121</v>
      </c>
      <c r="F122" s="174" t="s">
        <v>122</v>
      </c>
      <c r="G122" s="175" t="s">
        <v>123</v>
      </c>
      <c r="H122" s="176">
        <v>0.63600000000000001</v>
      </c>
      <c r="I122" s="177"/>
      <c r="J122" s="178">
        <f>ROUND(I122*H122,2)</f>
        <v>0</v>
      </c>
      <c r="K122" s="174" t="s">
        <v>124</v>
      </c>
      <c r="L122" s="28"/>
      <c r="M122" s="179" t="s">
        <v>1</v>
      </c>
      <c r="N122" s="180" t="s">
        <v>44</v>
      </c>
      <c r="O122" s="51"/>
      <c r="P122" s="181">
        <f>O122*H122</f>
        <v>0</v>
      </c>
      <c r="Q122" s="181">
        <v>0</v>
      </c>
      <c r="R122" s="181">
        <f>Q122*H122</f>
        <v>0</v>
      </c>
      <c r="S122" s="181">
        <v>0</v>
      </c>
      <c r="T122" s="182">
        <f>S122*H122</f>
        <v>0</v>
      </c>
      <c r="AR122" s="183" t="s">
        <v>125</v>
      </c>
      <c r="AT122" s="183" t="s">
        <v>120</v>
      </c>
      <c r="AU122" s="183" t="s">
        <v>88</v>
      </c>
      <c r="AY122" s="15" t="s">
        <v>118</v>
      </c>
      <c r="BE122" s="184">
        <f>IF(N122="základní",J122,0)</f>
        <v>0</v>
      </c>
      <c r="BF122" s="184">
        <f>IF(N122="snížená",J122,0)</f>
        <v>0</v>
      </c>
      <c r="BG122" s="184">
        <f>IF(N122="zákl. přenesená",J122,0)</f>
        <v>0</v>
      </c>
      <c r="BH122" s="184">
        <f>IF(N122="sníž. přenesená",J122,0)</f>
        <v>0</v>
      </c>
      <c r="BI122" s="184">
        <f>IF(N122="nulová",J122,0)</f>
        <v>0</v>
      </c>
      <c r="BJ122" s="15" t="s">
        <v>84</v>
      </c>
      <c r="BK122" s="184">
        <f>ROUND(I122*H122,2)</f>
        <v>0</v>
      </c>
      <c r="BL122" s="15" t="s">
        <v>125</v>
      </c>
      <c r="BM122" s="183" t="s">
        <v>126</v>
      </c>
    </row>
    <row r="123" spans="2:65" s="265" customFormat="1" ht="19.5">
      <c r="B123" s="26"/>
      <c r="C123" s="262"/>
      <c r="D123" s="185" t="s">
        <v>127</v>
      </c>
      <c r="E123" s="262"/>
      <c r="F123" s="186" t="s">
        <v>128</v>
      </c>
      <c r="G123" s="262"/>
      <c r="H123" s="262"/>
      <c r="I123" s="92">
        <v>1</v>
      </c>
      <c r="J123" s="262"/>
      <c r="K123" s="262"/>
      <c r="L123" s="28"/>
      <c r="M123" s="187"/>
      <c r="N123" s="51"/>
      <c r="O123" s="51"/>
      <c r="P123" s="51"/>
      <c r="Q123" s="51"/>
      <c r="R123" s="51"/>
      <c r="S123" s="51"/>
      <c r="T123" s="52"/>
      <c r="AT123" s="15" t="s">
        <v>127</v>
      </c>
      <c r="AU123" s="15" t="s">
        <v>88</v>
      </c>
    </row>
    <row r="124" spans="2:65" s="11" customFormat="1">
      <c r="B124" s="188"/>
      <c r="C124" s="189"/>
      <c r="D124" s="185" t="s">
        <v>129</v>
      </c>
      <c r="E124" s="190" t="s">
        <v>1</v>
      </c>
      <c r="F124" s="191" t="s">
        <v>130</v>
      </c>
      <c r="G124" s="189"/>
      <c r="H124" s="192">
        <v>0.63600000000000001</v>
      </c>
      <c r="I124" s="193"/>
      <c r="J124" s="189"/>
      <c r="K124" s="189"/>
      <c r="L124" s="194"/>
      <c r="M124" s="195"/>
      <c r="N124" s="196"/>
      <c r="O124" s="196"/>
      <c r="P124" s="196"/>
      <c r="Q124" s="196"/>
      <c r="R124" s="196"/>
      <c r="S124" s="196"/>
      <c r="T124" s="197"/>
      <c r="AT124" s="198" t="s">
        <v>129</v>
      </c>
      <c r="AU124" s="198" t="s">
        <v>88</v>
      </c>
      <c r="AV124" s="11" t="s">
        <v>88</v>
      </c>
      <c r="AW124" s="11" t="s">
        <v>34</v>
      </c>
      <c r="AX124" s="11" t="s">
        <v>84</v>
      </c>
      <c r="AY124" s="198" t="s">
        <v>118</v>
      </c>
    </row>
    <row r="125" spans="2:65" s="265" customFormat="1" ht="24" customHeight="1">
      <c r="B125" s="26"/>
      <c r="C125" s="172" t="s">
        <v>88</v>
      </c>
      <c r="D125" s="172" t="s">
        <v>120</v>
      </c>
      <c r="E125" s="173" t="s">
        <v>131</v>
      </c>
      <c r="F125" s="174" t="s">
        <v>132</v>
      </c>
      <c r="G125" s="175" t="s">
        <v>133</v>
      </c>
      <c r="H125" s="176">
        <v>281</v>
      </c>
      <c r="I125" s="177"/>
      <c r="J125" s="178">
        <f>ROUND(I125*H125,2)</f>
        <v>0</v>
      </c>
      <c r="K125" s="174" t="s">
        <v>124</v>
      </c>
      <c r="L125" s="28"/>
      <c r="M125" s="179" t="s">
        <v>1</v>
      </c>
      <c r="N125" s="180" t="s">
        <v>44</v>
      </c>
      <c r="O125" s="51"/>
      <c r="P125" s="181">
        <f>O125*H125</f>
        <v>0</v>
      </c>
      <c r="Q125" s="181">
        <v>0</v>
      </c>
      <c r="R125" s="181">
        <f>Q125*H125</f>
        <v>0</v>
      </c>
      <c r="S125" s="181">
        <v>0</v>
      </c>
      <c r="T125" s="182">
        <f>S125*H125</f>
        <v>0</v>
      </c>
      <c r="AR125" s="183" t="s">
        <v>125</v>
      </c>
      <c r="AT125" s="183" t="s">
        <v>120</v>
      </c>
      <c r="AU125" s="183" t="s">
        <v>88</v>
      </c>
      <c r="AY125" s="15" t="s">
        <v>118</v>
      </c>
      <c r="BE125" s="184">
        <f>IF(N125="základní",J125,0)</f>
        <v>0</v>
      </c>
      <c r="BF125" s="184">
        <f>IF(N125="snížená",J125,0)</f>
        <v>0</v>
      </c>
      <c r="BG125" s="184">
        <f>IF(N125="zákl. přenesená",J125,0)</f>
        <v>0</v>
      </c>
      <c r="BH125" s="184">
        <f>IF(N125="sníž. přenesená",J125,0)</f>
        <v>0</v>
      </c>
      <c r="BI125" s="184">
        <f>IF(N125="nulová",J125,0)</f>
        <v>0</v>
      </c>
      <c r="BJ125" s="15" t="s">
        <v>84</v>
      </c>
      <c r="BK125" s="184">
        <f>ROUND(I125*H125,2)</f>
        <v>0</v>
      </c>
      <c r="BL125" s="15" t="s">
        <v>125</v>
      </c>
      <c r="BM125" s="183" t="s">
        <v>134</v>
      </c>
    </row>
    <row r="126" spans="2:65" s="265" customFormat="1" ht="19.5">
      <c r="B126" s="26"/>
      <c r="C126" s="262"/>
      <c r="D126" s="185" t="s">
        <v>127</v>
      </c>
      <c r="E126" s="262"/>
      <c r="F126" s="186" t="s">
        <v>135</v>
      </c>
      <c r="G126" s="262"/>
      <c r="H126" s="262"/>
      <c r="I126" s="92"/>
      <c r="J126" s="262"/>
      <c r="K126" s="262"/>
      <c r="L126" s="28"/>
      <c r="M126" s="187"/>
      <c r="N126" s="51"/>
      <c r="O126" s="51"/>
      <c r="P126" s="51"/>
      <c r="Q126" s="51"/>
      <c r="R126" s="51"/>
      <c r="S126" s="51"/>
      <c r="T126" s="52"/>
      <c r="AT126" s="15" t="s">
        <v>127</v>
      </c>
      <c r="AU126" s="15" t="s">
        <v>88</v>
      </c>
    </row>
    <row r="127" spans="2:65" s="11" customFormat="1">
      <c r="B127" s="188"/>
      <c r="C127" s="189"/>
      <c r="D127" s="185" t="s">
        <v>129</v>
      </c>
      <c r="E127" s="190" t="s">
        <v>1</v>
      </c>
      <c r="F127" s="191" t="s">
        <v>136</v>
      </c>
      <c r="G127" s="189"/>
      <c r="H127" s="192">
        <v>281</v>
      </c>
      <c r="I127" s="193"/>
      <c r="J127" s="189"/>
      <c r="K127" s="189"/>
      <c r="L127" s="194"/>
      <c r="M127" s="195"/>
      <c r="N127" s="196"/>
      <c r="O127" s="196"/>
      <c r="P127" s="196"/>
      <c r="Q127" s="196"/>
      <c r="R127" s="196"/>
      <c r="S127" s="196"/>
      <c r="T127" s="197"/>
      <c r="AT127" s="198" t="s">
        <v>129</v>
      </c>
      <c r="AU127" s="198" t="s">
        <v>88</v>
      </c>
      <c r="AV127" s="11" t="s">
        <v>88</v>
      </c>
      <c r="AW127" s="11" t="s">
        <v>34</v>
      </c>
      <c r="AX127" s="11" t="s">
        <v>84</v>
      </c>
      <c r="AY127" s="198" t="s">
        <v>118</v>
      </c>
    </row>
    <row r="128" spans="2:65" s="265" customFormat="1" ht="24" customHeight="1">
      <c r="B128" s="26"/>
      <c r="C128" s="172" t="s">
        <v>137</v>
      </c>
      <c r="D128" s="172" t="s">
        <v>120</v>
      </c>
      <c r="E128" s="173" t="s">
        <v>138</v>
      </c>
      <c r="F128" s="174" t="s">
        <v>139</v>
      </c>
      <c r="G128" s="175" t="s">
        <v>140</v>
      </c>
      <c r="H128" s="176">
        <v>4.2149999999999999</v>
      </c>
      <c r="I128" s="177"/>
      <c r="J128" s="178">
        <f>ROUND(I128*H128,2)</f>
        <v>0</v>
      </c>
      <c r="K128" s="174" t="s">
        <v>124</v>
      </c>
      <c r="L128" s="28"/>
      <c r="M128" s="179" t="s">
        <v>1</v>
      </c>
      <c r="N128" s="180" t="s">
        <v>44</v>
      </c>
      <c r="O128" s="51"/>
      <c r="P128" s="181">
        <f>O128*H128</f>
        <v>0</v>
      </c>
      <c r="Q128" s="181">
        <v>0</v>
      </c>
      <c r="R128" s="181">
        <f>Q128*H128</f>
        <v>0</v>
      </c>
      <c r="S128" s="181">
        <v>0</v>
      </c>
      <c r="T128" s="182">
        <f>S128*H128</f>
        <v>0</v>
      </c>
      <c r="AR128" s="183" t="s">
        <v>125</v>
      </c>
      <c r="AT128" s="183" t="s">
        <v>120</v>
      </c>
      <c r="AU128" s="183" t="s">
        <v>88</v>
      </c>
      <c r="AY128" s="15" t="s">
        <v>118</v>
      </c>
      <c r="BE128" s="184">
        <f>IF(N128="základní",J128,0)</f>
        <v>0</v>
      </c>
      <c r="BF128" s="184">
        <f>IF(N128="snížená",J128,0)</f>
        <v>0</v>
      </c>
      <c r="BG128" s="184">
        <f>IF(N128="zákl. přenesená",J128,0)</f>
        <v>0</v>
      </c>
      <c r="BH128" s="184">
        <f>IF(N128="sníž. přenesená",J128,0)</f>
        <v>0</v>
      </c>
      <c r="BI128" s="184">
        <f>IF(N128="nulová",J128,0)</f>
        <v>0</v>
      </c>
      <c r="BJ128" s="15" t="s">
        <v>84</v>
      </c>
      <c r="BK128" s="184">
        <f>ROUND(I128*H128,2)</f>
        <v>0</v>
      </c>
      <c r="BL128" s="15" t="s">
        <v>125</v>
      </c>
      <c r="BM128" s="183" t="s">
        <v>141</v>
      </c>
    </row>
    <row r="129" spans="2:87" s="265" customFormat="1" ht="19.5">
      <c r="B129" s="26"/>
      <c r="C129" s="262"/>
      <c r="D129" s="185" t="s">
        <v>127</v>
      </c>
      <c r="E129" s="262"/>
      <c r="F129" s="186" t="s">
        <v>142</v>
      </c>
      <c r="G129" s="262"/>
      <c r="H129" s="262"/>
      <c r="I129" s="92"/>
      <c r="J129" s="262"/>
      <c r="K129" s="262"/>
      <c r="L129" s="28"/>
      <c r="M129" s="187"/>
      <c r="N129" s="51"/>
      <c r="O129" s="51"/>
      <c r="P129" s="51"/>
      <c r="Q129" s="51"/>
      <c r="R129" s="51"/>
      <c r="S129" s="51"/>
      <c r="T129" s="52"/>
      <c r="AT129" s="15" t="s">
        <v>127</v>
      </c>
      <c r="AU129" s="15" t="s">
        <v>88</v>
      </c>
    </row>
    <row r="130" spans="2:87" s="11" customFormat="1">
      <c r="B130" s="188"/>
      <c r="C130" s="189"/>
      <c r="D130" s="185" t="s">
        <v>129</v>
      </c>
      <c r="E130" s="190" t="s">
        <v>1</v>
      </c>
      <c r="F130" s="191" t="s">
        <v>143</v>
      </c>
      <c r="G130" s="189"/>
      <c r="H130" s="192">
        <v>4.2149999999999999</v>
      </c>
      <c r="I130" s="193"/>
      <c r="J130" s="189"/>
      <c r="K130" s="189"/>
      <c r="L130" s="194"/>
      <c r="M130" s="195"/>
      <c r="N130" s="196"/>
      <c r="O130" s="196"/>
      <c r="P130" s="196"/>
      <c r="Q130" s="196"/>
      <c r="R130" s="196"/>
      <c r="S130" s="196"/>
      <c r="T130" s="197"/>
      <c r="AT130" s="198" t="s">
        <v>129</v>
      </c>
      <c r="AU130" s="198" t="s">
        <v>88</v>
      </c>
      <c r="AV130" s="11" t="s">
        <v>88</v>
      </c>
      <c r="AW130" s="11" t="s">
        <v>34</v>
      </c>
      <c r="AX130" s="11" t="s">
        <v>84</v>
      </c>
      <c r="AY130" s="198" t="s">
        <v>118</v>
      </c>
    </row>
    <row r="131" spans="2:87" s="11" customFormat="1" ht="24">
      <c r="B131" s="188"/>
      <c r="C131" s="172">
        <v>4</v>
      </c>
      <c r="D131" s="172" t="s">
        <v>120</v>
      </c>
      <c r="E131" s="173" t="s">
        <v>296</v>
      </c>
      <c r="F131" s="174" t="s">
        <v>297</v>
      </c>
      <c r="G131" s="175" t="s">
        <v>140</v>
      </c>
      <c r="H131" s="176">
        <v>2707</v>
      </c>
      <c r="I131" s="177"/>
      <c r="J131" s="178">
        <f>ROUND(I131*H131,2)</f>
        <v>0</v>
      </c>
      <c r="K131" s="174" t="s">
        <v>124</v>
      </c>
      <c r="L131" s="194"/>
      <c r="M131" s="179" t="s">
        <v>1</v>
      </c>
      <c r="N131" s="180" t="s">
        <v>44</v>
      </c>
      <c r="O131" s="51"/>
      <c r="P131" s="181">
        <f>O131*H131</f>
        <v>0</v>
      </c>
      <c r="Q131" s="181">
        <v>0</v>
      </c>
      <c r="R131" s="181">
        <f>Q131*H131</f>
        <v>0</v>
      </c>
      <c r="S131" s="181">
        <v>0</v>
      </c>
      <c r="T131" s="182">
        <f>S131*H131</f>
        <v>0</v>
      </c>
      <c r="U131" s="265"/>
      <c r="V131" s="265"/>
      <c r="W131" s="265"/>
      <c r="X131" s="265"/>
      <c r="Y131" s="265"/>
      <c r="Z131" s="265"/>
      <c r="AA131" s="265"/>
      <c r="AB131" s="265"/>
      <c r="AC131" s="265"/>
      <c r="AD131" s="265"/>
      <c r="AE131" s="265"/>
      <c r="AF131" s="265"/>
      <c r="AG131" s="265"/>
      <c r="AH131" s="265"/>
      <c r="AI131" s="265"/>
      <c r="AJ131" s="265"/>
      <c r="AK131" s="265"/>
      <c r="AL131" s="265"/>
      <c r="AM131" s="265"/>
      <c r="AN131" s="265"/>
      <c r="AO131" s="265"/>
      <c r="AP131" s="265"/>
      <c r="AQ131" s="265"/>
      <c r="AR131" s="183" t="s">
        <v>125</v>
      </c>
      <c r="AS131" s="265"/>
      <c r="AT131" s="183" t="s">
        <v>120</v>
      </c>
      <c r="AU131" s="183" t="s">
        <v>88</v>
      </c>
      <c r="AV131" s="265"/>
      <c r="AW131" s="265"/>
      <c r="AX131" s="265"/>
      <c r="AY131" s="15" t="s">
        <v>118</v>
      </c>
      <c r="AZ131" s="265"/>
      <c r="BA131" s="265"/>
      <c r="BB131" s="265"/>
      <c r="BC131" s="265"/>
      <c r="BD131" s="265"/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5" t="s">
        <v>84</v>
      </c>
      <c r="BK131" s="184">
        <f>ROUND(I131*H131,2)</f>
        <v>0</v>
      </c>
      <c r="BL131" s="15" t="s">
        <v>125</v>
      </c>
      <c r="BM131" s="183" t="s">
        <v>141</v>
      </c>
      <c r="BN131" s="265"/>
      <c r="BO131" s="265"/>
      <c r="BP131" s="265"/>
      <c r="BQ131" s="265"/>
      <c r="BR131" s="265"/>
      <c r="BS131" s="265"/>
      <c r="BT131" s="265"/>
      <c r="BU131" s="265"/>
      <c r="BV131" s="265"/>
      <c r="BW131" s="265"/>
      <c r="BX131" s="265"/>
      <c r="BY131" s="265"/>
      <c r="BZ131" s="265"/>
      <c r="CA131" s="265"/>
      <c r="CB131" s="265"/>
      <c r="CC131" s="265"/>
      <c r="CD131" s="265"/>
      <c r="CE131" s="265"/>
      <c r="CF131" s="265"/>
      <c r="CG131" s="265"/>
      <c r="CH131" s="265"/>
      <c r="CI131" s="265"/>
    </row>
    <row r="132" spans="2:87" s="11" customFormat="1">
      <c r="B132" s="188"/>
      <c r="C132" s="189"/>
      <c r="D132" s="185" t="s">
        <v>129</v>
      </c>
      <c r="E132" s="190"/>
      <c r="F132" s="191" t="s">
        <v>298</v>
      </c>
      <c r="G132" s="189"/>
      <c r="H132" s="192"/>
      <c r="I132" s="193"/>
      <c r="J132" s="189"/>
      <c r="K132" s="189"/>
      <c r="L132" s="194"/>
      <c r="M132" s="195"/>
      <c r="N132" s="196"/>
      <c r="O132" s="196"/>
      <c r="P132" s="196"/>
      <c r="Q132" s="196"/>
      <c r="R132" s="196"/>
      <c r="S132" s="196"/>
      <c r="T132" s="197"/>
      <c r="AT132" s="198"/>
      <c r="AU132" s="198"/>
      <c r="AY132" s="198"/>
    </row>
    <row r="133" spans="2:87" s="11" customFormat="1" ht="24">
      <c r="B133" s="188"/>
      <c r="C133" s="172">
        <v>5</v>
      </c>
      <c r="D133" s="172" t="s">
        <v>120</v>
      </c>
      <c r="E133" s="173" t="s">
        <v>299</v>
      </c>
      <c r="F133" s="174" t="s">
        <v>300</v>
      </c>
      <c r="G133" s="175" t="s">
        <v>140</v>
      </c>
      <c r="H133" s="176">
        <v>812.1</v>
      </c>
      <c r="I133" s="177"/>
      <c r="J133" s="178">
        <f>ROUND(I133*H133,2)</f>
        <v>0</v>
      </c>
      <c r="K133" s="174" t="s">
        <v>124</v>
      </c>
      <c r="L133" s="194"/>
      <c r="M133" s="179" t="s">
        <v>1</v>
      </c>
      <c r="N133" s="180" t="s">
        <v>44</v>
      </c>
      <c r="O133" s="51"/>
      <c r="P133" s="181">
        <f>O133*H133</f>
        <v>0</v>
      </c>
      <c r="Q133" s="181">
        <v>0</v>
      </c>
      <c r="R133" s="181">
        <f>Q133*H133</f>
        <v>0</v>
      </c>
      <c r="S133" s="181">
        <v>0</v>
      </c>
      <c r="T133" s="182">
        <f>S133*H133</f>
        <v>0</v>
      </c>
      <c r="U133" s="265"/>
      <c r="V133" s="265"/>
      <c r="W133" s="265"/>
      <c r="X133" s="265"/>
      <c r="Y133" s="265"/>
      <c r="Z133" s="265"/>
      <c r="AA133" s="265"/>
      <c r="AB133" s="265"/>
      <c r="AC133" s="265"/>
      <c r="AD133" s="265"/>
      <c r="AE133" s="265"/>
      <c r="AF133" s="265"/>
      <c r="AG133" s="265"/>
      <c r="AH133" s="265"/>
      <c r="AI133" s="265"/>
      <c r="AJ133" s="265"/>
      <c r="AK133" s="265"/>
      <c r="AL133" s="265"/>
      <c r="AM133" s="265"/>
      <c r="AN133" s="265"/>
      <c r="AO133" s="265"/>
      <c r="AP133" s="265"/>
      <c r="AQ133" s="265"/>
      <c r="AR133" s="183" t="s">
        <v>125</v>
      </c>
      <c r="AS133" s="265"/>
      <c r="AT133" s="183" t="s">
        <v>120</v>
      </c>
      <c r="AU133" s="183" t="s">
        <v>88</v>
      </c>
      <c r="AV133" s="265"/>
      <c r="AW133" s="265"/>
      <c r="AX133" s="265"/>
      <c r="AY133" s="15" t="s">
        <v>118</v>
      </c>
      <c r="AZ133" s="265"/>
      <c r="BA133" s="265"/>
      <c r="BB133" s="265"/>
      <c r="BC133" s="265"/>
      <c r="BD133" s="265"/>
      <c r="BE133" s="184">
        <f>IF(N133="základní",J133,0)</f>
        <v>0</v>
      </c>
      <c r="BF133" s="184">
        <f>IF(N133="snížená",J133,0)</f>
        <v>0</v>
      </c>
      <c r="BG133" s="184">
        <f>IF(N133="zákl. přenesená",J133,0)</f>
        <v>0</v>
      </c>
      <c r="BH133" s="184">
        <f>IF(N133="sníž. přenesená",J133,0)</f>
        <v>0</v>
      </c>
      <c r="BI133" s="184">
        <f>IF(N133="nulová",J133,0)</f>
        <v>0</v>
      </c>
      <c r="BJ133" s="15" t="s">
        <v>84</v>
      </c>
      <c r="BK133" s="184">
        <f>ROUND(I133*H133,2)</f>
        <v>0</v>
      </c>
      <c r="BL133" s="15" t="s">
        <v>125</v>
      </c>
      <c r="BM133" s="183" t="s">
        <v>141</v>
      </c>
      <c r="BN133" s="265"/>
      <c r="BO133" s="265"/>
      <c r="BP133" s="265"/>
      <c r="BQ133" s="265"/>
      <c r="BR133" s="265"/>
      <c r="BS133" s="265"/>
      <c r="BT133" s="265"/>
      <c r="BU133" s="265"/>
      <c r="BV133" s="265"/>
      <c r="BW133" s="265"/>
      <c r="BX133" s="265"/>
      <c r="BY133" s="265"/>
      <c r="BZ133" s="265"/>
      <c r="CA133" s="265"/>
      <c r="CB133" s="265"/>
      <c r="CC133" s="265"/>
      <c r="CD133" s="265"/>
      <c r="CE133" s="265"/>
      <c r="CF133" s="265"/>
      <c r="CG133" s="265"/>
      <c r="CH133" s="265"/>
      <c r="CI133" s="265"/>
    </row>
    <row r="134" spans="2:87" s="11" customFormat="1">
      <c r="B134" s="188"/>
      <c r="C134" s="189"/>
      <c r="D134" s="185" t="s">
        <v>129</v>
      </c>
      <c r="E134" s="190" t="s">
        <v>1</v>
      </c>
      <c r="F134" s="191" t="s">
        <v>301</v>
      </c>
      <c r="G134" s="189"/>
      <c r="H134" s="192">
        <v>812.1</v>
      </c>
      <c r="I134" s="193"/>
      <c r="J134" s="189"/>
      <c r="K134" s="189"/>
      <c r="L134" s="194"/>
      <c r="M134" s="195"/>
      <c r="N134" s="196"/>
      <c r="O134" s="196"/>
      <c r="P134" s="196"/>
      <c r="Q134" s="196"/>
      <c r="R134" s="196"/>
      <c r="S134" s="196"/>
      <c r="T134" s="197"/>
      <c r="AT134" s="198"/>
      <c r="AU134" s="198"/>
      <c r="AY134" s="198"/>
    </row>
    <row r="135" spans="2:87" s="265" customFormat="1" ht="49.5" customHeight="1">
      <c r="B135" s="26"/>
      <c r="C135" s="172">
        <v>6</v>
      </c>
      <c r="D135" s="172" t="s">
        <v>120</v>
      </c>
      <c r="E135" s="173" t="s">
        <v>145</v>
      </c>
      <c r="F135" s="174" t="s">
        <v>302</v>
      </c>
      <c r="G135" s="175" t="s">
        <v>140</v>
      </c>
      <c r="H135" s="176">
        <v>2707</v>
      </c>
      <c r="I135" s="177"/>
      <c r="J135" s="178">
        <f>ROUND(I135*H135,2)</f>
        <v>0</v>
      </c>
      <c r="K135" s="174" t="s">
        <v>1</v>
      </c>
      <c r="L135" s="28"/>
      <c r="M135" s="179" t="s">
        <v>1</v>
      </c>
      <c r="N135" s="180" t="s">
        <v>44</v>
      </c>
      <c r="O135" s="51"/>
      <c r="P135" s="181">
        <f>O135*H135</f>
        <v>0</v>
      </c>
      <c r="Q135" s="181">
        <v>0</v>
      </c>
      <c r="R135" s="181">
        <f>Q135*H135</f>
        <v>0</v>
      </c>
      <c r="S135" s="181">
        <v>0</v>
      </c>
      <c r="T135" s="182">
        <f>S135*H135</f>
        <v>0</v>
      </c>
      <c r="AR135" s="183" t="s">
        <v>125</v>
      </c>
      <c r="AT135" s="183" t="s">
        <v>120</v>
      </c>
      <c r="AU135" s="183" t="s">
        <v>88</v>
      </c>
      <c r="AY135" s="15" t="s">
        <v>118</v>
      </c>
      <c r="BE135" s="184">
        <f>IF(N135="základní",J135,0)</f>
        <v>0</v>
      </c>
      <c r="BF135" s="184">
        <f>IF(N135="snížená",J135,0)</f>
        <v>0</v>
      </c>
      <c r="BG135" s="184">
        <f>IF(N135="zákl. přenesená",J135,0)</f>
        <v>0</v>
      </c>
      <c r="BH135" s="184">
        <f>IF(N135="sníž. přenesená",J135,0)</f>
        <v>0</v>
      </c>
      <c r="BI135" s="184">
        <f>IF(N135="nulová",J135,0)</f>
        <v>0</v>
      </c>
      <c r="BJ135" s="15" t="s">
        <v>84</v>
      </c>
      <c r="BK135" s="184">
        <f>ROUND(I135*H135,2)</f>
        <v>0</v>
      </c>
      <c r="BL135" s="15" t="s">
        <v>125</v>
      </c>
      <c r="BM135" s="183" t="s">
        <v>146</v>
      </c>
    </row>
    <row r="136" spans="2:87" s="11" customFormat="1">
      <c r="B136" s="188"/>
      <c r="C136" s="189"/>
      <c r="D136" s="185" t="s">
        <v>129</v>
      </c>
      <c r="E136" s="190" t="s">
        <v>1</v>
      </c>
      <c r="F136" s="191" t="s">
        <v>147</v>
      </c>
      <c r="G136" s="189"/>
      <c r="H136" s="192">
        <v>2707</v>
      </c>
      <c r="I136" s="193"/>
      <c r="J136" s="189"/>
      <c r="K136" s="189"/>
      <c r="L136" s="194"/>
      <c r="M136" s="195"/>
      <c r="N136" s="196"/>
      <c r="O136" s="196"/>
      <c r="P136" s="196"/>
      <c r="Q136" s="196"/>
      <c r="R136" s="196"/>
      <c r="S136" s="196"/>
      <c r="T136" s="197"/>
      <c r="AT136" s="198" t="s">
        <v>129</v>
      </c>
      <c r="AU136" s="198" t="s">
        <v>88</v>
      </c>
      <c r="AV136" s="11" t="s">
        <v>88</v>
      </c>
      <c r="AW136" s="11" t="s">
        <v>34</v>
      </c>
      <c r="AX136" s="11" t="s">
        <v>84</v>
      </c>
      <c r="AY136" s="198" t="s">
        <v>118</v>
      </c>
    </row>
    <row r="137" spans="2:87" s="265" customFormat="1" ht="24" customHeight="1">
      <c r="B137" s="26"/>
      <c r="C137" s="267" t="s">
        <v>148</v>
      </c>
      <c r="D137" s="267" t="s">
        <v>120</v>
      </c>
      <c r="E137" s="268" t="s">
        <v>149</v>
      </c>
      <c r="F137" s="269" t="s">
        <v>150</v>
      </c>
      <c r="G137" s="270" t="s">
        <v>140</v>
      </c>
      <c r="H137" s="176">
        <v>2707</v>
      </c>
      <c r="I137" s="177"/>
      <c r="J137" s="178">
        <f>ROUND(I137*H137,2)</f>
        <v>0</v>
      </c>
      <c r="K137" s="174" t="s">
        <v>124</v>
      </c>
      <c r="L137" s="28"/>
      <c r="M137" s="179" t="s">
        <v>1</v>
      </c>
      <c r="N137" s="180" t="s">
        <v>44</v>
      </c>
      <c r="O137" s="51"/>
      <c r="P137" s="181">
        <f>O137*H137</f>
        <v>0</v>
      </c>
      <c r="Q137" s="181">
        <v>0</v>
      </c>
      <c r="R137" s="181">
        <f>Q137*H137</f>
        <v>0</v>
      </c>
      <c r="S137" s="181">
        <v>0</v>
      </c>
      <c r="T137" s="182">
        <f>S137*H137</f>
        <v>0</v>
      </c>
      <c r="AR137" s="183" t="s">
        <v>125</v>
      </c>
      <c r="AT137" s="183" t="s">
        <v>120</v>
      </c>
      <c r="AU137" s="183" t="s">
        <v>88</v>
      </c>
      <c r="AY137" s="15" t="s">
        <v>118</v>
      </c>
      <c r="BE137" s="184">
        <f>IF(N137="základní",J137,0)</f>
        <v>0</v>
      </c>
      <c r="BF137" s="184">
        <f>IF(N137="snížená",J137,0)</f>
        <v>0</v>
      </c>
      <c r="BG137" s="184">
        <f>IF(N137="zákl. přenesená",J137,0)</f>
        <v>0</v>
      </c>
      <c r="BH137" s="184">
        <f>IF(N137="sníž. přenesená",J137,0)</f>
        <v>0</v>
      </c>
      <c r="BI137" s="184">
        <f>IF(N137="nulová",J137,0)</f>
        <v>0</v>
      </c>
      <c r="BJ137" s="15" t="s">
        <v>84</v>
      </c>
      <c r="BK137" s="184">
        <f>ROUND(I137*H137,2)</f>
        <v>0</v>
      </c>
      <c r="BL137" s="15" t="s">
        <v>125</v>
      </c>
      <c r="BM137" s="183" t="s">
        <v>151</v>
      </c>
    </row>
    <row r="138" spans="2:87" s="265" customFormat="1" ht="39">
      <c r="B138" s="26"/>
      <c r="C138" s="262"/>
      <c r="D138" s="185" t="s">
        <v>127</v>
      </c>
      <c r="E138" s="262"/>
      <c r="F138" s="186" t="s">
        <v>152</v>
      </c>
      <c r="G138" s="262"/>
      <c r="H138" s="262"/>
      <c r="I138" s="92"/>
      <c r="J138" s="262"/>
      <c r="K138" s="262"/>
      <c r="L138" s="28"/>
      <c r="M138" s="187"/>
      <c r="N138" s="51"/>
      <c r="O138" s="51"/>
      <c r="P138" s="51"/>
      <c r="Q138" s="51"/>
      <c r="R138" s="51"/>
      <c r="S138" s="51"/>
      <c r="T138" s="52"/>
      <c r="AT138" s="15" t="s">
        <v>127</v>
      </c>
      <c r="AU138" s="15" t="s">
        <v>88</v>
      </c>
    </row>
    <row r="139" spans="2:87" s="11" customFormat="1" ht="22.5">
      <c r="B139" s="188"/>
      <c r="C139" s="189"/>
      <c r="D139" s="185" t="s">
        <v>129</v>
      </c>
      <c r="E139" s="190" t="s">
        <v>1</v>
      </c>
      <c r="F139" s="191" t="s">
        <v>153</v>
      </c>
      <c r="G139" s="189"/>
      <c r="H139" s="192">
        <v>812.1</v>
      </c>
      <c r="I139" s="193"/>
      <c r="J139" s="189"/>
      <c r="K139" s="189"/>
      <c r="L139" s="194"/>
      <c r="M139" s="195"/>
      <c r="N139" s="196"/>
      <c r="O139" s="196"/>
      <c r="P139" s="196"/>
      <c r="Q139" s="196"/>
      <c r="R139" s="196"/>
      <c r="S139" s="196"/>
      <c r="T139" s="197"/>
      <c r="AT139" s="198" t="s">
        <v>129</v>
      </c>
      <c r="AU139" s="198" t="s">
        <v>88</v>
      </c>
      <c r="AV139" s="11" t="s">
        <v>88</v>
      </c>
      <c r="AW139" s="11" t="s">
        <v>34</v>
      </c>
      <c r="AX139" s="11" t="s">
        <v>79</v>
      </c>
      <c r="AY139" s="198" t="s">
        <v>118</v>
      </c>
    </row>
    <row r="140" spans="2:87" s="11" customFormat="1" ht="22.5">
      <c r="B140" s="188"/>
      <c r="C140" s="189"/>
      <c r="D140" s="185" t="s">
        <v>129</v>
      </c>
      <c r="E140" s="190" t="s">
        <v>1</v>
      </c>
      <c r="F140" s="191" t="s">
        <v>154</v>
      </c>
      <c r="G140" s="189"/>
      <c r="H140" s="192">
        <v>1894.9</v>
      </c>
      <c r="I140" s="193"/>
      <c r="J140" s="189"/>
      <c r="K140" s="189"/>
      <c r="L140" s="194"/>
      <c r="M140" s="195"/>
      <c r="N140" s="196"/>
      <c r="O140" s="196"/>
      <c r="P140" s="196"/>
      <c r="Q140" s="196"/>
      <c r="R140" s="196"/>
      <c r="S140" s="196"/>
      <c r="T140" s="197"/>
      <c r="AT140" s="198" t="s">
        <v>129</v>
      </c>
      <c r="AU140" s="198" t="s">
        <v>88</v>
      </c>
      <c r="AV140" s="11" t="s">
        <v>88</v>
      </c>
      <c r="AW140" s="11" t="s">
        <v>34</v>
      </c>
      <c r="AX140" s="11" t="s">
        <v>79</v>
      </c>
      <c r="AY140" s="198" t="s">
        <v>118</v>
      </c>
    </row>
    <row r="141" spans="2:87" s="12" customFormat="1">
      <c r="B141" s="199"/>
      <c r="C141" s="200"/>
      <c r="D141" s="185" t="s">
        <v>129</v>
      </c>
      <c r="E141" s="201" t="s">
        <v>1</v>
      </c>
      <c r="F141" s="202" t="s">
        <v>155</v>
      </c>
      <c r="G141" s="200"/>
      <c r="H141" s="203">
        <v>2707</v>
      </c>
      <c r="I141" s="204"/>
      <c r="J141" s="200"/>
      <c r="K141" s="200"/>
      <c r="L141" s="205"/>
      <c r="M141" s="206"/>
      <c r="N141" s="207"/>
      <c r="O141" s="207"/>
      <c r="P141" s="207"/>
      <c r="Q141" s="207"/>
      <c r="R141" s="207"/>
      <c r="S141" s="207"/>
      <c r="T141" s="208"/>
      <c r="AT141" s="209" t="s">
        <v>129</v>
      </c>
      <c r="AU141" s="209" t="s">
        <v>88</v>
      </c>
      <c r="AV141" s="12" t="s">
        <v>125</v>
      </c>
      <c r="AW141" s="12" t="s">
        <v>34</v>
      </c>
      <c r="AX141" s="12" t="s">
        <v>84</v>
      </c>
      <c r="AY141" s="209" t="s">
        <v>118</v>
      </c>
    </row>
    <row r="142" spans="2:87" s="265" customFormat="1" ht="16.5" customHeight="1">
      <c r="B142" s="26"/>
      <c r="C142" s="172" t="s">
        <v>156</v>
      </c>
      <c r="D142" s="172" t="s">
        <v>120</v>
      </c>
      <c r="E142" s="173" t="s">
        <v>157</v>
      </c>
      <c r="F142" s="174" t="s">
        <v>158</v>
      </c>
      <c r="G142" s="175" t="s">
        <v>159</v>
      </c>
      <c r="H142" s="176">
        <v>3.18</v>
      </c>
      <c r="I142" s="177"/>
      <c r="J142" s="178">
        <f>ROUND(I142*H142,2)</f>
        <v>0</v>
      </c>
      <c r="K142" s="174" t="s">
        <v>1</v>
      </c>
      <c r="L142" s="28"/>
      <c r="M142" s="179" t="s">
        <v>1</v>
      </c>
      <c r="N142" s="180" t="s">
        <v>44</v>
      </c>
      <c r="O142" s="51"/>
      <c r="P142" s="181">
        <f>O142*H142</f>
        <v>0</v>
      </c>
      <c r="Q142" s="181">
        <v>0</v>
      </c>
      <c r="R142" s="181">
        <f>Q142*H142</f>
        <v>0</v>
      </c>
      <c r="S142" s="181">
        <v>0</v>
      </c>
      <c r="T142" s="182">
        <f>S142*H142</f>
        <v>0</v>
      </c>
      <c r="AR142" s="183" t="s">
        <v>125</v>
      </c>
      <c r="AT142" s="183" t="s">
        <v>120</v>
      </c>
      <c r="AU142" s="183" t="s">
        <v>88</v>
      </c>
      <c r="AY142" s="15" t="s">
        <v>118</v>
      </c>
      <c r="BE142" s="184">
        <f>IF(N142="základní",J142,0)</f>
        <v>0</v>
      </c>
      <c r="BF142" s="184">
        <f>IF(N142="snížená",J142,0)</f>
        <v>0</v>
      </c>
      <c r="BG142" s="184">
        <f>IF(N142="zákl. přenesená",J142,0)</f>
        <v>0</v>
      </c>
      <c r="BH142" s="184">
        <f>IF(N142="sníž. přenesená",J142,0)</f>
        <v>0</v>
      </c>
      <c r="BI142" s="184">
        <f>IF(N142="nulová",J142,0)</f>
        <v>0</v>
      </c>
      <c r="BJ142" s="15" t="s">
        <v>84</v>
      </c>
      <c r="BK142" s="184">
        <f>ROUND(I142*H142,2)</f>
        <v>0</v>
      </c>
      <c r="BL142" s="15" t="s">
        <v>125</v>
      </c>
      <c r="BM142" s="183" t="s">
        <v>160</v>
      </c>
    </row>
    <row r="143" spans="2:87" s="265" customFormat="1" ht="19.5">
      <c r="B143" s="26"/>
      <c r="C143" s="262"/>
      <c r="D143" s="185" t="s">
        <v>127</v>
      </c>
      <c r="E143" s="262"/>
      <c r="F143" s="186" t="s">
        <v>161</v>
      </c>
      <c r="G143" s="262"/>
      <c r="H143" s="262"/>
      <c r="I143" s="92"/>
      <c r="J143" s="262"/>
      <c r="K143" s="262"/>
      <c r="L143" s="28"/>
      <c r="M143" s="187"/>
      <c r="N143" s="51"/>
      <c r="O143" s="51"/>
      <c r="P143" s="51"/>
      <c r="Q143" s="51"/>
      <c r="R143" s="51"/>
      <c r="S143" s="51"/>
      <c r="T143" s="52"/>
      <c r="AT143" s="15" t="s">
        <v>127</v>
      </c>
      <c r="AU143" s="15" t="s">
        <v>88</v>
      </c>
    </row>
    <row r="144" spans="2:87" s="11" customFormat="1">
      <c r="B144" s="188"/>
      <c r="C144" s="189"/>
      <c r="D144" s="185" t="s">
        <v>129</v>
      </c>
      <c r="E144" s="190" t="s">
        <v>1</v>
      </c>
      <c r="F144" s="191" t="s">
        <v>162</v>
      </c>
      <c r="G144" s="189"/>
      <c r="H144" s="192">
        <v>3.18</v>
      </c>
      <c r="I144" s="193"/>
      <c r="J144" s="189"/>
      <c r="K144" s="189"/>
      <c r="L144" s="194"/>
      <c r="M144" s="195"/>
      <c r="N144" s="196"/>
      <c r="O144" s="196"/>
      <c r="P144" s="196"/>
      <c r="Q144" s="196"/>
      <c r="R144" s="196"/>
      <c r="S144" s="196"/>
      <c r="T144" s="197"/>
      <c r="AT144" s="198" t="s">
        <v>129</v>
      </c>
      <c r="AU144" s="198" t="s">
        <v>88</v>
      </c>
      <c r="AV144" s="11" t="s">
        <v>88</v>
      </c>
      <c r="AW144" s="11" t="s">
        <v>34</v>
      </c>
      <c r="AX144" s="11" t="s">
        <v>84</v>
      </c>
      <c r="AY144" s="198" t="s">
        <v>118</v>
      </c>
    </row>
    <row r="145" spans="2:65" s="265" customFormat="1" ht="24" customHeight="1">
      <c r="B145" s="26"/>
      <c r="C145" s="172" t="s">
        <v>163</v>
      </c>
      <c r="D145" s="172" t="s">
        <v>120</v>
      </c>
      <c r="E145" s="173" t="s">
        <v>164</v>
      </c>
      <c r="F145" s="174" t="s">
        <v>165</v>
      </c>
      <c r="G145" s="175" t="s">
        <v>133</v>
      </c>
      <c r="H145" s="176">
        <v>3304.16</v>
      </c>
      <c r="I145" s="177"/>
      <c r="J145" s="178">
        <f>ROUND(I145*H145,2)</f>
        <v>0</v>
      </c>
      <c r="K145" s="174" t="s">
        <v>124</v>
      </c>
      <c r="L145" s="28"/>
      <c r="M145" s="179" t="s">
        <v>1</v>
      </c>
      <c r="N145" s="180" t="s">
        <v>44</v>
      </c>
      <c r="O145" s="51"/>
      <c r="P145" s="181">
        <f>O145*H145</f>
        <v>0</v>
      </c>
      <c r="Q145" s="181">
        <v>0</v>
      </c>
      <c r="R145" s="181">
        <f>Q145*H145</f>
        <v>0</v>
      </c>
      <c r="S145" s="181">
        <v>0</v>
      </c>
      <c r="T145" s="182">
        <f>S145*H145</f>
        <v>0</v>
      </c>
      <c r="AR145" s="183" t="s">
        <v>125</v>
      </c>
      <c r="AT145" s="183" t="s">
        <v>120</v>
      </c>
      <c r="AU145" s="183" t="s">
        <v>88</v>
      </c>
      <c r="AY145" s="15" t="s">
        <v>118</v>
      </c>
      <c r="BE145" s="184">
        <f>IF(N145="základní",J145,0)</f>
        <v>0</v>
      </c>
      <c r="BF145" s="184">
        <f>IF(N145="snížená",J145,0)</f>
        <v>0</v>
      </c>
      <c r="BG145" s="184">
        <f>IF(N145="zákl. přenesená",J145,0)</f>
        <v>0</v>
      </c>
      <c r="BH145" s="184">
        <f>IF(N145="sníž. přenesená",J145,0)</f>
        <v>0</v>
      </c>
      <c r="BI145" s="184">
        <f>IF(N145="nulová",J145,0)</f>
        <v>0</v>
      </c>
      <c r="BJ145" s="15" t="s">
        <v>84</v>
      </c>
      <c r="BK145" s="184">
        <f>ROUND(I145*H145,2)</f>
        <v>0</v>
      </c>
      <c r="BL145" s="15" t="s">
        <v>125</v>
      </c>
      <c r="BM145" s="183" t="s">
        <v>166</v>
      </c>
    </row>
    <row r="146" spans="2:65" s="265" customFormat="1" ht="19.5">
      <c r="B146" s="26"/>
      <c r="C146" s="262"/>
      <c r="D146" s="185" t="s">
        <v>127</v>
      </c>
      <c r="E146" s="262"/>
      <c r="F146" s="186" t="s">
        <v>167</v>
      </c>
      <c r="G146" s="262"/>
      <c r="H146" s="262"/>
      <c r="I146" s="92"/>
      <c r="J146" s="262"/>
      <c r="K146" s="262"/>
      <c r="L146" s="28"/>
      <c r="M146" s="187"/>
      <c r="N146" s="51"/>
      <c r="O146" s="51"/>
      <c r="P146" s="51"/>
      <c r="Q146" s="51"/>
      <c r="R146" s="51"/>
      <c r="S146" s="51"/>
      <c r="T146" s="52"/>
      <c r="AT146" s="15" t="s">
        <v>127</v>
      </c>
      <c r="AU146" s="15" t="s">
        <v>88</v>
      </c>
    </row>
    <row r="147" spans="2:65" s="11" customFormat="1">
      <c r="B147" s="188"/>
      <c r="C147" s="189"/>
      <c r="D147" s="185" t="s">
        <v>129</v>
      </c>
      <c r="E147" s="190" t="s">
        <v>1</v>
      </c>
      <c r="F147" s="191" t="s">
        <v>168</v>
      </c>
      <c r="G147" s="189"/>
      <c r="H147" s="192">
        <v>3304.16</v>
      </c>
      <c r="I147" s="193"/>
      <c r="J147" s="189"/>
      <c r="K147" s="189"/>
      <c r="L147" s="194"/>
      <c r="M147" s="195"/>
      <c r="N147" s="196"/>
      <c r="O147" s="196"/>
      <c r="P147" s="196"/>
      <c r="Q147" s="196"/>
      <c r="R147" s="196"/>
      <c r="S147" s="196"/>
      <c r="T147" s="197"/>
      <c r="AT147" s="198" t="s">
        <v>129</v>
      </c>
      <c r="AU147" s="198" t="s">
        <v>88</v>
      </c>
      <c r="AV147" s="11" t="s">
        <v>88</v>
      </c>
      <c r="AW147" s="11" t="s">
        <v>34</v>
      </c>
      <c r="AX147" s="11" t="s">
        <v>84</v>
      </c>
      <c r="AY147" s="198" t="s">
        <v>118</v>
      </c>
    </row>
    <row r="148" spans="2:65" s="265" customFormat="1" ht="16.5" customHeight="1">
      <c r="B148" s="26"/>
      <c r="C148" s="210" t="s">
        <v>169</v>
      </c>
      <c r="D148" s="210" t="s">
        <v>170</v>
      </c>
      <c r="E148" s="211" t="s">
        <v>171</v>
      </c>
      <c r="F148" s="212" t="s">
        <v>172</v>
      </c>
      <c r="G148" s="213" t="s">
        <v>173</v>
      </c>
      <c r="H148" s="214">
        <v>49.561999999999998</v>
      </c>
      <c r="I148" s="215"/>
      <c r="J148" s="216">
        <f>ROUND(I148*H148,2)</f>
        <v>0</v>
      </c>
      <c r="K148" s="212" t="s">
        <v>124</v>
      </c>
      <c r="L148" s="217"/>
      <c r="M148" s="218" t="s">
        <v>1</v>
      </c>
      <c r="N148" s="219" t="s">
        <v>44</v>
      </c>
      <c r="O148" s="51"/>
      <c r="P148" s="181">
        <f>O148*H148</f>
        <v>0</v>
      </c>
      <c r="Q148" s="181">
        <v>1E-3</v>
      </c>
      <c r="R148" s="181">
        <f>Q148*H148</f>
        <v>4.9562000000000002E-2</v>
      </c>
      <c r="S148" s="181">
        <v>0</v>
      </c>
      <c r="T148" s="182">
        <f>S148*H148</f>
        <v>0</v>
      </c>
      <c r="AR148" s="183" t="s">
        <v>156</v>
      </c>
      <c r="AT148" s="183" t="s">
        <v>170</v>
      </c>
      <c r="AU148" s="183" t="s">
        <v>88</v>
      </c>
      <c r="AY148" s="15" t="s">
        <v>118</v>
      </c>
      <c r="BE148" s="184">
        <f>IF(N148="základní",J148,0)</f>
        <v>0</v>
      </c>
      <c r="BF148" s="184">
        <f>IF(N148="snížená",J148,0)</f>
        <v>0</v>
      </c>
      <c r="BG148" s="184">
        <f>IF(N148="zákl. přenesená",J148,0)</f>
        <v>0</v>
      </c>
      <c r="BH148" s="184">
        <f>IF(N148="sníž. přenesená",J148,0)</f>
        <v>0</v>
      </c>
      <c r="BI148" s="184">
        <f>IF(N148="nulová",J148,0)</f>
        <v>0</v>
      </c>
      <c r="BJ148" s="15" t="s">
        <v>84</v>
      </c>
      <c r="BK148" s="184">
        <f>ROUND(I148*H148,2)</f>
        <v>0</v>
      </c>
      <c r="BL148" s="15" t="s">
        <v>125</v>
      </c>
      <c r="BM148" s="183" t="s">
        <v>174</v>
      </c>
    </row>
    <row r="149" spans="2:65" s="265" customFormat="1">
      <c r="B149" s="26"/>
      <c r="C149" s="262"/>
      <c r="D149" s="185" t="s">
        <v>127</v>
      </c>
      <c r="E149" s="262"/>
      <c r="F149" s="186" t="s">
        <v>172</v>
      </c>
      <c r="G149" s="262"/>
      <c r="H149" s="262"/>
      <c r="I149" s="92"/>
      <c r="J149" s="262"/>
      <c r="K149" s="262"/>
      <c r="L149" s="28"/>
      <c r="M149" s="187"/>
      <c r="N149" s="51"/>
      <c r="O149" s="51"/>
      <c r="P149" s="51"/>
      <c r="Q149" s="51"/>
      <c r="R149" s="51"/>
      <c r="S149" s="51"/>
      <c r="T149" s="52"/>
      <c r="AT149" s="15" t="s">
        <v>127</v>
      </c>
      <c r="AU149" s="15" t="s">
        <v>88</v>
      </c>
    </row>
    <row r="150" spans="2:65" s="11" customFormat="1">
      <c r="B150" s="188"/>
      <c r="C150" s="189"/>
      <c r="D150" s="185" t="s">
        <v>129</v>
      </c>
      <c r="E150" s="189"/>
      <c r="F150" s="191" t="s">
        <v>175</v>
      </c>
      <c r="G150" s="189"/>
      <c r="H150" s="192">
        <v>49.561999999999998</v>
      </c>
      <c r="I150" s="193"/>
      <c r="J150" s="189"/>
      <c r="K150" s="189"/>
      <c r="L150" s="194"/>
      <c r="M150" s="195"/>
      <c r="N150" s="196"/>
      <c r="O150" s="196"/>
      <c r="P150" s="196"/>
      <c r="Q150" s="196"/>
      <c r="R150" s="196"/>
      <c r="S150" s="196"/>
      <c r="T150" s="197"/>
      <c r="AT150" s="198" t="s">
        <v>129</v>
      </c>
      <c r="AU150" s="198" t="s">
        <v>88</v>
      </c>
      <c r="AV150" s="11" t="s">
        <v>88</v>
      </c>
      <c r="AW150" s="11" t="s">
        <v>4</v>
      </c>
      <c r="AX150" s="11" t="s">
        <v>84</v>
      </c>
      <c r="AY150" s="198" t="s">
        <v>118</v>
      </c>
    </row>
    <row r="151" spans="2:65" s="265" customFormat="1" ht="16.5" customHeight="1">
      <c r="B151" s="26"/>
      <c r="C151" s="172" t="s">
        <v>8</v>
      </c>
      <c r="D151" s="172" t="s">
        <v>120</v>
      </c>
      <c r="E151" s="173" t="s">
        <v>176</v>
      </c>
      <c r="F151" s="174" t="s">
        <v>177</v>
      </c>
      <c r="G151" s="175" t="s">
        <v>133</v>
      </c>
      <c r="H151" s="176">
        <v>4130.2</v>
      </c>
      <c r="I151" s="177"/>
      <c r="J151" s="178">
        <f>ROUND(I151*H151,2)</f>
        <v>0</v>
      </c>
      <c r="K151" s="174" t="s">
        <v>124</v>
      </c>
      <c r="L151" s="28"/>
      <c r="M151" s="179" t="s">
        <v>1</v>
      </c>
      <c r="N151" s="180" t="s">
        <v>44</v>
      </c>
      <c r="O151" s="51"/>
      <c r="P151" s="181">
        <f>O151*H151</f>
        <v>0</v>
      </c>
      <c r="Q151" s="181">
        <v>0</v>
      </c>
      <c r="R151" s="181">
        <f>Q151*H151</f>
        <v>0</v>
      </c>
      <c r="S151" s="181">
        <v>0</v>
      </c>
      <c r="T151" s="182">
        <f>S151*H151</f>
        <v>0</v>
      </c>
      <c r="AR151" s="183" t="s">
        <v>125</v>
      </c>
      <c r="AT151" s="183" t="s">
        <v>120</v>
      </c>
      <c r="AU151" s="183" t="s">
        <v>88</v>
      </c>
      <c r="AY151" s="15" t="s">
        <v>118</v>
      </c>
      <c r="BE151" s="184">
        <f>IF(N151="základní",J151,0)</f>
        <v>0</v>
      </c>
      <c r="BF151" s="184">
        <f>IF(N151="snížená",J151,0)</f>
        <v>0</v>
      </c>
      <c r="BG151" s="184">
        <f>IF(N151="zákl. přenesená",J151,0)</f>
        <v>0</v>
      </c>
      <c r="BH151" s="184">
        <f>IF(N151="sníž. přenesená",J151,0)</f>
        <v>0</v>
      </c>
      <c r="BI151" s="184">
        <f>IF(N151="nulová",J151,0)</f>
        <v>0</v>
      </c>
      <c r="BJ151" s="15" t="s">
        <v>84</v>
      </c>
      <c r="BK151" s="184">
        <f>ROUND(I151*H151,2)</f>
        <v>0</v>
      </c>
      <c r="BL151" s="15" t="s">
        <v>125</v>
      </c>
      <c r="BM151" s="183" t="s">
        <v>178</v>
      </c>
    </row>
    <row r="152" spans="2:65" s="265" customFormat="1" ht="19.5">
      <c r="B152" s="26"/>
      <c r="C152" s="262"/>
      <c r="D152" s="185" t="s">
        <v>127</v>
      </c>
      <c r="E152" s="262"/>
      <c r="F152" s="186" t="s">
        <v>179</v>
      </c>
      <c r="G152" s="262"/>
      <c r="H152" s="262"/>
      <c r="I152" s="92"/>
      <c r="J152" s="262"/>
      <c r="K152" s="262"/>
      <c r="L152" s="28"/>
      <c r="M152" s="187"/>
      <c r="N152" s="51"/>
      <c r="O152" s="51"/>
      <c r="P152" s="51"/>
      <c r="Q152" s="51"/>
      <c r="R152" s="51"/>
      <c r="S152" s="51"/>
      <c r="T152" s="52"/>
      <c r="AT152" s="15" t="s">
        <v>127</v>
      </c>
      <c r="AU152" s="15" t="s">
        <v>88</v>
      </c>
    </row>
    <row r="153" spans="2:65" s="11" customFormat="1">
      <c r="B153" s="188"/>
      <c r="C153" s="189"/>
      <c r="D153" s="185" t="s">
        <v>129</v>
      </c>
      <c r="E153" s="190" t="s">
        <v>1</v>
      </c>
      <c r="F153" s="191" t="s">
        <v>180</v>
      </c>
      <c r="G153" s="189"/>
      <c r="H153" s="192">
        <v>4130.2</v>
      </c>
      <c r="I153" s="193"/>
      <c r="J153" s="189"/>
      <c r="K153" s="189"/>
      <c r="L153" s="194"/>
      <c r="M153" s="195"/>
      <c r="N153" s="196"/>
      <c r="O153" s="196"/>
      <c r="P153" s="196"/>
      <c r="Q153" s="196"/>
      <c r="R153" s="196"/>
      <c r="S153" s="196"/>
      <c r="T153" s="197"/>
      <c r="AT153" s="198" t="s">
        <v>129</v>
      </c>
      <c r="AU153" s="198" t="s">
        <v>88</v>
      </c>
      <c r="AV153" s="11" t="s">
        <v>88</v>
      </c>
      <c r="AW153" s="11" t="s">
        <v>34</v>
      </c>
      <c r="AX153" s="11" t="s">
        <v>84</v>
      </c>
      <c r="AY153" s="198" t="s">
        <v>118</v>
      </c>
    </row>
    <row r="154" spans="2:65" s="265" customFormat="1" ht="24" customHeight="1">
      <c r="B154" s="26"/>
      <c r="C154" s="172" t="s">
        <v>181</v>
      </c>
      <c r="D154" s="172" t="s">
        <v>120</v>
      </c>
      <c r="E154" s="173" t="s">
        <v>182</v>
      </c>
      <c r="F154" s="174" t="s">
        <v>183</v>
      </c>
      <c r="G154" s="175" t="s">
        <v>123</v>
      </c>
      <c r="H154" s="176">
        <v>0.63600000000000001</v>
      </c>
      <c r="I154" s="177"/>
      <c r="J154" s="178">
        <f>ROUND(I154*H154,2)</f>
        <v>0</v>
      </c>
      <c r="K154" s="174" t="s">
        <v>124</v>
      </c>
      <c r="L154" s="28"/>
      <c r="M154" s="179" t="s">
        <v>1</v>
      </c>
      <c r="N154" s="180" t="s">
        <v>44</v>
      </c>
      <c r="O154" s="51"/>
      <c r="P154" s="181">
        <f>O154*H154</f>
        <v>0</v>
      </c>
      <c r="Q154" s="181">
        <v>0</v>
      </c>
      <c r="R154" s="181">
        <f>Q154*H154</f>
        <v>0</v>
      </c>
      <c r="S154" s="181">
        <v>0</v>
      </c>
      <c r="T154" s="182">
        <f>S154*H154</f>
        <v>0</v>
      </c>
      <c r="AR154" s="183" t="s">
        <v>125</v>
      </c>
      <c r="AT154" s="183" t="s">
        <v>120</v>
      </c>
      <c r="AU154" s="183" t="s">
        <v>88</v>
      </c>
      <c r="AY154" s="15" t="s">
        <v>118</v>
      </c>
      <c r="BE154" s="184">
        <f>IF(N154="základní",J154,0)</f>
        <v>0</v>
      </c>
      <c r="BF154" s="184">
        <f>IF(N154="snížená",J154,0)</f>
        <v>0</v>
      </c>
      <c r="BG154" s="184">
        <f>IF(N154="zákl. přenesená",J154,0)</f>
        <v>0</v>
      </c>
      <c r="BH154" s="184">
        <f>IF(N154="sníž. přenesená",J154,0)</f>
        <v>0</v>
      </c>
      <c r="BI154" s="184">
        <f>IF(N154="nulová",J154,0)</f>
        <v>0</v>
      </c>
      <c r="BJ154" s="15" t="s">
        <v>84</v>
      </c>
      <c r="BK154" s="184">
        <f>ROUND(I154*H154,2)</f>
        <v>0</v>
      </c>
      <c r="BL154" s="15" t="s">
        <v>125</v>
      </c>
      <c r="BM154" s="183" t="s">
        <v>184</v>
      </c>
    </row>
    <row r="155" spans="2:65" s="265" customFormat="1" ht="29.25">
      <c r="B155" s="26"/>
      <c r="C155" s="262"/>
      <c r="D155" s="185" t="s">
        <v>127</v>
      </c>
      <c r="E155" s="262"/>
      <c r="F155" s="186" t="s">
        <v>185</v>
      </c>
      <c r="G155" s="262"/>
      <c r="H155" s="262"/>
      <c r="I155" s="92"/>
      <c r="J155" s="262"/>
      <c r="K155" s="262"/>
      <c r="L155" s="28"/>
      <c r="M155" s="187"/>
      <c r="N155" s="51"/>
      <c r="O155" s="51"/>
      <c r="P155" s="51"/>
      <c r="Q155" s="51"/>
      <c r="R155" s="51"/>
      <c r="S155" s="51"/>
      <c r="T155" s="52"/>
      <c r="AT155" s="15" t="s">
        <v>127</v>
      </c>
      <c r="AU155" s="15" t="s">
        <v>88</v>
      </c>
    </row>
    <row r="156" spans="2:65" s="11" customFormat="1" ht="22.5">
      <c r="B156" s="188"/>
      <c r="C156" s="189"/>
      <c r="D156" s="185" t="s">
        <v>129</v>
      </c>
      <c r="E156" s="190" t="s">
        <v>1</v>
      </c>
      <c r="F156" s="191" t="s">
        <v>186</v>
      </c>
      <c r="G156" s="189"/>
      <c r="H156" s="192">
        <v>0.63600000000000001</v>
      </c>
      <c r="I156" s="193"/>
      <c r="J156" s="189"/>
      <c r="K156" s="189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129</v>
      </c>
      <c r="AU156" s="198" t="s">
        <v>88</v>
      </c>
      <c r="AV156" s="11" t="s">
        <v>88</v>
      </c>
      <c r="AW156" s="11" t="s">
        <v>34</v>
      </c>
      <c r="AX156" s="11" t="s">
        <v>84</v>
      </c>
      <c r="AY156" s="198" t="s">
        <v>118</v>
      </c>
    </row>
    <row r="157" spans="2:65" s="265" customFormat="1" ht="16.5" customHeight="1">
      <c r="B157" s="26"/>
      <c r="C157" s="172" t="s">
        <v>187</v>
      </c>
      <c r="D157" s="172" t="s">
        <v>120</v>
      </c>
      <c r="E157" s="173" t="s">
        <v>188</v>
      </c>
      <c r="F157" s="174" t="s">
        <v>189</v>
      </c>
      <c r="G157" s="175" t="s">
        <v>159</v>
      </c>
      <c r="H157" s="176">
        <v>2.9510000000000001</v>
      </c>
      <c r="I157" s="177"/>
      <c r="J157" s="178">
        <f>ROUND(I157*H157,2)</f>
        <v>0</v>
      </c>
      <c r="K157" s="174" t="s">
        <v>1</v>
      </c>
      <c r="L157" s="28"/>
      <c r="M157" s="179" t="s">
        <v>1</v>
      </c>
      <c r="N157" s="180" t="s">
        <v>44</v>
      </c>
      <c r="O157" s="51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AR157" s="183" t="s">
        <v>125</v>
      </c>
      <c r="AT157" s="183" t="s">
        <v>120</v>
      </c>
      <c r="AU157" s="183" t="s">
        <v>88</v>
      </c>
      <c r="AY157" s="15" t="s">
        <v>118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5" t="s">
        <v>84</v>
      </c>
      <c r="BK157" s="184">
        <f>ROUND(I157*H157,2)</f>
        <v>0</v>
      </c>
      <c r="BL157" s="15" t="s">
        <v>125</v>
      </c>
      <c r="BM157" s="183" t="s">
        <v>190</v>
      </c>
    </row>
    <row r="158" spans="2:65" s="265" customFormat="1" ht="19.5">
      <c r="B158" s="26"/>
      <c r="C158" s="262"/>
      <c r="D158" s="185" t="s">
        <v>127</v>
      </c>
      <c r="E158" s="262"/>
      <c r="F158" s="186" t="s">
        <v>191</v>
      </c>
      <c r="G158" s="262"/>
      <c r="H158" s="262"/>
      <c r="I158" s="92"/>
      <c r="J158" s="262"/>
      <c r="K158" s="262"/>
      <c r="L158" s="28"/>
      <c r="M158" s="187"/>
      <c r="N158" s="51"/>
      <c r="O158" s="51"/>
      <c r="P158" s="51"/>
      <c r="Q158" s="51"/>
      <c r="R158" s="51"/>
      <c r="S158" s="51"/>
      <c r="T158" s="52"/>
      <c r="AT158" s="15" t="s">
        <v>127</v>
      </c>
      <c r="AU158" s="15" t="s">
        <v>88</v>
      </c>
    </row>
    <row r="159" spans="2:65" s="11" customFormat="1">
      <c r="B159" s="188"/>
      <c r="C159" s="189"/>
      <c r="D159" s="185" t="s">
        <v>129</v>
      </c>
      <c r="E159" s="190" t="s">
        <v>1</v>
      </c>
      <c r="F159" s="191" t="s">
        <v>192</v>
      </c>
      <c r="G159" s="189"/>
      <c r="H159" s="192">
        <v>2.9510000000000001</v>
      </c>
      <c r="I159" s="193"/>
      <c r="J159" s="189"/>
      <c r="K159" s="189"/>
      <c r="L159" s="194"/>
      <c r="M159" s="195"/>
      <c r="N159" s="196"/>
      <c r="O159" s="196"/>
      <c r="P159" s="196"/>
      <c r="Q159" s="196"/>
      <c r="R159" s="196"/>
      <c r="S159" s="196"/>
      <c r="T159" s="197"/>
      <c r="AT159" s="198" t="s">
        <v>129</v>
      </c>
      <c r="AU159" s="198" t="s">
        <v>88</v>
      </c>
      <c r="AV159" s="11" t="s">
        <v>88</v>
      </c>
      <c r="AW159" s="11" t="s">
        <v>34</v>
      </c>
      <c r="AX159" s="11" t="s">
        <v>84</v>
      </c>
      <c r="AY159" s="198" t="s">
        <v>118</v>
      </c>
    </row>
    <row r="160" spans="2:65" s="10" customFormat="1" ht="22.9" customHeight="1">
      <c r="B160" s="156"/>
      <c r="C160" s="157"/>
      <c r="D160" s="158" t="s">
        <v>78</v>
      </c>
      <c r="E160" s="170" t="s">
        <v>193</v>
      </c>
      <c r="F160" s="170" t="s">
        <v>194</v>
      </c>
      <c r="G160" s="157"/>
      <c r="H160" s="157"/>
      <c r="I160" s="160"/>
      <c r="J160" s="171">
        <f>BK160</f>
        <v>0</v>
      </c>
      <c r="K160" s="157"/>
      <c r="L160" s="162"/>
      <c r="M160" s="163"/>
      <c r="N160" s="164"/>
      <c r="O160" s="164"/>
      <c r="P160" s="165">
        <f>SUM(P161:P162)</f>
        <v>0</v>
      </c>
      <c r="Q160" s="164"/>
      <c r="R160" s="165">
        <f>SUM(R161:R162)</f>
        <v>0</v>
      </c>
      <c r="S160" s="164"/>
      <c r="T160" s="166">
        <f>SUM(T161:T162)</f>
        <v>0</v>
      </c>
      <c r="AR160" s="167" t="s">
        <v>84</v>
      </c>
      <c r="AT160" s="168" t="s">
        <v>78</v>
      </c>
      <c r="AU160" s="168" t="s">
        <v>84</v>
      </c>
      <c r="AY160" s="167" t="s">
        <v>118</v>
      </c>
      <c r="BK160" s="169">
        <f>SUM(BK161:BK162)</f>
        <v>0</v>
      </c>
    </row>
    <row r="161" spans="2:65" s="265" customFormat="1" ht="16.5" customHeight="1">
      <c r="B161" s="26"/>
      <c r="C161" s="172" t="s">
        <v>195</v>
      </c>
      <c r="D161" s="172" t="s">
        <v>120</v>
      </c>
      <c r="E161" s="173" t="s">
        <v>196</v>
      </c>
      <c r="F161" s="174" t="s">
        <v>197</v>
      </c>
      <c r="G161" s="175" t="s">
        <v>159</v>
      </c>
      <c r="H161" s="176">
        <v>0.05</v>
      </c>
      <c r="I161" s="177"/>
      <c r="J161" s="178">
        <f>ROUND(I161*H161,2)</f>
        <v>0</v>
      </c>
      <c r="K161" s="174" t="s">
        <v>124</v>
      </c>
      <c r="L161" s="28"/>
      <c r="M161" s="179" t="s">
        <v>1</v>
      </c>
      <c r="N161" s="180" t="s">
        <v>44</v>
      </c>
      <c r="O161" s="51"/>
      <c r="P161" s="181">
        <f>O161*H161</f>
        <v>0</v>
      </c>
      <c r="Q161" s="181">
        <v>0</v>
      </c>
      <c r="R161" s="181">
        <f>Q161*H161</f>
        <v>0</v>
      </c>
      <c r="S161" s="181">
        <v>0</v>
      </c>
      <c r="T161" s="182">
        <f>S161*H161</f>
        <v>0</v>
      </c>
      <c r="AR161" s="183" t="s">
        <v>125</v>
      </c>
      <c r="AT161" s="183" t="s">
        <v>120</v>
      </c>
      <c r="AU161" s="183" t="s">
        <v>88</v>
      </c>
      <c r="AY161" s="15" t="s">
        <v>118</v>
      </c>
      <c r="BE161" s="184">
        <f>IF(N161="základní",J161,0)</f>
        <v>0</v>
      </c>
      <c r="BF161" s="184">
        <f>IF(N161="snížená",J161,0)</f>
        <v>0</v>
      </c>
      <c r="BG161" s="184">
        <f>IF(N161="zákl. přenesená",J161,0)</f>
        <v>0</v>
      </c>
      <c r="BH161" s="184">
        <f>IF(N161="sníž. přenesená",J161,0)</f>
        <v>0</v>
      </c>
      <c r="BI161" s="184">
        <f>IF(N161="nulová",J161,0)</f>
        <v>0</v>
      </c>
      <c r="BJ161" s="15" t="s">
        <v>84</v>
      </c>
      <c r="BK161" s="184">
        <f>ROUND(I161*H161,2)</f>
        <v>0</v>
      </c>
      <c r="BL161" s="15" t="s">
        <v>125</v>
      </c>
      <c r="BM161" s="183" t="s">
        <v>198</v>
      </c>
    </row>
    <row r="162" spans="2:65" s="265" customFormat="1" ht="19.5">
      <c r="B162" s="26"/>
      <c r="C162" s="262"/>
      <c r="D162" s="185" t="s">
        <v>127</v>
      </c>
      <c r="E162" s="262"/>
      <c r="F162" s="186" t="s">
        <v>199</v>
      </c>
      <c r="G162" s="262"/>
      <c r="H162" s="262"/>
      <c r="I162" s="92"/>
      <c r="J162" s="262"/>
      <c r="K162" s="262"/>
      <c r="L162" s="28"/>
      <c r="M162" s="220"/>
      <c r="N162" s="221"/>
      <c r="O162" s="221"/>
      <c r="P162" s="221"/>
      <c r="Q162" s="221"/>
      <c r="R162" s="221"/>
      <c r="S162" s="221"/>
      <c r="T162" s="222"/>
      <c r="AT162" s="15" t="s">
        <v>127</v>
      </c>
      <c r="AU162" s="15" t="s">
        <v>88</v>
      </c>
    </row>
    <row r="163" spans="2:65" s="265" customFormat="1" ht="6.95" customHeight="1">
      <c r="B163" s="37"/>
      <c r="C163" s="38"/>
      <c r="D163" s="38"/>
      <c r="E163" s="38"/>
      <c r="F163" s="38"/>
      <c r="G163" s="38"/>
      <c r="H163" s="38"/>
      <c r="I163" s="123"/>
      <c r="J163" s="38"/>
      <c r="K163" s="38"/>
      <c r="L163" s="28"/>
    </row>
  </sheetData>
  <sheetProtection algorithmName="SHA-512" hashValue="j5nuvS0epD1D4BKDYlzkXY44eTLQym53htvk2IyOFM/7smQWQxgEoOPxxM2uukGlErfSLLDagzv8IxegVe1vSg==" saltValue="VHgZA1XzKDokhhgw9OfiIw==" spinCount="100000" sheet="1" objects="1" scenarios="1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B2:BN201"/>
  <sheetViews>
    <sheetView showGridLines="0" topLeftCell="A182" workbookViewId="0">
      <selection activeCell="Y198" sqref="Y198"/>
    </sheetView>
  </sheetViews>
  <sheetFormatPr defaultRowHeight="11.25"/>
  <cols>
    <col min="1" max="1" width="8.33203125" style="241" customWidth="1"/>
    <col min="2" max="2" width="1.6640625" style="241" customWidth="1"/>
    <col min="3" max="3" width="4.1640625" style="241" customWidth="1"/>
    <col min="4" max="4" width="4.33203125" style="241" customWidth="1"/>
    <col min="5" max="5" width="17.1640625" style="241" customWidth="1"/>
    <col min="6" max="6" width="50.83203125" style="241" customWidth="1"/>
    <col min="7" max="7" width="7" style="241" customWidth="1"/>
    <col min="8" max="8" width="11.5" style="241" customWidth="1"/>
    <col min="9" max="9" width="20.1640625" style="86" customWidth="1"/>
    <col min="10" max="11" width="20.1640625" style="241" customWidth="1"/>
    <col min="12" max="12" width="9.33203125" style="241" customWidth="1"/>
    <col min="13" max="13" width="7.33203125" style="241" hidden="1" customWidth="1"/>
    <col min="14" max="14" width="0" style="241" hidden="1" customWidth="1"/>
    <col min="15" max="20" width="14.1640625" style="241" hidden="1" customWidth="1"/>
    <col min="21" max="21" width="16.33203125" style="241" hidden="1" customWidth="1"/>
    <col min="22" max="22" width="12.33203125" style="241" hidden="1" customWidth="1"/>
    <col min="23" max="23" width="16.33203125" style="241" hidden="1" customWidth="1"/>
    <col min="24" max="24" width="12.33203125" style="241" customWidth="1"/>
    <col min="25" max="25" width="15" style="241" customWidth="1"/>
    <col min="26" max="26" width="11" style="241" customWidth="1"/>
    <col min="27" max="27" width="15" style="241" customWidth="1"/>
    <col min="28" max="28" width="16.33203125" style="241" customWidth="1"/>
    <col min="29" max="29" width="11" style="241" customWidth="1"/>
    <col min="30" max="30" width="15" style="241" customWidth="1"/>
    <col min="31" max="31" width="16.33203125" style="241" customWidth="1"/>
    <col min="32" max="16384" width="9.33203125" style="241"/>
  </cols>
  <sheetData>
    <row r="2" spans="2:46" ht="36.950000000000003" customHeight="1"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15" t="s">
        <v>90</v>
      </c>
    </row>
    <row r="3" spans="2:46" ht="6.95" customHeight="1">
      <c r="B3" s="87"/>
      <c r="C3" s="88"/>
      <c r="D3" s="88"/>
      <c r="E3" s="88"/>
      <c r="F3" s="88"/>
      <c r="G3" s="88"/>
      <c r="H3" s="88"/>
      <c r="I3" s="89"/>
      <c r="J3" s="88"/>
      <c r="K3" s="88"/>
      <c r="L3" s="18"/>
      <c r="AT3" s="15" t="s">
        <v>88</v>
      </c>
    </row>
    <row r="4" spans="2:46" ht="24.95" customHeight="1">
      <c r="B4" s="18"/>
      <c r="D4" s="90" t="s">
        <v>91</v>
      </c>
      <c r="L4" s="18"/>
      <c r="M4" s="91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2" t="s">
        <v>16</v>
      </c>
      <c r="L6" s="18"/>
    </row>
    <row r="7" spans="2:46" ht="16.5" customHeight="1">
      <c r="B7" s="18"/>
      <c r="E7" s="322" t="s">
        <v>17</v>
      </c>
      <c r="F7" s="322"/>
      <c r="G7" s="322"/>
      <c r="H7" s="322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7"/>
      <c r="AG7" s="287"/>
      <c r="AH7" s="287"/>
      <c r="AI7" s="287"/>
    </row>
    <row r="8" spans="2:46" s="253" customFormat="1" ht="12" customHeight="1">
      <c r="B8" s="28"/>
      <c r="D8" s="252" t="s">
        <v>92</v>
      </c>
      <c r="I8" s="92"/>
      <c r="L8" s="28"/>
    </row>
    <row r="9" spans="2:46" s="253" customFormat="1" ht="36.950000000000003" customHeight="1">
      <c r="B9" s="28"/>
      <c r="E9" s="332" t="s">
        <v>200</v>
      </c>
      <c r="F9" s="333"/>
      <c r="G9" s="333"/>
      <c r="H9" s="333"/>
      <c r="I9" s="92"/>
      <c r="L9" s="28"/>
    </row>
    <row r="10" spans="2:46" s="253" customFormat="1">
      <c r="B10" s="28"/>
      <c r="I10" s="92"/>
      <c r="L10" s="28"/>
    </row>
    <row r="11" spans="2:46" s="253" customFormat="1" ht="12" customHeight="1">
      <c r="B11" s="28"/>
      <c r="D11" s="252" t="s">
        <v>18</v>
      </c>
      <c r="F11" s="255" t="s">
        <v>19</v>
      </c>
      <c r="I11" s="93" t="s">
        <v>20</v>
      </c>
      <c r="J11" s="255" t="s">
        <v>1</v>
      </c>
      <c r="L11" s="28"/>
    </row>
    <row r="12" spans="2:46" s="253" customFormat="1" ht="12" customHeight="1">
      <c r="B12" s="28"/>
      <c r="D12" s="252" t="s">
        <v>22</v>
      </c>
      <c r="F12" s="255" t="s">
        <v>23</v>
      </c>
      <c r="I12" s="93" t="s">
        <v>24</v>
      </c>
      <c r="J12" s="94" t="str">
        <f>'Rekapitulace stavby'!AN8</f>
        <v>5.10.2017</v>
      </c>
      <c r="L12" s="28"/>
    </row>
    <row r="13" spans="2:46" s="253" customFormat="1" ht="10.9" customHeight="1">
      <c r="B13" s="28"/>
      <c r="I13" s="92"/>
      <c r="L13" s="28"/>
    </row>
    <row r="14" spans="2:46" s="253" customFormat="1" ht="12" customHeight="1">
      <c r="B14" s="28"/>
      <c r="D14" s="252" t="s">
        <v>26</v>
      </c>
      <c r="I14" s="93" t="s">
        <v>27</v>
      </c>
      <c r="J14" s="255" t="s">
        <v>1</v>
      </c>
      <c r="L14" s="28"/>
    </row>
    <row r="15" spans="2:46" s="253" customFormat="1" ht="18" customHeight="1">
      <c r="B15" s="28"/>
      <c r="E15" s="255" t="s">
        <v>28</v>
      </c>
      <c r="I15" s="93" t="s">
        <v>29</v>
      </c>
      <c r="J15" s="255" t="s">
        <v>1</v>
      </c>
      <c r="L15" s="28"/>
    </row>
    <row r="16" spans="2:46" s="253" customFormat="1" ht="6.95" customHeight="1">
      <c r="B16" s="28"/>
      <c r="I16" s="92"/>
      <c r="L16" s="28"/>
    </row>
    <row r="17" spans="2:12" s="253" customFormat="1" ht="12" customHeight="1">
      <c r="B17" s="28"/>
      <c r="D17" s="252" t="s">
        <v>30</v>
      </c>
      <c r="I17" s="93" t="s">
        <v>27</v>
      </c>
      <c r="J17" s="247" t="str">
        <f>'Rekapitulace stavby'!AN13</f>
        <v>Vyplň údaj</v>
      </c>
      <c r="L17" s="28"/>
    </row>
    <row r="18" spans="2:12" s="253" customFormat="1" ht="18" customHeight="1">
      <c r="B18" s="28"/>
      <c r="E18" s="323" t="str">
        <f>'Rekapitulace stavby'!E14</f>
        <v>Vyplň údaj</v>
      </c>
      <c r="F18" s="334"/>
      <c r="G18" s="334"/>
      <c r="H18" s="334"/>
      <c r="I18" s="93" t="s">
        <v>29</v>
      </c>
      <c r="J18" s="247" t="str">
        <f>'Rekapitulace stavby'!AN14</f>
        <v>Vyplň údaj</v>
      </c>
      <c r="L18" s="28"/>
    </row>
    <row r="19" spans="2:12" s="253" customFormat="1" ht="6.95" customHeight="1">
      <c r="B19" s="28"/>
      <c r="I19" s="92"/>
      <c r="L19" s="28"/>
    </row>
    <row r="20" spans="2:12" s="253" customFormat="1" ht="12" customHeight="1">
      <c r="B20" s="28"/>
      <c r="D20" s="252" t="s">
        <v>32</v>
      </c>
      <c r="I20" s="93" t="s">
        <v>27</v>
      </c>
      <c r="J20" s="255" t="s">
        <v>1</v>
      </c>
      <c r="L20" s="28"/>
    </row>
    <row r="21" spans="2:12" s="253" customFormat="1" ht="18" customHeight="1">
      <c r="B21" s="28"/>
      <c r="E21" s="255" t="s">
        <v>33</v>
      </c>
      <c r="I21" s="93" t="s">
        <v>29</v>
      </c>
      <c r="J21" s="255" t="s">
        <v>1</v>
      </c>
      <c r="L21" s="28"/>
    </row>
    <row r="22" spans="2:12" s="253" customFormat="1" ht="6.95" customHeight="1">
      <c r="B22" s="28"/>
      <c r="I22" s="92"/>
      <c r="L22" s="28"/>
    </row>
    <row r="23" spans="2:12" s="253" customFormat="1" ht="12" customHeight="1">
      <c r="B23" s="28"/>
      <c r="D23" s="252" t="s">
        <v>35</v>
      </c>
      <c r="I23" s="93" t="s">
        <v>27</v>
      </c>
      <c r="J23" s="255" t="s">
        <v>1</v>
      </c>
      <c r="L23" s="28"/>
    </row>
    <row r="24" spans="2:12" s="253" customFormat="1" ht="18" customHeight="1">
      <c r="B24" s="28"/>
      <c r="E24" s="255" t="s">
        <v>36</v>
      </c>
      <c r="I24" s="93" t="s">
        <v>29</v>
      </c>
      <c r="J24" s="255" t="s">
        <v>1</v>
      </c>
      <c r="L24" s="28"/>
    </row>
    <row r="25" spans="2:12" s="253" customFormat="1" ht="6.95" customHeight="1">
      <c r="B25" s="28"/>
      <c r="I25" s="92"/>
      <c r="L25" s="28"/>
    </row>
    <row r="26" spans="2:12" s="253" customFormat="1" ht="12" customHeight="1">
      <c r="B26" s="28"/>
      <c r="D26" s="252" t="s">
        <v>37</v>
      </c>
      <c r="I26" s="92"/>
      <c r="L26" s="28"/>
    </row>
    <row r="27" spans="2:12" s="6" customFormat="1" ht="63.75" customHeight="1">
      <c r="B27" s="95"/>
      <c r="E27" s="335" t="s">
        <v>94</v>
      </c>
      <c r="F27" s="335"/>
      <c r="G27" s="335"/>
      <c r="H27" s="335"/>
      <c r="I27" s="96"/>
      <c r="L27" s="95"/>
    </row>
    <row r="28" spans="2:12" s="253" customFormat="1" ht="6.95" customHeight="1">
      <c r="B28" s="28"/>
      <c r="I28" s="92"/>
      <c r="L28" s="28"/>
    </row>
    <row r="29" spans="2:12" s="253" customFormat="1" ht="6.95" customHeight="1">
      <c r="B29" s="28"/>
      <c r="D29" s="47"/>
      <c r="E29" s="47"/>
      <c r="F29" s="47"/>
      <c r="G29" s="47"/>
      <c r="H29" s="47"/>
      <c r="I29" s="97"/>
      <c r="J29" s="47"/>
      <c r="K29" s="47"/>
      <c r="L29" s="28"/>
    </row>
    <row r="30" spans="2:12" s="253" customFormat="1" ht="25.35" customHeight="1">
      <c r="B30" s="28"/>
      <c r="D30" s="98" t="s">
        <v>39</v>
      </c>
      <c r="I30" s="92"/>
      <c r="J30" s="99">
        <f>ROUND(J124, 2)</f>
        <v>0</v>
      </c>
      <c r="L30" s="28"/>
    </row>
    <row r="31" spans="2:12" s="253" customFormat="1" ht="6.95" customHeight="1">
      <c r="B31" s="28"/>
      <c r="D31" s="47"/>
      <c r="E31" s="47"/>
      <c r="F31" s="47"/>
      <c r="G31" s="47"/>
      <c r="H31" s="47"/>
      <c r="I31" s="97"/>
      <c r="J31" s="47"/>
      <c r="K31" s="47"/>
      <c r="L31" s="28"/>
    </row>
    <row r="32" spans="2:12" s="253" customFormat="1" ht="14.45" customHeight="1">
      <c r="B32" s="28"/>
      <c r="F32" s="100" t="s">
        <v>41</v>
      </c>
      <c r="I32" s="101" t="s">
        <v>40</v>
      </c>
      <c r="J32" s="100" t="s">
        <v>42</v>
      </c>
      <c r="L32" s="28"/>
    </row>
    <row r="33" spans="2:12" s="253" customFormat="1" ht="14.45" customHeight="1">
      <c r="B33" s="28"/>
      <c r="D33" s="102" t="s">
        <v>43</v>
      </c>
      <c r="E33" s="252" t="s">
        <v>44</v>
      </c>
      <c r="F33" s="103">
        <f>ROUND((SUM(BE124:BE196)),  2)</f>
        <v>0</v>
      </c>
      <c r="I33" s="104">
        <v>0.21</v>
      </c>
      <c r="J33" s="103">
        <f>ROUND(((SUM(BE124:BE196))*I33),  2)</f>
        <v>0</v>
      </c>
      <c r="L33" s="28"/>
    </row>
    <row r="34" spans="2:12" s="253" customFormat="1" ht="14.45" customHeight="1">
      <c r="B34" s="28"/>
      <c r="E34" s="252" t="s">
        <v>45</v>
      </c>
      <c r="F34" s="103">
        <f>ROUND((SUM(BF124:BF196)),  2)</f>
        <v>0</v>
      </c>
      <c r="I34" s="104">
        <v>0.15</v>
      </c>
      <c r="J34" s="103">
        <f>ROUND(((SUM(BF124:BF196))*I34),  2)</f>
        <v>0</v>
      </c>
      <c r="L34" s="28"/>
    </row>
    <row r="35" spans="2:12" s="253" customFormat="1" ht="14.45" hidden="1" customHeight="1">
      <c r="B35" s="28"/>
      <c r="E35" s="252" t="s">
        <v>46</v>
      </c>
      <c r="F35" s="103">
        <f>ROUND((SUM(BG124:BG196)),  2)</f>
        <v>0</v>
      </c>
      <c r="I35" s="104">
        <v>0.21</v>
      </c>
      <c r="J35" s="103">
        <f>0</f>
        <v>0</v>
      </c>
      <c r="L35" s="28"/>
    </row>
    <row r="36" spans="2:12" s="253" customFormat="1" ht="14.45" hidden="1" customHeight="1">
      <c r="B36" s="28"/>
      <c r="E36" s="252" t="s">
        <v>47</v>
      </c>
      <c r="F36" s="103">
        <f>ROUND((SUM(BH124:BH196)),  2)</f>
        <v>0</v>
      </c>
      <c r="I36" s="104">
        <v>0.15</v>
      </c>
      <c r="J36" s="103">
        <f>0</f>
        <v>0</v>
      </c>
      <c r="L36" s="28"/>
    </row>
    <row r="37" spans="2:12" s="253" customFormat="1" ht="14.45" hidden="1" customHeight="1">
      <c r="B37" s="28"/>
      <c r="E37" s="252" t="s">
        <v>48</v>
      </c>
      <c r="F37" s="103">
        <f>ROUND((SUM(BI124:BI196)),  2)</f>
        <v>0</v>
      </c>
      <c r="I37" s="104">
        <v>0</v>
      </c>
      <c r="J37" s="103">
        <f>0</f>
        <v>0</v>
      </c>
      <c r="L37" s="28"/>
    </row>
    <row r="38" spans="2:12" s="253" customFormat="1" ht="6.95" customHeight="1">
      <c r="B38" s="28"/>
      <c r="I38" s="92"/>
      <c r="L38" s="28"/>
    </row>
    <row r="39" spans="2:12" s="253" customFormat="1" ht="25.35" customHeight="1">
      <c r="B39" s="28"/>
      <c r="C39" s="105"/>
      <c r="D39" s="106" t="s">
        <v>49</v>
      </c>
      <c r="E39" s="107"/>
      <c r="F39" s="107"/>
      <c r="G39" s="108" t="s">
        <v>50</v>
      </c>
      <c r="H39" s="109" t="s">
        <v>51</v>
      </c>
      <c r="I39" s="110"/>
      <c r="J39" s="111">
        <f>SUM(J30:J37)</f>
        <v>0</v>
      </c>
      <c r="K39" s="112"/>
      <c r="L39" s="28"/>
    </row>
    <row r="40" spans="2:12" s="253" customFormat="1" ht="14.45" customHeight="1">
      <c r="B40" s="28"/>
      <c r="I40" s="92"/>
      <c r="L40" s="28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253" customFormat="1" ht="14.45" customHeight="1">
      <c r="B50" s="28"/>
      <c r="D50" s="113" t="s">
        <v>52</v>
      </c>
      <c r="E50" s="114"/>
      <c r="F50" s="114"/>
      <c r="G50" s="113" t="s">
        <v>53</v>
      </c>
      <c r="H50" s="114"/>
      <c r="I50" s="115"/>
      <c r="J50" s="114"/>
      <c r="K50" s="114"/>
      <c r="L50" s="28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253" customFormat="1" ht="12.75">
      <c r="B61" s="28"/>
      <c r="D61" s="116" t="s">
        <v>54</v>
      </c>
      <c r="E61" s="117"/>
      <c r="F61" s="118" t="s">
        <v>55</v>
      </c>
      <c r="G61" s="116" t="s">
        <v>54</v>
      </c>
      <c r="H61" s="117"/>
      <c r="I61" s="119"/>
      <c r="J61" s="120" t="s">
        <v>55</v>
      </c>
      <c r="K61" s="117"/>
      <c r="L61" s="28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253" customFormat="1" ht="12.75">
      <c r="B65" s="28"/>
      <c r="D65" s="113" t="s">
        <v>56</v>
      </c>
      <c r="E65" s="114"/>
      <c r="F65" s="114"/>
      <c r="G65" s="113" t="s">
        <v>57</v>
      </c>
      <c r="H65" s="114"/>
      <c r="I65" s="115"/>
      <c r="J65" s="114"/>
      <c r="K65" s="114"/>
      <c r="L65" s="28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253" customFormat="1" ht="12.75">
      <c r="B76" s="28"/>
      <c r="D76" s="116" t="s">
        <v>54</v>
      </c>
      <c r="E76" s="117"/>
      <c r="F76" s="118" t="s">
        <v>55</v>
      </c>
      <c r="G76" s="116" t="s">
        <v>54</v>
      </c>
      <c r="H76" s="117"/>
      <c r="I76" s="119"/>
      <c r="J76" s="120" t="s">
        <v>55</v>
      </c>
      <c r="K76" s="117"/>
      <c r="L76" s="28"/>
    </row>
    <row r="77" spans="2:12" s="253" customFormat="1" ht="14.45" customHeight="1">
      <c r="B77" s="121"/>
      <c r="C77" s="122"/>
      <c r="D77" s="122"/>
      <c r="E77" s="122"/>
      <c r="F77" s="122"/>
      <c r="G77" s="122"/>
      <c r="H77" s="122"/>
      <c r="I77" s="123"/>
      <c r="J77" s="122"/>
      <c r="K77" s="122"/>
      <c r="L77" s="28"/>
    </row>
    <row r="81" spans="2:47" s="253" customFormat="1" ht="6.95" customHeight="1">
      <c r="B81" s="124"/>
      <c r="C81" s="125"/>
      <c r="D81" s="125"/>
      <c r="E81" s="125"/>
      <c r="F81" s="125"/>
      <c r="G81" s="125"/>
      <c r="H81" s="125"/>
      <c r="I81" s="126"/>
      <c r="J81" s="125"/>
      <c r="K81" s="125"/>
      <c r="L81" s="28"/>
    </row>
    <row r="82" spans="2:47" s="253" customFormat="1" ht="24.95" customHeight="1">
      <c r="B82" s="26"/>
      <c r="C82" s="20" t="s">
        <v>95</v>
      </c>
      <c r="D82" s="250"/>
      <c r="E82" s="250"/>
      <c r="F82" s="250"/>
      <c r="G82" s="250"/>
      <c r="H82" s="250"/>
      <c r="I82" s="92"/>
      <c r="J82" s="250"/>
      <c r="K82" s="250"/>
      <c r="L82" s="28"/>
    </row>
    <row r="83" spans="2:47" s="253" customFormat="1" ht="6.95" customHeight="1">
      <c r="B83" s="26"/>
      <c r="C83" s="250"/>
      <c r="D83" s="250"/>
      <c r="E83" s="250"/>
      <c r="F83" s="250"/>
      <c r="G83" s="250"/>
      <c r="H83" s="250"/>
      <c r="I83" s="92"/>
      <c r="J83" s="250"/>
      <c r="K83" s="250"/>
      <c r="L83" s="28"/>
    </row>
    <row r="84" spans="2:47" s="253" customFormat="1" ht="12" customHeight="1">
      <c r="B84" s="26"/>
      <c r="C84" s="251" t="s">
        <v>16</v>
      </c>
      <c r="D84" s="250"/>
      <c r="E84" s="250"/>
      <c r="F84" s="250"/>
      <c r="G84" s="250"/>
      <c r="H84" s="250"/>
      <c r="I84" s="92"/>
      <c r="J84" s="250"/>
      <c r="K84" s="250"/>
      <c r="L84" s="28"/>
    </row>
    <row r="85" spans="2:47" s="253" customFormat="1" ht="16.5" customHeight="1">
      <c r="B85" s="26"/>
      <c r="C85" s="250"/>
      <c r="D85" s="250"/>
      <c r="E85" s="330" t="str">
        <f>E7</f>
        <v>Metuje, Náchod, odstranění nánosů, ř.km 35,920 - 36,470</v>
      </c>
      <c r="F85" s="331"/>
      <c r="G85" s="331"/>
      <c r="H85" s="331"/>
      <c r="I85" s="92"/>
      <c r="J85" s="250"/>
      <c r="K85" s="250"/>
      <c r="L85" s="28"/>
    </row>
    <row r="86" spans="2:47" s="253" customFormat="1" ht="12" customHeight="1">
      <c r="B86" s="26"/>
      <c r="C86" s="251" t="s">
        <v>92</v>
      </c>
      <c r="D86" s="250"/>
      <c r="E86" s="250"/>
      <c r="F86" s="250"/>
      <c r="G86" s="250"/>
      <c r="H86" s="250"/>
      <c r="I86" s="92"/>
      <c r="J86" s="250"/>
      <c r="K86" s="250"/>
      <c r="L86" s="28"/>
    </row>
    <row r="87" spans="2:47" s="253" customFormat="1" ht="16.5" customHeight="1">
      <c r="B87" s="26"/>
      <c r="C87" s="250"/>
      <c r="D87" s="250"/>
      <c r="E87" s="307" t="str">
        <f>E9</f>
        <v>2 - VON Vedlejší a ostatní náklady</v>
      </c>
      <c r="F87" s="329"/>
      <c r="G87" s="329"/>
      <c r="H87" s="329"/>
      <c r="I87" s="92"/>
      <c r="J87" s="250"/>
      <c r="K87" s="250"/>
      <c r="L87" s="28"/>
    </row>
    <row r="88" spans="2:47" s="253" customFormat="1" ht="6.95" customHeight="1">
      <c r="B88" s="26"/>
      <c r="C88" s="250"/>
      <c r="D88" s="250"/>
      <c r="E88" s="250"/>
      <c r="F88" s="250"/>
      <c r="G88" s="250"/>
      <c r="H88" s="250"/>
      <c r="I88" s="92"/>
      <c r="J88" s="250"/>
      <c r="K88" s="250"/>
      <c r="L88" s="28"/>
    </row>
    <row r="89" spans="2:47" s="253" customFormat="1" ht="12" customHeight="1">
      <c r="B89" s="26"/>
      <c r="C89" s="251" t="s">
        <v>22</v>
      </c>
      <c r="D89" s="250"/>
      <c r="E89" s="250"/>
      <c r="F89" s="245" t="str">
        <f>F12</f>
        <v>Náchod</v>
      </c>
      <c r="G89" s="250"/>
      <c r="H89" s="250"/>
      <c r="I89" s="93" t="s">
        <v>24</v>
      </c>
      <c r="J89" s="244" t="str">
        <f>IF(J12="","",J12)</f>
        <v>5.10.2017</v>
      </c>
      <c r="K89" s="250"/>
      <c r="L89" s="28"/>
    </row>
    <row r="90" spans="2:47" s="253" customFormat="1" ht="6.95" customHeight="1">
      <c r="B90" s="26"/>
      <c r="C90" s="250"/>
      <c r="D90" s="250"/>
      <c r="E90" s="250"/>
      <c r="F90" s="250"/>
      <c r="G90" s="250"/>
      <c r="H90" s="250"/>
      <c r="I90" s="92"/>
      <c r="J90" s="250"/>
      <c r="K90" s="250"/>
      <c r="L90" s="28"/>
    </row>
    <row r="91" spans="2:47" s="253" customFormat="1" ht="58.15" customHeight="1">
      <c r="B91" s="26"/>
      <c r="C91" s="251" t="s">
        <v>26</v>
      </c>
      <c r="D91" s="250"/>
      <c r="E91" s="250"/>
      <c r="F91" s="245" t="str">
        <f>E15</f>
        <v>Povodí Labe,státní podnik,Víta Nejedlého 951,HK3</v>
      </c>
      <c r="G91" s="250"/>
      <c r="H91" s="250"/>
      <c r="I91" s="93" t="s">
        <v>32</v>
      </c>
      <c r="J91" s="248" t="str">
        <f>E21</f>
        <v>Multiaqua s.r.o.,Vaverkova 1343,Gradec Králové 2</v>
      </c>
      <c r="K91" s="250"/>
      <c r="L91" s="28"/>
    </row>
    <row r="92" spans="2:47" s="253" customFormat="1" ht="15.2" customHeight="1">
      <c r="B92" s="26"/>
      <c r="C92" s="251" t="s">
        <v>30</v>
      </c>
      <c r="D92" s="250"/>
      <c r="E92" s="250"/>
      <c r="F92" s="245" t="str">
        <f>IF(E18="","",E18)</f>
        <v>Vyplň údaj</v>
      </c>
      <c r="G92" s="250"/>
      <c r="H92" s="250"/>
      <c r="I92" s="93" t="s">
        <v>35</v>
      </c>
      <c r="J92" s="248" t="str">
        <f>E24</f>
        <v>Ing. Pavel Romášek</v>
      </c>
      <c r="K92" s="250"/>
      <c r="L92" s="28"/>
    </row>
    <row r="93" spans="2:47" s="253" customFormat="1" ht="10.35" customHeight="1">
      <c r="B93" s="26"/>
      <c r="C93" s="250"/>
      <c r="D93" s="250"/>
      <c r="E93" s="250"/>
      <c r="F93" s="250"/>
      <c r="G93" s="250"/>
      <c r="H93" s="250"/>
      <c r="I93" s="92"/>
      <c r="J93" s="250"/>
      <c r="K93" s="250"/>
      <c r="L93" s="28"/>
    </row>
    <row r="94" spans="2:47" s="253" customFormat="1" ht="29.25" customHeight="1">
      <c r="B94" s="26"/>
      <c r="C94" s="127" t="s">
        <v>96</v>
      </c>
      <c r="D94" s="128"/>
      <c r="E94" s="128"/>
      <c r="F94" s="128"/>
      <c r="G94" s="128"/>
      <c r="H94" s="128"/>
      <c r="I94" s="129"/>
      <c r="J94" s="130" t="s">
        <v>97</v>
      </c>
      <c r="K94" s="128"/>
      <c r="L94" s="28"/>
    </row>
    <row r="95" spans="2:47" s="253" customFormat="1" ht="10.35" customHeight="1">
      <c r="B95" s="26"/>
      <c r="C95" s="250"/>
      <c r="D95" s="250"/>
      <c r="E95" s="250"/>
      <c r="F95" s="250"/>
      <c r="G95" s="250"/>
      <c r="H95" s="250"/>
      <c r="I95" s="92"/>
      <c r="J95" s="250"/>
      <c r="K95" s="250"/>
      <c r="L95" s="28"/>
    </row>
    <row r="96" spans="2:47" s="253" customFormat="1" ht="22.9" customHeight="1">
      <c r="B96" s="26"/>
      <c r="C96" s="131" t="s">
        <v>98</v>
      </c>
      <c r="D96" s="250"/>
      <c r="E96" s="250"/>
      <c r="F96" s="250"/>
      <c r="G96" s="250"/>
      <c r="H96" s="250"/>
      <c r="I96" s="92"/>
      <c r="J96" s="238">
        <f>J124</f>
        <v>0</v>
      </c>
      <c r="K96" s="250"/>
      <c r="L96" s="28"/>
      <c r="AU96" s="15" t="s">
        <v>99</v>
      </c>
    </row>
    <row r="97" spans="2:12" s="7" customFormat="1" ht="24.95" customHeight="1">
      <c r="B97" s="132"/>
      <c r="C97" s="133"/>
      <c r="D97" s="134" t="s">
        <v>100</v>
      </c>
      <c r="E97" s="135"/>
      <c r="F97" s="135"/>
      <c r="G97" s="135"/>
      <c r="H97" s="135"/>
      <c r="I97" s="136"/>
      <c r="J97" s="137">
        <f>J125</f>
        <v>0</v>
      </c>
      <c r="K97" s="133"/>
      <c r="L97" s="138"/>
    </row>
    <row r="98" spans="2:12" s="8" customFormat="1" ht="19.899999999999999" customHeight="1">
      <c r="B98" s="139"/>
      <c r="C98" s="140"/>
      <c r="D98" s="141" t="s">
        <v>201</v>
      </c>
      <c r="E98" s="142"/>
      <c r="F98" s="142"/>
      <c r="G98" s="142"/>
      <c r="H98" s="142"/>
      <c r="I98" s="143"/>
      <c r="J98" s="144">
        <f>J126</f>
        <v>0</v>
      </c>
      <c r="K98" s="140"/>
      <c r="L98" s="145"/>
    </row>
    <row r="99" spans="2:12" s="8" customFormat="1" ht="19.899999999999999" customHeight="1">
      <c r="B99" s="139"/>
      <c r="C99" s="140"/>
      <c r="D99" s="141" t="s">
        <v>202</v>
      </c>
      <c r="E99" s="142"/>
      <c r="F99" s="142"/>
      <c r="G99" s="142"/>
      <c r="H99" s="142"/>
      <c r="I99" s="143"/>
      <c r="J99" s="144">
        <f>J130</f>
        <v>0</v>
      </c>
      <c r="K99" s="140"/>
      <c r="L99" s="145"/>
    </row>
    <row r="100" spans="2:12" s="7" customFormat="1" ht="24.95" customHeight="1">
      <c r="B100" s="132"/>
      <c r="C100" s="133"/>
      <c r="D100" s="134" t="s">
        <v>203</v>
      </c>
      <c r="E100" s="135"/>
      <c r="F100" s="135"/>
      <c r="G100" s="135"/>
      <c r="H100" s="135"/>
      <c r="I100" s="136"/>
      <c r="J100" s="137">
        <f>J134</f>
        <v>0</v>
      </c>
      <c r="K100" s="133"/>
      <c r="L100" s="138"/>
    </row>
    <row r="101" spans="2:12" s="8" customFormat="1" ht="19.899999999999999" customHeight="1">
      <c r="B101" s="139"/>
      <c r="C101" s="140"/>
      <c r="D101" s="141" t="s">
        <v>204</v>
      </c>
      <c r="E101" s="142"/>
      <c r="F101" s="142"/>
      <c r="G101" s="142"/>
      <c r="H101" s="142"/>
      <c r="I101" s="143"/>
      <c r="J101" s="144">
        <f>J135</f>
        <v>0</v>
      </c>
      <c r="K101" s="140"/>
      <c r="L101" s="145"/>
    </row>
    <row r="102" spans="2:12" s="8" customFormat="1" ht="19.899999999999999" customHeight="1">
      <c r="B102" s="139"/>
      <c r="C102" s="140"/>
      <c r="D102" s="141" t="s">
        <v>205</v>
      </c>
      <c r="E102" s="142"/>
      <c r="F102" s="142"/>
      <c r="G102" s="142"/>
      <c r="H102" s="142"/>
      <c r="I102" s="143"/>
      <c r="J102" s="144">
        <f>J151</f>
        <v>0</v>
      </c>
      <c r="K102" s="140"/>
      <c r="L102" s="145"/>
    </row>
    <row r="103" spans="2:12" s="8" customFormat="1" ht="19.899999999999999" customHeight="1">
      <c r="B103" s="139"/>
      <c r="C103" s="140"/>
      <c r="D103" s="141" t="s">
        <v>206</v>
      </c>
      <c r="E103" s="142"/>
      <c r="F103" s="142"/>
      <c r="G103" s="142"/>
      <c r="H103" s="142"/>
      <c r="I103" s="143"/>
      <c r="J103" s="144">
        <f>J166</f>
        <v>0</v>
      </c>
      <c r="K103" s="140"/>
      <c r="L103" s="145"/>
    </row>
    <row r="104" spans="2:12" s="8" customFormat="1" ht="19.899999999999999" customHeight="1">
      <c r="B104" s="139"/>
      <c r="C104" s="140"/>
      <c r="D104" s="141" t="s">
        <v>207</v>
      </c>
      <c r="E104" s="142"/>
      <c r="F104" s="142"/>
      <c r="G104" s="142"/>
      <c r="H104" s="142"/>
      <c r="I104" s="143"/>
      <c r="J104" s="144">
        <f>J179</f>
        <v>0</v>
      </c>
      <c r="K104" s="140"/>
      <c r="L104" s="145"/>
    </row>
    <row r="105" spans="2:12" s="253" customFormat="1" ht="21.75" customHeight="1">
      <c r="B105" s="26"/>
      <c r="C105" s="250"/>
      <c r="D105" s="250"/>
      <c r="E105" s="250"/>
      <c r="F105" s="250"/>
      <c r="G105" s="250"/>
      <c r="H105" s="250"/>
      <c r="I105" s="92"/>
      <c r="J105" s="250"/>
      <c r="K105" s="250"/>
      <c r="L105" s="28"/>
    </row>
    <row r="106" spans="2:12" s="253" customFormat="1" ht="6.95" customHeight="1">
      <c r="B106" s="37"/>
      <c r="C106" s="38"/>
      <c r="D106" s="38"/>
      <c r="E106" s="38"/>
      <c r="F106" s="38"/>
      <c r="G106" s="38"/>
      <c r="H106" s="38"/>
      <c r="I106" s="123"/>
      <c r="J106" s="38"/>
      <c r="K106" s="38"/>
      <c r="L106" s="28"/>
    </row>
    <row r="110" spans="2:12" s="253" customFormat="1" ht="6.95" customHeight="1">
      <c r="B110" s="39"/>
      <c r="C110" s="40"/>
      <c r="D110" s="40"/>
      <c r="E110" s="40"/>
      <c r="F110" s="40"/>
      <c r="G110" s="40"/>
      <c r="H110" s="40"/>
      <c r="I110" s="126"/>
      <c r="J110" s="40"/>
      <c r="K110" s="40"/>
      <c r="L110" s="28"/>
    </row>
    <row r="111" spans="2:12" s="253" customFormat="1" ht="24.95" customHeight="1">
      <c r="B111" s="26"/>
      <c r="C111" s="20" t="s">
        <v>103</v>
      </c>
      <c r="D111" s="250"/>
      <c r="E111" s="250"/>
      <c r="F111" s="250"/>
      <c r="G111" s="250"/>
      <c r="H111" s="250"/>
      <c r="I111" s="92"/>
      <c r="J111" s="250"/>
      <c r="K111" s="250"/>
      <c r="L111" s="28"/>
    </row>
    <row r="112" spans="2:12" s="253" customFormat="1" ht="6.95" customHeight="1">
      <c r="B112" s="26"/>
      <c r="C112" s="250"/>
      <c r="D112" s="250"/>
      <c r="E112" s="250"/>
      <c r="F112" s="250"/>
      <c r="G112" s="250"/>
      <c r="H112" s="250"/>
      <c r="I112" s="92"/>
      <c r="J112" s="250"/>
      <c r="K112" s="250"/>
      <c r="L112" s="28"/>
    </row>
    <row r="113" spans="2:65" s="253" customFormat="1" ht="12" customHeight="1">
      <c r="B113" s="26"/>
      <c r="C113" s="251" t="s">
        <v>16</v>
      </c>
      <c r="D113" s="250"/>
      <c r="E113" s="250"/>
      <c r="F113" s="250"/>
      <c r="G113" s="250"/>
      <c r="H113" s="250"/>
      <c r="I113" s="92"/>
      <c r="J113" s="250"/>
      <c r="K113" s="250"/>
      <c r="L113" s="28"/>
    </row>
    <row r="114" spans="2:65" s="253" customFormat="1" ht="16.5" customHeight="1">
      <c r="B114" s="26"/>
      <c r="C114" s="250"/>
      <c r="D114" s="250"/>
      <c r="E114" s="330" t="str">
        <f>E7</f>
        <v>Metuje, Náchod, odstranění nánosů, ř.km 35,920 - 36,470</v>
      </c>
      <c r="F114" s="331"/>
      <c r="G114" s="331"/>
      <c r="H114" s="331"/>
      <c r="I114" s="92"/>
      <c r="J114" s="250"/>
      <c r="K114" s="250"/>
      <c r="L114" s="28"/>
    </row>
    <row r="115" spans="2:65" s="253" customFormat="1" ht="12" customHeight="1">
      <c r="B115" s="26"/>
      <c r="C115" s="251" t="s">
        <v>92</v>
      </c>
      <c r="D115" s="250"/>
      <c r="E115" s="250"/>
      <c r="F115" s="250"/>
      <c r="G115" s="250"/>
      <c r="H115" s="250"/>
      <c r="I115" s="92"/>
      <c r="J115" s="250"/>
      <c r="K115" s="250"/>
      <c r="L115" s="28"/>
    </row>
    <row r="116" spans="2:65" s="253" customFormat="1" ht="16.5" customHeight="1">
      <c r="B116" s="26"/>
      <c r="C116" s="250"/>
      <c r="D116" s="250"/>
      <c r="E116" s="307" t="str">
        <f>E9</f>
        <v>2 - VON Vedlejší a ostatní náklady</v>
      </c>
      <c r="F116" s="329"/>
      <c r="G116" s="329"/>
      <c r="H116" s="329"/>
      <c r="I116" s="92"/>
      <c r="J116" s="250"/>
      <c r="K116" s="250"/>
      <c r="L116" s="28"/>
    </row>
    <row r="117" spans="2:65" s="253" customFormat="1" ht="6.95" customHeight="1">
      <c r="B117" s="26"/>
      <c r="C117" s="250"/>
      <c r="D117" s="250"/>
      <c r="E117" s="250"/>
      <c r="F117" s="250"/>
      <c r="G117" s="250"/>
      <c r="H117" s="250"/>
      <c r="I117" s="92"/>
      <c r="J117" s="250"/>
      <c r="K117" s="250"/>
      <c r="L117" s="28"/>
    </row>
    <row r="118" spans="2:65" s="253" customFormat="1" ht="12" customHeight="1">
      <c r="B118" s="26"/>
      <c r="C118" s="251" t="s">
        <v>22</v>
      </c>
      <c r="D118" s="250"/>
      <c r="E118" s="250"/>
      <c r="F118" s="245" t="str">
        <f>F12</f>
        <v>Náchod</v>
      </c>
      <c r="G118" s="250"/>
      <c r="H118" s="250"/>
      <c r="I118" s="93" t="s">
        <v>24</v>
      </c>
      <c r="J118" s="244" t="str">
        <f>IF(J12="","",J12)</f>
        <v>5.10.2017</v>
      </c>
      <c r="K118" s="250"/>
      <c r="L118" s="28"/>
    </row>
    <row r="119" spans="2:65" s="253" customFormat="1" ht="6.95" customHeight="1">
      <c r="B119" s="26"/>
      <c r="C119" s="250"/>
      <c r="D119" s="250"/>
      <c r="E119" s="250"/>
      <c r="F119" s="250"/>
      <c r="G119" s="250"/>
      <c r="H119" s="250"/>
      <c r="I119" s="92"/>
      <c r="J119" s="250"/>
      <c r="K119" s="250"/>
      <c r="L119" s="28"/>
    </row>
    <row r="120" spans="2:65" s="253" customFormat="1" ht="58.15" customHeight="1">
      <c r="B120" s="26"/>
      <c r="C120" s="251" t="s">
        <v>26</v>
      </c>
      <c r="D120" s="250"/>
      <c r="E120" s="250"/>
      <c r="F120" s="245" t="str">
        <f>E15</f>
        <v>Povodí Labe,státní podnik,Víta Nejedlého 951,HK3</v>
      </c>
      <c r="G120" s="250"/>
      <c r="H120" s="250"/>
      <c r="I120" s="93" t="s">
        <v>32</v>
      </c>
      <c r="J120" s="248" t="str">
        <f>E21</f>
        <v>Multiaqua s.r.o.,Vaverkova 1343,Gradec Králové 2</v>
      </c>
      <c r="K120" s="250"/>
      <c r="L120" s="28"/>
    </row>
    <row r="121" spans="2:65" s="253" customFormat="1" ht="15.2" customHeight="1">
      <c r="B121" s="26"/>
      <c r="C121" s="251" t="s">
        <v>30</v>
      </c>
      <c r="D121" s="250"/>
      <c r="E121" s="250"/>
      <c r="F121" s="245" t="str">
        <f>IF(E18="","",E18)</f>
        <v>Vyplň údaj</v>
      </c>
      <c r="G121" s="250"/>
      <c r="H121" s="250"/>
      <c r="I121" s="93" t="s">
        <v>35</v>
      </c>
      <c r="J121" s="248" t="str">
        <f>E24</f>
        <v>Ing. Pavel Romášek</v>
      </c>
      <c r="K121" s="250"/>
      <c r="L121" s="28"/>
    </row>
    <row r="122" spans="2:65" s="253" customFormat="1" ht="10.35" customHeight="1">
      <c r="B122" s="26"/>
      <c r="C122" s="250"/>
      <c r="D122" s="250"/>
      <c r="E122" s="250"/>
      <c r="F122" s="250"/>
      <c r="G122" s="250"/>
      <c r="H122" s="250"/>
      <c r="I122" s="92"/>
      <c r="J122" s="250"/>
      <c r="K122" s="250"/>
      <c r="L122" s="28"/>
    </row>
    <row r="123" spans="2:65" s="9" customFormat="1" ht="29.25" customHeight="1">
      <c r="B123" s="146"/>
      <c r="C123" s="147" t="s">
        <v>104</v>
      </c>
      <c r="D123" s="148" t="s">
        <v>64</v>
      </c>
      <c r="E123" s="148" t="s">
        <v>60</v>
      </c>
      <c r="F123" s="148" t="s">
        <v>61</v>
      </c>
      <c r="G123" s="148" t="s">
        <v>105</v>
      </c>
      <c r="H123" s="148" t="s">
        <v>106</v>
      </c>
      <c r="I123" s="149" t="s">
        <v>107</v>
      </c>
      <c r="J123" s="148" t="s">
        <v>97</v>
      </c>
      <c r="K123" s="150" t="s">
        <v>108</v>
      </c>
      <c r="L123" s="151"/>
      <c r="M123" s="55" t="s">
        <v>1</v>
      </c>
      <c r="N123" s="56" t="s">
        <v>43</v>
      </c>
      <c r="O123" s="56" t="s">
        <v>109</v>
      </c>
      <c r="P123" s="56" t="s">
        <v>110</v>
      </c>
      <c r="Q123" s="56" t="s">
        <v>111</v>
      </c>
      <c r="R123" s="56" t="s">
        <v>112</v>
      </c>
      <c r="S123" s="56" t="s">
        <v>113</v>
      </c>
      <c r="T123" s="57" t="s">
        <v>114</v>
      </c>
    </row>
    <row r="124" spans="2:65" s="253" customFormat="1" ht="22.9" customHeight="1">
      <c r="B124" s="26"/>
      <c r="C124" s="62" t="s">
        <v>115</v>
      </c>
      <c r="D124" s="250"/>
      <c r="E124" s="250"/>
      <c r="F124" s="250"/>
      <c r="G124" s="250"/>
      <c r="H124" s="250"/>
      <c r="I124" s="92"/>
      <c r="J124" s="152">
        <f>BK124</f>
        <v>0</v>
      </c>
      <c r="K124" s="250"/>
      <c r="L124" s="28"/>
      <c r="M124" s="58"/>
      <c r="N124" s="59"/>
      <c r="O124" s="59"/>
      <c r="P124" s="153">
        <f>P125+P134</f>
        <v>0</v>
      </c>
      <c r="Q124" s="59"/>
      <c r="R124" s="153">
        <f>R125+R134</f>
        <v>10.020000000000001</v>
      </c>
      <c r="S124" s="59"/>
      <c r="T124" s="154">
        <f>T125+T134</f>
        <v>828</v>
      </c>
      <c r="AT124" s="15" t="s">
        <v>78</v>
      </c>
      <c r="AU124" s="15" t="s">
        <v>99</v>
      </c>
      <c r="BK124" s="155">
        <f>BK125+BK134</f>
        <v>0</v>
      </c>
    </row>
    <row r="125" spans="2:65" s="10" customFormat="1" ht="25.9" customHeight="1">
      <c r="B125" s="156"/>
      <c r="C125" s="157"/>
      <c r="D125" s="158" t="s">
        <v>78</v>
      </c>
      <c r="E125" s="159" t="s">
        <v>116</v>
      </c>
      <c r="F125" s="159" t="s">
        <v>117</v>
      </c>
      <c r="G125" s="157"/>
      <c r="H125" s="157"/>
      <c r="I125" s="160"/>
      <c r="J125" s="161">
        <f>BK125</f>
        <v>0</v>
      </c>
      <c r="K125" s="157"/>
      <c r="L125" s="162"/>
      <c r="M125" s="163"/>
      <c r="N125" s="164"/>
      <c r="O125" s="164"/>
      <c r="P125" s="165">
        <f>P126+P130</f>
        <v>0</v>
      </c>
      <c r="Q125" s="164"/>
      <c r="R125" s="165">
        <f>R126+R130</f>
        <v>10.020000000000001</v>
      </c>
      <c r="S125" s="164"/>
      <c r="T125" s="166">
        <f>T126+T130</f>
        <v>828</v>
      </c>
      <c r="AR125" s="167" t="s">
        <v>84</v>
      </c>
      <c r="AT125" s="168" t="s">
        <v>78</v>
      </c>
      <c r="AU125" s="168" t="s">
        <v>79</v>
      </c>
      <c r="AY125" s="167" t="s">
        <v>118</v>
      </c>
      <c r="BK125" s="169">
        <f>BK126+BK130</f>
        <v>0</v>
      </c>
    </row>
    <row r="126" spans="2:65" s="10" customFormat="1" ht="22.9" customHeight="1">
      <c r="B126" s="156"/>
      <c r="C126" s="157"/>
      <c r="D126" s="158" t="s">
        <v>78</v>
      </c>
      <c r="E126" s="170" t="s">
        <v>144</v>
      </c>
      <c r="F126" s="170" t="s">
        <v>208</v>
      </c>
      <c r="G126" s="157"/>
      <c r="H126" s="157"/>
      <c r="I126" s="160"/>
      <c r="J126" s="171">
        <f>BK126</f>
        <v>0</v>
      </c>
      <c r="K126" s="157"/>
      <c r="L126" s="162"/>
      <c r="M126" s="163"/>
      <c r="N126" s="164"/>
      <c r="O126" s="164"/>
      <c r="P126" s="165">
        <f>SUM(P127:P129)</f>
        <v>0</v>
      </c>
      <c r="Q126" s="164"/>
      <c r="R126" s="165">
        <f>SUM(R127:R129)</f>
        <v>10.020000000000001</v>
      </c>
      <c r="S126" s="164"/>
      <c r="T126" s="166">
        <f>SUM(T127:T129)</f>
        <v>0</v>
      </c>
      <c r="AR126" s="167" t="s">
        <v>84</v>
      </c>
      <c r="AT126" s="168" t="s">
        <v>78</v>
      </c>
      <c r="AU126" s="168" t="s">
        <v>84</v>
      </c>
      <c r="AY126" s="167" t="s">
        <v>118</v>
      </c>
      <c r="BK126" s="169">
        <f>SUM(BK127:BK129)</f>
        <v>0</v>
      </c>
    </row>
    <row r="127" spans="2:65" s="253" customFormat="1" ht="24" customHeight="1">
      <c r="B127" s="26"/>
      <c r="C127" s="172" t="s">
        <v>156</v>
      </c>
      <c r="D127" s="172" t="s">
        <v>120</v>
      </c>
      <c r="E127" s="173" t="s">
        <v>209</v>
      </c>
      <c r="F127" s="174" t="s">
        <v>210</v>
      </c>
      <c r="G127" s="175" t="s">
        <v>133</v>
      </c>
      <c r="H127" s="176">
        <v>120</v>
      </c>
      <c r="I127" s="177"/>
      <c r="J127" s="178">
        <f>ROUND(I127*H127,2)</f>
        <v>0</v>
      </c>
      <c r="K127" s="174" t="s">
        <v>1</v>
      </c>
      <c r="L127" s="28"/>
      <c r="M127" s="179" t="s">
        <v>1</v>
      </c>
      <c r="N127" s="180" t="s">
        <v>44</v>
      </c>
      <c r="O127" s="51"/>
      <c r="P127" s="181">
        <f>O127*H127</f>
        <v>0</v>
      </c>
      <c r="Q127" s="181">
        <v>8.3500000000000005E-2</v>
      </c>
      <c r="R127" s="181">
        <f>Q127*H127</f>
        <v>10.020000000000001</v>
      </c>
      <c r="S127" s="181">
        <v>0</v>
      </c>
      <c r="T127" s="182">
        <f>S127*H127</f>
        <v>0</v>
      </c>
      <c r="AR127" s="183" t="s">
        <v>125</v>
      </c>
      <c r="AT127" s="183" t="s">
        <v>120</v>
      </c>
      <c r="AU127" s="183" t="s">
        <v>88</v>
      </c>
      <c r="AY127" s="15" t="s">
        <v>118</v>
      </c>
      <c r="BE127" s="184">
        <f>IF(N127="základní",J127,0)</f>
        <v>0</v>
      </c>
      <c r="BF127" s="184">
        <f>IF(N127="snížená",J127,0)</f>
        <v>0</v>
      </c>
      <c r="BG127" s="184">
        <f>IF(N127="zákl. přenesená",J127,0)</f>
        <v>0</v>
      </c>
      <c r="BH127" s="184">
        <f>IF(N127="sníž. přenesená",J127,0)</f>
        <v>0</v>
      </c>
      <c r="BI127" s="184">
        <f>IF(N127="nulová",J127,0)</f>
        <v>0</v>
      </c>
      <c r="BJ127" s="15" t="s">
        <v>84</v>
      </c>
      <c r="BK127" s="184">
        <f>ROUND(I127*H127,2)</f>
        <v>0</v>
      </c>
      <c r="BL127" s="15" t="s">
        <v>125</v>
      </c>
      <c r="BM127" s="183" t="s">
        <v>211</v>
      </c>
    </row>
    <row r="128" spans="2:65" s="253" customFormat="1" ht="19.5">
      <c r="B128" s="26"/>
      <c r="C128" s="250"/>
      <c r="D128" s="185" t="s">
        <v>127</v>
      </c>
      <c r="E128" s="250"/>
      <c r="F128" s="186" t="s">
        <v>210</v>
      </c>
      <c r="G128" s="250"/>
      <c r="H128" s="250"/>
      <c r="I128" s="92"/>
      <c r="J128" s="250"/>
      <c r="K128" s="250"/>
      <c r="L128" s="28"/>
      <c r="M128" s="187"/>
      <c r="N128" s="51"/>
      <c r="O128" s="51"/>
      <c r="P128" s="51"/>
      <c r="Q128" s="51"/>
      <c r="R128" s="51"/>
      <c r="S128" s="51"/>
      <c r="T128" s="52"/>
      <c r="AT128" s="15" t="s">
        <v>127</v>
      </c>
      <c r="AU128" s="15" t="s">
        <v>88</v>
      </c>
    </row>
    <row r="129" spans="2:65" s="11" customFormat="1">
      <c r="B129" s="188"/>
      <c r="C129" s="189"/>
      <c r="D129" s="185" t="s">
        <v>129</v>
      </c>
      <c r="E129" s="190" t="s">
        <v>1</v>
      </c>
      <c r="F129" s="191" t="s">
        <v>212</v>
      </c>
      <c r="G129" s="189"/>
      <c r="H129" s="192">
        <v>120</v>
      </c>
      <c r="I129" s="193"/>
      <c r="J129" s="189"/>
      <c r="K129" s="189"/>
      <c r="L129" s="194"/>
      <c r="M129" s="195"/>
      <c r="N129" s="196"/>
      <c r="O129" s="196"/>
      <c r="P129" s="196"/>
      <c r="Q129" s="196"/>
      <c r="R129" s="196"/>
      <c r="S129" s="196"/>
      <c r="T129" s="197"/>
      <c r="AT129" s="198" t="s">
        <v>129</v>
      </c>
      <c r="AU129" s="198" t="s">
        <v>88</v>
      </c>
      <c r="AV129" s="11" t="s">
        <v>88</v>
      </c>
      <c r="AW129" s="11" t="s">
        <v>34</v>
      </c>
      <c r="AX129" s="11" t="s">
        <v>84</v>
      </c>
      <c r="AY129" s="198" t="s">
        <v>118</v>
      </c>
    </row>
    <row r="130" spans="2:65" s="10" customFormat="1" ht="22.9" customHeight="1">
      <c r="B130" s="156"/>
      <c r="C130" s="157"/>
      <c r="D130" s="158" t="s">
        <v>78</v>
      </c>
      <c r="E130" s="170" t="s">
        <v>213</v>
      </c>
      <c r="F130" s="170" t="s">
        <v>214</v>
      </c>
      <c r="G130" s="157"/>
      <c r="H130" s="157"/>
      <c r="I130" s="160"/>
      <c r="J130" s="171">
        <f>BK130</f>
        <v>0</v>
      </c>
      <c r="K130" s="157"/>
      <c r="L130" s="162"/>
      <c r="M130" s="163"/>
      <c r="N130" s="164"/>
      <c r="O130" s="164"/>
      <c r="P130" s="165">
        <f>SUM(P131:P133)</f>
        <v>0</v>
      </c>
      <c r="Q130" s="164"/>
      <c r="R130" s="165">
        <f>SUM(R131:R133)</f>
        <v>0</v>
      </c>
      <c r="S130" s="164"/>
      <c r="T130" s="166">
        <f>SUM(T131:T133)</f>
        <v>828</v>
      </c>
      <c r="AR130" s="167" t="s">
        <v>84</v>
      </c>
      <c r="AT130" s="168" t="s">
        <v>78</v>
      </c>
      <c r="AU130" s="168" t="s">
        <v>84</v>
      </c>
      <c r="AY130" s="167" t="s">
        <v>118</v>
      </c>
      <c r="BK130" s="169">
        <f>SUM(BK131:BK133)</f>
        <v>0</v>
      </c>
    </row>
    <row r="131" spans="2:65" s="253" customFormat="1" ht="24" customHeight="1">
      <c r="B131" s="26"/>
      <c r="C131" s="172" t="s">
        <v>215</v>
      </c>
      <c r="D131" s="172" t="s">
        <v>120</v>
      </c>
      <c r="E131" s="173" t="s">
        <v>216</v>
      </c>
      <c r="F131" s="174" t="s">
        <v>217</v>
      </c>
      <c r="G131" s="175" t="s">
        <v>133</v>
      </c>
      <c r="H131" s="176">
        <v>41400</v>
      </c>
      <c r="I131" s="177"/>
      <c r="J131" s="178">
        <f>ROUND(I131*H131,2)</f>
        <v>0</v>
      </c>
      <c r="K131" s="174" t="s">
        <v>124</v>
      </c>
      <c r="L131" s="28"/>
      <c r="M131" s="179" t="s">
        <v>1</v>
      </c>
      <c r="N131" s="180" t="s">
        <v>44</v>
      </c>
      <c r="O131" s="51"/>
      <c r="P131" s="181">
        <f>O131*H131</f>
        <v>0</v>
      </c>
      <c r="Q131" s="181">
        <v>0</v>
      </c>
      <c r="R131" s="181">
        <f>Q131*H131</f>
        <v>0</v>
      </c>
      <c r="S131" s="181">
        <v>0.02</v>
      </c>
      <c r="T131" s="182">
        <f>S131*H131</f>
        <v>828</v>
      </c>
      <c r="AR131" s="183" t="s">
        <v>125</v>
      </c>
      <c r="AT131" s="183" t="s">
        <v>120</v>
      </c>
      <c r="AU131" s="183" t="s">
        <v>88</v>
      </c>
      <c r="AY131" s="15" t="s">
        <v>118</v>
      </c>
      <c r="BE131" s="184">
        <f>IF(N131="základní",J131,0)</f>
        <v>0</v>
      </c>
      <c r="BF131" s="184">
        <f>IF(N131="snížená",J131,0)</f>
        <v>0</v>
      </c>
      <c r="BG131" s="184">
        <f>IF(N131="zákl. přenesená",J131,0)</f>
        <v>0</v>
      </c>
      <c r="BH131" s="184">
        <f>IF(N131="sníž. přenesená",J131,0)</f>
        <v>0</v>
      </c>
      <c r="BI131" s="184">
        <f>IF(N131="nulová",J131,0)</f>
        <v>0</v>
      </c>
      <c r="BJ131" s="15" t="s">
        <v>84</v>
      </c>
      <c r="BK131" s="184">
        <f>ROUND(I131*H131,2)</f>
        <v>0</v>
      </c>
      <c r="BL131" s="15" t="s">
        <v>125</v>
      </c>
      <c r="BM131" s="183" t="s">
        <v>218</v>
      </c>
    </row>
    <row r="132" spans="2:65" s="253" customFormat="1" ht="19.5">
      <c r="B132" s="26"/>
      <c r="C132" s="250"/>
      <c r="D132" s="185" t="s">
        <v>127</v>
      </c>
      <c r="E132" s="250"/>
      <c r="F132" s="186" t="s">
        <v>217</v>
      </c>
      <c r="G132" s="250"/>
      <c r="H132" s="250"/>
      <c r="I132" s="92"/>
      <c r="J132" s="250"/>
      <c r="K132" s="250"/>
      <c r="L132" s="28"/>
      <c r="M132" s="187"/>
      <c r="N132" s="51"/>
      <c r="O132" s="51"/>
      <c r="P132" s="51"/>
      <c r="Q132" s="51"/>
      <c r="R132" s="51"/>
      <c r="S132" s="51"/>
      <c r="T132" s="52"/>
      <c r="AT132" s="15" t="s">
        <v>127</v>
      </c>
      <c r="AU132" s="15" t="s">
        <v>88</v>
      </c>
    </row>
    <row r="133" spans="2:65" s="11" customFormat="1">
      <c r="B133" s="188"/>
      <c r="C133" s="189"/>
      <c r="D133" s="185" t="s">
        <v>129</v>
      </c>
      <c r="E133" s="190" t="s">
        <v>1</v>
      </c>
      <c r="F133" s="191" t="s">
        <v>219</v>
      </c>
      <c r="G133" s="189"/>
      <c r="H133" s="192">
        <v>41400</v>
      </c>
      <c r="I133" s="193"/>
      <c r="J133" s="189"/>
      <c r="K133" s="189"/>
      <c r="L133" s="194"/>
      <c r="M133" s="195"/>
      <c r="N133" s="196"/>
      <c r="O133" s="196"/>
      <c r="P133" s="196"/>
      <c r="Q133" s="196"/>
      <c r="R133" s="196"/>
      <c r="S133" s="196"/>
      <c r="T133" s="197"/>
      <c r="AT133" s="198" t="s">
        <v>129</v>
      </c>
      <c r="AU133" s="198" t="s">
        <v>88</v>
      </c>
      <c r="AV133" s="11" t="s">
        <v>88</v>
      </c>
      <c r="AW133" s="11" t="s">
        <v>34</v>
      </c>
      <c r="AX133" s="11" t="s">
        <v>84</v>
      </c>
      <c r="AY133" s="198" t="s">
        <v>118</v>
      </c>
    </row>
    <row r="134" spans="2:65" s="10" customFormat="1" ht="25.9" customHeight="1">
      <c r="B134" s="156"/>
      <c r="C134" s="157"/>
      <c r="D134" s="158" t="s">
        <v>78</v>
      </c>
      <c r="E134" s="159" t="s">
        <v>220</v>
      </c>
      <c r="F134" s="159" t="s">
        <v>221</v>
      </c>
      <c r="G134" s="157"/>
      <c r="H134" s="157"/>
      <c r="I134" s="160"/>
      <c r="J134" s="161">
        <f>BK134</f>
        <v>0</v>
      </c>
      <c r="K134" s="157"/>
      <c r="L134" s="162"/>
      <c r="M134" s="163"/>
      <c r="N134" s="164"/>
      <c r="O134" s="164"/>
      <c r="P134" s="165">
        <f>P135+P151+P166+P179</f>
        <v>0</v>
      </c>
      <c r="Q134" s="164"/>
      <c r="R134" s="165">
        <f>R135+R151+R166+R179</f>
        <v>0</v>
      </c>
      <c r="S134" s="164"/>
      <c r="T134" s="166">
        <f>T135+T151+T166+T179</f>
        <v>0</v>
      </c>
      <c r="AR134" s="167" t="s">
        <v>144</v>
      </c>
      <c r="AT134" s="168" t="s">
        <v>78</v>
      </c>
      <c r="AU134" s="168" t="s">
        <v>79</v>
      </c>
      <c r="AY134" s="167" t="s">
        <v>118</v>
      </c>
      <c r="BK134" s="169">
        <f>BK135+BK151+BK166+BK179</f>
        <v>0</v>
      </c>
    </row>
    <row r="135" spans="2:65" s="10" customFormat="1" ht="22.9" customHeight="1">
      <c r="B135" s="156"/>
      <c r="C135" s="157"/>
      <c r="D135" s="158" t="s">
        <v>78</v>
      </c>
      <c r="E135" s="170" t="s">
        <v>222</v>
      </c>
      <c r="F135" s="170" t="s">
        <v>223</v>
      </c>
      <c r="G135" s="157"/>
      <c r="H135" s="157"/>
      <c r="I135" s="160"/>
      <c r="J135" s="171">
        <f>BK135</f>
        <v>0</v>
      </c>
      <c r="K135" s="157"/>
      <c r="L135" s="162"/>
      <c r="M135" s="163"/>
      <c r="N135" s="164"/>
      <c r="O135" s="164"/>
      <c r="P135" s="165">
        <f>SUM(P136:P150)</f>
        <v>0</v>
      </c>
      <c r="Q135" s="164"/>
      <c r="R135" s="165">
        <f>SUM(R136:R150)</f>
        <v>0</v>
      </c>
      <c r="S135" s="164"/>
      <c r="T135" s="166">
        <f>SUM(T136:T150)</f>
        <v>0</v>
      </c>
      <c r="AR135" s="167" t="s">
        <v>144</v>
      </c>
      <c r="AT135" s="168" t="s">
        <v>78</v>
      </c>
      <c r="AU135" s="168" t="s">
        <v>84</v>
      </c>
      <c r="AY135" s="167" t="s">
        <v>118</v>
      </c>
      <c r="BK135" s="169">
        <f>SUM(BK136:BK150)</f>
        <v>0</v>
      </c>
    </row>
    <row r="136" spans="2:65" s="253" customFormat="1" ht="24" customHeight="1">
      <c r="B136" s="26"/>
      <c r="C136" s="172" t="s">
        <v>163</v>
      </c>
      <c r="D136" s="172" t="s">
        <v>120</v>
      </c>
      <c r="E136" s="173" t="s">
        <v>224</v>
      </c>
      <c r="F136" s="174" t="s">
        <v>225</v>
      </c>
      <c r="G136" s="175" t="s">
        <v>226</v>
      </c>
      <c r="H136" s="176">
        <v>1</v>
      </c>
      <c r="I136" s="177"/>
      <c r="J136" s="178">
        <f>ROUND(I136*H136,2)</f>
        <v>0</v>
      </c>
      <c r="K136" s="174" t="s">
        <v>1</v>
      </c>
      <c r="L136" s="28"/>
      <c r="M136" s="179" t="s">
        <v>1</v>
      </c>
      <c r="N136" s="180" t="s">
        <v>44</v>
      </c>
      <c r="O136" s="51"/>
      <c r="P136" s="181">
        <f>O136*H136</f>
        <v>0</v>
      </c>
      <c r="Q136" s="181">
        <v>0</v>
      </c>
      <c r="R136" s="181">
        <f>Q136*H136</f>
        <v>0</v>
      </c>
      <c r="S136" s="181">
        <v>0</v>
      </c>
      <c r="T136" s="182">
        <f>S136*H136</f>
        <v>0</v>
      </c>
      <c r="AR136" s="183" t="s">
        <v>227</v>
      </c>
      <c r="AT136" s="183" t="s">
        <v>120</v>
      </c>
      <c r="AU136" s="183" t="s">
        <v>88</v>
      </c>
      <c r="AY136" s="15" t="s">
        <v>118</v>
      </c>
      <c r="BE136" s="184">
        <f>IF(N136="základní",J136,0)</f>
        <v>0</v>
      </c>
      <c r="BF136" s="184">
        <f>IF(N136="snížená",J136,0)</f>
        <v>0</v>
      </c>
      <c r="BG136" s="184">
        <f>IF(N136="zákl. přenesená",J136,0)</f>
        <v>0</v>
      </c>
      <c r="BH136" s="184">
        <f>IF(N136="sníž. přenesená",J136,0)</f>
        <v>0</v>
      </c>
      <c r="BI136" s="184">
        <f>IF(N136="nulová",J136,0)</f>
        <v>0</v>
      </c>
      <c r="BJ136" s="15" t="s">
        <v>84</v>
      </c>
      <c r="BK136" s="184">
        <f>ROUND(I136*H136,2)</f>
        <v>0</v>
      </c>
      <c r="BL136" s="15" t="s">
        <v>227</v>
      </c>
      <c r="BM136" s="183" t="s">
        <v>228</v>
      </c>
    </row>
    <row r="137" spans="2:65" s="253" customFormat="1">
      <c r="B137" s="26"/>
      <c r="C137" s="250"/>
      <c r="D137" s="185" t="s">
        <v>127</v>
      </c>
      <c r="E137" s="250"/>
      <c r="F137" s="186" t="s">
        <v>225</v>
      </c>
      <c r="G137" s="250"/>
      <c r="H137" s="250"/>
      <c r="I137" s="92"/>
      <c r="J137" s="250"/>
      <c r="K137" s="250"/>
      <c r="L137" s="28"/>
      <c r="M137" s="187"/>
      <c r="N137" s="51"/>
      <c r="O137" s="51"/>
      <c r="P137" s="51"/>
      <c r="Q137" s="51"/>
      <c r="R137" s="51"/>
      <c r="S137" s="51"/>
      <c r="T137" s="52"/>
      <c r="AT137" s="15" t="s">
        <v>127</v>
      </c>
      <c r="AU137" s="15" t="s">
        <v>88</v>
      </c>
    </row>
    <row r="138" spans="2:65" s="13" customFormat="1" ht="22.5">
      <c r="B138" s="223"/>
      <c r="C138" s="224"/>
      <c r="D138" s="185" t="s">
        <v>129</v>
      </c>
      <c r="E138" s="225" t="s">
        <v>1</v>
      </c>
      <c r="F138" s="226" t="s">
        <v>229</v>
      </c>
      <c r="G138" s="224"/>
      <c r="H138" s="225" t="s">
        <v>1</v>
      </c>
      <c r="I138" s="227"/>
      <c r="J138" s="224"/>
      <c r="K138" s="224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129</v>
      </c>
      <c r="AU138" s="232" t="s">
        <v>88</v>
      </c>
      <c r="AV138" s="13" t="s">
        <v>84</v>
      </c>
      <c r="AW138" s="13" t="s">
        <v>34</v>
      </c>
      <c r="AX138" s="13" t="s">
        <v>79</v>
      </c>
      <c r="AY138" s="232" t="s">
        <v>118</v>
      </c>
    </row>
    <row r="139" spans="2:65" s="13" customFormat="1">
      <c r="B139" s="223"/>
      <c r="C139" s="224"/>
      <c r="D139" s="185" t="s">
        <v>129</v>
      </c>
      <c r="E139" s="225" t="s">
        <v>1</v>
      </c>
      <c r="F139" s="226" t="s">
        <v>230</v>
      </c>
      <c r="G139" s="224"/>
      <c r="H139" s="225" t="s">
        <v>1</v>
      </c>
      <c r="I139" s="227"/>
      <c r="J139" s="224"/>
      <c r="K139" s="224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129</v>
      </c>
      <c r="AU139" s="232" t="s">
        <v>88</v>
      </c>
      <c r="AV139" s="13" t="s">
        <v>84</v>
      </c>
      <c r="AW139" s="13" t="s">
        <v>34</v>
      </c>
      <c r="AX139" s="13" t="s">
        <v>79</v>
      </c>
      <c r="AY139" s="232" t="s">
        <v>118</v>
      </c>
    </row>
    <row r="140" spans="2:65" s="13" customFormat="1" ht="22.5">
      <c r="B140" s="223"/>
      <c r="C140" s="224"/>
      <c r="D140" s="185" t="s">
        <v>129</v>
      </c>
      <c r="E140" s="225" t="s">
        <v>1</v>
      </c>
      <c r="F140" s="226" t="s">
        <v>231</v>
      </c>
      <c r="G140" s="224"/>
      <c r="H140" s="225" t="s">
        <v>1</v>
      </c>
      <c r="I140" s="227"/>
      <c r="J140" s="224"/>
      <c r="K140" s="224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129</v>
      </c>
      <c r="AU140" s="232" t="s">
        <v>88</v>
      </c>
      <c r="AV140" s="13" t="s">
        <v>84</v>
      </c>
      <c r="AW140" s="13" t="s">
        <v>34</v>
      </c>
      <c r="AX140" s="13" t="s">
        <v>79</v>
      </c>
      <c r="AY140" s="232" t="s">
        <v>118</v>
      </c>
    </row>
    <row r="141" spans="2:65" s="13" customFormat="1">
      <c r="B141" s="223"/>
      <c r="C141" s="224"/>
      <c r="D141" s="185" t="s">
        <v>129</v>
      </c>
      <c r="E141" s="225" t="s">
        <v>1</v>
      </c>
      <c r="F141" s="226" t="s">
        <v>232</v>
      </c>
      <c r="G141" s="224"/>
      <c r="H141" s="225" t="s">
        <v>1</v>
      </c>
      <c r="I141" s="227"/>
      <c r="J141" s="224"/>
      <c r="K141" s="224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129</v>
      </c>
      <c r="AU141" s="232" t="s">
        <v>88</v>
      </c>
      <c r="AV141" s="13" t="s">
        <v>84</v>
      </c>
      <c r="AW141" s="13" t="s">
        <v>34</v>
      </c>
      <c r="AX141" s="13" t="s">
        <v>79</v>
      </c>
      <c r="AY141" s="232" t="s">
        <v>118</v>
      </c>
    </row>
    <row r="142" spans="2:65" s="13" customFormat="1" ht="22.5">
      <c r="B142" s="223"/>
      <c r="C142" s="224"/>
      <c r="D142" s="185" t="s">
        <v>129</v>
      </c>
      <c r="E142" s="225" t="s">
        <v>1</v>
      </c>
      <c r="F142" s="226" t="s">
        <v>233</v>
      </c>
      <c r="G142" s="224"/>
      <c r="H142" s="225" t="s">
        <v>1</v>
      </c>
      <c r="I142" s="227"/>
      <c r="J142" s="224"/>
      <c r="K142" s="224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129</v>
      </c>
      <c r="AU142" s="232" t="s">
        <v>88</v>
      </c>
      <c r="AV142" s="13" t="s">
        <v>84</v>
      </c>
      <c r="AW142" s="13" t="s">
        <v>34</v>
      </c>
      <c r="AX142" s="13" t="s">
        <v>79</v>
      </c>
      <c r="AY142" s="232" t="s">
        <v>118</v>
      </c>
    </row>
    <row r="143" spans="2:65" s="13" customFormat="1" ht="22.5">
      <c r="B143" s="223"/>
      <c r="C143" s="224"/>
      <c r="D143" s="185" t="s">
        <v>129</v>
      </c>
      <c r="E143" s="225" t="s">
        <v>1</v>
      </c>
      <c r="F143" s="226" t="s">
        <v>234</v>
      </c>
      <c r="G143" s="224"/>
      <c r="H143" s="225" t="s">
        <v>1</v>
      </c>
      <c r="I143" s="227"/>
      <c r="J143" s="224"/>
      <c r="K143" s="224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129</v>
      </c>
      <c r="AU143" s="232" t="s">
        <v>88</v>
      </c>
      <c r="AV143" s="13" t="s">
        <v>84</v>
      </c>
      <c r="AW143" s="13" t="s">
        <v>34</v>
      </c>
      <c r="AX143" s="13" t="s">
        <v>79</v>
      </c>
      <c r="AY143" s="232" t="s">
        <v>118</v>
      </c>
    </row>
    <row r="144" spans="2:65" s="13" customFormat="1" ht="33.75">
      <c r="B144" s="223"/>
      <c r="C144" s="224"/>
      <c r="D144" s="185" t="s">
        <v>129</v>
      </c>
      <c r="E144" s="225" t="s">
        <v>1</v>
      </c>
      <c r="F144" s="226" t="s">
        <v>235</v>
      </c>
      <c r="G144" s="224"/>
      <c r="H144" s="225" t="s">
        <v>1</v>
      </c>
      <c r="I144" s="227"/>
      <c r="J144" s="224"/>
      <c r="K144" s="224"/>
      <c r="L144" s="228"/>
      <c r="M144" s="229"/>
      <c r="N144" s="230"/>
      <c r="O144" s="230"/>
      <c r="P144" s="230"/>
      <c r="Q144" s="230"/>
      <c r="R144" s="230"/>
      <c r="S144" s="230"/>
      <c r="T144" s="231"/>
      <c r="AT144" s="232" t="s">
        <v>129</v>
      </c>
      <c r="AU144" s="232" t="s">
        <v>88</v>
      </c>
      <c r="AV144" s="13" t="s">
        <v>84</v>
      </c>
      <c r="AW144" s="13" t="s">
        <v>34</v>
      </c>
      <c r="AX144" s="13" t="s">
        <v>79</v>
      </c>
      <c r="AY144" s="232" t="s">
        <v>118</v>
      </c>
    </row>
    <row r="145" spans="2:65" s="13" customFormat="1">
      <c r="B145" s="223"/>
      <c r="C145" s="224"/>
      <c r="D145" s="185" t="s">
        <v>129</v>
      </c>
      <c r="E145" s="225" t="s">
        <v>1</v>
      </c>
      <c r="F145" s="226" t="s">
        <v>236</v>
      </c>
      <c r="G145" s="224"/>
      <c r="H145" s="225" t="s">
        <v>1</v>
      </c>
      <c r="I145" s="227"/>
      <c r="J145" s="224"/>
      <c r="K145" s="224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129</v>
      </c>
      <c r="AU145" s="232" t="s">
        <v>88</v>
      </c>
      <c r="AV145" s="13" t="s">
        <v>84</v>
      </c>
      <c r="AW145" s="13" t="s">
        <v>34</v>
      </c>
      <c r="AX145" s="13" t="s">
        <v>79</v>
      </c>
      <c r="AY145" s="232" t="s">
        <v>118</v>
      </c>
    </row>
    <row r="146" spans="2:65" s="13" customFormat="1" ht="33.75">
      <c r="B146" s="223"/>
      <c r="C146" s="224"/>
      <c r="D146" s="185" t="s">
        <v>129</v>
      </c>
      <c r="E146" s="225" t="s">
        <v>1</v>
      </c>
      <c r="F146" s="226" t="s">
        <v>237</v>
      </c>
      <c r="G146" s="224"/>
      <c r="H146" s="225" t="s">
        <v>1</v>
      </c>
      <c r="I146" s="227"/>
      <c r="J146" s="224"/>
      <c r="K146" s="224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129</v>
      </c>
      <c r="AU146" s="232" t="s">
        <v>88</v>
      </c>
      <c r="AV146" s="13" t="s">
        <v>84</v>
      </c>
      <c r="AW146" s="13" t="s">
        <v>34</v>
      </c>
      <c r="AX146" s="13" t="s">
        <v>79</v>
      </c>
      <c r="AY146" s="232" t="s">
        <v>118</v>
      </c>
    </row>
    <row r="147" spans="2:65" s="13" customFormat="1" ht="22.5">
      <c r="B147" s="223"/>
      <c r="C147" s="224"/>
      <c r="D147" s="185" t="s">
        <v>129</v>
      </c>
      <c r="E147" s="225" t="s">
        <v>1</v>
      </c>
      <c r="F147" s="226" t="s">
        <v>238</v>
      </c>
      <c r="G147" s="224"/>
      <c r="H147" s="225" t="s">
        <v>1</v>
      </c>
      <c r="I147" s="227"/>
      <c r="J147" s="224"/>
      <c r="K147" s="224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129</v>
      </c>
      <c r="AU147" s="232" t="s">
        <v>88</v>
      </c>
      <c r="AV147" s="13" t="s">
        <v>84</v>
      </c>
      <c r="AW147" s="13" t="s">
        <v>34</v>
      </c>
      <c r="AX147" s="13" t="s">
        <v>79</v>
      </c>
      <c r="AY147" s="232" t="s">
        <v>118</v>
      </c>
    </row>
    <row r="148" spans="2:65" s="13" customFormat="1" ht="22.5">
      <c r="B148" s="223"/>
      <c r="C148" s="224"/>
      <c r="D148" s="185" t="s">
        <v>129</v>
      </c>
      <c r="E148" s="225" t="s">
        <v>1</v>
      </c>
      <c r="F148" s="226" t="s">
        <v>239</v>
      </c>
      <c r="G148" s="224"/>
      <c r="H148" s="225" t="s">
        <v>1</v>
      </c>
      <c r="I148" s="227"/>
      <c r="J148" s="224"/>
      <c r="K148" s="224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129</v>
      </c>
      <c r="AU148" s="232" t="s">
        <v>88</v>
      </c>
      <c r="AV148" s="13" t="s">
        <v>84</v>
      </c>
      <c r="AW148" s="13" t="s">
        <v>34</v>
      </c>
      <c r="AX148" s="13" t="s">
        <v>79</v>
      </c>
      <c r="AY148" s="232" t="s">
        <v>118</v>
      </c>
    </row>
    <row r="149" spans="2:65" s="13" customFormat="1" ht="33.75">
      <c r="B149" s="223"/>
      <c r="C149" s="224"/>
      <c r="D149" s="185" t="s">
        <v>129</v>
      </c>
      <c r="E149" s="225" t="s">
        <v>1</v>
      </c>
      <c r="F149" s="226" t="s">
        <v>240</v>
      </c>
      <c r="G149" s="224"/>
      <c r="H149" s="225" t="s">
        <v>1</v>
      </c>
      <c r="I149" s="227"/>
      <c r="J149" s="224"/>
      <c r="K149" s="224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129</v>
      </c>
      <c r="AU149" s="232" t="s">
        <v>88</v>
      </c>
      <c r="AV149" s="13" t="s">
        <v>84</v>
      </c>
      <c r="AW149" s="13" t="s">
        <v>34</v>
      </c>
      <c r="AX149" s="13" t="s">
        <v>79</v>
      </c>
      <c r="AY149" s="232" t="s">
        <v>118</v>
      </c>
    </row>
    <row r="150" spans="2:65" s="11" customFormat="1">
      <c r="B150" s="188"/>
      <c r="C150" s="189"/>
      <c r="D150" s="185" t="s">
        <v>129</v>
      </c>
      <c r="E150" s="190" t="s">
        <v>1</v>
      </c>
      <c r="F150" s="191" t="s">
        <v>84</v>
      </c>
      <c r="G150" s="189"/>
      <c r="H150" s="192">
        <v>1</v>
      </c>
      <c r="I150" s="193"/>
      <c r="J150" s="189"/>
      <c r="K150" s="189"/>
      <c r="L150" s="194"/>
      <c r="M150" s="195"/>
      <c r="N150" s="196"/>
      <c r="O150" s="196"/>
      <c r="P150" s="196"/>
      <c r="Q150" s="196"/>
      <c r="R150" s="196"/>
      <c r="S150" s="196"/>
      <c r="T150" s="197"/>
      <c r="AT150" s="198" t="s">
        <v>129</v>
      </c>
      <c r="AU150" s="198" t="s">
        <v>88</v>
      </c>
      <c r="AV150" s="11" t="s">
        <v>88</v>
      </c>
      <c r="AW150" s="11" t="s">
        <v>34</v>
      </c>
      <c r="AX150" s="11" t="s">
        <v>84</v>
      </c>
      <c r="AY150" s="198" t="s">
        <v>118</v>
      </c>
    </row>
    <row r="151" spans="2:65" s="10" customFormat="1" ht="22.9" customHeight="1">
      <c r="B151" s="156"/>
      <c r="C151" s="157"/>
      <c r="D151" s="158" t="s">
        <v>78</v>
      </c>
      <c r="E151" s="170" t="s">
        <v>241</v>
      </c>
      <c r="F151" s="170" t="s">
        <v>242</v>
      </c>
      <c r="G151" s="157"/>
      <c r="H151" s="157"/>
      <c r="I151" s="160"/>
      <c r="J151" s="171">
        <f>BK151</f>
        <v>0</v>
      </c>
      <c r="K151" s="157"/>
      <c r="L151" s="162"/>
      <c r="M151" s="163"/>
      <c r="N151" s="164"/>
      <c r="O151" s="164"/>
      <c r="P151" s="165">
        <f>SUM(P152:P165)</f>
        <v>0</v>
      </c>
      <c r="Q151" s="164"/>
      <c r="R151" s="165">
        <f>SUM(R152:R165)</f>
        <v>0</v>
      </c>
      <c r="S151" s="164"/>
      <c r="T151" s="166">
        <f>SUM(T152:T165)</f>
        <v>0</v>
      </c>
      <c r="AR151" s="167" t="s">
        <v>144</v>
      </c>
      <c r="AT151" s="168" t="s">
        <v>78</v>
      </c>
      <c r="AU151" s="168" t="s">
        <v>84</v>
      </c>
      <c r="AY151" s="167" t="s">
        <v>118</v>
      </c>
      <c r="BK151" s="169">
        <f>SUM(BK152:BK165)</f>
        <v>0</v>
      </c>
    </row>
    <row r="152" spans="2:65" s="253" customFormat="1" ht="16.5" customHeight="1">
      <c r="B152" s="26"/>
      <c r="C152" s="172" t="s">
        <v>169</v>
      </c>
      <c r="D152" s="172" t="s">
        <v>120</v>
      </c>
      <c r="E152" s="173" t="s">
        <v>243</v>
      </c>
      <c r="F152" s="174" t="s">
        <v>244</v>
      </c>
      <c r="G152" s="175" t="s">
        <v>245</v>
      </c>
      <c r="H152" s="176">
        <v>1</v>
      </c>
      <c r="I152" s="177"/>
      <c r="J152" s="178">
        <f>ROUND(I152*H152,2)</f>
        <v>0</v>
      </c>
      <c r="K152" s="174" t="s">
        <v>1</v>
      </c>
      <c r="L152" s="28"/>
      <c r="M152" s="179" t="s">
        <v>1</v>
      </c>
      <c r="N152" s="180" t="s">
        <v>44</v>
      </c>
      <c r="O152" s="51"/>
      <c r="P152" s="181">
        <f>O152*H152</f>
        <v>0</v>
      </c>
      <c r="Q152" s="181">
        <v>0</v>
      </c>
      <c r="R152" s="181">
        <f>Q152*H152</f>
        <v>0</v>
      </c>
      <c r="S152" s="181">
        <v>0</v>
      </c>
      <c r="T152" s="182">
        <f>S152*H152</f>
        <v>0</v>
      </c>
      <c r="AR152" s="183" t="s">
        <v>227</v>
      </c>
      <c r="AT152" s="183" t="s">
        <v>120</v>
      </c>
      <c r="AU152" s="183" t="s">
        <v>88</v>
      </c>
      <c r="AY152" s="15" t="s">
        <v>118</v>
      </c>
      <c r="BE152" s="184">
        <f>IF(N152="základní",J152,0)</f>
        <v>0</v>
      </c>
      <c r="BF152" s="184">
        <f>IF(N152="snížená",J152,0)</f>
        <v>0</v>
      </c>
      <c r="BG152" s="184">
        <f>IF(N152="zákl. přenesená",J152,0)</f>
        <v>0</v>
      </c>
      <c r="BH152" s="184">
        <f>IF(N152="sníž. přenesená",J152,0)</f>
        <v>0</v>
      </c>
      <c r="BI152" s="184">
        <f>IF(N152="nulová",J152,0)</f>
        <v>0</v>
      </c>
      <c r="BJ152" s="15" t="s">
        <v>84</v>
      </c>
      <c r="BK152" s="184">
        <f>ROUND(I152*H152,2)</f>
        <v>0</v>
      </c>
      <c r="BL152" s="15" t="s">
        <v>227</v>
      </c>
      <c r="BM152" s="183" t="s">
        <v>246</v>
      </c>
    </row>
    <row r="153" spans="2:65" s="253" customFormat="1">
      <c r="B153" s="26"/>
      <c r="C153" s="250"/>
      <c r="D153" s="185" t="s">
        <v>127</v>
      </c>
      <c r="E153" s="250"/>
      <c r="F153" s="186" t="s">
        <v>244</v>
      </c>
      <c r="G153" s="250"/>
      <c r="H153" s="250"/>
      <c r="I153" s="92"/>
      <c r="J153" s="250"/>
      <c r="K153" s="250"/>
      <c r="L153" s="28"/>
      <c r="M153" s="187"/>
      <c r="N153" s="51"/>
      <c r="O153" s="51"/>
      <c r="P153" s="51"/>
      <c r="Q153" s="51"/>
      <c r="R153" s="51"/>
      <c r="S153" s="51"/>
      <c r="T153" s="52"/>
      <c r="AT153" s="15" t="s">
        <v>127</v>
      </c>
      <c r="AU153" s="15" t="s">
        <v>88</v>
      </c>
    </row>
    <row r="154" spans="2:65" s="13" customFormat="1" ht="22.5">
      <c r="B154" s="223"/>
      <c r="C154" s="224"/>
      <c r="D154" s="185" t="s">
        <v>129</v>
      </c>
      <c r="E154" s="225" t="s">
        <v>1</v>
      </c>
      <c r="F154" s="226" t="s">
        <v>247</v>
      </c>
      <c r="G154" s="224"/>
      <c r="H154" s="225" t="s">
        <v>1</v>
      </c>
      <c r="I154" s="227"/>
      <c r="J154" s="224"/>
      <c r="K154" s="224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129</v>
      </c>
      <c r="AU154" s="232" t="s">
        <v>88</v>
      </c>
      <c r="AV154" s="13" t="s">
        <v>84</v>
      </c>
      <c r="AW154" s="13" t="s">
        <v>34</v>
      </c>
      <c r="AX154" s="13" t="s">
        <v>79</v>
      </c>
      <c r="AY154" s="232" t="s">
        <v>118</v>
      </c>
    </row>
    <row r="155" spans="2:65" s="13" customFormat="1" ht="22.5">
      <c r="B155" s="223"/>
      <c r="C155" s="224"/>
      <c r="D155" s="185" t="s">
        <v>129</v>
      </c>
      <c r="E155" s="225" t="s">
        <v>1</v>
      </c>
      <c r="F155" s="226" t="s">
        <v>248</v>
      </c>
      <c r="G155" s="224"/>
      <c r="H155" s="225" t="s">
        <v>1</v>
      </c>
      <c r="I155" s="227"/>
      <c r="J155" s="224"/>
      <c r="K155" s="224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129</v>
      </c>
      <c r="AU155" s="232" t="s">
        <v>88</v>
      </c>
      <c r="AV155" s="13" t="s">
        <v>84</v>
      </c>
      <c r="AW155" s="13" t="s">
        <v>34</v>
      </c>
      <c r="AX155" s="13" t="s">
        <v>79</v>
      </c>
      <c r="AY155" s="232" t="s">
        <v>118</v>
      </c>
    </row>
    <row r="156" spans="2:65" s="11" customFormat="1">
      <c r="B156" s="188"/>
      <c r="C156" s="189"/>
      <c r="D156" s="185" t="s">
        <v>129</v>
      </c>
      <c r="E156" s="190" t="s">
        <v>1</v>
      </c>
      <c r="F156" s="191" t="s">
        <v>84</v>
      </c>
      <c r="G156" s="189"/>
      <c r="H156" s="192">
        <v>1</v>
      </c>
      <c r="I156" s="193"/>
      <c r="J156" s="189"/>
      <c r="K156" s="189"/>
      <c r="L156" s="194"/>
      <c r="M156" s="195"/>
      <c r="N156" s="196"/>
      <c r="O156" s="196"/>
      <c r="P156" s="196"/>
      <c r="Q156" s="196"/>
      <c r="R156" s="196"/>
      <c r="S156" s="196"/>
      <c r="T156" s="197"/>
      <c r="AT156" s="198" t="s">
        <v>129</v>
      </c>
      <c r="AU156" s="198" t="s">
        <v>88</v>
      </c>
      <c r="AV156" s="11" t="s">
        <v>88</v>
      </c>
      <c r="AW156" s="11" t="s">
        <v>34</v>
      </c>
      <c r="AX156" s="11" t="s">
        <v>84</v>
      </c>
      <c r="AY156" s="198" t="s">
        <v>118</v>
      </c>
    </row>
    <row r="157" spans="2:65" s="253" customFormat="1" ht="36" customHeight="1">
      <c r="B157" s="26"/>
      <c r="C157" s="172" t="s">
        <v>8</v>
      </c>
      <c r="D157" s="172" t="s">
        <v>120</v>
      </c>
      <c r="E157" s="173" t="s">
        <v>249</v>
      </c>
      <c r="F157" s="174" t="s">
        <v>250</v>
      </c>
      <c r="G157" s="175" t="s">
        <v>245</v>
      </c>
      <c r="H157" s="176">
        <v>1</v>
      </c>
      <c r="I157" s="177"/>
      <c r="J157" s="178">
        <f>ROUND(I157*H157,2)</f>
        <v>0</v>
      </c>
      <c r="K157" s="174" t="s">
        <v>1</v>
      </c>
      <c r="L157" s="28"/>
      <c r="M157" s="179" t="s">
        <v>1</v>
      </c>
      <c r="N157" s="180" t="s">
        <v>44</v>
      </c>
      <c r="O157" s="51"/>
      <c r="P157" s="181">
        <f>O157*H157</f>
        <v>0</v>
      </c>
      <c r="Q157" s="181">
        <v>0</v>
      </c>
      <c r="R157" s="181">
        <f>Q157*H157</f>
        <v>0</v>
      </c>
      <c r="S157" s="181">
        <v>0</v>
      </c>
      <c r="T157" s="182">
        <f>S157*H157</f>
        <v>0</v>
      </c>
      <c r="AR157" s="183" t="s">
        <v>227</v>
      </c>
      <c r="AT157" s="183" t="s">
        <v>120</v>
      </c>
      <c r="AU157" s="183" t="s">
        <v>88</v>
      </c>
      <c r="AY157" s="15" t="s">
        <v>118</v>
      </c>
      <c r="BE157" s="184">
        <f>IF(N157="základní",J157,0)</f>
        <v>0</v>
      </c>
      <c r="BF157" s="184">
        <f>IF(N157="snížená",J157,0)</f>
        <v>0</v>
      </c>
      <c r="BG157" s="184">
        <f>IF(N157="zákl. přenesená",J157,0)</f>
        <v>0</v>
      </c>
      <c r="BH157" s="184">
        <f>IF(N157="sníž. přenesená",J157,0)</f>
        <v>0</v>
      </c>
      <c r="BI157" s="184">
        <f>IF(N157="nulová",J157,0)</f>
        <v>0</v>
      </c>
      <c r="BJ157" s="15" t="s">
        <v>84</v>
      </c>
      <c r="BK157" s="184">
        <f>ROUND(I157*H157,2)</f>
        <v>0</v>
      </c>
      <c r="BL157" s="15" t="s">
        <v>227</v>
      </c>
      <c r="BM157" s="183" t="s">
        <v>251</v>
      </c>
    </row>
    <row r="158" spans="2:65" s="253" customFormat="1" ht="29.25">
      <c r="B158" s="26"/>
      <c r="C158" s="250"/>
      <c r="D158" s="185" t="s">
        <v>127</v>
      </c>
      <c r="E158" s="250"/>
      <c r="F158" s="186" t="s">
        <v>250</v>
      </c>
      <c r="G158" s="250"/>
      <c r="H158" s="250"/>
      <c r="I158" s="92"/>
      <c r="J158" s="250"/>
      <c r="K158" s="250"/>
      <c r="L158" s="28"/>
      <c r="M158" s="187"/>
      <c r="N158" s="51"/>
      <c r="O158" s="51"/>
      <c r="P158" s="51"/>
      <c r="Q158" s="51"/>
      <c r="R158" s="51"/>
      <c r="S158" s="51"/>
      <c r="T158" s="52"/>
      <c r="AT158" s="15" t="s">
        <v>127</v>
      </c>
      <c r="AU158" s="15" t="s">
        <v>88</v>
      </c>
    </row>
    <row r="159" spans="2:65" s="13" customFormat="1" ht="22.5">
      <c r="B159" s="223"/>
      <c r="C159" s="224"/>
      <c r="D159" s="185" t="s">
        <v>129</v>
      </c>
      <c r="E159" s="225" t="s">
        <v>1</v>
      </c>
      <c r="F159" s="226" t="s">
        <v>252</v>
      </c>
      <c r="G159" s="224"/>
      <c r="H159" s="225" t="s">
        <v>1</v>
      </c>
      <c r="I159" s="227"/>
      <c r="J159" s="224"/>
      <c r="K159" s="224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129</v>
      </c>
      <c r="AU159" s="232" t="s">
        <v>88</v>
      </c>
      <c r="AV159" s="13" t="s">
        <v>84</v>
      </c>
      <c r="AW159" s="13" t="s">
        <v>34</v>
      </c>
      <c r="AX159" s="13" t="s">
        <v>79</v>
      </c>
      <c r="AY159" s="232" t="s">
        <v>118</v>
      </c>
    </row>
    <row r="160" spans="2:65" s="13" customFormat="1" ht="22.5">
      <c r="B160" s="223"/>
      <c r="C160" s="224"/>
      <c r="D160" s="185" t="s">
        <v>129</v>
      </c>
      <c r="E160" s="225" t="s">
        <v>1</v>
      </c>
      <c r="F160" s="226" t="s">
        <v>253</v>
      </c>
      <c r="G160" s="224"/>
      <c r="H160" s="225" t="s">
        <v>1</v>
      </c>
      <c r="I160" s="227"/>
      <c r="J160" s="224"/>
      <c r="K160" s="224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129</v>
      </c>
      <c r="AU160" s="232" t="s">
        <v>88</v>
      </c>
      <c r="AV160" s="13" t="s">
        <v>84</v>
      </c>
      <c r="AW160" s="13" t="s">
        <v>34</v>
      </c>
      <c r="AX160" s="13" t="s">
        <v>79</v>
      </c>
      <c r="AY160" s="232" t="s">
        <v>118</v>
      </c>
    </row>
    <row r="161" spans="2:65" s="11" customFormat="1">
      <c r="B161" s="188"/>
      <c r="C161" s="189"/>
      <c r="D161" s="185" t="s">
        <v>129</v>
      </c>
      <c r="E161" s="190" t="s">
        <v>1</v>
      </c>
      <c r="F161" s="191" t="s">
        <v>84</v>
      </c>
      <c r="G161" s="189"/>
      <c r="H161" s="192">
        <v>1</v>
      </c>
      <c r="I161" s="193"/>
      <c r="J161" s="189"/>
      <c r="K161" s="189"/>
      <c r="L161" s="194"/>
      <c r="M161" s="195"/>
      <c r="N161" s="196"/>
      <c r="O161" s="196"/>
      <c r="P161" s="196"/>
      <c r="Q161" s="196"/>
      <c r="R161" s="196"/>
      <c r="S161" s="196"/>
      <c r="T161" s="197"/>
      <c r="AT161" s="198" t="s">
        <v>129</v>
      </c>
      <c r="AU161" s="198" t="s">
        <v>88</v>
      </c>
      <c r="AV161" s="11" t="s">
        <v>88</v>
      </c>
      <c r="AW161" s="11" t="s">
        <v>34</v>
      </c>
      <c r="AX161" s="11" t="s">
        <v>84</v>
      </c>
      <c r="AY161" s="198" t="s">
        <v>118</v>
      </c>
    </row>
    <row r="162" spans="2:65" s="253" customFormat="1" ht="16.5" customHeight="1">
      <c r="B162" s="26"/>
      <c r="C162" s="172" t="s">
        <v>181</v>
      </c>
      <c r="D162" s="172" t="s">
        <v>120</v>
      </c>
      <c r="E162" s="173" t="s">
        <v>254</v>
      </c>
      <c r="F162" s="174" t="s">
        <v>255</v>
      </c>
      <c r="G162" s="175" t="s">
        <v>226</v>
      </c>
      <c r="H162" s="176">
        <v>1</v>
      </c>
      <c r="I162" s="177"/>
      <c r="J162" s="178">
        <f>ROUND(I162*H162,2)</f>
        <v>0</v>
      </c>
      <c r="K162" s="174" t="s">
        <v>1</v>
      </c>
      <c r="L162" s="28"/>
      <c r="M162" s="179" t="s">
        <v>1</v>
      </c>
      <c r="N162" s="180" t="s">
        <v>44</v>
      </c>
      <c r="O162" s="51"/>
      <c r="P162" s="181">
        <f>O162*H162</f>
        <v>0</v>
      </c>
      <c r="Q162" s="181">
        <v>0</v>
      </c>
      <c r="R162" s="181">
        <f>Q162*H162</f>
        <v>0</v>
      </c>
      <c r="S162" s="181">
        <v>0</v>
      </c>
      <c r="T162" s="182">
        <f>S162*H162</f>
        <v>0</v>
      </c>
      <c r="AR162" s="183" t="s">
        <v>227</v>
      </c>
      <c r="AT162" s="183" t="s">
        <v>120</v>
      </c>
      <c r="AU162" s="183" t="s">
        <v>88</v>
      </c>
      <c r="AY162" s="15" t="s">
        <v>118</v>
      </c>
      <c r="BE162" s="184">
        <f>IF(N162="základní",J162,0)</f>
        <v>0</v>
      </c>
      <c r="BF162" s="184">
        <f>IF(N162="snížená",J162,0)</f>
        <v>0</v>
      </c>
      <c r="BG162" s="184">
        <f>IF(N162="zákl. přenesená",J162,0)</f>
        <v>0</v>
      </c>
      <c r="BH162" s="184">
        <f>IF(N162="sníž. přenesená",J162,0)</f>
        <v>0</v>
      </c>
      <c r="BI162" s="184">
        <f>IF(N162="nulová",J162,0)</f>
        <v>0</v>
      </c>
      <c r="BJ162" s="15" t="s">
        <v>84</v>
      </c>
      <c r="BK162" s="184">
        <f>ROUND(I162*H162,2)</f>
        <v>0</v>
      </c>
      <c r="BL162" s="15" t="s">
        <v>227</v>
      </c>
      <c r="BM162" s="183" t="s">
        <v>256</v>
      </c>
    </row>
    <row r="163" spans="2:65" s="253" customFormat="1">
      <c r="B163" s="26"/>
      <c r="C163" s="250"/>
      <c r="D163" s="185" t="s">
        <v>127</v>
      </c>
      <c r="E163" s="250"/>
      <c r="F163" s="186" t="s">
        <v>255</v>
      </c>
      <c r="G163" s="250"/>
      <c r="H163" s="250"/>
      <c r="I163" s="92"/>
      <c r="J163" s="250"/>
      <c r="K163" s="250"/>
      <c r="L163" s="28"/>
      <c r="M163" s="187"/>
      <c r="N163" s="51"/>
      <c r="O163" s="51"/>
      <c r="P163" s="51"/>
      <c r="Q163" s="51"/>
      <c r="R163" s="51"/>
      <c r="S163" s="51"/>
      <c r="T163" s="52"/>
      <c r="AT163" s="15" t="s">
        <v>127</v>
      </c>
      <c r="AU163" s="15" t="s">
        <v>88</v>
      </c>
    </row>
    <row r="164" spans="2:65" s="13" customFormat="1">
      <c r="B164" s="223"/>
      <c r="C164" s="224"/>
      <c r="D164" s="185" t="s">
        <v>129</v>
      </c>
      <c r="E164" s="225" t="s">
        <v>1</v>
      </c>
      <c r="F164" s="226" t="s">
        <v>255</v>
      </c>
      <c r="G164" s="224"/>
      <c r="H164" s="225" t="s">
        <v>1</v>
      </c>
      <c r="I164" s="227"/>
      <c r="J164" s="224"/>
      <c r="K164" s="224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129</v>
      </c>
      <c r="AU164" s="232" t="s">
        <v>88</v>
      </c>
      <c r="AV164" s="13" t="s">
        <v>84</v>
      </c>
      <c r="AW164" s="13" t="s">
        <v>34</v>
      </c>
      <c r="AX164" s="13" t="s">
        <v>79</v>
      </c>
      <c r="AY164" s="232" t="s">
        <v>118</v>
      </c>
    </row>
    <row r="165" spans="2:65" s="11" customFormat="1">
      <c r="B165" s="188"/>
      <c r="C165" s="189"/>
      <c r="D165" s="185" t="s">
        <v>129</v>
      </c>
      <c r="E165" s="190" t="s">
        <v>1</v>
      </c>
      <c r="F165" s="191" t="s">
        <v>84</v>
      </c>
      <c r="G165" s="189"/>
      <c r="H165" s="192">
        <v>1</v>
      </c>
      <c r="I165" s="193"/>
      <c r="J165" s="189"/>
      <c r="K165" s="189"/>
      <c r="L165" s="194"/>
      <c r="M165" s="195"/>
      <c r="N165" s="196"/>
      <c r="O165" s="196"/>
      <c r="P165" s="196"/>
      <c r="Q165" s="196"/>
      <c r="R165" s="196"/>
      <c r="S165" s="196"/>
      <c r="T165" s="197"/>
      <c r="AT165" s="198" t="s">
        <v>129</v>
      </c>
      <c r="AU165" s="198" t="s">
        <v>88</v>
      </c>
      <c r="AV165" s="11" t="s">
        <v>88</v>
      </c>
      <c r="AW165" s="11" t="s">
        <v>34</v>
      </c>
      <c r="AX165" s="11" t="s">
        <v>84</v>
      </c>
      <c r="AY165" s="198" t="s">
        <v>118</v>
      </c>
    </row>
    <row r="166" spans="2:65" s="10" customFormat="1" ht="22.9" customHeight="1">
      <c r="B166" s="156"/>
      <c r="C166" s="157"/>
      <c r="D166" s="158" t="s">
        <v>78</v>
      </c>
      <c r="E166" s="170" t="s">
        <v>257</v>
      </c>
      <c r="F166" s="170" t="s">
        <v>258</v>
      </c>
      <c r="G166" s="157"/>
      <c r="H166" s="157"/>
      <c r="I166" s="160"/>
      <c r="J166" s="171">
        <f>BK166</f>
        <v>0</v>
      </c>
      <c r="K166" s="157"/>
      <c r="L166" s="162"/>
      <c r="M166" s="163"/>
      <c r="N166" s="164"/>
      <c r="O166" s="164"/>
      <c r="P166" s="165">
        <f>SUM(P167:P178)</f>
        <v>0</v>
      </c>
      <c r="Q166" s="164"/>
      <c r="R166" s="165">
        <f>SUM(R167:R178)</f>
        <v>0</v>
      </c>
      <c r="S166" s="164"/>
      <c r="T166" s="166">
        <f>SUM(T167:T178)</f>
        <v>0</v>
      </c>
      <c r="AR166" s="167" t="s">
        <v>144</v>
      </c>
      <c r="AT166" s="168" t="s">
        <v>78</v>
      </c>
      <c r="AU166" s="168" t="s">
        <v>84</v>
      </c>
      <c r="AY166" s="167" t="s">
        <v>118</v>
      </c>
      <c r="BK166" s="169">
        <f>SUM(BK167:BK178)</f>
        <v>0</v>
      </c>
    </row>
    <row r="167" spans="2:65" s="253" customFormat="1" ht="16.5" customHeight="1">
      <c r="B167" s="26"/>
      <c r="C167" s="172" t="s">
        <v>187</v>
      </c>
      <c r="D167" s="172" t="s">
        <v>120</v>
      </c>
      <c r="E167" s="173" t="s">
        <v>259</v>
      </c>
      <c r="F167" s="174" t="s">
        <v>260</v>
      </c>
      <c r="G167" s="175" t="s">
        <v>245</v>
      </c>
      <c r="H167" s="176">
        <v>1</v>
      </c>
      <c r="I167" s="177"/>
      <c r="J167" s="178">
        <f>ROUND(I167*H167,2)</f>
        <v>0</v>
      </c>
      <c r="K167" s="174" t="s">
        <v>1</v>
      </c>
      <c r="L167" s="28"/>
      <c r="M167" s="179" t="s">
        <v>1</v>
      </c>
      <c r="N167" s="180" t="s">
        <v>44</v>
      </c>
      <c r="O167" s="51"/>
      <c r="P167" s="181">
        <f>O167*H167</f>
        <v>0</v>
      </c>
      <c r="Q167" s="181">
        <v>0</v>
      </c>
      <c r="R167" s="181">
        <f>Q167*H167</f>
        <v>0</v>
      </c>
      <c r="S167" s="181">
        <v>0</v>
      </c>
      <c r="T167" s="182">
        <f>S167*H167</f>
        <v>0</v>
      </c>
      <c r="AR167" s="183" t="s">
        <v>227</v>
      </c>
      <c r="AT167" s="183" t="s">
        <v>120</v>
      </c>
      <c r="AU167" s="183" t="s">
        <v>88</v>
      </c>
      <c r="AY167" s="15" t="s">
        <v>118</v>
      </c>
      <c r="BE167" s="184">
        <f>IF(N167="základní",J167,0)</f>
        <v>0</v>
      </c>
      <c r="BF167" s="184">
        <f>IF(N167="snížená",J167,0)</f>
        <v>0</v>
      </c>
      <c r="BG167" s="184">
        <f>IF(N167="zákl. přenesená",J167,0)</f>
        <v>0</v>
      </c>
      <c r="BH167" s="184">
        <f>IF(N167="sníž. přenesená",J167,0)</f>
        <v>0</v>
      </c>
      <c r="BI167" s="184">
        <f>IF(N167="nulová",J167,0)</f>
        <v>0</v>
      </c>
      <c r="BJ167" s="15" t="s">
        <v>84</v>
      </c>
      <c r="BK167" s="184">
        <f>ROUND(I167*H167,2)</f>
        <v>0</v>
      </c>
      <c r="BL167" s="15" t="s">
        <v>227</v>
      </c>
      <c r="BM167" s="183" t="s">
        <v>261</v>
      </c>
    </row>
    <row r="168" spans="2:65" s="253" customFormat="1">
      <c r="B168" s="26"/>
      <c r="C168" s="250"/>
      <c r="D168" s="185" t="s">
        <v>127</v>
      </c>
      <c r="E168" s="250"/>
      <c r="F168" s="186" t="s">
        <v>260</v>
      </c>
      <c r="G168" s="250"/>
      <c r="H168" s="250"/>
      <c r="I168" s="92"/>
      <c r="J168" s="250"/>
      <c r="K168" s="250"/>
      <c r="L168" s="28"/>
      <c r="M168" s="187"/>
      <c r="N168" s="51"/>
      <c r="O168" s="51"/>
      <c r="P168" s="51"/>
      <c r="Q168" s="51"/>
      <c r="R168" s="51"/>
      <c r="S168" s="51"/>
      <c r="T168" s="52"/>
      <c r="AT168" s="15" t="s">
        <v>127</v>
      </c>
      <c r="AU168" s="15" t="s">
        <v>88</v>
      </c>
    </row>
    <row r="169" spans="2:65" s="13" customFormat="1">
      <c r="B169" s="223"/>
      <c r="C169" s="224"/>
      <c r="D169" s="185" t="s">
        <v>129</v>
      </c>
      <c r="E169" s="225" t="s">
        <v>1</v>
      </c>
      <c r="F169" s="226" t="s">
        <v>262</v>
      </c>
      <c r="G169" s="224"/>
      <c r="H169" s="225" t="s">
        <v>1</v>
      </c>
      <c r="I169" s="227"/>
      <c r="J169" s="224"/>
      <c r="K169" s="224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129</v>
      </c>
      <c r="AU169" s="232" t="s">
        <v>88</v>
      </c>
      <c r="AV169" s="13" t="s">
        <v>84</v>
      </c>
      <c r="AW169" s="13" t="s">
        <v>34</v>
      </c>
      <c r="AX169" s="13" t="s">
        <v>79</v>
      </c>
      <c r="AY169" s="232" t="s">
        <v>118</v>
      </c>
    </row>
    <row r="170" spans="2:65" s="11" customFormat="1">
      <c r="B170" s="188"/>
      <c r="C170" s="189"/>
      <c r="D170" s="185" t="s">
        <v>129</v>
      </c>
      <c r="E170" s="190" t="s">
        <v>1</v>
      </c>
      <c r="F170" s="191" t="s">
        <v>84</v>
      </c>
      <c r="G170" s="189"/>
      <c r="H170" s="192">
        <v>1</v>
      </c>
      <c r="I170" s="193"/>
      <c r="J170" s="189"/>
      <c r="K170" s="189"/>
      <c r="L170" s="194"/>
      <c r="M170" s="195"/>
      <c r="N170" s="196"/>
      <c r="O170" s="196"/>
      <c r="P170" s="196"/>
      <c r="Q170" s="196"/>
      <c r="R170" s="196"/>
      <c r="S170" s="196"/>
      <c r="T170" s="197"/>
      <c r="AT170" s="198" t="s">
        <v>129</v>
      </c>
      <c r="AU170" s="198" t="s">
        <v>88</v>
      </c>
      <c r="AV170" s="11" t="s">
        <v>88</v>
      </c>
      <c r="AW170" s="11" t="s">
        <v>34</v>
      </c>
      <c r="AX170" s="11" t="s">
        <v>84</v>
      </c>
      <c r="AY170" s="198" t="s">
        <v>118</v>
      </c>
    </row>
    <row r="171" spans="2:65" s="253" customFormat="1" ht="16.5" customHeight="1">
      <c r="B171" s="26"/>
      <c r="C171" s="172" t="s">
        <v>195</v>
      </c>
      <c r="D171" s="172" t="s">
        <v>120</v>
      </c>
      <c r="E171" s="173" t="s">
        <v>263</v>
      </c>
      <c r="F171" s="174" t="s">
        <v>264</v>
      </c>
      <c r="G171" s="175" t="s">
        <v>265</v>
      </c>
      <c r="H171" s="176">
        <v>1</v>
      </c>
      <c r="I171" s="177"/>
      <c r="J171" s="178">
        <f>ROUND(I171*H171,2)</f>
        <v>0</v>
      </c>
      <c r="K171" s="174" t="s">
        <v>124</v>
      </c>
      <c r="L171" s="28"/>
      <c r="M171" s="179" t="s">
        <v>1</v>
      </c>
      <c r="N171" s="180" t="s">
        <v>44</v>
      </c>
      <c r="O171" s="51"/>
      <c r="P171" s="181">
        <f>O171*H171</f>
        <v>0</v>
      </c>
      <c r="Q171" s="181">
        <v>0</v>
      </c>
      <c r="R171" s="181">
        <f>Q171*H171</f>
        <v>0</v>
      </c>
      <c r="S171" s="181">
        <v>0</v>
      </c>
      <c r="T171" s="182">
        <f>S171*H171</f>
        <v>0</v>
      </c>
      <c r="AR171" s="183" t="s">
        <v>227</v>
      </c>
      <c r="AT171" s="183" t="s">
        <v>120</v>
      </c>
      <c r="AU171" s="183" t="s">
        <v>88</v>
      </c>
      <c r="AY171" s="15" t="s">
        <v>118</v>
      </c>
      <c r="BE171" s="184">
        <f>IF(N171="základní",J171,0)</f>
        <v>0</v>
      </c>
      <c r="BF171" s="184">
        <f>IF(N171="snížená",J171,0)</f>
        <v>0</v>
      </c>
      <c r="BG171" s="184">
        <f>IF(N171="zákl. přenesená",J171,0)</f>
        <v>0</v>
      </c>
      <c r="BH171" s="184">
        <f>IF(N171="sníž. přenesená",J171,0)</f>
        <v>0</v>
      </c>
      <c r="BI171" s="184">
        <f>IF(N171="nulová",J171,0)</f>
        <v>0</v>
      </c>
      <c r="BJ171" s="15" t="s">
        <v>84</v>
      </c>
      <c r="BK171" s="184">
        <f>ROUND(I171*H171,2)</f>
        <v>0</v>
      </c>
      <c r="BL171" s="15" t="s">
        <v>227</v>
      </c>
      <c r="BM171" s="183" t="s">
        <v>266</v>
      </c>
    </row>
    <row r="172" spans="2:65" s="253" customFormat="1" ht="19.5">
      <c r="B172" s="26"/>
      <c r="C172" s="250"/>
      <c r="D172" s="185" t="s">
        <v>127</v>
      </c>
      <c r="E172" s="250"/>
      <c r="F172" s="186" t="s">
        <v>267</v>
      </c>
      <c r="G172" s="250"/>
      <c r="H172" s="250"/>
      <c r="I172" s="92"/>
      <c r="J172" s="250"/>
      <c r="K172" s="250"/>
      <c r="L172" s="28"/>
      <c r="M172" s="187"/>
      <c r="N172" s="51"/>
      <c r="O172" s="51"/>
      <c r="P172" s="51"/>
      <c r="Q172" s="51"/>
      <c r="R172" s="51"/>
      <c r="S172" s="51"/>
      <c r="T172" s="52"/>
      <c r="AT172" s="15" t="s">
        <v>127</v>
      </c>
      <c r="AU172" s="15" t="s">
        <v>88</v>
      </c>
    </row>
    <row r="173" spans="2:65" s="11" customFormat="1">
      <c r="B173" s="188"/>
      <c r="C173" s="189"/>
      <c r="D173" s="185" t="s">
        <v>129</v>
      </c>
      <c r="E173" s="190" t="s">
        <v>1</v>
      </c>
      <c r="F173" s="191" t="s">
        <v>84</v>
      </c>
      <c r="G173" s="189"/>
      <c r="H173" s="192">
        <v>1</v>
      </c>
      <c r="I173" s="193"/>
      <c r="J173" s="189"/>
      <c r="K173" s="189"/>
      <c r="L173" s="194"/>
      <c r="M173" s="195"/>
      <c r="N173" s="196"/>
      <c r="O173" s="196"/>
      <c r="P173" s="196"/>
      <c r="Q173" s="196"/>
      <c r="R173" s="196"/>
      <c r="S173" s="196"/>
      <c r="T173" s="197"/>
      <c r="AT173" s="198" t="s">
        <v>129</v>
      </c>
      <c r="AU173" s="198" t="s">
        <v>88</v>
      </c>
      <c r="AV173" s="11" t="s">
        <v>88</v>
      </c>
      <c r="AW173" s="11" t="s">
        <v>34</v>
      </c>
      <c r="AX173" s="11" t="s">
        <v>84</v>
      </c>
      <c r="AY173" s="198" t="s">
        <v>118</v>
      </c>
    </row>
    <row r="174" spans="2:65" s="253" customFormat="1" ht="24" customHeight="1">
      <c r="B174" s="26"/>
      <c r="C174" s="172" t="s">
        <v>268</v>
      </c>
      <c r="D174" s="172" t="s">
        <v>120</v>
      </c>
      <c r="E174" s="173" t="s">
        <v>269</v>
      </c>
      <c r="F174" s="174" t="s">
        <v>270</v>
      </c>
      <c r="G174" s="175" t="s">
        <v>226</v>
      </c>
      <c r="H174" s="176">
        <v>1</v>
      </c>
      <c r="I174" s="177"/>
      <c r="J174" s="178">
        <f>ROUND(I174*H174,2)</f>
        <v>0</v>
      </c>
      <c r="K174" s="174" t="s">
        <v>1</v>
      </c>
      <c r="L174" s="28"/>
      <c r="M174" s="179" t="s">
        <v>1</v>
      </c>
      <c r="N174" s="180" t="s">
        <v>44</v>
      </c>
      <c r="O174" s="51"/>
      <c r="P174" s="181">
        <f>O174*H174</f>
        <v>0</v>
      </c>
      <c r="Q174" s="181">
        <v>0</v>
      </c>
      <c r="R174" s="181">
        <f>Q174*H174</f>
        <v>0</v>
      </c>
      <c r="S174" s="181">
        <v>0</v>
      </c>
      <c r="T174" s="182">
        <f>S174*H174</f>
        <v>0</v>
      </c>
      <c r="AR174" s="183" t="s">
        <v>227</v>
      </c>
      <c r="AT174" s="183" t="s">
        <v>120</v>
      </c>
      <c r="AU174" s="183" t="s">
        <v>88</v>
      </c>
      <c r="AY174" s="15" t="s">
        <v>118</v>
      </c>
      <c r="BE174" s="184">
        <f>IF(N174="základní",J174,0)</f>
        <v>0</v>
      </c>
      <c r="BF174" s="184">
        <f>IF(N174="snížená",J174,0)</f>
        <v>0</v>
      </c>
      <c r="BG174" s="184">
        <f>IF(N174="zákl. přenesená",J174,0)</f>
        <v>0</v>
      </c>
      <c r="BH174" s="184">
        <f>IF(N174="sníž. přenesená",J174,0)</f>
        <v>0</v>
      </c>
      <c r="BI174" s="184">
        <f>IF(N174="nulová",J174,0)</f>
        <v>0</v>
      </c>
      <c r="BJ174" s="15" t="s">
        <v>84</v>
      </c>
      <c r="BK174" s="184">
        <f>ROUND(I174*H174,2)</f>
        <v>0</v>
      </c>
      <c r="BL174" s="15" t="s">
        <v>227</v>
      </c>
      <c r="BM174" s="183" t="s">
        <v>271</v>
      </c>
    </row>
    <row r="175" spans="2:65" s="253" customFormat="1">
      <c r="B175" s="26"/>
      <c r="C175" s="250"/>
      <c r="D175" s="185" t="s">
        <v>127</v>
      </c>
      <c r="E175" s="250"/>
      <c r="F175" s="186" t="s">
        <v>270</v>
      </c>
      <c r="G175" s="250"/>
      <c r="H175" s="250"/>
      <c r="I175" s="92"/>
      <c r="J175" s="250"/>
      <c r="K175" s="250"/>
      <c r="L175" s="28"/>
      <c r="M175" s="187"/>
      <c r="N175" s="51"/>
      <c r="O175" s="51"/>
      <c r="P175" s="51"/>
      <c r="Q175" s="51"/>
      <c r="R175" s="51"/>
      <c r="S175" s="51"/>
      <c r="T175" s="52"/>
      <c r="AT175" s="15" t="s">
        <v>127</v>
      </c>
      <c r="AU175" s="15" t="s">
        <v>88</v>
      </c>
    </row>
    <row r="176" spans="2:65" s="13" customFormat="1" ht="22.5">
      <c r="B176" s="223"/>
      <c r="C176" s="224"/>
      <c r="D176" s="185" t="s">
        <v>129</v>
      </c>
      <c r="E176" s="225" t="s">
        <v>1</v>
      </c>
      <c r="F176" s="226" t="s">
        <v>270</v>
      </c>
      <c r="G176" s="224"/>
      <c r="H176" s="225" t="s">
        <v>1</v>
      </c>
      <c r="I176" s="227"/>
      <c r="J176" s="224"/>
      <c r="K176" s="224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129</v>
      </c>
      <c r="AU176" s="232" t="s">
        <v>88</v>
      </c>
      <c r="AV176" s="13" t="s">
        <v>84</v>
      </c>
      <c r="AW176" s="13" t="s">
        <v>34</v>
      </c>
      <c r="AX176" s="13" t="s">
        <v>79</v>
      </c>
      <c r="AY176" s="232" t="s">
        <v>118</v>
      </c>
    </row>
    <row r="177" spans="2:65" s="13" customFormat="1">
      <c r="B177" s="223"/>
      <c r="C177" s="224"/>
      <c r="D177" s="185" t="s">
        <v>129</v>
      </c>
      <c r="E177" s="225" t="s">
        <v>1</v>
      </c>
      <c r="F177" s="226" t="s">
        <v>272</v>
      </c>
      <c r="G177" s="224"/>
      <c r="H177" s="225" t="s">
        <v>1</v>
      </c>
      <c r="I177" s="227"/>
      <c r="J177" s="224"/>
      <c r="K177" s="224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129</v>
      </c>
      <c r="AU177" s="232" t="s">
        <v>88</v>
      </c>
      <c r="AV177" s="13" t="s">
        <v>84</v>
      </c>
      <c r="AW177" s="13" t="s">
        <v>34</v>
      </c>
      <c r="AX177" s="13" t="s">
        <v>79</v>
      </c>
      <c r="AY177" s="232" t="s">
        <v>118</v>
      </c>
    </row>
    <row r="178" spans="2:65" s="11" customFormat="1">
      <c r="B178" s="188"/>
      <c r="C178" s="189"/>
      <c r="D178" s="185" t="s">
        <v>129</v>
      </c>
      <c r="E178" s="190" t="s">
        <v>1</v>
      </c>
      <c r="F178" s="191" t="s">
        <v>84</v>
      </c>
      <c r="G178" s="189"/>
      <c r="H178" s="192">
        <v>1</v>
      </c>
      <c r="I178" s="193"/>
      <c r="J178" s="189"/>
      <c r="K178" s="189"/>
      <c r="L178" s="194"/>
      <c r="M178" s="195"/>
      <c r="N178" s="196"/>
      <c r="O178" s="196"/>
      <c r="P178" s="196"/>
      <c r="Q178" s="196"/>
      <c r="R178" s="196"/>
      <c r="S178" s="196"/>
      <c r="T178" s="197"/>
      <c r="AT178" s="198" t="s">
        <v>129</v>
      </c>
      <c r="AU178" s="198" t="s">
        <v>88</v>
      </c>
      <c r="AV178" s="11" t="s">
        <v>88</v>
      </c>
      <c r="AW178" s="11" t="s">
        <v>34</v>
      </c>
      <c r="AX178" s="11" t="s">
        <v>84</v>
      </c>
      <c r="AY178" s="198" t="s">
        <v>118</v>
      </c>
    </row>
    <row r="179" spans="2:65" s="10" customFormat="1" ht="22.9" customHeight="1">
      <c r="B179" s="156"/>
      <c r="C179" s="157"/>
      <c r="D179" s="158" t="s">
        <v>78</v>
      </c>
      <c r="E179" s="170" t="s">
        <v>273</v>
      </c>
      <c r="F179" s="170" t="s">
        <v>274</v>
      </c>
      <c r="G179" s="157"/>
      <c r="H179" s="157"/>
      <c r="I179" s="160"/>
      <c r="J179" s="171">
        <f>BK179</f>
        <v>0</v>
      </c>
      <c r="K179" s="157"/>
      <c r="L179" s="162"/>
      <c r="M179" s="163"/>
      <c r="N179" s="164"/>
      <c r="O179" s="164"/>
      <c r="P179" s="165">
        <f>SUM(P180:P196)</f>
        <v>0</v>
      </c>
      <c r="Q179" s="164"/>
      <c r="R179" s="165">
        <f>SUM(R180:R196)</f>
        <v>0</v>
      </c>
      <c r="S179" s="164"/>
      <c r="T179" s="166">
        <f>SUM(T180:T196)</f>
        <v>0</v>
      </c>
      <c r="AR179" s="167" t="s">
        <v>144</v>
      </c>
      <c r="AT179" s="168" t="s">
        <v>78</v>
      </c>
      <c r="AU179" s="168" t="s">
        <v>84</v>
      </c>
      <c r="AY179" s="167" t="s">
        <v>118</v>
      </c>
      <c r="BK179" s="169">
        <f>SUM(BK180:BK197)</f>
        <v>0</v>
      </c>
    </row>
    <row r="180" spans="2:65" s="253" customFormat="1" ht="16.5" customHeight="1">
      <c r="B180" s="26"/>
      <c r="C180" s="172" t="s">
        <v>275</v>
      </c>
      <c r="D180" s="172" t="s">
        <v>120</v>
      </c>
      <c r="E180" s="173" t="s">
        <v>276</v>
      </c>
      <c r="F180" s="174" t="s">
        <v>277</v>
      </c>
      <c r="G180" s="175" t="s">
        <v>245</v>
      </c>
      <c r="H180" s="176">
        <v>1</v>
      </c>
      <c r="I180" s="177"/>
      <c r="J180" s="178">
        <f>ROUND(I180*H180,2)</f>
        <v>0</v>
      </c>
      <c r="K180" s="174" t="s">
        <v>1</v>
      </c>
      <c r="L180" s="28"/>
      <c r="M180" s="179" t="s">
        <v>1</v>
      </c>
      <c r="N180" s="180" t="s">
        <v>44</v>
      </c>
      <c r="O180" s="51"/>
      <c r="P180" s="181">
        <f>O180*H180</f>
        <v>0</v>
      </c>
      <c r="Q180" s="181">
        <v>0</v>
      </c>
      <c r="R180" s="181">
        <f>Q180*H180</f>
        <v>0</v>
      </c>
      <c r="S180" s="181">
        <v>0</v>
      </c>
      <c r="T180" s="182">
        <f>S180*H180</f>
        <v>0</v>
      </c>
      <c r="AR180" s="183" t="s">
        <v>227</v>
      </c>
      <c r="AT180" s="183" t="s">
        <v>120</v>
      </c>
      <c r="AU180" s="183" t="s">
        <v>88</v>
      </c>
      <c r="AY180" s="15" t="s">
        <v>118</v>
      </c>
      <c r="BE180" s="184">
        <f>IF(N180="základní",J180,0)</f>
        <v>0</v>
      </c>
      <c r="BF180" s="184">
        <f>IF(N180="snížená",J180,0)</f>
        <v>0</v>
      </c>
      <c r="BG180" s="184">
        <f>IF(N180="zákl. přenesená",J180,0)</f>
        <v>0</v>
      </c>
      <c r="BH180" s="184">
        <f>IF(N180="sníž. přenesená",J180,0)</f>
        <v>0</v>
      </c>
      <c r="BI180" s="184">
        <f>IF(N180="nulová",J180,0)</f>
        <v>0</v>
      </c>
      <c r="BJ180" s="15" t="s">
        <v>84</v>
      </c>
      <c r="BK180" s="184">
        <f>ROUND(I180*H180,2)</f>
        <v>0</v>
      </c>
      <c r="BL180" s="15" t="s">
        <v>227</v>
      </c>
      <c r="BM180" s="183" t="s">
        <v>278</v>
      </c>
    </row>
    <row r="181" spans="2:65" s="253" customFormat="1">
      <c r="B181" s="26"/>
      <c r="C181" s="250"/>
      <c r="D181" s="185" t="s">
        <v>127</v>
      </c>
      <c r="E181" s="250"/>
      <c r="F181" s="186" t="s">
        <v>277</v>
      </c>
      <c r="G181" s="250"/>
      <c r="H181" s="250"/>
      <c r="I181" s="92"/>
      <c r="J181" s="250"/>
      <c r="K181" s="250"/>
      <c r="L181" s="28"/>
      <c r="M181" s="187"/>
      <c r="N181" s="51"/>
      <c r="O181" s="51"/>
      <c r="P181" s="51"/>
      <c r="Q181" s="51"/>
      <c r="R181" s="51"/>
      <c r="S181" s="51"/>
      <c r="T181" s="52"/>
      <c r="AT181" s="15" t="s">
        <v>127</v>
      </c>
      <c r="AU181" s="15" t="s">
        <v>88</v>
      </c>
    </row>
    <row r="182" spans="2:65" s="13" customFormat="1" ht="22.5">
      <c r="B182" s="223"/>
      <c r="C182" s="224"/>
      <c r="D182" s="185" t="s">
        <v>129</v>
      </c>
      <c r="E182" s="225" t="s">
        <v>1</v>
      </c>
      <c r="F182" s="226" t="s">
        <v>279</v>
      </c>
      <c r="G182" s="224"/>
      <c r="H182" s="225" t="s">
        <v>1</v>
      </c>
      <c r="I182" s="227"/>
      <c r="J182" s="224"/>
      <c r="K182" s="224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129</v>
      </c>
      <c r="AU182" s="232" t="s">
        <v>88</v>
      </c>
      <c r="AV182" s="13" t="s">
        <v>84</v>
      </c>
      <c r="AW182" s="13" t="s">
        <v>34</v>
      </c>
      <c r="AX182" s="13" t="s">
        <v>79</v>
      </c>
      <c r="AY182" s="232" t="s">
        <v>118</v>
      </c>
    </row>
    <row r="183" spans="2:65" s="13" customFormat="1" ht="22.5">
      <c r="B183" s="223"/>
      <c r="C183" s="224"/>
      <c r="D183" s="185" t="s">
        <v>129</v>
      </c>
      <c r="E183" s="225" t="s">
        <v>1</v>
      </c>
      <c r="F183" s="226" t="s">
        <v>280</v>
      </c>
      <c r="G183" s="224"/>
      <c r="H183" s="225" t="s">
        <v>1</v>
      </c>
      <c r="I183" s="227"/>
      <c r="J183" s="224"/>
      <c r="K183" s="224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129</v>
      </c>
      <c r="AU183" s="232" t="s">
        <v>88</v>
      </c>
      <c r="AV183" s="13" t="s">
        <v>84</v>
      </c>
      <c r="AW183" s="13" t="s">
        <v>34</v>
      </c>
      <c r="AX183" s="13" t="s">
        <v>79</v>
      </c>
      <c r="AY183" s="232" t="s">
        <v>118</v>
      </c>
    </row>
    <row r="184" spans="2:65" s="13" customFormat="1" ht="22.5">
      <c r="B184" s="223"/>
      <c r="C184" s="224"/>
      <c r="D184" s="185" t="s">
        <v>129</v>
      </c>
      <c r="E184" s="225" t="s">
        <v>1</v>
      </c>
      <c r="F184" s="226" t="s">
        <v>281</v>
      </c>
      <c r="G184" s="224"/>
      <c r="H184" s="225" t="s">
        <v>1</v>
      </c>
      <c r="I184" s="227"/>
      <c r="J184" s="224"/>
      <c r="K184" s="224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129</v>
      </c>
      <c r="AU184" s="232" t="s">
        <v>88</v>
      </c>
      <c r="AV184" s="13" t="s">
        <v>84</v>
      </c>
      <c r="AW184" s="13" t="s">
        <v>34</v>
      </c>
      <c r="AX184" s="13" t="s">
        <v>79</v>
      </c>
      <c r="AY184" s="232" t="s">
        <v>118</v>
      </c>
    </row>
    <row r="185" spans="2:65" s="13" customFormat="1">
      <c r="B185" s="223"/>
      <c r="C185" s="224"/>
      <c r="D185" s="185" t="s">
        <v>129</v>
      </c>
      <c r="E185" s="225" t="s">
        <v>1</v>
      </c>
      <c r="F185" s="226" t="s">
        <v>282</v>
      </c>
      <c r="G185" s="224"/>
      <c r="H185" s="225" t="s">
        <v>1</v>
      </c>
      <c r="I185" s="227"/>
      <c r="J185" s="224"/>
      <c r="K185" s="224"/>
      <c r="L185" s="228"/>
      <c r="M185" s="229"/>
      <c r="N185" s="230"/>
      <c r="O185" s="230"/>
      <c r="P185" s="230"/>
      <c r="Q185" s="230"/>
      <c r="R185" s="230"/>
      <c r="S185" s="230"/>
      <c r="T185" s="231"/>
      <c r="AT185" s="232" t="s">
        <v>129</v>
      </c>
      <c r="AU185" s="232" t="s">
        <v>88</v>
      </c>
      <c r="AV185" s="13" t="s">
        <v>84</v>
      </c>
      <c r="AW185" s="13" t="s">
        <v>34</v>
      </c>
      <c r="AX185" s="13" t="s">
        <v>79</v>
      </c>
      <c r="AY185" s="232" t="s">
        <v>118</v>
      </c>
    </row>
    <row r="186" spans="2:65" s="11" customFormat="1">
      <c r="B186" s="188"/>
      <c r="C186" s="189"/>
      <c r="D186" s="185" t="s">
        <v>129</v>
      </c>
      <c r="E186" s="190" t="s">
        <v>1</v>
      </c>
      <c r="F186" s="191" t="s">
        <v>84</v>
      </c>
      <c r="G186" s="189"/>
      <c r="H186" s="192">
        <v>1</v>
      </c>
      <c r="I186" s="193"/>
      <c r="J186" s="189"/>
      <c r="K186" s="189"/>
      <c r="L186" s="194"/>
      <c r="M186" s="195"/>
      <c r="N186" s="196"/>
      <c r="O186" s="196"/>
      <c r="P186" s="196"/>
      <c r="Q186" s="196"/>
      <c r="R186" s="196"/>
      <c r="S186" s="196"/>
      <c r="T186" s="197"/>
      <c r="AT186" s="198" t="s">
        <v>129</v>
      </c>
      <c r="AU186" s="198" t="s">
        <v>88</v>
      </c>
      <c r="AV186" s="11" t="s">
        <v>88</v>
      </c>
      <c r="AW186" s="11" t="s">
        <v>34</v>
      </c>
      <c r="AX186" s="11" t="s">
        <v>84</v>
      </c>
      <c r="AY186" s="198" t="s">
        <v>118</v>
      </c>
    </row>
    <row r="187" spans="2:65" s="253" customFormat="1" ht="16.5" customHeight="1">
      <c r="B187" s="26"/>
      <c r="C187" s="172" t="s">
        <v>7</v>
      </c>
      <c r="D187" s="172" t="s">
        <v>120</v>
      </c>
      <c r="E187" s="173" t="s">
        <v>283</v>
      </c>
      <c r="F187" s="174" t="s">
        <v>284</v>
      </c>
      <c r="G187" s="175" t="s">
        <v>245</v>
      </c>
      <c r="H187" s="176">
        <v>1</v>
      </c>
      <c r="I187" s="177"/>
      <c r="J187" s="178">
        <f>ROUND(I187*H187,2)</f>
        <v>0</v>
      </c>
      <c r="K187" s="174" t="s">
        <v>1</v>
      </c>
      <c r="L187" s="28"/>
      <c r="M187" s="179" t="s">
        <v>1</v>
      </c>
      <c r="N187" s="180" t="s">
        <v>44</v>
      </c>
      <c r="O187" s="51"/>
      <c r="P187" s="181">
        <f>O187*H187</f>
        <v>0</v>
      </c>
      <c r="Q187" s="181">
        <v>0</v>
      </c>
      <c r="R187" s="181">
        <f>Q187*H187</f>
        <v>0</v>
      </c>
      <c r="S187" s="181">
        <v>0</v>
      </c>
      <c r="T187" s="182">
        <f>S187*H187</f>
        <v>0</v>
      </c>
      <c r="AR187" s="183" t="s">
        <v>227</v>
      </c>
      <c r="AT187" s="183" t="s">
        <v>120</v>
      </c>
      <c r="AU187" s="183" t="s">
        <v>88</v>
      </c>
      <c r="AY187" s="15" t="s">
        <v>118</v>
      </c>
      <c r="BE187" s="184">
        <f>IF(N187="základní",J187,0)</f>
        <v>0</v>
      </c>
      <c r="BF187" s="184">
        <f>IF(N187="snížená",J187,0)</f>
        <v>0</v>
      </c>
      <c r="BG187" s="184">
        <f>IF(N187="zákl. přenesená",J187,0)</f>
        <v>0</v>
      </c>
      <c r="BH187" s="184">
        <f>IF(N187="sníž. přenesená",J187,0)</f>
        <v>0</v>
      </c>
      <c r="BI187" s="184">
        <f>IF(N187="nulová",J187,0)</f>
        <v>0</v>
      </c>
      <c r="BJ187" s="15" t="s">
        <v>84</v>
      </c>
      <c r="BK187" s="184">
        <f>ROUND(I187*H187,2)</f>
        <v>0</v>
      </c>
      <c r="BL187" s="15" t="s">
        <v>227</v>
      </c>
      <c r="BM187" s="183" t="s">
        <v>285</v>
      </c>
    </row>
    <row r="188" spans="2:65" s="253" customFormat="1">
      <c r="B188" s="26"/>
      <c r="C188" s="250"/>
      <c r="D188" s="185" t="s">
        <v>127</v>
      </c>
      <c r="E188" s="250"/>
      <c r="F188" s="186" t="s">
        <v>284</v>
      </c>
      <c r="G188" s="250"/>
      <c r="H188" s="250"/>
      <c r="I188" s="92"/>
      <c r="J188" s="250"/>
      <c r="K188" s="250"/>
      <c r="L188" s="28"/>
      <c r="M188" s="187"/>
      <c r="N188" s="51"/>
      <c r="O188" s="51"/>
      <c r="P188" s="51"/>
      <c r="Q188" s="51"/>
      <c r="R188" s="51"/>
      <c r="S188" s="51"/>
      <c r="T188" s="52"/>
      <c r="AT188" s="15" t="s">
        <v>127</v>
      </c>
      <c r="AU188" s="15" t="s">
        <v>88</v>
      </c>
    </row>
    <row r="189" spans="2:65" s="13" customFormat="1">
      <c r="B189" s="223"/>
      <c r="C189" s="224"/>
      <c r="D189" s="185" t="s">
        <v>129</v>
      </c>
      <c r="E189" s="225" t="s">
        <v>1</v>
      </c>
      <c r="F189" s="226" t="s">
        <v>284</v>
      </c>
      <c r="G189" s="224"/>
      <c r="H189" s="225" t="s">
        <v>1</v>
      </c>
      <c r="I189" s="227"/>
      <c r="J189" s="224"/>
      <c r="K189" s="224"/>
      <c r="L189" s="228"/>
      <c r="M189" s="229"/>
      <c r="N189" s="230"/>
      <c r="O189" s="230"/>
      <c r="P189" s="230"/>
      <c r="Q189" s="230"/>
      <c r="R189" s="230"/>
      <c r="S189" s="230"/>
      <c r="T189" s="231"/>
      <c r="AT189" s="232" t="s">
        <v>129</v>
      </c>
      <c r="AU189" s="232" t="s">
        <v>88</v>
      </c>
      <c r="AV189" s="13" t="s">
        <v>84</v>
      </c>
      <c r="AW189" s="13" t="s">
        <v>34</v>
      </c>
      <c r="AX189" s="13" t="s">
        <v>79</v>
      </c>
      <c r="AY189" s="232" t="s">
        <v>118</v>
      </c>
    </row>
    <row r="190" spans="2:65" s="11" customFormat="1">
      <c r="B190" s="188"/>
      <c r="C190" s="189"/>
      <c r="D190" s="185" t="s">
        <v>129</v>
      </c>
      <c r="E190" s="190" t="s">
        <v>1</v>
      </c>
      <c r="F190" s="191" t="s">
        <v>84</v>
      </c>
      <c r="G190" s="189"/>
      <c r="H190" s="192">
        <v>1</v>
      </c>
      <c r="I190" s="193"/>
      <c r="J190" s="189"/>
      <c r="K190" s="189"/>
      <c r="L190" s="194"/>
      <c r="M190" s="195"/>
      <c r="N190" s="196"/>
      <c r="O190" s="196"/>
      <c r="P190" s="196"/>
      <c r="Q190" s="196"/>
      <c r="R190" s="196"/>
      <c r="S190" s="196"/>
      <c r="T190" s="197"/>
      <c r="AT190" s="198" t="s">
        <v>129</v>
      </c>
      <c r="AU190" s="198" t="s">
        <v>88</v>
      </c>
      <c r="AV190" s="11" t="s">
        <v>88</v>
      </c>
      <c r="AW190" s="11" t="s">
        <v>34</v>
      </c>
      <c r="AX190" s="11" t="s">
        <v>84</v>
      </c>
      <c r="AY190" s="198" t="s">
        <v>118</v>
      </c>
    </row>
    <row r="191" spans="2:65" s="253" customFormat="1" ht="36" customHeight="1">
      <c r="B191" s="26"/>
      <c r="C191" s="172" t="s">
        <v>286</v>
      </c>
      <c r="D191" s="172" t="s">
        <v>120</v>
      </c>
      <c r="E191" s="173" t="s">
        <v>287</v>
      </c>
      <c r="F191" s="174" t="s">
        <v>288</v>
      </c>
      <c r="G191" s="175" t="s">
        <v>226</v>
      </c>
      <c r="H191" s="176">
        <v>1</v>
      </c>
      <c r="I191" s="177"/>
      <c r="J191" s="178">
        <f>ROUND(I191*H191,2)</f>
        <v>0</v>
      </c>
      <c r="K191" s="174" t="s">
        <v>1</v>
      </c>
      <c r="L191" s="28"/>
      <c r="M191" s="179" t="s">
        <v>1</v>
      </c>
      <c r="N191" s="180" t="s">
        <v>44</v>
      </c>
      <c r="O191" s="51"/>
      <c r="P191" s="181">
        <f>O191*H191</f>
        <v>0</v>
      </c>
      <c r="Q191" s="181">
        <v>0</v>
      </c>
      <c r="R191" s="181">
        <f>Q191*H191</f>
        <v>0</v>
      </c>
      <c r="S191" s="181">
        <v>0</v>
      </c>
      <c r="T191" s="182">
        <f>S191*H191</f>
        <v>0</v>
      </c>
      <c r="AR191" s="183" t="s">
        <v>227</v>
      </c>
      <c r="AT191" s="183" t="s">
        <v>120</v>
      </c>
      <c r="AU191" s="183" t="s">
        <v>88</v>
      </c>
      <c r="AY191" s="15" t="s">
        <v>118</v>
      </c>
      <c r="BE191" s="184">
        <f>IF(N191="základní",J191,0)</f>
        <v>0</v>
      </c>
      <c r="BF191" s="184">
        <f>IF(N191="snížená",J191,0)</f>
        <v>0</v>
      </c>
      <c r="BG191" s="184">
        <f>IF(N191="zákl. přenesená",J191,0)</f>
        <v>0</v>
      </c>
      <c r="BH191" s="184">
        <f>IF(N191="sníž. přenesená",J191,0)</f>
        <v>0</v>
      </c>
      <c r="BI191" s="184">
        <f>IF(N191="nulová",J191,0)</f>
        <v>0</v>
      </c>
      <c r="BJ191" s="15" t="s">
        <v>84</v>
      </c>
      <c r="BK191" s="184">
        <f>ROUND(I191*H191,2)</f>
        <v>0</v>
      </c>
      <c r="BL191" s="15" t="s">
        <v>227</v>
      </c>
      <c r="BM191" s="183" t="s">
        <v>289</v>
      </c>
    </row>
    <row r="192" spans="2:65" s="253" customFormat="1" ht="29.25">
      <c r="B192" s="26"/>
      <c r="C192" s="250"/>
      <c r="D192" s="185" t="s">
        <v>127</v>
      </c>
      <c r="E192" s="250"/>
      <c r="F192" s="186" t="s">
        <v>290</v>
      </c>
      <c r="G192" s="250"/>
      <c r="H192" s="250"/>
      <c r="I192" s="92"/>
      <c r="J192" s="250"/>
      <c r="K192" s="250"/>
      <c r="L192" s="28"/>
      <c r="M192" s="187"/>
      <c r="N192" s="51"/>
      <c r="O192" s="51"/>
      <c r="P192" s="51"/>
      <c r="Q192" s="51"/>
      <c r="R192" s="51"/>
      <c r="S192" s="51"/>
      <c r="T192" s="52"/>
      <c r="AT192" s="15" t="s">
        <v>127</v>
      </c>
      <c r="AU192" s="15" t="s">
        <v>88</v>
      </c>
    </row>
    <row r="193" spans="2:66" s="13" customFormat="1" ht="22.5">
      <c r="B193" s="223"/>
      <c r="C193" s="224"/>
      <c r="D193" s="185" t="s">
        <v>129</v>
      </c>
      <c r="E193" s="225" t="s">
        <v>1</v>
      </c>
      <c r="F193" s="226" t="s">
        <v>291</v>
      </c>
      <c r="G193" s="224"/>
      <c r="H193" s="225" t="s">
        <v>1</v>
      </c>
      <c r="I193" s="227"/>
      <c r="J193" s="224"/>
      <c r="K193" s="224"/>
      <c r="L193" s="228"/>
      <c r="M193" s="229"/>
      <c r="N193" s="230"/>
      <c r="O193" s="230"/>
      <c r="P193" s="230"/>
      <c r="Q193" s="230"/>
      <c r="R193" s="230"/>
      <c r="S193" s="230"/>
      <c r="T193" s="231"/>
      <c r="AT193" s="232" t="s">
        <v>129</v>
      </c>
      <c r="AU193" s="232" t="s">
        <v>88</v>
      </c>
      <c r="AV193" s="13" t="s">
        <v>84</v>
      </c>
      <c r="AW193" s="13" t="s">
        <v>34</v>
      </c>
      <c r="AX193" s="13" t="s">
        <v>79</v>
      </c>
      <c r="AY193" s="232" t="s">
        <v>118</v>
      </c>
    </row>
    <row r="194" spans="2:66" s="13" customFormat="1" ht="22.5">
      <c r="B194" s="223"/>
      <c r="C194" s="224"/>
      <c r="D194" s="185" t="s">
        <v>129</v>
      </c>
      <c r="E194" s="225" t="s">
        <v>1</v>
      </c>
      <c r="F194" s="226" t="s">
        <v>292</v>
      </c>
      <c r="G194" s="224"/>
      <c r="H194" s="225" t="s">
        <v>1</v>
      </c>
      <c r="I194" s="227"/>
      <c r="J194" s="224"/>
      <c r="K194" s="224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129</v>
      </c>
      <c r="AU194" s="232" t="s">
        <v>88</v>
      </c>
      <c r="AV194" s="13" t="s">
        <v>84</v>
      </c>
      <c r="AW194" s="13" t="s">
        <v>34</v>
      </c>
      <c r="AX194" s="13" t="s">
        <v>79</v>
      </c>
      <c r="AY194" s="232" t="s">
        <v>118</v>
      </c>
    </row>
    <row r="195" spans="2:66" s="13" customFormat="1" ht="22.5">
      <c r="B195" s="223"/>
      <c r="C195" s="224"/>
      <c r="D195" s="185" t="s">
        <v>129</v>
      </c>
      <c r="E195" s="225" t="s">
        <v>1</v>
      </c>
      <c r="F195" s="226" t="s">
        <v>293</v>
      </c>
      <c r="G195" s="224"/>
      <c r="H195" s="225" t="s">
        <v>1</v>
      </c>
      <c r="I195" s="227"/>
      <c r="J195" s="224"/>
      <c r="K195" s="224"/>
      <c r="L195" s="228"/>
      <c r="M195" s="229"/>
      <c r="N195" s="230"/>
      <c r="O195" s="230"/>
      <c r="P195" s="230"/>
      <c r="Q195" s="230"/>
      <c r="R195" s="230"/>
      <c r="S195" s="230"/>
      <c r="T195" s="231"/>
      <c r="AT195" s="232" t="s">
        <v>129</v>
      </c>
      <c r="AU195" s="232" t="s">
        <v>88</v>
      </c>
      <c r="AV195" s="13" t="s">
        <v>84</v>
      </c>
      <c r="AW195" s="13" t="s">
        <v>34</v>
      </c>
      <c r="AX195" s="13" t="s">
        <v>79</v>
      </c>
      <c r="AY195" s="232" t="s">
        <v>118</v>
      </c>
    </row>
    <row r="196" spans="2:66" s="11" customFormat="1">
      <c r="B196" s="188"/>
      <c r="C196" s="189"/>
      <c r="D196" s="185" t="s">
        <v>129</v>
      </c>
      <c r="E196" s="190" t="s">
        <v>1</v>
      </c>
      <c r="F196" s="191" t="s">
        <v>84</v>
      </c>
      <c r="G196" s="189"/>
      <c r="H196" s="192">
        <v>1</v>
      </c>
      <c r="I196" s="193"/>
      <c r="J196" s="189"/>
      <c r="K196" s="189"/>
      <c r="L196" s="194"/>
      <c r="M196" s="233"/>
      <c r="N196" s="196"/>
      <c r="O196" s="234"/>
      <c r="P196" s="234"/>
      <c r="Q196" s="234"/>
      <c r="R196" s="234"/>
      <c r="S196" s="234"/>
      <c r="T196" s="235"/>
      <c r="AT196" s="198" t="s">
        <v>129</v>
      </c>
      <c r="AU196" s="198" t="s">
        <v>88</v>
      </c>
      <c r="AV196" s="11" t="s">
        <v>88</v>
      </c>
      <c r="AW196" s="11" t="s">
        <v>34</v>
      </c>
      <c r="AX196" s="11" t="s">
        <v>84</v>
      </c>
      <c r="AY196" s="198" t="s">
        <v>118</v>
      </c>
    </row>
    <row r="197" spans="2:66" s="11" customFormat="1" ht="48">
      <c r="B197" s="188"/>
      <c r="C197" s="173" t="s">
        <v>294</v>
      </c>
      <c r="D197" s="173" t="s">
        <v>120</v>
      </c>
      <c r="E197" s="173" t="s">
        <v>307</v>
      </c>
      <c r="F197" s="174" t="s">
        <v>295</v>
      </c>
      <c r="G197" s="175" t="s">
        <v>226</v>
      </c>
      <c r="H197" s="236">
        <v>1</v>
      </c>
      <c r="I197" s="177"/>
      <c r="J197" s="178">
        <f>ROUND(I197*H197,2)</f>
        <v>0</v>
      </c>
      <c r="K197" s="174" t="s">
        <v>1</v>
      </c>
      <c r="L197" s="28"/>
      <c r="M197" s="179" t="s">
        <v>1</v>
      </c>
      <c r="N197" s="180" t="s">
        <v>44</v>
      </c>
      <c r="O197" s="51"/>
      <c r="P197" s="181">
        <f>O197*H197</f>
        <v>0</v>
      </c>
      <c r="Q197" s="181">
        <v>0</v>
      </c>
      <c r="R197" s="181">
        <f>Q197*H197</f>
        <v>0</v>
      </c>
      <c r="S197" s="181">
        <v>0</v>
      </c>
      <c r="T197" s="182">
        <f>S197*H197</f>
        <v>0</v>
      </c>
      <c r="U197" s="253"/>
      <c r="V197" s="253"/>
      <c r="W197" s="253"/>
      <c r="X197" s="253"/>
      <c r="Y197" s="253"/>
      <c r="Z197" s="253"/>
      <c r="AA197" s="253"/>
      <c r="AB197" s="253"/>
      <c r="AC197" s="253"/>
      <c r="AD197" s="253"/>
      <c r="AE197" s="253"/>
      <c r="AF197" s="253"/>
      <c r="AG197" s="253"/>
      <c r="AH197" s="253"/>
      <c r="AI197" s="253"/>
      <c r="AJ197" s="253"/>
      <c r="AK197" s="253"/>
      <c r="AL197" s="253"/>
      <c r="AM197" s="253"/>
      <c r="AN197" s="253"/>
      <c r="AO197" s="253"/>
      <c r="AP197" s="253"/>
      <c r="AQ197" s="253"/>
      <c r="AR197" s="183" t="s">
        <v>227</v>
      </c>
      <c r="AS197" s="253"/>
      <c r="AT197" s="183" t="s">
        <v>120</v>
      </c>
      <c r="AU197" s="183" t="s">
        <v>88</v>
      </c>
      <c r="AV197" s="253"/>
      <c r="AW197" s="253"/>
      <c r="AX197" s="253"/>
      <c r="AY197" s="15" t="s">
        <v>118</v>
      </c>
      <c r="AZ197" s="253"/>
      <c r="BA197" s="253"/>
      <c r="BB197" s="253"/>
      <c r="BC197" s="253"/>
      <c r="BD197" s="253"/>
      <c r="BE197" s="184">
        <f>IF(N197="základní",J197,0)</f>
        <v>0</v>
      </c>
      <c r="BF197" s="184">
        <f>IF(N197="snížená",J197,0)</f>
        <v>0</v>
      </c>
      <c r="BG197" s="184">
        <f>IF(N197="zákl. přenesená",J197,0)</f>
        <v>0</v>
      </c>
      <c r="BH197" s="184">
        <f>IF(N197="sníž. přenesená",J197,0)</f>
        <v>0</v>
      </c>
      <c r="BI197" s="184">
        <f>IF(N197="nulová",J197,0)</f>
        <v>0</v>
      </c>
      <c r="BJ197" s="15" t="s">
        <v>84</v>
      </c>
      <c r="BK197" s="184">
        <f>ROUND(I197*H197,2)</f>
        <v>0</v>
      </c>
      <c r="BL197" s="15" t="s">
        <v>227</v>
      </c>
      <c r="BM197" s="183" t="s">
        <v>289</v>
      </c>
      <c r="BN197" s="253"/>
    </row>
    <row r="198" spans="2:66" s="11" customFormat="1" ht="39">
      <c r="B198" s="188"/>
      <c r="C198" s="272"/>
      <c r="D198" s="185" t="s">
        <v>127</v>
      </c>
      <c r="E198" s="272"/>
      <c r="F198" s="186" t="s">
        <v>303</v>
      </c>
      <c r="G198" s="274"/>
      <c r="H198" s="275"/>
      <c r="I198" s="286"/>
      <c r="J198" s="276"/>
      <c r="K198" s="273"/>
      <c r="L198" s="28"/>
      <c r="M198" s="277"/>
      <c r="N198" s="180"/>
      <c r="O198" s="51"/>
      <c r="P198" s="181"/>
      <c r="Q198" s="181"/>
      <c r="R198" s="181"/>
      <c r="S198" s="181"/>
      <c r="T198" s="181"/>
      <c r="U198" s="271"/>
      <c r="V198" s="271"/>
      <c r="W198" s="271"/>
      <c r="X198" s="271"/>
      <c r="Y198" s="271"/>
      <c r="Z198" s="271"/>
      <c r="AA198" s="271"/>
      <c r="AB198" s="271"/>
      <c r="AC198" s="271"/>
      <c r="AD198" s="271"/>
      <c r="AE198" s="271"/>
      <c r="AF198" s="271"/>
      <c r="AG198" s="271"/>
      <c r="AH198" s="271"/>
      <c r="AI198" s="271"/>
      <c r="AJ198" s="271"/>
      <c r="AK198" s="271"/>
      <c r="AL198" s="271"/>
      <c r="AM198" s="271"/>
      <c r="AN198" s="271"/>
      <c r="AO198" s="271"/>
      <c r="AP198" s="271"/>
      <c r="AQ198" s="271"/>
      <c r="AR198" s="183"/>
      <c r="AS198" s="271"/>
      <c r="AT198" s="183"/>
      <c r="AU198" s="183"/>
      <c r="AV198" s="271"/>
      <c r="AW198" s="271"/>
      <c r="AX198" s="271"/>
      <c r="AY198" s="15"/>
      <c r="AZ198" s="271"/>
      <c r="BA198" s="271"/>
      <c r="BB198" s="271"/>
      <c r="BC198" s="271"/>
      <c r="BD198" s="271"/>
      <c r="BE198" s="184"/>
      <c r="BF198" s="184"/>
      <c r="BG198" s="184"/>
      <c r="BH198" s="184"/>
      <c r="BI198" s="184"/>
      <c r="BJ198" s="15"/>
      <c r="BK198" s="184"/>
      <c r="BL198" s="15"/>
      <c r="BM198" s="183"/>
      <c r="BN198" s="271"/>
    </row>
    <row r="199" spans="2:66" s="11" customFormat="1" ht="13.5">
      <c r="B199" s="188"/>
      <c r="C199" s="272"/>
      <c r="D199" s="185" t="s">
        <v>304</v>
      </c>
      <c r="E199" s="272"/>
      <c r="F199" s="278" t="s">
        <v>305</v>
      </c>
      <c r="G199" s="274"/>
      <c r="H199" s="275"/>
      <c r="I199" s="286"/>
      <c r="J199" s="276"/>
      <c r="K199" s="273"/>
      <c r="L199" s="28"/>
      <c r="M199" s="277"/>
      <c r="N199" s="180"/>
      <c r="O199" s="51"/>
      <c r="P199" s="181"/>
      <c r="Q199" s="181"/>
      <c r="R199" s="181"/>
      <c r="S199" s="181"/>
      <c r="T199" s="181"/>
      <c r="U199" s="271"/>
      <c r="V199" s="271"/>
      <c r="W199" s="271"/>
      <c r="X199" s="271"/>
      <c r="Y199" s="271"/>
      <c r="Z199" s="271"/>
      <c r="AA199" s="271"/>
      <c r="AB199" s="271"/>
      <c r="AC199" s="271"/>
      <c r="AD199" s="271"/>
      <c r="AE199" s="271"/>
      <c r="AF199" s="271"/>
      <c r="AG199" s="271"/>
      <c r="AH199" s="271"/>
      <c r="AI199" s="271"/>
      <c r="AJ199" s="271"/>
      <c r="AK199" s="271"/>
      <c r="AL199" s="271"/>
      <c r="AM199" s="271"/>
      <c r="AN199" s="271"/>
      <c r="AO199" s="271"/>
      <c r="AP199" s="271"/>
      <c r="AQ199" s="271"/>
      <c r="AR199" s="183"/>
      <c r="AS199" s="271"/>
      <c r="AT199" s="183"/>
      <c r="AU199" s="183"/>
      <c r="AV199" s="271"/>
      <c r="AW199" s="271"/>
      <c r="AX199" s="271"/>
      <c r="AY199" s="15"/>
      <c r="AZ199" s="271"/>
      <c r="BA199" s="271"/>
      <c r="BB199" s="271"/>
      <c r="BC199" s="271"/>
      <c r="BD199" s="271"/>
      <c r="BE199" s="184"/>
      <c r="BF199" s="184"/>
      <c r="BG199" s="184"/>
      <c r="BH199" s="184"/>
      <c r="BI199" s="184"/>
      <c r="BJ199" s="15"/>
      <c r="BK199" s="184"/>
      <c r="BL199" s="15"/>
      <c r="BM199" s="183"/>
      <c r="BN199" s="271"/>
    </row>
    <row r="200" spans="2:66" s="11" customFormat="1" ht="13.5">
      <c r="B200" s="188"/>
      <c r="C200" s="272"/>
      <c r="D200" s="185" t="s">
        <v>304</v>
      </c>
      <c r="E200" s="51"/>
      <c r="F200" s="279" t="s">
        <v>306</v>
      </c>
      <c r="G200" s="274"/>
      <c r="H200" s="275"/>
      <c r="I200" s="286"/>
      <c r="J200" s="276"/>
      <c r="K200" s="273"/>
      <c r="L200" s="28"/>
      <c r="M200" s="277"/>
      <c r="N200" s="180"/>
      <c r="O200" s="51"/>
      <c r="P200" s="181"/>
      <c r="Q200" s="181"/>
      <c r="R200" s="181"/>
      <c r="S200" s="181"/>
      <c r="T200" s="181"/>
      <c r="U200" s="271"/>
      <c r="V200" s="271"/>
      <c r="W200" s="271"/>
      <c r="X200" s="271"/>
      <c r="Y200" s="271"/>
      <c r="Z200" s="271"/>
      <c r="AA200" s="271"/>
      <c r="AB200" s="271"/>
      <c r="AC200" s="271"/>
      <c r="AD200" s="271"/>
      <c r="AE200" s="271"/>
      <c r="AF200" s="271"/>
      <c r="AG200" s="271"/>
      <c r="AH200" s="271"/>
      <c r="AI200" s="271"/>
      <c r="AJ200" s="271"/>
      <c r="AK200" s="271"/>
      <c r="AL200" s="271"/>
      <c r="AM200" s="271"/>
      <c r="AN200" s="271"/>
      <c r="AO200" s="271"/>
      <c r="AP200" s="271"/>
      <c r="AQ200" s="271"/>
      <c r="AR200" s="183"/>
      <c r="AS200" s="271"/>
      <c r="AT200" s="183"/>
      <c r="AU200" s="183"/>
      <c r="AV200" s="271"/>
      <c r="AW200" s="271"/>
      <c r="AX200" s="271"/>
      <c r="AY200" s="15"/>
      <c r="AZ200" s="271"/>
      <c r="BA200" s="271"/>
      <c r="BB200" s="271"/>
      <c r="BC200" s="271"/>
      <c r="BD200" s="271"/>
      <c r="BE200" s="184"/>
      <c r="BF200" s="184"/>
      <c r="BG200" s="184"/>
      <c r="BH200" s="184"/>
      <c r="BI200" s="184"/>
      <c r="BJ200" s="15"/>
      <c r="BK200" s="184"/>
      <c r="BL200" s="15"/>
      <c r="BM200" s="183"/>
      <c r="BN200" s="271"/>
    </row>
    <row r="201" spans="2:66" s="253" customFormat="1">
      <c r="B201" s="37"/>
      <c r="C201" s="280"/>
      <c r="D201" s="281" t="s">
        <v>129</v>
      </c>
      <c r="E201" s="282" t="s">
        <v>1</v>
      </c>
      <c r="F201" s="283" t="s">
        <v>84</v>
      </c>
      <c r="G201" s="284"/>
      <c r="H201" s="285">
        <v>1</v>
      </c>
      <c r="I201" s="123"/>
      <c r="J201" s="38"/>
      <c r="K201" s="38"/>
      <c r="L201" s="28"/>
    </row>
  </sheetData>
  <sheetProtection algorithmName="SHA-512" hashValue="DgcCWVwfGvnhpNwoYh/ZoO+qFfOSleoARr2aD0e3pKQsaHV+iuc9U6emS8tTBocyTc9CbA+g+vbljVknjsYOXA==" saltValue="ikt3hfwxFmip6lRweERqRA==" spinCount="100000" sheet="1" objects="1" scenarios="1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 stavby</vt:lpstr>
      <vt:lpstr>1 - SO 01 Odtěžení sedimentů</vt:lpstr>
      <vt:lpstr>2 - VON Vedlejší a ostatn...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Kašparová Kateřina</dc:creator>
  <cp:lastModifiedBy>Ing. Vladimír Vít</cp:lastModifiedBy>
  <dcterms:created xsi:type="dcterms:W3CDTF">2019-06-28T10:22:14Z</dcterms:created>
  <dcterms:modified xsi:type="dcterms:W3CDTF">2019-11-28T09:59:43Z</dcterms:modified>
</cp:coreProperties>
</file>