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Příprava staveniště" sheetId="2" r:id="rId2"/>
    <sheet name="SO 02 - Balvanitý skluz" sheetId="3" r:id="rId3"/>
    <sheet name="SO 03 - Kácení dřevin a n..." sheetId="4" r:id="rId4"/>
    <sheet name="VON - Vedlejší a ostatní ..." sheetId="5" r:id="rId5"/>
    <sheet name="Pokyny pro vyplnění" sheetId="6" r:id="rId6"/>
  </sheets>
  <definedNames>
    <definedName name="_xlnm.Print_Area" localSheetId="0">'Rekapitulace stavby'!$D$4:$AO$36,'Rekapitulace stavby'!$C$42:$AQ$59</definedName>
    <definedName name="_xlnm._FilterDatabase" localSheetId="1" hidden="1">'SO 01 - Příprava staveniště'!$C$84:$K$256</definedName>
    <definedName name="_xlnm.Print_Area" localSheetId="1">'SO 01 - Příprava staveniště'!$C$4:$J$39,'SO 01 - Příprava staveniště'!$C$45:$J$66,'SO 01 - Příprava staveniště'!$C$72:$K$256</definedName>
    <definedName name="_xlnm._FilterDatabase" localSheetId="2" hidden="1">'SO 02 - Balvanitý skluz'!$C$86:$K$263</definedName>
    <definedName name="_xlnm.Print_Area" localSheetId="2">'SO 02 - Balvanitý skluz'!$C$4:$J$39,'SO 02 - Balvanitý skluz'!$C$45:$J$68,'SO 02 - Balvanitý skluz'!$C$74:$K$263</definedName>
    <definedName name="_xlnm._FilterDatabase" localSheetId="3" hidden="1">'SO 03 - Kácení dřevin a n...'!$C$81:$K$316</definedName>
    <definedName name="_xlnm.Print_Area" localSheetId="3">'SO 03 - Kácení dřevin a n...'!$C$4:$J$39,'SO 03 - Kácení dřevin a n...'!$C$45:$J$63,'SO 03 - Kácení dřevin a n...'!$C$69:$K$316</definedName>
    <definedName name="_xlnm._FilterDatabase" localSheetId="4" hidden="1">'VON - Vedlejší a ostatní ...'!$C$85:$K$115</definedName>
    <definedName name="_xlnm.Print_Area" localSheetId="4">'VON - Vedlejší a ostatní ...'!$C$4:$J$39,'VON - Vedlejší a ostatní ...'!$C$45:$J$67,'VON - Vedlejší a ostatní ...'!$C$73:$K$115</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'SO 01 - Příprava staveniště'!$84:$84</definedName>
    <definedName name="_xlnm.Print_Titles" localSheetId="2">'SO 02 - Balvanitý skluz'!$86:$86</definedName>
    <definedName name="_xlnm.Print_Titles" localSheetId="3">'SO 03 - Kácení dřevin a n...'!$81:$81</definedName>
    <definedName name="_xlnm.Print_Titles" localSheetId="4">'VON - Vedlejší a ostatní ...'!$85:$85</definedName>
  </definedNames>
  <calcPr fullCalcOnLoad="1"/>
</workbook>
</file>

<file path=xl/sharedStrings.xml><?xml version="1.0" encoding="utf-8"?>
<sst xmlns="http://schemas.openxmlformats.org/spreadsheetml/2006/main" count="6517" uniqueCount="1136">
  <si>
    <t>Export Komplet</t>
  </si>
  <si>
    <t>VZ</t>
  </si>
  <si>
    <t>2.0</t>
  </si>
  <si>
    <t>ZAMOK</t>
  </si>
  <si>
    <t>False</t>
  </si>
  <si>
    <t>{737ed76a-c8f2-4a8c-a988-b4055c53eb4f}</t>
  </si>
  <si>
    <t>0,01</t>
  </si>
  <si>
    <t>21</t>
  </si>
  <si>
    <t>15</t>
  </si>
  <si>
    <t>REKAPITULACE STAVBY</t>
  </si>
  <si>
    <t>v ---  níže se nacházejí doplnkové a pomocné údaje k sestavám  --- v</t>
  </si>
  <si>
    <t>Návod na vyplnění</t>
  </si>
  <si>
    <t>0,001</t>
  </si>
  <si>
    <t>Kód:</t>
  </si>
  <si>
    <t>37/19-VZ</t>
  </si>
  <si>
    <t>Měnit lze pouze buňky se žlutým podbarvením!
1) v Rekapitulaci stavby vyplňte údaje o Uchazeči (přenesou se do ostatních sestav i v jiných listech)
2) na vybraných listech vyplňte v sestavě Soupis prací ceny u položek</t>
  </si>
  <si>
    <t>Stavba:</t>
  </si>
  <si>
    <t>Ostravice - Staré Město, km 26.000-26.250</t>
  </si>
  <si>
    <t>KSO:</t>
  </si>
  <si>
    <t/>
  </si>
  <si>
    <t>CC-CZ:</t>
  </si>
  <si>
    <t>Místo:</t>
  </si>
  <si>
    <t>Staré Město, Místek</t>
  </si>
  <si>
    <t>Datum:</t>
  </si>
  <si>
    <t>15. 11. 2019</t>
  </si>
  <si>
    <t>Zadavatel:</t>
  </si>
  <si>
    <t>IČ:</t>
  </si>
  <si>
    <t xml:space="preserve"> </t>
  </si>
  <si>
    <t>DIČ:</t>
  </si>
  <si>
    <t>Uchazeč:</t>
  </si>
  <si>
    <t>Vyplň údaj</t>
  </si>
  <si>
    <t>Projektant:</t>
  </si>
  <si>
    <t>True</t>
  </si>
  <si>
    <t>Zpracovatel:</t>
  </si>
  <si>
    <t>Ing. Lepík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</si>
  <si>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</si>
  <si>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</si>
  <si>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</si>
  <si>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</si>
  <si>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</si>
  <si>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</si>
  <si>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</si>
  <si>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</si>
  <si>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</si>
  <si>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</si>
  <si>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</si>
  <si>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</si>
  <si>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</si>
  <si>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</si>
  <si>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</si>
  <si>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</si>
  <si>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</si>
  <si>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</si>
  <si>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</si>
  <si>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</si>
  <si>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</si>
  <si>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</si>
  <si>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</si>
  <si>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</si>
  <si>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</si>
  <si>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</si>
  <si>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</si>
  <si>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</si>
  <si>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</si>
  <si>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</si>
  <si>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</si>
  <si>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</si>
  <si>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</si>
  <si>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</si>
  <si>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</si>
  <si>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</si>
  <si>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</si>
  <si>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</si>
  <si>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</si>
  <si>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</si>
  <si>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</si>
  <si>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</si>
  <si>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Příprava staveniště</t>
  </si>
  <si>
    <t>STA</t>
  </si>
  <si>
    <t>1</t>
  </si>
  <si>
    <t>{be74d802-309a-4cf7-9448-32a0ea378b9b}</t>
  </si>
  <si>
    <t>2</t>
  </si>
  <si>
    <t>SO 02</t>
  </si>
  <si>
    <t>Balvanitý skluz</t>
  </si>
  <si>
    <t>{fb67db28-72f4-45a9-9bc3-6d0afcd471d9}</t>
  </si>
  <si>
    <t>SO 03</t>
  </si>
  <si>
    <t>Kácení dřevin a náhradní výsadba</t>
  </si>
  <si>
    <t>{33f49f91-e851-4c7c-bc57-71d84b27e30f}</t>
  </si>
  <si>
    <t>VON</t>
  </si>
  <si>
    <t>Vedlejší a ostatní náklady</t>
  </si>
  <si>
    <t>{c7362bb6-db97-4343-838e-e2ae484d2e86}</t>
  </si>
  <si>
    <t>larzeny</t>
  </si>
  <si>
    <t>378</t>
  </si>
  <si>
    <t>mezideponie</t>
  </si>
  <si>
    <t>69,645</t>
  </si>
  <si>
    <t>KRYCÍ LIST SOUPISU PRACÍ</t>
  </si>
  <si>
    <t>profil</t>
  </si>
  <si>
    <t>ocelový profil</t>
  </si>
  <si>
    <t>1,226</t>
  </si>
  <si>
    <t>přejezd</t>
  </si>
  <si>
    <t>přejezd přes hráz</t>
  </si>
  <si>
    <t>73</t>
  </si>
  <si>
    <t>trubní_přejezd</t>
  </si>
  <si>
    <t>zemina pro trubní přejezd</t>
  </si>
  <si>
    <t>19,6</t>
  </si>
  <si>
    <t>vykop_voda</t>
  </si>
  <si>
    <t>vykopávka pod vodou</t>
  </si>
  <si>
    <t>26,97</t>
  </si>
  <si>
    <t>Objekt:</t>
  </si>
  <si>
    <t>vykopávka</t>
  </si>
  <si>
    <t>vykopávka vodotečí</t>
  </si>
  <si>
    <t>115,675</t>
  </si>
  <si>
    <t>SO 01 - Příprava staveniště</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</si>
  <si>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</si>
  <si>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</si>
  <si>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</si>
  <si>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</si>
  <si>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</si>
  <si>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</si>
  <si>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</si>
  <si>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</si>
  <si>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</si>
  <si>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</si>
  <si>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</si>
  <si>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</si>
  <si>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</si>
  <si>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</si>
  <si>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</si>
  <si>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</si>
  <si>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</si>
  <si>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</si>
  <si>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</si>
  <si>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</si>
  <si>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</si>
  <si>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</si>
  <si>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</si>
  <si>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</si>
  <si>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</si>
  <si>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</si>
  <si>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</si>
  <si>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</si>
  <si>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113151111</t>
  </si>
  <si>
    <t>Rozebírání zpevněných ploch s přemístěním na skládku na vzdálenost do 20 m nebo s naložením na dopravní prostředek ze silničních panelů</t>
  </si>
  <si>
    <t>m2</t>
  </si>
  <si>
    <t>CS ÚRS 2019 02</t>
  </si>
  <si>
    <t>4</t>
  </si>
  <si>
    <t>-1308242404</t>
  </si>
  <si>
    <t>PSC</t>
  </si>
  <si>
    <t xml:space="preserve">Poznámka k souboru cen:
1. Cena je určena pro rozebírání silničních panelů jakýchkoliv rozměrů kladených do lože z kameniva včetně odstranění lože.
</t>
  </si>
  <si>
    <t>P</t>
  </si>
  <si>
    <t>Poznámka k položce:
rozebrání dočasných sjezdů a přejezdu přes hráz ze silničních panelů</t>
  </si>
  <si>
    <t>VV</t>
  </si>
  <si>
    <t>"63 silničních panelů: 3,0mx1,0mx63" 3,0*1,0*63</t>
  </si>
  <si>
    <t>Součet</t>
  </si>
  <si>
    <t>115001106R</t>
  </si>
  <si>
    <t>Zřízení a odstranění zatrubněného přejezdu z ocelových trub DN 800</t>
  </si>
  <si>
    <t>m</t>
  </si>
  <si>
    <t>1492785223</t>
  </si>
  <si>
    <t>Poznámka k položce:
dočasný zatrubněný přejezd</t>
  </si>
  <si>
    <t>"35 ks trub x 4,0 m" 35*4,0</t>
  </si>
  <si>
    <t>3</t>
  </si>
  <si>
    <t>121112111</t>
  </si>
  <si>
    <t>Sejmutí ornice ručně s vodorovným přemístěním do 50 m na dočasné či trvalé skládky nebo na hromady v místě upotřebení tloušťky vrstvy do 150 mm</t>
  </si>
  <si>
    <t>m3</t>
  </si>
  <si>
    <t>-1711463999</t>
  </si>
  <si>
    <t>Poznámka k položce:
sejmutí ornice krajnice vozovky</t>
  </si>
  <si>
    <t>"20,0 m2 x 0,15 m" 20,0 * 0,15</t>
  </si>
  <si>
    <t>122201101</t>
  </si>
  <si>
    <t>Odkopávky a prokopávky nezapažené s přehozením výkopku na vzdálenost do 3 m nebo s naložením na dopravní prostředek v hornině tř. 3 do 100 m3</t>
  </si>
  <si>
    <t>-239900927</t>
  </si>
  <si>
    <t>Poznámka k položce:
odstranění dočasného přejezdu přes hráz</t>
  </si>
  <si>
    <t>"28,0 m3+ 45,0m3" 28,0+45,0</t>
  </si>
  <si>
    <t>5</t>
  </si>
  <si>
    <t>124303101</t>
  </si>
  <si>
    <t>Vykopávky pro koryta vodotečí s přehozením výkopku na vzdálenost do 3 m nebo s naložením na dopravní prostředek v hornině tř. 4 do 1 000 m3</t>
  </si>
  <si>
    <t>1618773396</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</si>
  <si>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</si>
  <si>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Poznámka k položce:
vykopávkaí pro pět dočasných a jeden trvalý sjezd</t>
  </si>
  <si>
    <t>"5,25m2x3,5m+5,55m2x3,5m+5,80x3,5m+4,40m3,5m+5,40m2x3,5m+6,65m2x3,5m"</t>
  </si>
  <si>
    <t>5,25*3,5+5,55*3,5+5,80*3,5+4,40*3,5+5,4*3,5+6,65*3,5</t>
  </si>
  <si>
    <t>6</t>
  </si>
  <si>
    <t>127701101</t>
  </si>
  <si>
    <t>Vykopávky pod vodou strojně na hloubku do 5 m pod projektem stanovenou hladinou vody v horninách tř.1 až 4, průměrné tloušťky projektované vrstvy do 0,50 m do 1 000 m3</t>
  </si>
  <si>
    <t>1901139688</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</si>
  <si>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</si>
  <si>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Poznámka k položce:
vykopávka pod vodou pro dočasný trubní přejezd</t>
  </si>
  <si>
    <t>"4,65 m2 x 5,0 m x 1,16 (koef. nakypření)" 4,65*5,0*1,16</t>
  </si>
  <si>
    <t>7</t>
  </si>
  <si>
    <t>132101401</t>
  </si>
  <si>
    <t>Hloubená vykopávka pod základy ručně s přehozením výkopku na vzdálenost 3 m nebo s naložením na ruční dopravní prostředek v hornině tř. 2</t>
  </si>
  <si>
    <t>-1437958519</t>
  </si>
  <si>
    <t xml:space="preserve">Poznámka k souboru cen:
1. V ceně nejsou započteny náklady na podchycení základového zdiva.
</t>
  </si>
  <si>
    <t>Poznámka k položce:
vykopávka krajnice cesty</t>
  </si>
  <si>
    <t>"20,0 m2 x 0,15 m" 20,0*0,15</t>
  </si>
  <si>
    <t>8</t>
  </si>
  <si>
    <t>153111114</t>
  </si>
  <si>
    <t>Úprava ocelových štětovnic pro štětové stěny řezání z terénu, štětovnic zaberaněných příčné</t>
  </si>
  <si>
    <t>kus</t>
  </si>
  <si>
    <t>1942314042</t>
  </si>
  <si>
    <t xml:space="preserve">Poznámka k souboru cen:
1. V cenách nejsou započteny náklady na:
a) dodání štětovnic trvale zabudovaných; tyto náklady se oceňují ve specifikaci,
b) opotřebení štětovnic dočasně zabudovaných; tyto náklady se oceňují ve specifikaci jako 0,5 násobek pořizovací ceny materiálu,
c) zřízení stěn z ocelových štětovnic
- beraněných; tyto náklady se oceňují cenami souboru cen 153 11-2 Stěny beraněné z ocelových štětovnic,
- nasazených; tyto náklady se oceňují cenami souboru cen 153 11-4 Zřízení štětových stěn z ocelových štětovnic, válcovaných tyčí nebo kolejnic nasazených.
</t>
  </si>
  <si>
    <t>Poznámka k položce:
odřezání štětovnic v místě přelivu</t>
  </si>
  <si>
    <t xml:space="preserve">"5 kusů štětovnic" 5 </t>
  </si>
  <si>
    <t>9</t>
  </si>
  <si>
    <t>153112111</t>
  </si>
  <si>
    <t>Zřízení beraněných stěn z ocelových štětovnic z terénu nastražení štětovnic ve standardních podmínkách, délky do 10 m</t>
  </si>
  <si>
    <t>-717128338</t>
  </si>
  <si>
    <t xml:space="preserve">Poznámka k souboru cen:
1. V cenách -2111 a -2112 jsou započteny i náklady na případné zdvojování štětovnic.
2. V cenách nejsou započteny náklady na:
a) dodání nebo opotřebení štětovnic.
- dodání štětovnic trvale zabudovaných se oceňuje ve specifikaci.
- opotřebení štětovnic dočasně zabudovaných se oceňuje ve specifikaci jako 0,5 násobek pořizovací ceny materiálu.
b) úpravu štětovnic pro manipulaci, řezání nebo sváření, tyto úpravy se oceňují cenami 153 11-1. . . Úprava ocelových štětovnic
</t>
  </si>
  <si>
    <t>"(86,5 m + 19,0 m + 20,5 m)x6,0 m" (86,5+19,0+20,5)*6,0</t>
  </si>
  <si>
    <t>10</t>
  </si>
  <si>
    <t>M</t>
  </si>
  <si>
    <t>159202200R</t>
  </si>
  <si>
    <t xml:space="preserve">štětovnice larsen VL604 </t>
  </si>
  <si>
    <t>t</t>
  </si>
  <si>
    <t>616149363</t>
  </si>
  <si>
    <t>Poznámka k položce:
celkem 222 kusů štětovnic larsen VL604 pro zajímkování stavby</t>
  </si>
  <si>
    <t>"86,5 m : 0,39 m x  6,0 m x 73,1 kg/m" 86,5/0,39*6,0*0,0731</t>
  </si>
  <si>
    <t>11</t>
  </si>
  <si>
    <t>153112122</t>
  </si>
  <si>
    <t>Zřízení beraněných stěn z ocelových štětovnic z terénu zaberanění štětovnic ve standardních podmínkách, délky do 8 m</t>
  </si>
  <si>
    <t>-1853806871</t>
  </si>
  <si>
    <t>Poznámka k položce:
celková plocha zaberanění štětovnic</t>
  </si>
  <si>
    <t>"(86,5 m + 19,0 m+20,5 m)x3,0m" (86,5+19,0+20,5)*3</t>
  </si>
  <si>
    <t>12</t>
  </si>
  <si>
    <t>153113111</t>
  </si>
  <si>
    <t>Vytažení stěn z ocelových štětovnic zaberaněných z terénu délky do 12 m ve standardních podmínkách, zaberaněných na hloubku do 4 m</t>
  </si>
  <si>
    <t>1976271855</t>
  </si>
  <si>
    <t xml:space="preserve">Poznámka k souboru cen:
1. V cenách nejsou započteny náklady na úpravu štětovnic pro manipulaci, řezání nebo sváření tyto úpravy se oceňují cenami 153 11-1. . . Úprava ocelových štětovnic
2. Množství měrných jednotek se určuje v m2 plochy zaberaněné části stěny.
</t>
  </si>
  <si>
    <t>Poznámka k položce:
celková plocha štětovnic</t>
  </si>
  <si>
    <t>"larzeny - 2,5 m x 3,0 m" larzeny-2,5*3,0</t>
  </si>
  <si>
    <t>13</t>
  </si>
  <si>
    <t>162201102</t>
  </si>
  <si>
    <t>Vodorovné přemístění výkopku nebo sypaniny po suchu na obvyklém dopravním prostředku, bez naložení výkopku, avšak se složením bez rozhrnutí z horniny tř. 1 až 4 na vzdálenost přes 20 do 50 m</t>
  </si>
  <si>
    <t>-292994102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</si>
  <si>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</si>
  <si>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přesun zeminy na mezideponii a následně do výmolu nad skluzem</t>
  </si>
  <si>
    <t>"(vykopávka+výkop pod vodou-přejezd) - 2 x + trubní přejezd" 2*(vykopávka+vykop_voda-přejezd)+trubní_přejezd</t>
  </si>
  <si>
    <t>14</t>
  </si>
  <si>
    <t>162301101.1</t>
  </si>
  <si>
    <t>Vodorovné přemístění výkopku nebo sypaniny po suchu na obvyklém dopravním prostředku, bez naložení výkopku, avšak se složením bez rozhrnutí z horniny tř. 1 až 4 na vzdálenost přes 50 do 500 m</t>
  </si>
  <si>
    <t>-835124550</t>
  </si>
  <si>
    <t>Poznámka k položce:
přesun zeminy pro dočasný přejezd přes hráz a zpět a z hloubeného výkopu</t>
  </si>
  <si>
    <t>"2 x přejezd+3,0" 2*přejezd+3,0</t>
  </si>
  <si>
    <t>167101101</t>
  </si>
  <si>
    <t>Nakládání, skládání a překládání neulehlého výkopku nebo sypaniny nakládání, množství do 100 m3, z hornin tř. 1 až 4</t>
  </si>
  <si>
    <t>-1111755280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</si>
  <si>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</si>
  <si>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zeminy z mezideponie</t>
  </si>
  <si>
    <t>16</t>
  </si>
  <si>
    <t>171101131</t>
  </si>
  <si>
    <t>Uložení sypaniny do násypů s rozprostřením sypaniny ve vrstvách a s hrubým urovnáním zhutněných s uzavřením povrchu násypu z hornin nesoudržných a soudržných střídavě ukládaných</t>
  </si>
  <si>
    <t>19660556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</si>
  <si>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</si>
  <si>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 xml:space="preserve">Poznámka k položce:
dočasný přejezd přes hráz a zpětný hutněný zásyp břehů po dočasných sjezdech </t>
  </si>
  <si>
    <t>"polovina objemu vykopávek+dočasný přejezd přes hráz" vykopávka/2+přejezd</t>
  </si>
  <si>
    <t>17</t>
  </si>
  <si>
    <t>171201201</t>
  </si>
  <si>
    <t>Uložení sypaniny na skládky</t>
  </si>
  <si>
    <t>-1186753684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</si>
  <si>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</si>
  <si>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Poznámka k položce:
uložení zeminy na mezideponii</t>
  </si>
  <si>
    <t>"vykopávka + vykopávka pod vodou mínus dočasný přejezd přes hráz" vykopávka + vykop_voda - přejezd</t>
  </si>
  <si>
    <t>18</t>
  </si>
  <si>
    <t>171203111</t>
  </si>
  <si>
    <t>Uložení výkopku bez zhutnění s hrubým rozhrnutím v rovině nebo na svahu do 1:5</t>
  </si>
  <si>
    <t>-1203568315</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</si>
  <si>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</si>
  <si>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Poznámka k položce:
uložení zeminy do výmolu nad skluzem</t>
  </si>
  <si>
    <t>mezideponie+přejezd+trubní_přejezd</t>
  </si>
  <si>
    <t>19</t>
  </si>
  <si>
    <t>175151101</t>
  </si>
  <si>
    <t>Obsypání potrubí strojně sypaninou z vhodných hornin tř. 1 až 4 nebo materiálem připraveným podél výkopu ve vzdálenosti do 3 m od jeho kraje, pro jakoukoliv hloubku výkopu a míru zhutnění bez prohození sypaniny</t>
  </si>
  <si>
    <t>1105489467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</si>
  <si>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</si>
  <si>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 xml:space="preserve">Poznámka k položce:
násyp potrubí pro dočasný zatrubněný přejezd zeminou ve vrstvě 20-ti cm </t>
  </si>
  <si>
    <t>"28,0m x 3,5 m x 0,2 m" 28,0*3,5*0,2</t>
  </si>
  <si>
    <t>20</t>
  </si>
  <si>
    <t>181411121</t>
  </si>
  <si>
    <t>Založení trávníku na půdě předem připravené plochy do 1000 m2 výsevem včetně utažení lučního v rovině nebo na svahu do 1:5</t>
  </si>
  <si>
    <t>992975471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</si>
  <si>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</si>
  <si>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 xml:space="preserve">Poznámka k položce:
osetí svahu po odstranění přejezdu přes hráz </t>
  </si>
  <si>
    <t>"80,0 m2" 80,0</t>
  </si>
  <si>
    <t>00572472</t>
  </si>
  <si>
    <t>osivo směs travní krajinná-rovinná</t>
  </si>
  <si>
    <t>kg</t>
  </si>
  <si>
    <t>243491068</t>
  </si>
  <si>
    <t>"80,0m2*0,015 kg/m" 80,0*0,015</t>
  </si>
  <si>
    <t>22</t>
  </si>
  <si>
    <t>181411122</t>
  </si>
  <si>
    <t>Založení trávníku na půdě předem připravené plochy do 1000 m2 výsevem včetně utažení lučního na svahu přes 1:5 do 1:2</t>
  </si>
  <si>
    <t>624361825</t>
  </si>
  <si>
    <t>"70,0 m2" 70,0</t>
  </si>
  <si>
    <t>23</t>
  </si>
  <si>
    <t>00572474</t>
  </si>
  <si>
    <t>osivo směs travní krajinná-svahová</t>
  </si>
  <si>
    <t>262569789</t>
  </si>
  <si>
    <t>"70,0 m2x 0,015 kg/m2" 70,0*0,015</t>
  </si>
  <si>
    <t>24</t>
  </si>
  <si>
    <t>181951101</t>
  </si>
  <si>
    <t>Úprava pláně vyrovnáním výškových rozdílů v hornině tř. 1 až 4 bez zhutnění</t>
  </si>
  <si>
    <t>675500872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</si>
  <si>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</si>
  <si>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úprava plochy zářezu pro pět dočasných a jeden trvalý sjezd</t>
  </si>
  <si>
    <t>"5 sjezdů: 3,0 m x 8,0 m + 1 sjezd: 3,0 m x 12,0 m " 5*3,0*8,0+3,0*12,0</t>
  </si>
  <si>
    <t>25</t>
  </si>
  <si>
    <t>181951102</t>
  </si>
  <si>
    <t>Úprava pláně vyrovnáním výškových rozdílů v hornině tř. 1 až 4 se zhutněním</t>
  </si>
  <si>
    <t>1528548810</t>
  </si>
  <si>
    <t>Poznámka k položce:
úprava pláně zemního násypu pro dočasný přejezd přes hráz a zatrubněný přejezd</t>
  </si>
  <si>
    <t>"38,0 m2 + 26,0 m2" 38,0 + 26,0</t>
  </si>
  <si>
    <t>26</t>
  </si>
  <si>
    <t>182101101</t>
  </si>
  <si>
    <t>Svahování trvalých svahů do projektovaných profilů s potřebným přemístěním výkopku při svahování v zářezech v hornině tř. 1 až 4</t>
  </si>
  <si>
    <t>1819525342</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</si>
  <si>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</si>
  <si>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Poznámka k položce:
úprava svahu hráze po odstranění přejezdu přes hráz</t>
  </si>
  <si>
    <t>Zakládání</t>
  </si>
  <si>
    <t>27</t>
  </si>
  <si>
    <t>213141111</t>
  </si>
  <si>
    <t>Zřízení vrstvy z geotextilie filtrační, separační, odvodňovací, ochranné, výztužné nebo protierozní v rovině nebo ve sklonu do 1:5, šířky do 3 m</t>
  </si>
  <si>
    <t>-2099861501</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</si>
  <si>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</si>
  <si>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Poznámka k položce:
podkladní vrstva z geotextilie na zámkovou dlažbu pod silniční panely</t>
  </si>
  <si>
    <t>"43,0 m2" 43,0</t>
  </si>
  <si>
    <t>28</t>
  </si>
  <si>
    <t>69311319</t>
  </si>
  <si>
    <t>textilie netkaná HPPE 400g/m2</t>
  </si>
  <si>
    <t>-382252996</t>
  </si>
  <si>
    <t>"43,0 m2 x 1,15 (koef. množství)" 43,0*1,15</t>
  </si>
  <si>
    <t>29</t>
  </si>
  <si>
    <t>213141112</t>
  </si>
  <si>
    <t>Zřízení vrstvy z geotextilie filtrační, separační, odvodňovací, ochranné, výztužné nebo protierozní v rovině nebo ve sklonu do 1:5, šířky přes 3 do 6 m</t>
  </si>
  <si>
    <t>236821179</t>
  </si>
  <si>
    <t>"20,0 m2" 20,0</t>
  </si>
  <si>
    <t>30</t>
  </si>
  <si>
    <t>200768698</t>
  </si>
  <si>
    <t>"20,0 m2 x 1,15 (koef. množství)" 20,0*1,15</t>
  </si>
  <si>
    <t>31</t>
  </si>
  <si>
    <t>273121111</t>
  </si>
  <si>
    <t>Osazení základových prefabrikovaných železobetonových konstrukcí desek hmotnosti jednotlivě do 5 t</t>
  </si>
  <si>
    <t>1638690594</t>
  </si>
  <si>
    <t xml:space="preserve">Poznámka k souboru cen:
1. V cenách jsou započteny i náklady na výškové a směrové vyrovnání dílce, případné doplnění a dorovnání betonového lože.
2. V cenách nejsou započteny náklady na:
a) dodávku železobetonových dílců, tyto dílce se oceňují ve specifikaci,
b) vyplnění a těsnění pracovní nebo dilatační spáry dílců základů; tyto práce se oceňují cenami souborů cen 931 99-21 Výplň dilatačních spár z polystyrenu a 931 99-41 Těsnění spáry betonové konstrukce pásy, profily, tmely,
c) podkladní vrstvy dílců, tyto se oceňují souborem cen 451 3-511 Podkladní nebo vyrovnávací vrstva z betonu prostého,
d) přesuny dílců z meziskládky, tyto se oceňují souborem cen 992 11-4 . Vodorovné přemístění mostních dílců.
</t>
  </si>
  <si>
    <t>Poznámka k položce:
osazení silničních panelů pro tři dočasné a jeden trvalý sjezd a přejezd přes hráz</t>
  </si>
  <si>
    <t>32</t>
  </si>
  <si>
    <t>59381009</t>
  </si>
  <si>
    <t>panel silniční 3,00x1,00x0,15m</t>
  </si>
  <si>
    <t>1155382016</t>
  </si>
  <si>
    <t>Poznámka k položce:
panely pro trvalý sjezd</t>
  </si>
  <si>
    <t>"12 ks panelů" 12</t>
  </si>
  <si>
    <t>33</t>
  </si>
  <si>
    <t>59381009R</t>
  </si>
  <si>
    <t>použitý panel silniční 3,00x1,00x0,15m</t>
  </si>
  <si>
    <t>-2087659770</t>
  </si>
  <si>
    <t>Poznámka k položce:
panely pro tři dočasné sjezdy a přejezd přes hráz</t>
  </si>
  <si>
    <t>"63 ks panelů" 63</t>
  </si>
  <si>
    <t>Vodorovné konstrukce</t>
  </si>
  <si>
    <t>34</t>
  </si>
  <si>
    <t>41394112R</t>
  </si>
  <si>
    <t>Osazování ocelových válcovaných nosníků I nebo IE nebo U nebo UE nebo L č. 14 až 22 nebo výšky do 220 mm</t>
  </si>
  <si>
    <t>442871537</t>
  </si>
  <si>
    <t xml:space="preserve">Poznámka k položce:
osazení hran dočasného trubního přejezdu z ocelových nosníků I 180 mm </t>
  </si>
  <si>
    <t>35</t>
  </si>
  <si>
    <t>130107200R</t>
  </si>
  <si>
    <t>ocel profilová IPN 180 jakost 11 375</t>
  </si>
  <si>
    <t>-6442299</t>
  </si>
  <si>
    <t>Poznámka k položce:
Hmotnost: 21,90 kg/m</t>
  </si>
  <si>
    <t>Komunikace pozemní</t>
  </si>
  <si>
    <t>36</t>
  </si>
  <si>
    <t>564211111</t>
  </si>
  <si>
    <t>Podklad nebo podsyp ze štěrkopísku ŠP s rozprostřením, vlhčením a zhutněním, po zhutnění tl. 50 mm</t>
  </si>
  <si>
    <t>-615115339</t>
  </si>
  <si>
    <t>Poznámka k položce:
podsyp pod panely na zpevněnou plochu ze zámkové dlažby a geotextilie</t>
  </si>
  <si>
    <t>"55,0 m2" 55,0</t>
  </si>
  <si>
    <t>37</t>
  </si>
  <si>
    <t>564661111</t>
  </si>
  <si>
    <t>Podklad z kameniva hrubého drceného vel. 63-125 mm, s rozprostřením a zhutněním, po zhutnění tl. 200 mm</t>
  </si>
  <si>
    <t>1416007257</t>
  </si>
  <si>
    <t>Poznámka k položce:
zpevnění příjezdové cesty na staveniště</t>
  </si>
  <si>
    <t>"395,0 m x 3,0 m" 395,0*3,0</t>
  </si>
  <si>
    <t>38</t>
  </si>
  <si>
    <t>564681111</t>
  </si>
  <si>
    <t>Podklad z kameniva hrubého drceného vel. 63-125 mm, s rozprostřením a zhutněním, po zhutnění tl. 300 mm</t>
  </si>
  <si>
    <t>-1107213079</t>
  </si>
  <si>
    <t>Poznámka k položce:
zásyp krajnice vozovky</t>
  </si>
  <si>
    <t>998</t>
  </si>
  <si>
    <t>Přesun hmot</t>
  </si>
  <si>
    <t>39</t>
  </si>
  <si>
    <t>998332011</t>
  </si>
  <si>
    <t>Přesun hmot pro úpravy vodních toků a kanály, hráze rybníků apod. dopravní vzdálenost do 500 m</t>
  </si>
  <si>
    <t>1814089823</t>
  </si>
  <si>
    <t xml:space="preserve">Poznámka k souboru cen:
1. Ceny jsou určeny pro jakoukoliv konstrukčně-materiálovou charakteristiku.
</t>
  </si>
  <si>
    <t>bentonit</t>
  </si>
  <si>
    <t>bentonitová rohož</t>
  </si>
  <si>
    <t>123,75</t>
  </si>
  <si>
    <t>dřevo</t>
  </si>
  <si>
    <t>8,741</t>
  </si>
  <si>
    <t>jámy</t>
  </si>
  <si>
    <t>hloubení jam</t>
  </si>
  <si>
    <t>902</t>
  </si>
  <si>
    <t>kramle</t>
  </si>
  <si>
    <t>174</t>
  </si>
  <si>
    <t>kramle_k</t>
  </si>
  <si>
    <t>kramle kovaná délky 400 mm</t>
  </si>
  <si>
    <t>ks</t>
  </si>
  <si>
    <t>278</t>
  </si>
  <si>
    <t>matice</t>
  </si>
  <si>
    <t>5,6</t>
  </si>
  <si>
    <t>mezidep</t>
  </si>
  <si>
    <t>mezideponie zemních prací</t>
  </si>
  <si>
    <t>1863,366</t>
  </si>
  <si>
    <t>SO 02 - Balvanitý skluz</t>
  </si>
  <si>
    <t>násyp</t>
  </si>
  <si>
    <t>násyp hutněný</t>
  </si>
  <si>
    <t>81,51</t>
  </si>
  <si>
    <t>rýhy</t>
  </si>
  <si>
    <t>hloubení rýh pod vodou</t>
  </si>
  <si>
    <t>239,076</t>
  </si>
  <si>
    <t>výkop</t>
  </si>
  <si>
    <t>vykopávky vodotečí</t>
  </si>
  <si>
    <t>1005,9</t>
  </si>
  <si>
    <t>zához</t>
  </si>
  <si>
    <t>zához z lom. kamene</t>
  </si>
  <si>
    <t>391,04</t>
  </si>
  <si>
    <t>zához_stav</t>
  </si>
  <si>
    <t>stávající zához</t>
  </si>
  <si>
    <t>488,8</t>
  </si>
  <si>
    <t>zásyp</t>
  </si>
  <si>
    <t>zpětný zásyp objektu</t>
  </si>
  <si>
    <t>202,1</t>
  </si>
  <si>
    <t>závit</t>
  </si>
  <si>
    <t>závitovéí tyče prům. M14</t>
  </si>
  <si>
    <t>280</t>
  </si>
  <si>
    <t>PSV - Práce a dodávky PSV</t>
  </si>
  <si>
    <t xml:space="preserve">    713 - Izolace tepelné</t>
  </si>
  <si>
    <t xml:space="preserve">    762 - Konstrukce tesařské</t>
  </si>
  <si>
    <t>114203104</t>
  </si>
  <si>
    <t>Rozebrání dlažeb nebo záhozů s naložením na dopravní prostředek záhozů, rovnanin a soustřeďovacích staveb provedených na sucho</t>
  </si>
  <si>
    <t>-607638662</t>
  </si>
  <si>
    <t>Poznámka k položce:
rozebrání stávajícího opevnění levého a pravého břehu</t>
  </si>
  <si>
    <t xml:space="preserve">"LB: 2,5 m2 x 104,0 m + PB: 2,2 m2 x 104,0 m" 2,5*104,0 + 2,2*104,0 </t>
  </si>
  <si>
    <t>115101201</t>
  </si>
  <si>
    <t>Čerpání vody na dopravní výšku do 10 m s uvažovaným průměrným přítokem do 500 l/min</t>
  </si>
  <si>
    <t>hod</t>
  </si>
  <si>
    <t>1452433112</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</si>
  <si>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</si>
  <si>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"120 dnů x 10 hodin" 120*10</t>
  </si>
  <si>
    <t>124203102</t>
  </si>
  <si>
    <t>Vykopávky pro koryta vodotečí s přehozením výkopku na vzdálenost do 3 m nebo s naložením na dopravní prostředek v hornině tř. 3 přes 1 000 do 5 000 m3</t>
  </si>
  <si>
    <t>-362091933</t>
  </si>
  <si>
    <t>Poznámka k položce:
vykopávka vodotečí pro nový zához</t>
  </si>
  <si>
    <t>"LB: 30,0 m x 2,05 m + 43,0 m x 5,25 m+31,0 m x 5,40 m PB: 30,0 m x 4,10 m + 43,0 m x 5,85 m+31,0 m x 5,70 m"</t>
  </si>
  <si>
    <t>30,0*2,05+43,0*5,25+31,0*5,40+30,0*4,10+43,0*5,85+31,0*5,70</t>
  </si>
  <si>
    <t>127301401</t>
  </si>
  <si>
    <t>Hloubení rýh pod vodou v hloubce do 5 m pod projektem stanovenou pracovní hladinou vody, pro nábřežní zdi, patky, záhozy, prahy, podélné a příčné zpevnění atd. pod obrysem výkopu množství do 1 000 m3 horniny tř. 3 a 4</t>
  </si>
  <si>
    <t>-665116627</t>
  </si>
  <si>
    <t xml:space="preserve">Poznámka k souboru cen:
1. Ceny lze použít pro hloubení rýh při průměrné rychlosti vody do 1,5 m/sec, měřeno v proudnici toku.
2. Ceny nelze použít pro hloubení rýh pod vodou ve vodotečích projektované šířky dna do 5 m a hloubky vody do 300 mm v nejhlubším místě původního dna v daném profilu v době projektování; toto hloubení se oceňuje jako hloubení rýh, jam nebo šachet.
3. V cenách jsou započteny i náklady na svislé přemístěním výkopku nad hladinu a odhození výkopku do vzdálenosti do 5 m nebo naložení na dopravní prostředek.
4. V ceně nejsou započteny náklady na rozpojení hornin tř. 5 až 7; tyto stavební práce se oceňují individuálně.
</t>
  </si>
  <si>
    <t>Poznámka k položce:
hloubení rýh pro patku záhozu</t>
  </si>
  <si>
    <t>"LB: 30,0 m x 3,54 m2 x 1,16 nakypření, PB: 30,0 m x 3,33 m2 x 1,16 nakypření" 30,0*3,54*1,16+30,0*3,33*1,16</t>
  </si>
  <si>
    <t>131201102</t>
  </si>
  <si>
    <t>Hloubení nezapažených jam a zářezů s urovnáním dna do předepsaného profilu a spádu v hornině tř. 3 přes 100 do 1 000 m3</t>
  </si>
  <si>
    <t>-1346466682</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</si>
  <si>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</si>
  <si>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hloubení jam pro jednotlivé části objektu bal. skluzu</t>
  </si>
  <si>
    <t>"jáma pro přeliv skluzu - 80,0 m2 x 4,0 m + těleso skluzu - 8,40 m2 x 30,0 m</t>
  </si>
  <si>
    <t xml:space="preserve"> + spadiště skluzu - 210,0 m2 x 1,0 m + předzához 4,0 m2 x 30,0 m"</t>
  </si>
  <si>
    <t>80,0*4,0+8,40*30,0+210,0*1,0+4,0*30,0</t>
  </si>
  <si>
    <t>153124111</t>
  </si>
  <si>
    <t>Zřízení dřevěných stěn nasazených nebo tabulových jakékoliv výšky a tloušťky stěny, s dodáním spojovacího materiálu z terénu mezi zaberaněné vodicí piloty</t>
  </si>
  <si>
    <t>460015013</t>
  </si>
  <si>
    <t xml:space="preserve">Poznámka k souboru cen:
1. V ceně nejsou započteny náklady na dodání nebo opotřebení stěn;
a) dodání stěn trvale zabudovaných se oceňuje ve specifikaci,
b) opotřebení stěn dočasně zabudovaných se oceňuje ve specifikaci jako 0,5 násobek pořizovací ceny materiálu.
2. Množství měrných jednotek cen 153 12-4 se určuje v m2 plochy nasazené nebo tabulové stěny.
</t>
  </si>
  <si>
    <t>Poznámka k položce:
dvojitý obklad návodní strany přelivu</t>
  </si>
  <si>
    <t>"47,0 m x 2,2 m - 2 x" 47,0*2,2*2</t>
  </si>
  <si>
    <t>1771774202</t>
  </si>
  <si>
    <t>Poznámka k položce:
přesun zeminy na mezideponii</t>
  </si>
  <si>
    <t>162301101</t>
  </si>
  <si>
    <t>-979984817</t>
  </si>
  <si>
    <t>Poznámka k položce:
přesun zeminy z mezideponie do výmolu nad skluzem</t>
  </si>
  <si>
    <t>167101102</t>
  </si>
  <si>
    <t>Nakládání, skládání a překládání neulehlého výkopku nebo sypaniny nakládání, množství přes 100 m3, z hornin tř. 1 až 4</t>
  </si>
  <si>
    <t>-1992931266</t>
  </si>
  <si>
    <t>výkop+jámy+rýhy-zásyp-násyp</t>
  </si>
  <si>
    <t>-2050927198</t>
  </si>
  <si>
    <t>Poznámka k položce:
hutněný násyp podloží tělesa skluzu pod přelivem</t>
  </si>
  <si>
    <t>"2,47 m2 x 33,0 m" 2,47*33</t>
  </si>
  <si>
    <t>-1398147831</t>
  </si>
  <si>
    <t>výkop+jámy+rýhy-násyp-zásyp</t>
  </si>
  <si>
    <t>-367930145</t>
  </si>
  <si>
    <t>60511064</t>
  </si>
  <si>
    <t>řezivo jehličnaté středové omítané</t>
  </si>
  <si>
    <t>-1759465541</t>
  </si>
  <si>
    <t>Poznámka k položce:
borovicové nebo modřínové desky na dvojitý obklad délky á 2200 mm tl. 30 mm</t>
  </si>
  <si>
    <t xml:space="preserve">"47,0 m délka stěny, výška 2,2 - dvakrát x 10% ztratné " 47,0*2,2*0,03*2*1,1 </t>
  </si>
  <si>
    <t>232312111</t>
  </si>
  <si>
    <t>Opracování pilot ze dřeva průměru přes 120 mm</t>
  </si>
  <si>
    <t>1884650836</t>
  </si>
  <si>
    <t xml:space="preserve">Poznámka k souboru cen:
1. Cena je určena pro opracování pilot ze dřeva měkkého i tvrdého.
</t>
  </si>
  <si>
    <t>Poznámka k položce:
okování špic pilot ze dřeva</t>
  </si>
  <si>
    <t>"viz výřezy tyčové" dřevo</t>
  </si>
  <si>
    <t>052130110</t>
  </si>
  <si>
    <t>výřezy tyčové</t>
  </si>
  <si>
    <t>-248345628</t>
  </si>
  <si>
    <t>"piloty na přeliv: 30 ks - á 3,5 m - 2 x, 8 ks - á 4,4 m - 2 x, x 1,1 ztratné"</t>
  </si>
  <si>
    <t xml:space="preserve"> (30*3,5*2+8*4,4*2)*3,14*0,095^2*1,1</t>
  </si>
  <si>
    <t>174101101</t>
  </si>
  <si>
    <t>Zásyp sypaninou z jakékoliv horniny s uložením výkopku ve vrstvách se zhutněním jam, šachet, rýh nebo kolem objektů v těchto vykopávkách</t>
  </si>
  <si>
    <t>1070796309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</si>
  <si>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</si>
  <si>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zásyp konstrukce spadiště a přelivu skluzu</t>
  </si>
  <si>
    <t>"přeliv: 6,63 m2 x 4,0 m + 6,27 m2 x 4,0 + 63,5 m2 x 2,0, spadiště: 23,5 m2 x 1,0 m" 6,63*4,0+6,27*4,0+63,5*2,0+23,5*1,0</t>
  </si>
  <si>
    <t>232321121</t>
  </si>
  <si>
    <t>Zaražení nebo nastražení a zaberanění dřevěných kůlů nebo pilot svislých průměru přes 120 mm, na délku od 0 do 3 m</t>
  </si>
  <si>
    <t>-212436619</t>
  </si>
  <si>
    <t xml:space="preserve">Poznámka k souboru cen:
1. V cenách jsou započteny i náklady na odstranění zděří, odříznutí konců pilot a na provedení vazbových článků na hlavách pilot.
2. V cenách nejsou započteny náklady na:
a) dodání a opotřebení kůlů a pilot.
- Dodání dřevěných kůlů a pilot trvale zabudovaných se oceňuje ve specifikaci.
- Opotřebení dřevěných kůlů a pilot dočasně zabudovaných se oceňuje ve specifikaci jako násobek plánované ceny materiálu, množství a součinitele 0,5.
b) na ztužení a zavětrování pilot; tyto stavební práce se oceňují cenami souboru cen 292 ..-11.. Pomocná konstrukce pro zvláštní zakládání staveb.
</t>
  </si>
  <si>
    <t>"zarážení pilot pro přeliv skluzu: 30 ks x 2, á 1,2 m + 8 ks x 2, á 0,8 m" 30*2*1,2+8*2*0,8</t>
  </si>
  <si>
    <t>457531112</t>
  </si>
  <si>
    <t>Filtrační vrstvy jakékoliv tloušťky a sklonu z hrubého drceného kameniva bez zhutnění, frakce od 16-63 do 32-63 mm</t>
  </si>
  <si>
    <t>308216659</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</si>
  <si>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</si>
  <si>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Poznámka k položce:
první filtrační vrstva pod tělesem skluzu</t>
  </si>
  <si>
    <t>"860,0 m2 x 0,15 m" 860,0*0,15</t>
  </si>
  <si>
    <t>457531113</t>
  </si>
  <si>
    <t>Filtrační vrstvy jakékoliv tloušťky a sklonu z hrubého drceného kameniva bez zhutnění, frakce 63-125 mm</t>
  </si>
  <si>
    <t>130427243</t>
  </si>
  <si>
    <t>Poznámka k položce:
druhá filtrační vrstva pod tělesem skluzu</t>
  </si>
  <si>
    <t>"860 m2 x 0,15 m" 860*0,15</t>
  </si>
  <si>
    <t>693410500</t>
  </si>
  <si>
    <t>rohož bentonitová hydroizolační 4,6 kg/m2</t>
  </si>
  <si>
    <t>44032584</t>
  </si>
  <si>
    <t>Poznámka k položce:
Bentonitová rohož s dvěmi vrstvami geotextliie a vnitřní bentonitovou vrstvou s hustým prošitím. Měrná hmotnost: 4,6 kg.m-2, tahová pevnost v příčném směru 22 kN a v podélném směru 30 kN.</t>
  </si>
  <si>
    <t>"bentonit x 1,2 ztratné" bentonit*1,2</t>
  </si>
  <si>
    <t>462512370R</t>
  </si>
  <si>
    <t>Zához ze stávajícího lomového kamene neupraveného záhozového s proštěrkováním z terénu, hmotnosti jednotlivých kamenů přes 200 do 500 kg</t>
  </si>
  <si>
    <t>1452935956</t>
  </si>
  <si>
    <t>Poznámka k položce:
zához ze stávajícího kamene pro opevnění upravených břehů</t>
  </si>
  <si>
    <t>zához_stav*0,9</t>
  </si>
  <si>
    <t>462512370</t>
  </si>
  <si>
    <t>Zához z lomového kamene neupraveného záhozového s proštěrkováním z terénu, hmotnosti jednotlivých kamenů přes 200 do 500 kg</t>
  </si>
  <si>
    <t>-1209644675</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</si>
  <si>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</si>
  <si>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nové opevnění pravého a levého břehu ze záhozu z lomového kamene</t>
  </si>
  <si>
    <t>"LB: 30,0 m x 8,81 m2 + 43,0 m x 6,42 m2 + 31,0 m x 6,5 m2</t>
  </si>
  <si>
    <t>PB: 30,0 m x 8,82 m2 + 43,0 m x 5,77 + 31,0 x 6,0 m2</t>
  </si>
  <si>
    <t xml:space="preserve">+ zához spadiště 210,0m2x0,9m + předzához 30,0 m x 7,5 m2-zához stávající" </t>
  </si>
  <si>
    <t>30,0*8,81+43,0*6,42+31,0*6,5+30,0*8,92+43,0*5,77+31,0*6,0 +210,0*0,9 +30,0*7,5-zához_stav*0,9</t>
  </si>
  <si>
    <t>462519003</t>
  </si>
  <si>
    <t>Zához z lomového kamene neupraveného záhozového Příplatek k cenám za urovnání viditelných ploch záhozu z kamene, hmotnosti jednotlivých kamenů přes 200 do 500 kg</t>
  </si>
  <si>
    <t>1712905468</t>
  </si>
  <si>
    <t>Poznámka k položce:
úprava viditelných ploch záhozu</t>
  </si>
  <si>
    <t>"LB: 30,0 m x (1,5m+4,9m+1,0m) + 43,0 m x (1,5m+4,5m) + 31,0 m x (1,5m+4,5)</t>
  </si>
  <si>
    <t>PB:  30,0 m x (1,5m+4,9m+1,0m) + 43,0 m x (1,5m+3,9m) + 31,0 m x (1,5m+4,0)+ předzához 5,2mx30,0m + spadiště 140,0 m2"</t>
  </si>
  <si>
    <t xml:space="preserve">30,0*(1,5+4,9+1,0)+43,0*(1,5+4,5)+31,0*(1,5+4,5)+30,0*(1,5+4,9+1,0)+43,0*(1,5+3,9)+31,0*(1,5+4,0)+5,2*30,0+140,0 </t>
  </si>
  <si>
    <t>463212111</t>
  </si>
  <si>
    <t>Rovnanina z lomového kamene upraveného, tříděného jakékoliv tloušťky rovnaniny s vyklínováním spár a dutin úlomky kamene</t>
  </si>
  <si>
    <t>-1792244935</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</si>
  <si>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</si>
  <si>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Poznámka k položce:
opevnění zavázání křídel přelivu skluzu tl. 400 mm</t>
  </si>
  <si>
    <t>rovnanina</t>
  </si>
  <si>
    <t>"53,5 m2 + 56,4 m2 tl. 0,4 m" (53,5+56,4)*0,4</t>
  </si>
  <si>
    <t>463212191</t>
  </si>
  <si>
    <t>Rovnanina z lomového kamene upraveného, tříděného Příplatek k cenám za vypracování líce</t>
  </si>
  <si>
    <t>1569134600</t>
  </si>
  <si>
    <t>Poznámka k položce:
urovnání opevnění zavázání křídel přelivu skluzu</t>
  </si>
  <si>
    <t>"53,5 m2+56,4" 53,5+56,4</t>
  </si>
  <si>
    <t>467510111</t>
  </si>
  <si>
    <t>Balvanitý skluz z lomového kamene hmotnosti kamene jednotlivě přes 300 do 3000 kg s proštěrkováním tl. vrstvy 700 až 1200 mm</t>
  </si>
  <si>
    <t>1555168047</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</si>
  <si>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</si>
  <si>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Poznámka k položce:
kameny 800 - 1200 mm</t>
  </si>
  <si>
    <t>skluz</t>
  </si>
  <si>
    <t xml:space="preserve">"860,0 m2 x 1,0 m" 860,0*1.0 </t>
  </si>
  <si>
    <t>31111007</t>
  </si>
  <si>
    <t>matice přesná šestihranná Pz DIN 934-8 M14</t>
  </si>
  <si>
    <t>100 kus</t>
  </si>
  <si>
    <t>-1487684751</t>
  </si>
  <si>
    <t>Poznámka k položce:
matice pro kotvení závitových tyčí</t>
  </si>
  <si>
    <t>"280 ks x 2" 2,80*2</t>
  </si>
  <si>
    <t>31120008</t>
  </si>
  <si>
    <t>podložka DIN 125-A ZB D 16mm</t>
  </si>
  <si>
    <t>373551745</t>
  </si>
  <si>
    <t>Poznámka k položce:
podložka pod matice</t>
  </si>
  <si>
    <t>467951220</t>
  </si>
  <si>
    <t>Práh dřevěný z výřezů pro stavební účely zajištění na vzdušné straně pilotami Ø od 150 do 190 mm, délky od 1,5 do 1,8 m, zaraženými v osové vzdálenosti od 1 do 3 m dvojitý z kulatiny Ø od 200 do 290 mm</t>
  </si>
  <si>
    <t>-80122191</t>
  </si>
  <si>
    <t xml:space="preserve">Poznámka k souboru cen:
1. V cenách jsou započteny i náklady na vykopávku rýhy pro práh.
2. V cenách nejsou započteny náklady na zpevnění dna a břehů u prahů.
3. Směrné výkresy - příloha č. 3.
</t>
  </si>
  <si>
    <t>Poznámka k položce:
dvojitý práh spadiště skluzu</t>
  </si>
  <si>
    <t>"dvojitý práh spadiště skluzu v délce 35,0 m - 2 x" 35,0*2</t>
  </si>
  <si>
    <t>467954411</t>
  </si>
  <si>
    <t>Srubový stupeň ze dvou stěn z výřezů stavebních Ø od 200 do 290 mm, spojených kleštinami z výřezů pro stavební účely Ø 190 mm a kovanými hřeby, s výplní prostoru mezi stěnami záhozem z lomového kamene neupraveného, s urovnáním horního líce, s vyklínováním mezer mezi výřezy kamenem, střední tl. stupně přes 1,8 do 2,0 m</t>
  </si>
  <si>
    <t>-344609013</t>
  </si>
  <si>
    <t xml:space="preserve">Poznámka k souboru cen:
1. Ceny jsou určeny za 1 m2 nárysné plochy tělesa stupně. Do nárysné plochy se započítává i plocha křídel.
2. Střední tloušťkou stupně se rozumí vodorovná vzdálenost mezi vnějšími plochami obou stěn, měřená v polovině výšky stupně.
3. Směrný výkres stupně - příloha č. 3.
</t>
  </si>
  <si>
    <t>Poznámka k položce:
konstrukce přelivu skluzu, šířka 2,0 m</t>
  </si>
  <si>
    <t>"95,0 m2" 95,0</t>
  </si>
  <si>
    <t>998323011</t>
  </si>
  <si>
    <t>Přesun hmot pro jezy a stupně dopravní vzdálenost do 500 m</t>
  </si>
  <si>
    <t>211416316</t>
  </si>
  <si>
    <t>PSV</t>
  </si>
  <si>
    <t>Práce a dodávky PSV</t>
  </si>
  <si>
    <t>713</t>
  </si>
  <si>
    <t>Izolace tepelné</t>
  </si>
  <si>
    <t>713131111R</t>
  </si>
  <si>
    <t>Zřízení vrstvy z bentonitové rohože a její připevnění na stěnu z dřevěné konstrukce</t>
  </si>
  <si>
    <t>1801233132</t>
  </si>
  <si>
    <t xml:space="preserve">Poznámka k položce:
zřízení a připevnění bentonitové rohože na kolmou dřevěnou stěnu z desek návodní strany přelivu </t>
  </si>
  <si>
    <t>"3,75 m x 33,0 m" 3,75*33,0</t>
  </si>
  <si>
    <t>762</t>
  </si>
  <si>
    <t>Konstrukce tesařské</t>
  </si>
  <si>
    <t>31197005</t>
  </si>
  <si>
    <t>tyč závitová Pz 4.6 M14</t>
  </si>
  <si>
    <t>580415588</t>
  </si>
  <si>
    <t>Poznámka k položce:
závitové tyče pro kotvení konstrukce přelivu a spadiště skluzu</t>
  </si>
  <si>
    <t>"přeliv: 30 ks pilot x 2 strany x 6 ks spojů - á 0,5 m, spadiště: 14 ks pilot x 2 x 3 ks - á 0,5 m" (30*2*6 + 14*2*3)/2</t>
  </si>
  <si>
    <t>"přeplátování kulatiny" kramle/3</t>
  </si>
  <si>
    <t>54872520R</t>
  </si>
  <si>
    <t>kramle kovaná 12x400mm</t>
  </si>
  <si>
    <t>1398379911</t>
  </si>
  <si>
    <t>Poznámka k položce:
rozdílová položka pro kramli dl. 400 mm pro kotvení kce kulatiny přelivu a přeplátování kulatiny při napojení</t>
  </si>
  <si>
    <t>"náhradní kotvení: 14 polí kce přelivu x 5 ks x 2 strany" 14*5*2</t>
  </si>
  <si>
    <t>"přeplátování kulatiny přelivu: á 4,0 m (46/4) x 6 ks kulatiny x 2 řady" 46/4*6*2</t>
  </si>
  <si>
    <t>762085113</t>
  </si>
  <si>
    <t>Práce společné pro tesařské konstrukce montáž ocelových spojovacích prostředků (materiál ve specifikaci) svorníků, šroubů délky přes 300 do 450 mm</t>
  </si>
  <si>
    <t>-1696047049</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</si>
  <si>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</si>
  <si>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Poznámka k položce:
montáž kování</t>
  </si>
  <si>
    <t>kramle_k + závit*2</t>
  </si>
  <si>
    <t>skupiny</t>
  </si>
  <si>
    <t>skupinová a liniová výsadba stromů</t>
  </si>
  <si>
    <t>solitéry</t>
  </si>
  <si>
    <t>solitérní druhy stromů</t>
  </si>
  <si>
    <t>stromy1</t>
  </si>
  <si>
    <t>stromy do 300 mm</t>
  </si>
  <si>
    <t>stromy2</t>
  </si>
  <si>
    <t>stromy do 500 mm</t>
  </si>
  <si>
    <t>stromy3</t>
  </si>
  <si>
    <t>zálivka</t>
  </si>
  <si>
    <t>zálivka dřevin</t>
  </si>
  <si>
    <t>3,34</t>
  </si>
  <si>
    <t>SO 03 - Kácení dřevin a náhradní výsadba</t>
  </si>
  <si>
    <t>nab. cena 01</t>
  </si>
  <si>
    <t>Olše lepkavá /Alnus glutinosa/ 150 - 180 cm, ZB</t>
  </si>
  <si>
    <t>574047867</t>
  </si>
  <si>
    <t>Poznámka k položce:
stromy pro skupinovou a liniovou výsadbu dle aktuální cenové nabídky</t>
  </si>
  <si>
    <t>"7 kusů" 7</t>
  </si>
  <si>
    <t>nab. cena 02</t>
  </si>
  <si>
    <t>Olše lepkavá (Alnus glutinosa) OK 12-14 cm, ZB</t>
  </si>
  <si>
    <t>965451766</t>
  </si>
  <si>
    <t xml:space="preserve">Poznámka k položce:
vzrostléjší (solitérní) stromy dle aktuální cenové nabídky </t>
  </si>
  <si>
    <t>"6 kusů" 6</t>
  </si>
  <si>
    <t>nab cena 03</t>
  </si>
  <si>
    <t>Javor mleč /Acer platanoides/ OK 12 - 14 cm, ZB</t>
  </si>
  <si>
    <t>-947394234</t>
  </si>
  <si>
    <t>Poznámka k položce:
vzrostlejší (solitérní) stromy dle aktuální cenové nabídky</t>
  </si>
  <si>
    <t>nab cena 04</t>
  </si>
  <si>
    <t>Jasan ztepilý /Fraxinus excelsior/ OK 14-16 cm, ZB</t>
  </si>
  <si>
    <t>-48069670</t>
  </si>
  <si>
    <t>"5 kusů" 5</t>
  </si>
  <si>
    <t>nab cena 05</t>
  </si>
  <si>
    <t>Jasan ztepilý /Fraxinus excelsior/ 150 - 180 cm, ZB</t>
  </si>
  <si>
    <t>1702860062</t>
  </si>
  <si>
    <t>"6 kusů"6</t>
  </si>
  <si>
    <t>026504610</t>
  </si>
  <si>
    <t>Dub letní /Quercus robur/ 150-200cm</t>
  </si>
  <si>
    <t>1268438301</t>
  </si>
  <si>
    <t xml:space="preserve">Poznámka k položce:
stromy dubu letního dle aktuálního ceníku </t>
  </si>
  <si>
    <t>"3 kusy" 3</t>
  </si>
  <si>
    <t>026504610R</t>
  </si>
  <si>
    <t>Dub letní /Quercus robur/ OK 12 -14 cm, ZB</t>
  </si>
  <si>
    <t>661276615</t>
  </si>
  <si>
    <t>Poznámka k položce:
vzrostlejší (solitérní) stromy dle aktuální nabídkové ceny</t>
  </si>
  <si>
    <t>"4 kusy" 4</t>
  </si>
  <si>
    <t>nab. cena 06</t>
  </si>
  <si>
    <t>Jilm horský (Ulmus glabra) 150-180 cm, ZB</t>
  </si>
  <si>
    <t>1454767366</t>
  </si>
  <si>
    <t>Poznámka k položce:
stromy pro skupinovou výsadbu dle aktuální nabídkové ceny</t>
  </si>
  <si>
    <t>nab. cena 07</t>
  </si>
  <si>
    <t>Jilm horský (Ulmus glabra) Ok 12-14 cm, ZB</t>
  </si>
  <si>
    <t>1816663653</t>
  </si>
  <si>
    <t>Poznámka k položce:
vzrostlejší (solitérní) stromy javoru klen dle aktuální nabídkové ceny</t>
  </si>
  <si>
    <t>nab. cena 08</t>
  </si>
  <si>
    <t>Javor klen (Acer pseudoplatanus) Ok 14-16 cm, ZB</t>
  </si>
  <si>
    <t>-1047964311</t>
  </si>
  <si>
    <t>02650483R</t>
  </si>
  <si>
    <t>Vrba šedá /Salix elaeagnos/ 100 - 150 cm</t>
  </si>
  <si>
    <t>918273430</t>
  </si>
  <si>
    <t>Poznámka k položce:
stromy dle aktuální cenové nabídky</t>
  </si>
  <si>
    <t>02650483.1R</t>
  </si>
  <si>
    <t>Vrba lýkovcová /Salix daphnoides/ 200 - 250 cm</t>
  </si>
  <si>
    <t>2054878692</t>
  </si>
  <si>
    <t>02650483.2R</t>
  </si>
  <si>
    <t>Vrba křehká /Salix fragilis/ 200-250cm</t>
  </si>
  <si>
    <t>-914522854</t>
  </si>
  <si>
    <t>111201101</t>
  </si>
  <si>
    <t>Odstranění křovin a stromů s odstraněním kořenů průměru kmene do 100 mm do sklonu terénu 1 : 5, při celkové ploše do 1 000 m2</t>
  </si>
  <si>
    <t>1302469054</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</si>
  <si>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</si>
  <si>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odstranění keřů</t>
  </si>
  <si>
    <t>"230,0 m2" 230</t>
  </si>
  <si>
    <t>111251111</t>
  </si>
  <si>
    <t>Drcení ořezaných větví strojně - (štěpkování) s naložením na dopravní prostředek a odvozem drtě do 20 km a se složením o průměru větví do 100 mm</t>
  </si>
  <si>
    <t>-1511974549</t>
  </si>
  <si>
    <t xml:space="preserve">Poznámka k souboru cen:
1. V cenách nejsou započteny náklady na uložení drti na skládku.
2. Měří se objem nadrcené hmoty.
</t>
  </si>
  <si>
    <t>Poznámka k položce:
drcení větví z odstraněných stromů a keřů</t>
  </si>
  <si>
    <t xml:space="preserve">"keře:230 m2 x 0,018m3/m2, stromy do 30-ti cm: 20 ks x 0,054 m3/ks, </t>
  </si>
  <si>
    <t>stromy do 50-ti cm: 12 ks x 0,153 m3/ks, stromy do 70-ti cm:</t>
  </si>
  <si>
    <t>1 ks x 0,405 m3/ks"</t>
  </si>
  <si>
    <t>230,0*0,018 + 20*0,054 + 12*0,153 + 1*0,405</t>
  </si>
  <si>
    <t>112101101</t>
  </si>
  <si>
    <t>Odstranění stromů s odřezáním kmene a s odvětvením listnatých, průměru kmene přes 100 do 300 mm</t>
  </si>
  <si>
    <t>-1847339096</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</si>
  <si>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</si>
  <si>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"20 kusů" 20</t>
  </si>
  <si>
    <t>112101102</t>
  </si>
  <si>
    <t>Odstranění stromů s odřezáním kmene a s odvětvením listnatých, průměru kmene přes 300 do 500 mm</t>
  </si>
  <si>
    <t>158138112</t>
  </si>
  <si>
    <t>"12 kusů" 12</t>
  </si>
  <si>
    <t>112101103</t>
  </si>
  <si>
    <t>Odstranění stromů s odřezáním kmene a s odvětvením listnatých, průměru kmene přes 500 do 700 mm</t>
  </si>
  <si>
    <t>-1913623448</t>
  </si>
  <si>
    <t>"1 kus" 1</t>
  </si>
  <si>
    <t>112201101</t>
  </si>
  <si>
    <t>Odstranění pařezů s jejich vykopáním, vytrháním nebo odstřelením, s přesekáním kořenů průměru přes 100 do 300 mm</t>
  </si>
  <si>
    <t>-401007894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</si>
  <si>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</si>
  <si>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</si>
  <si>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</si>
  <si>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1832524109</t>
  </si>
  <si>
    <t>112201103</t>
  </si>
  <si>
    <t>Odstranění pařezů s jejich vykopáním, vytrháním nebo odstřelením, s přesekáním kořenů průměru přes 500 do 700 mm</t>
  </si>
  <si>
    <t>-1357610650</t>
  </si>
  <si>
    <t>162201411</t>
  </si>
  <si>
    <t>Vodorovné přemístění větví, kmenů nebo pařezů s naložením, složením a dopravou do 1000 m kmenů stromů listnatých, průměru přes 100 do 300 mm</t>
  </si>
  <si>
    <t>-1871709586</t>
  </si>
  <si>
    <t xml:space="preserve">Poznámka k souboru cen:
1. Průměr kmene i pařezu se měří v místě řezu.
2. Měrná jednotka je 1 strom.
</t>
  </si>
  <si>
    <t>162201412</t>
  </si>
  <si>
    <t>Vodorovné přemístění větví, kmenů nebo pařezů s naložením, složením a dopravou do 1000 m kmenů stromů listnatých, průměru přes 300 do 500 mm</t>
  </si>
  <si>
    <t>1572733738</t>
  </si>
  <si>
    <t>162201413</t>
  </si>
  <si>
    <t>Vodorovné přemístění větví, kmenů nebo pařezů s naložením, složením a dopravou do 1000 m kmenů stromů listnatých, průměru přes 500 do 700 mm</t>
  </si>
  <si>
    <t>1673119127</t>
  </si>
  <si>
    <t>162301421</t>
  </si>
  <si>
    <t>Vodorovné přemístění větví, kmenů nebo pařezů s naložením, složením a dopravou do 5000 m pařezů kmenů, průměru přes 100 do 300 mm</t>
  </si>
  <si>
    <t>443639938</t>
  </si>
  <si>
    <t>162301422</t>
  </si>
  <si>
    <t>Vodorovné přemístění větví, kmenů nebo pařezů s naložením, složením a dopravou do 5000 m pařezů kmenů, průměru přes 300 do 500 mm</t>
  </si>
  <si>
    <t>236601841</t>
  </si>
  <si>
    <t>162301423</t>
  </si>
  <si>
    <t>Vodorovné přemístění větví, kmenů nebo pařezů s naložením, složením a dopravou do 5000 m pařezů kmenů, průměru přes 500 do 700 mm</t>
  </si>
  <si>
    <t>-1695276099</t>
  </si>
  <si>
    <t>162301921</t>
  </si>
  <si>
    <t>Vodorovné přemístění větví, kmenů nebo pařezů s naložením, složením a dopravou Příplatek k cenám za každých dalších i započatých 5000 m přes 5000 m pařezů kmenů, průměru přes 100 do 300 mm</t>
  </si>
  <si>
    <t>-1489371067</t>
  </si>
  <si>
    <t>Poznámka k položce:
odvoz pařezů stromů do prům. 300 mm na skládku</t>
  </si>
  <si>
    <t>162301922</t>
  </si>
  <si>
    <t>Vodorovné přemístění větví, kmenů nebo pařezů s naložením, složením a dopravou Příplatek k cenám za každých dalších i započatých 5000 m přes 5000 m pařezů kmenů, průměru přes 300 do 500 mm</t>
  </si>
  <si>
    <t>-68670845</t>
  </si>
  <si>
    <t>Poznámka k položce:
odvoz pařezů stromů do prům. 500 mm na skládku</t>
  </si>
  <si>
    <t>162301923</t>
  </si>
  <si>
    <t>Vodorovné přemístění větví, kmenů nebo pařezů s naložením, složením a dopravou Příplatek k cenám za každých dalších i započatých 5000 m přes 5000 m pařezů kmenů, průměru přes 500 do 700 mm</t>
  </si>
  <si>
    <t>-766748804</t>
  </si>
  <si>
    <t>Poznámka k položce:
odvoz pařezu jednoho stromu prům. 700 mm na skládku</t>
  </si>
  <si>
    <t>171201201R</t>
  </si>
  <si>
    <t>Poplatek za uložení pařezů na skládce (skládkovné)</t>
  </si>
  <si>
    <t>-1599028664</t>
  </si>
  <si>
    <t>Poznámka k položce:
cena za uložení pařezů na skládku</t>
  </si>
  <si>
    <t>"uložení pařezů na skládku: 20 ks-0,2 t, 12 ks-0,5 t, 1 ks-1,0 t" 20*0,2+12*0,5+1,0*1</t>
  </si>
  <si>
    <t>183101313</t>
  </si>
  <si>
    <t>Hloubení jamek pro vysazování rostlin v zemině tř.1 až 4 s výměnou půdy z 100% v rovině nebo na svahu do 1:5, objemu přes 0,02 do 0,05 m3</t>
  </si>
  <si>
    <t>-1572365611</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</si>
  <si>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</si>
  <si>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Poznámka k položce:
jamky pro výsadbu keřů</t>
  </si>
  <si>
    <t>"80 ks" 80</t>
  </si>
  <si>
    <t>103211000</t>
  </si>
  <si>
    <t>zahradní substrát pro výsadbu VL</t>
  </si>
  <si>
    <t>-2033553444</t>
  </si>
  <si>
    <t>Poznámka k položce:
zahradní zemina pro výsadbu keřů</t>
  </si>
  <si>
    <t>"80 kusů keřů x 0,05" 80*0,05</t>
  </si>
  <si>
    <t>4*0,05 'Přepočtené koeficientem množství</t>
  </si>
  <si>
    <t>183101315</t>
  </si>
  <si>
    <t>Hloubení jamek pro vysazování rostlin v zemině tř.1 až 4 s výměnou půdy z 100% v rovině nebo na svahu do 1:5, objemu přes 0,125 do 0,40 m3</t>
  </si>
  <si>
    <t>-216959497</t>
  </si>
  <si>
    <t>Poznámka k položce:
jamky pro stromy liniové a skupinové výsadby</t>
  </si>
  <si>
    <t>"38 kusů" 38</t>
  </si>
  <si>
    <t>405103527</t>
  </si>
  <si>
    <t>Poznámka k položce:
zahradní zemina pro výsadbu stromů liniové a skupinové výsadby</t>
  </si>
  <si>
    <t>"38 kusů stromů x 0,4" 38*0,4</t>
  </si>
  <si>
    <t>15,2*0,4 'Přepočtené koeficientem množství</t>
  </si>
  <si>
    <t>183101321</t>
  </si>
  <si>
    <t>Hloubení jamek pro vysazování rostlin v zemině tř.1 až 4 s výměnou půdy z 100% v rovině nebo na svahu do 1:5, objemu přes 0,40 do 1,00 m3</t>
  </si>
  <si>
    <t>-1854022377</t>
  </si>
  <si>
    <t>Poznámka k položce:
jamky pro vzrostlejší (solitérní) stromy</t>
  </si>
  <si>
    <t>"28 ks" 28</t>
  </si>
  <si>
    <t>-440937534</t>
  </si>
  <si>
    <t>Poznámka k položce:
zahradní zemina pro výsadbu vzrostlejších (solitérních) stromů</t>
  </si>
  <si>
    <t>"28 kusů stromů x 1,0 m3" 28*1,0</t>
  </si>
  <si>
    <t>184102113</t>
  </si>
  <si>
    <t>Výsadba dřeviny s balem do předem vyhloubené jamky se zalitím v rovině nebo na svahu do 1:5, při průměru balu přes 300 do 400 mm</t>
  </si>
  <si>
    <t>-1639338319</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</si>
  <si>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</si>
  <si>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výsadba liniových a skupinových stromů</t>
  </si>
  <si>
    <t>184102116</t>
  </si>
  <si>
    <t>Výsadba dřeviny s balem do předem vyhloubené jamky se zalitím v rovině nebo na svahu do 1:5, při průměru balu přes 600 do 800 mm</t>
  </si>
  <si>
    <t>41504642</t>
  </si>
  <si>
    <t>Poznámka k položce:
výsadba solitérních stromů</t>
  </si>
  <si>
    <t>40</t>
  </si>
  <si>
    <t>184102211</t>
  </si>
  <si>
    <t>Výsadba keře bez balu do předem vyhloubené jamky se zalitím v rovině nebo na svahu do 1:5 výšky do 1 m v terénu</t>
  </si>
  <si>
    <t>-1098197983</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</si>
  <si>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</si>
  <si>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"80 kusů" 80</t>
  </si>
  <si>
    <t>41</t>
  </si>
  <si>
    <t>nab. cena 11</t>
  </si>
  <si>
    <t xml:space="preserve">Líska obecná (corylus avellana) 50 - 80 cm, KK   
</t>
  </si>
  <si>
    <t>748018425</t>
  </si>
  <si>
    <t>Poznámka k položce:
sazenice keřů</t>
  </si>
  <si>
    <t>"20 ks" 20</t>
  </si>
  <si>
    <t>42</t>
  </si>
  <si>
    <t>nab. cena 12</t>
  </si>
  <si>
    <t xml:space="preserve">Bez černý (sambucus nigra) 50 - 80 cm, KK </t>
  </si>
  <si>
    <t>-1880710873</t>
  </si>
  <si>
    <t xml:space="preserve">Poznámka k položce:
sazenice keřů </t>
  </si>
  <si>
    <t>43</t>
  </si>
  <si>
    <t>nab. cena 13</t>
  </si>
  <si>
    <t xml:space="preserve">Svída krvavá (swida sanguinea) 50 - 80 cm, KK   
</t>
  </si>
  <si>
    <t>108568951</t>
  </si>
  <si>
    <t>44</t>
  </si>
  <si>
    <t>nab. cena 14</t>
  </si>
  <si>
    <t xml:space="preserve">Kalina obecná (viburnum opulus) 50 - 80 cm, KK </t>
  </si>
  <si>
    <t>1237234755</t>
  </si>
  <si>
    <t>45</t>
  </si>
  <si>
    <t>184215133</t>
  </si>
  <si>
    <t>Ukotvení dřeviny kůly třemi kůly, délky přes 2 do 3 m</t>
  </si>
  <si>
    <t>136173267</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</si>
  <si>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</si>
  <si>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Poznámka k položce:
kotvení solitérních stromů</t>
  </si>
  <si>
    <t>46</t>
  </si>
  <si>
    <t>-28194948</t>
  </si>
  <si>
    <t>"3 kůly dl. 2.5 m pro jeden solitérní strom - celkem 28 stromů" 3,14*0,05^2*2,5*28*3</t>
  </si>
  <si>
    <t>47</t>
  </si>
  <si>
    <t>184807911</t>
  </si>
  <si>
    <t>Dodání a osazení kůlu k sazenici délky 2 m, průměru od 40 do 60 mm, s upevněním sazenice ke kůlu motouzem, sazenice1 až 3 leté</t>
  </si>
  <si>
    <t>2074531126</t>
  </si>
  <si>
    <t xml:space="preserve">Poznámka k souboru cen:
1. V ceně jsou započteny i náklady na zaražení kůlu vedle sazenice nebo na osazení kůlu do jamky při výsadbě sazenic.
</t>
  </si>
  <si>
    <t>Poznámka k položce:
opěrné kůly ke stromům skupinové a liniové výsadby</t>
  </si>
  <si>
    <t>48</t>
  </si>
  <si>
    <t>184808324R</t>
  </si>
  <si>
    <t xml:space="preserve">Hnojení sazenic hnojivem v tabletách bez dodání hnojiva </t>
  </si>
  <si>
    <t>-1057946440</t>
  </si>
  <si>
    <t>Poznámka k položce:
hnojení náhradní výsadby</t>
  </si>
  <si>
    <t>"celkem 66 kusů stromů a 80 kusů keřů - 1x při výsadbě" 66+80</t>
  </si>
  <si>
    <t>49</t>
  </si>
  <si>
    <t>25191155R</t>
  </si>
  <si>
    <t>hnojivo v tabletách</t>
  </si>
  <si>
    <t>156325628</t>
  </si>
  <si>
    <t>"keře: 4 ks tabletx80 keřů, stromy: 5 ks tabletx38 stromů, solitérní stromy: 8 ks tabletx28 stromů" 4*80+5*38+5*28</t>
  </si>
  <si>
    <t>50</t>
  </si>
  <si>
    <t>184813121</t>
  </si>
  <si>
    <t>Ochrana dřevin před okusem zvěří mechanicky v rovině nebo ve svahu do 1:5, pletivem, výšky do 2 m</t>
  </si>
  <si>
    <t>-300158669</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</si>
  <si>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</si>
  <si>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Poznámka k položce:
ochrana stromů náhradní výsadby</t>
  </si>
  <si>
    <t>"celkem 66 kusů stromů" 66</t>
  </si>
  <si>
    <t>51</t>
  </si>
  <si>
    <t>184911421</t>
  </si>
  <si>
    <t>Mulčování vysazených rostlin mulčovací kůrou, tl. do 100 mm v rovině nebo na svahu do 1:5</t>
  </si>
  <si>
    <t>-533111608</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</si>
  <si>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</si>
  <si>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Poznámka k položce:
mulčování náhradní výsadby ze štěpků z podrcených větví zkácených dřevin</t>
  </si>
  <si>
    <t>"66 stromů á 1,0 m2, 80 keřů á 0,3 m2" 66*1+80*0,3</t>
  </si>
  <si>
    <t>52</t>
  </si>
  <si>
    <t>185804311</t>
  </si>
  <si>
    <t>Zalití rostlin vodou plochy záhonů jednotlivě do 20 m2</t>
  </si>
  <si>
    <t>960902154</t>
  </si>
  <si>
    <t>Poznámka k položce:
druhé zalití dřevin náhradní výsadby</t>
  </si>
  <si>
    <t>"50l/ ks-vzrostlejší strom, 30 l/ks-stromy, 10l/ks-keře" 28*0,05+38*0,03+80*0,01</t>
  </si>
  <si>
    <t>53</t>
  </si>
  <si>
    <t>185851121</t>
  </si>
  <si>
    <t>Dovoz vody pro zálivku rostlin na vzdálenost do 1000 m</t>
  </si>
  <si>
    <t>2139341821</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</si>
  <si>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</si>
  <si>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54</t>
  </si>
  <si>
    <t>08211321</t>
  </si>
  <si>
    <t>voda pitná pro ostatní odběratele</t>
  </si>
  <si>
    <t>-1309111172</t>
  </si>
  <si>
    <t>55</t>
  </si>
  <si>
    <t>998231411</t>
  </si>
  <si>
    <t>Přesun hmot pro sadovnické a krajinářské úpravy - ručně bez užití mechanizace vodorovná dopravní vzdálenost do 100 m</t>
  </si>
  <si>
    <t>1283129796</t>
  </si>
  <si>
    <t>VON - Vedlejší a ostatní náklady</t>
  </si>
  <si>
    <t>VRN - Vedlejší rozpočtové náklady</t>
  </si>
  <si>
    <t xml:space="preserve">    VRN5 - Finanční náklady</t>
  </si>
  <si>
    <t>VRN1 - Průzkumné, geodetické a projektové práce</t>
  </si>
  <si>
    <t xml:space="preserve">    VRN2 - Příprava staveniště</t>
  </si>
  <si>
    <t xml:space="preserve">    VRN3 - Zařízení staveniště</t>
  </si>
  <si>
    <t xml:space="preserve">    VRN4 - Inženýrská činnost</t>
  </si>
  <si>
    <t xml:space="preserve">    VRN9 - Ostatní náklady</t>
  </si>
  <si>
    <t>VRN</t>
  </si>
  <si>
    <t>Vedlejší rozpočtové náklady</t>
  </si>
  <si>
    <t>VRN5</t>
  </si>
  <si>
    <t>Finanční náklady</t>
  </si>
  <si>
    <t>051103000</t>
  </si>
  <si>
    <t>Finanční náklady pojistné pojištění proti vlivu vyšší moci</t>
  </si>
  <si>
    <t>kpl</t>
  </si>
  <si>
    <t>1024</t>
  </si>
  <si>
    <t>-1152342374</t>
  </si>
  <si>
    <t>Poznámka k položce:
pojištění stavby pro případ přírodních živlů</t>
  </si>
  <si>
    <t>VRN1</t>
  </si>
  <si>
    <t>Průzkumné, geodetické a projektové práce</t>
  </si>
  <si>
    <t>012103000</t>
  </si>
  <si>
    <t>Průzkumné, geodetické a projektové práce geodetické práce před výstavbou</t>
  </si>
  <si>
    <t>1575109728</t>
  </si>
  <si>
    <t>Poznámka k položce:
výškové a polohové vytýčení stavby</t>
  </si>
  <si>
    <t>012303000</t>
  </si>
  <si>
    <t>Průzkumné, geodetické a projektové práce geodetické práce po výstavbě</t>
  </si>
  <si>
    <t>484828133</t>
  </si>
  <si>
    <t>Poznámka k položce:
zaměření skutečného provedení stavby</t>
  </si>
  <si>
    <t>013254000</t>
  </si>
  <si>
    <t>Průzkumné, geodetické a projektové práce projektové práce dokumentace stavby (výkresová a textová) skutečného provedení stavby</t>
  </si>
  <si>
    <t>968824840</t>
  </si>
  <si>
    <t>Poznámka k položce:
dokumentace skutečného provedení stavby(tři paré)</t>
  </si>
  <si>
    <t>VRN2</t>
  </si>
  <si>
    <t>021203000</t>
  </si>
  <si>
    <t>Příprava staveniště záchranné práce stěhování přírodních hodnot</t>
  </si>
  <si>
    <t>-1299392019</t>
  </si>
  <si>
    <t>Poznámka k položce:
slovení rybí obsádky a přesun raků před stavbou, při jímkování a zásypu výmolu-specifikace viz. Technická zpráva</t>
  </si>
  <si>
    <t>022003000</t>
  </si>
  <si>
    <t>Příprava staveniště záchranné práce přeložení konstrukcí</t>
  </si>
  <si>
    <t>-1199438651</t>
  </si>
  <si>
    <t>Poznámka k položce:
demontáž a montáž pouličního sloupu osvětlení č.23 - dočasné odmontování a odpojení sloupu osvětlení a opětovné osazení a napojení, dočasná demontáž a nové osazení dopravní značky v místě kolize přejezdu přes hráz a dočasné odstranění ocelového sloupu na levé straně nájezdu na hráz a jeho opětovné osazení</t>
  </si>
  <si>
    <t>VRN3</t>
  </si>
  <si>
    <t>Zařízení staveniště</t>
  </si>
  <si>
    <t>030001000</t>
  </si>
  <si>
    <t>Základní rozdělení průvodních činností a nákladů zařízení staveniště</t>
  </si>
  <si>
    <t>1659413019</t>
  </si>
  <si>
    <t>Poznámka k položce:
zahrnuje: nornou stěnu, oplocení stavby podél obou břehů, ochranu stávajících stromů v blízkosti stavby, stavební buňku, skládku materiálu, úprava terénu obvodu staveniště do původního stavu, případnou opravu zámkové dlažby cyklostezky</t>
  </si>
  <si>
    <t>VRN4</t>
  </si>
  <si>
    <t>Inženýrská činnost</t>
  </si>
  <si>
    <t>043203000</t>
  </si>
  <si>
    <t>Inženýrská činnost zkoušky a ostatní měření ostatní měření, monitoring bez rozlišení</t>
  </si>
  <si>
    <t>-2047932871</t>
  </si>
  <si>
    <t>Poznámka k položce:
vyhotovení pasportu příjezdové komunikace a cyklostezky, fotodokumentace</t>
  </si>
  <si>
    <t>049103000</t>
  </si>
  <si>
    <t>Inženýrská činnost inženýrská činnost ostatní náklady vzniklé v souvislosti s realizací stavby</t>
  </si>
  <si>
    <t>1415182283</t>
  </si>
  <si>
    <t>Poznámka k položce:
vyhotovení povodňového a havarijního plánu</t>
  </si>
  <si>
    <t>049203000</t>
  </si>
  <si>
    <t>Inženýrská činnost inženýrská činnost ostatní náklady stanovené zvláštními předpisy</t>
  </si>
  <si>
    <t>-787204286</t>
  </si>
  <si>
    <t>Poznámka k položce:
zajištění souhlasu s činností v ochranném pásmu VN</t>
  </si>
  <si>
    <t>VRN9</t>
  </si>
  <si>
    <t>Ostatní náklady</t>
  </si>
  <si>
    <t>091002000</t>
  </si>
  <si>
    <t>Hlavní tituly průvodních činností a nákladů ostatní náklady související s objektem</t>
  </si>
  <si>
    <t>247131779</t>
  </si>
  <si>
    <t>Poznámka k položce:
náklady na čištění komunikací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</si>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</sst>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31"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37/19-VZ</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Ostravice - Staré Město, km 26.000-26.250</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Staré Město, Místek</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15. 11. 2019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51</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33</v>
      </c>
      <c r="AJ50" s="41"/>
      <c r="AK50" s="41"/>
      <c r="AL50" s="41"/>
      <c r="AM50" s="74" t="str">
        <f>IF(E20="","",E20)</f>
        <v>Ing. Lepík</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ROUND(SUM(AG55:AG58),2)</f>
        <v>0</v>
      </c>
      <c r="AH54" s="102"/>
      <c r="AI54" s="102"/>
      <c r="AJ54" s="102"/>
      <c r="AK54" s="102"/>
      <c r="AL54" s="102"/>
      <c r="AM54" s="102"/>
      <c r="AN54" s="103">
        <f>SUM(AG54,AT54)</f>
        <v>0</v>
      </c>
      <c r="AO54" s="103"/>
      <c r="AP54" s="103"/>
      <c r="AQ54" s="104" t="s">
        <v>19</v>
      </c>
      <c r="AR54" s="105"/>
      <c r="AS54" s="106">
        <f>ROUND(SUM(AS55:AS58),2)</f>
        <v>0</v>
      </c>
      <c r="AT54" s="107">
        <f>ROUND(SUM(AV54:AW54),2)</f>
        <v>0</v>
      </c>
      <c r="AU54" s="108">
        <f>ROUND(SUM(AU55:AU58),5)</f>
        <v>0</v>
      </c>
      <c r="AV54" s="107">
        <f>ROUND(AZ54*L29,2)</f>
        <v>0</v>
      </c>
      <c r="AW54" s="107">
        <f>ROUND(BA54*L30,2)</f>
        <v>0</v>
      </c>
      <c r="AX54" s="107">
        <f>ROUND(BB54*L29,2)</f>
        <v>0</v>
      </c>
      <c r="AY54" s="107">
        <f>ROUND(BC54*L30,2)</f>
        <v>0</v>
      </c>
      <c r="AZ54" s="107">
        <f>ROUND(SUM(AZ55:AZ58),2)</f>
        <v>0</v>
      </c>
      <c r="BA54" s="107">
        <f>ROUND(SUM(BA55:BA58),2)</f>
        <v>0</v>
      </c>
      <c r="BB54" s="107">
        <f>ROUND(SUM(BB55:BB58),2)</f>
        <v>0</v>
      </c>
      <c r="BC54" s="107">
        <f>ROUND(SUM(BC55:BC58),2)</f>
        <v>0</v>
      </c>
      <c r="BD54" s="109">
        <f>ROUND(SUM(BD55:BD58),2)</f>
        <v>0</v>
      </c>
      <c r="BE54" s="6"/>
      <c r="BS54" s="110" t="s">
        <v>70</v>
      </c>
      <c r="BT54" s="110" t="s">
        <v>71</v>
      </c>
      <c r="BU54" s="111" t="s">
        <v>72</v>
      </c>
      <c r="BV54" s="110" t="s">
        <v>73</v>
      </c>
      <c r="BW54" s="110" t="s">
        <v>5</v>
      </c>
      <c r="BX54" s="110" t="s">
        <v>74</v>
      </c>
      <c r="CL54" s="110" t="s">
        <v>19</v>
      </c>
    </row>
    <row r="55" spans="1:91" s="7" customFormat="1" ht="16.5" customHeight="1">
      <c r="A55" s="112" t="s">
        <v>75</v>
      </c>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01 - Příprava staveniště'!J30</f>
        <v>0</v>
      </c>
      <c r="AH55" s="116"/>
      <c r="AI55" s="116"/>
      <c r="AJ55" s="116"/>
      <c r="AK55" s="116"/>
      <c r="AL55" s="116"/>
      <c r="AM55" s="116"/>
      <c r="AN55" s="117">
        <f>SUM(AG55,AT55)</f>
        <v>0</v>
      </c>
      <c r="AO55" s="116"/>
      <c r="AP55" s="116"/>
      <c r="AQ55" s="118" t="s">
        <v>78</v>
      </c>
      <c r="AR55" s="119"/>
      <c r="AS55" s="120">
        <v>0</v>
      </c>
      <c r="AT55" s="121">
        <f>ROUND(SUM(AV55:AW55),2)</f>
        <v>0</v>
      </c>
      <c r="AU55" s="122">
        <f>'SO 01 - Příprava staveniště'!P85</f>
        <v>0</v>
      </c>
      <c r="AV55" s="121">
        <f>'SO 01 - Příprava staveniště'!J33</f>
        <v>0</v>
      </c>
      <c r="AW55" s="121">
        <f>'SO 01 - Příprava staveniště'!J34</f>
        <v>0</v>
      </c>
      <c r="AX55" s="121">
        <f>'SO 01 - Příprava staveniště'!J35</f>
        <v>0</v>
      </c>
      <c r="AY55" s="121">
        <f>'SO 01 - Příprava staveniště'!J36</f>
        <v>0</v>
      </c>
      <c r="AZ55" s="121">
        <f>'SO 01 - Příprava staveniště'!F33</f>
        <v>0</v>
      </c>
      <c r="BA55" s="121">
        <f>'SO 01 - Příprava staveniště'!F34</f>
        <v>0</v>
      </c>
      <c r="BB55" s="121">
        <f>'SO 01 - Příprava staveniště'!F35</f>
        <v>0</v>
      </c>
      <c r="BC55" s="121">
        <f>'SO 01 - Příprava staveniště'!F36</f>
        <v>0</v>
      </c>
      <c r="BD55" s="123">
        <f>'SO 01 - Příprava staveniště'!F37</f>
        <v>0</v>
      </c>
      <c r="BE55" s="7"/>
      <c r="BT55" s="124" t="s">
        <v>79</v>
      </c>
      <c r="BV55" s="124" t="s">
        <v>73</v>
      </c>
      <c r="BW55" s="124" t="s">
        <v>80</v>
      </c>
      <c r="BX55" s="124" t="s">
        <v>5</v>
      </c>
      <c r="CL55" s="124" t="s">
        <v>19</v>
      </c>
      <c r="CM55" s="124" t="s">
        <v>81</v>
      </c>
    </row>
    <row r="56" spans="1:91" s="7" customFormat="1" ht="16.5" customHeight="1">
      <c r="A56" s="112" t="s">
        <v>75</v>
      </c>
      <c r="B56" s="113"/>
      <c r="C56" s="114"/>
      <c r="D56" s="115" t="s">
        <v>82</v>
      </c>
      <c r="E56" s="115"/>
      <c r="F56" s="115"/>
      <c r="G56" s="115"/>
      <c r="H56" s="115"/>
      <c r="I56" s="116"/>
      <c r="J56" s="115" t="s">
        <v>83</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02 - Balvanitý skluz'!J30</f>
        <v>0</v>
      </c>
      <c r="AH56" s="116"/>
      <c r="AI56" s="116"/>
      <c r="AJ56" s="116"/>
      <c r="AK56" s="116"/>
      <c r="AL56" s="116"/>
      <c r="AM56" s="116"/>
      <c r="AN56" s="117">
        <f>SUM(AG56,AT56)</f>
        <v>0</v>
      </c>
      <c r="AO56" s="116"/>
      <c r="AP56" s="116"/>
      <c r="AQ56" s="118" t="s">
        <v>78</v>
      </c>
      <c r="AR56" s="119"/>
      <c r="AS56" s="120">
        <v>0</v>
      </c>
      <c r="AT56" s="121">
        <f>ROUND(SUM(AV56:AW56),2)</f>
        <v>0</v>
      </c>
      <c r="AU56" s="122">
        <f>'SO 02 - Balvanitý skluz'!P87</f>
        <v>0</v>
      </c>
      <c r="AV56" s="121">
        <f>'SO 02 - Balvanitý skluz'!J33</f>
        <v>0</v>
      </c>
      <c r="AW56" s="121">
        <f>'SO 02 - Balvanitý skluz'!J34</f>
        <v>0</v>
      </c>
      <c r="AX56" s="121">
        <f>'SO 02 - Balvanitý skluz'!J35</f>
        <v>0</v>
      </c>
      <c r="AY56" s="121">
        <f>'SO 02 - Balvanitý skluz'!J36</f>
        <v>0</v>
      </c>
      <c r="AZ56" s="121">
        <f>'SO 02 - Balvanitý skluz'!F33</f>
        <v>0</v>
      </c>
      <c r="BA56" s="121">
        <f>'SO 02 - Balvanitý skluz'!F34</f>
        <v>0</v>
      </c>
      <c r="BB56" s="121">
        <f>'SO 02 - Balvanitý skluz'!F35</f>
        <v>0</v>
      </c>
      <c r="BC56" s="121">
        <f>'SO 02 - Balvanitý skluz'!F36</f>
        <v>0</v>
      </c>
      <c r="BD56" s="123">
        <f>'SO 02 - Balvanitý skluz'!F37</f>
        <v>0</v>
      </c>
      <c r="BE56" s="7"/>
      <c r="BT56" s="124" t="s">
        <v>79</v>
      </c>
      <c r="BV56" s="124" t="s">
        <v>73</v>
      </c>
      <c r="BW56" s="124" t="s">
        <v>84</v>
      </c>
      <c r="BX56" s="124" t="s">
        <v>5</v>
      </c>
      <c r="CL56" s="124" t="s">
        <v>19</v>
      </c>
      <c r="CM56" s="124" t="s">
        <v>81</v>
      </c>
    </row>
    <row r="57" spans="1:91" s="7" customFormat="1" ht="16.5" customHeight="1">
      <c r="A57" s="112" t="s">
        <v>75</v>
      </c>
      <c r="B57" s="113"/>
      <c r="C57" s="114"/>
      <c r="D57" s="115" t="s">
        <v>85</v>
      </c>
      <c r="E57" s="115"/>
      <c r="F57" s="115"/>
      <c r="G57" s="115"/>
      <c r="H57" s="115"/>
      <c r="I57" s="116"/>
      <c r="J57" s="115" t="s">
        <v>86</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03 - Kácení dřevin a n...'!J30</f>
        <v>0</v>
      </c>
      <c r="AH57" s="116"/>
      <c r="AI57" s="116"/>
      <c r="AJ57" s="116"/>
      <c r="AK57" s="116"/>
      <c r="AL57" s="116"/>
      <c r="AM57" s="116"/>
      <c r="AN57" s="117">
        <f>SUM(AG57,AT57)</f>
        <v>0</v>
      </c>
      <c r="AO57" s="116"/>
      <c r="AP57" s="116"/>
      <c r="AQ57" s="118" t="s">
        <v>78</v>
      </c>
      <c r="AR57" s="119"/>
      <c r="AS57" s="120">
        <v>0</v>
      </c>
      <c r="AT57" s="121">
        <f>ROUND(SUM(AV57:AW57),2)</f>
        <v>0</v>
      </c>
      <c r="AU57" s="122">
        <f>'SO 03 - Kácení dřevin a n...'!P82</f>
        <v>0</v>
      </c>
      <c r="AV57" s="121">
        <f>'SO 03 - Kácení dřevin a n...'!J33</f>
        <v>0</v>
      </c>
      <c r="AW57" s="121">
        <f>'SO 03 - Kácení dřevin a n...'!J34</f>
        <v>0</v>
      </c>
      <c r="AX57" s="121">
        <f>'SO 03 - Kácení dřevin a n...'!J35</f>
        <v>0</v>
      </c>
      <c r="AY57" s="121">
        <f>'SO 03 - Kácení dřevin a n...'!J36</f>
        <v>0</v>
      </c>
      <c r="AZ57" s="121">
        <f>'SO 03 - Kácení dřevin a n...'!F33</f>
        <v>0</v>
      </c>
      <c r="BA57" s="121">
        <f>'SO 03 - Kácení dřevin a n...'!F34</f>
        <v>0</v>
      </c>
      <c r="BB57" s="121">
        <f>'SO 03 - Kácení dřevin a n...'!F35</f>
        <v>0</v>
      </c>
      <c r="BC57" s="121">
        <f>'SO 03 - Kácení dřevin a n...'!F36</f>
        <v>0</v>
      </c>
      <c r="BD57" s="123">
        <f>'SO 03 - Kácení dřevin a n...'!F37</f>
        <v>0</v>
      </c>
      <c r="BE57" s="7"/>
      <c r="BT57" s="124" t="s">
        <v>79</v>
      </c>
      <c r="BV57" s="124" t="s">
        <v>73</v>
      </c>
      <c r="BW57" s="124" t="s">
        <v>87</v>
      </c>
      <c r="BX57" s="124" t="s">
        <v>5</v>
      </c>
      <c r="CL57" s="124" t="s">
        <v>19</v>
      </c>
      <c r="CM57" s="124" t="s">
        <v>81</v>
      </c>
    </row>
    <row r="58" spans="1:91" s="7" customFormat="1" ht="16.5" customHeight="1">
      <c r="A58" s="112" t="s">
        <v>75</v>
      </c>
      <c r="B58" s="113"/>
      <c r="C58" s="114"/>
      <c r="D58" s="115" t="s">
        <v>88</v>
      </c>
      <c r="E58" s="115"/>
      <c r="F58" s="115"/>
      <c r="G58" s="115"/>
      <c r="H58" s="115"/>
      <c r="I58" s="116"/>
      <c r="J58" s="115" t="s">
        <v>89</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'VON - Vedlejší a ostatní ...'!J30</f>
        <v>0</v>
      </c>
      <c r="AH58" s="116"/>
      <c r="AI58" s="116"/>
      <c r="AJ58" s="116"/>
      <c r="AK58" s="116"/>
      <c r="AL58" s="116"/>
      <c r="AM58" s="116"/>
      <c r="AN58" s="117">
        <f>SUM(AG58,AT58)</f>
        <v>0</v>
      </c>
      <c r="AO58" s="116"/>
      <c r="AP58" s="116"/>
      <c r="AQ58" s="118" t="s">
        <v>78</v>
      </c>
      <c r="AR58" s="119"/>
      <c r="AS58" s="125">
        <v>0</v>
      </c>
      <c r="AT58" s="126">
        <f>ROUND(SUM(AV58:AW58),2)</f>
        <v>0</v>
      </c>
      <c r="AU58" s="127">
        <f>'VON - Vedlejší a ostatní ...'!P86</f>
        <v>0</v>
      </c>
      <c r="AV58" s="126">
        <f>'VON - Vedlejší a ostatní ...'!J33</f>
        <v>0</v>
      </c>
      <c r="AW58" s="126">
        <f>'VON - Vedlejší a ostatní ...'!J34</f>
        <v>0</v>
      </c>
      <c r="AX58" s="126">
        <f>'VON - Vedlejší a ostatní ...'!J35</f>
        <v>0</v>
      </c>
      <c r="AY58" s="126">
        <f>'VON - Vedlejší a ostatní ...'!J36</f>
        <v>0</v>
      </c>
      <c r="AZ58" s="126">
        <f>'VON - Vedlejší a ostatní ...'!F33</f>
        <v>0</v>
      </c>
      <c r="BA58" s="126">
        <f>'VON - Vedlejší a ostatní ...'!F34</f>
        <v>0</v>
      </c>
      <c r="BB58" s="126">
        <f>'VON - Vedlejší a ostatní ...'!F35</f>
        <v>0</v>
      </c>
      <c r="BC58" s="126">
        <f>'VON - Vedlejší a ostatní ...'!F36</f>
        <v>0</v>
      </c>
      <c r="BD58" s="128">
        <f>'VON - Vedlejší a ostatní ...'!F37</f>
        <v>0</v>
      </c>
      <c r="BE58" s="7"/>
      <c r="BT58" s="124" t="s">
        <v>79</v>
      </c>
      <c r="BV58" s="124" t="s">
        <v>73</v>
      </c>
      <c r="BW58" s="124" t="s">
        <v>90</v>
      </c>
      <c r="BX58" s="124" t="s">
        <v>5</v>
      </c>
      <c r="CL58" s="124" t="s">
        <v>19</v>
      </c>
      <c r="CM58" s="124" t="s">
        <v>81</v>
      </c>
    </row>
    <row r="59" spans="1:57" s="2" customFormat="1" ht="30" customHeight="1">
      <c r="A59" s="39"/>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5"/>
      <c r="AS59" s="39"/>
      <c r="AT59" s="39"/>
      <c r="AU59" s="39"/>
      <c r="AV59" s="39"/>
      <c r="AW59" s="39"/>
      <c r="AX59" s="39"/>
      <c r="AY59" s="39"/>
      <c r="AZ59" s="39"/>
      <c r="BA59" s="39"/>
      <c r="BB59" s="39"/>
      <c r="BC59" s="39"/>
      <c r="BD59" s="39"/>
      <c r="BE59" s="39"/>
    </row>
    <row r="60" spans="1:57" s="2" customFormat="1" ht="6.95" customHeight="1">
      <c r="A60" s="39"/>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45"/>
      <c r="AS60" s="39"/>
      <c r="AT60" s="39"/>
      <c r="AU60" s="39"/>
      <c r="AV60" s="39"/>
      <c r="AW60" s="39"/>
      <c r="AX60" s="39"/>
      <c r="AY60" s="39"/>
      <c r="AZ60" s="39"/>
      <c r="BA60" s="39"/>
      <c r="BB60" s="39"/>
      <c r="BC60" s="39"/>
      <c r="BD60" s="39"/>
      <c r="BE60" s="39"/>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SO 01 - Příprava staveniště'!C2" display="/"/>
    <hyperlink ref="A56" location="'SO 02 - Balvanitý skluz'!C2" display="/"/>
    <hyperlink ref="A57" location="'SO 03 - Kácení dřevin a n...'!C2" display="/"/>
    <hyperlink ref="A58"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29"/>
      <c r="L2" s="1"/>
      <c r="M2" s="1"/>
      <c r="N2" s="1"/>
      <c r="O2" s="1"/>
      <c r="P2" s="1"/>
      <c r="Q2" s="1"/>
      <c r="R2" s="1"/>
      <c r="S2" s="1"/>
      <c r="T2" s="1"/>
      <c r="U2" s="1"/>
      <c r="V2" s="1"/>
      <c r="AT2" s="18" t="s">
        <v>80</v>
      </c>
      <c r="AZ2" s="130" t="s">
        <v>91</v>
      </c>
      <c r="BA2" s="130" t="s">
        <v>91</v>
      </c>
      <c r="BB2" s="130" t="s">
        <v>19</v>
      </c>
      <c r="BC2" s="130" t="s">
        <v>92</v>
      </c>
      <c r="BD2" s="130" t="s">
        <v>81</v>
      </c>
    </row>
    <row r="3" spans="2:56" s="1" customFormat="1" ht="6.95" customHeight="1">
      <c r="B3" s="131"/>
      <c r="C3" s="132"/>
      <c r="D3" s="132"/>
      <c r="E3" s="132"/>
      <c r="F3" s="132"/>
      <c r="G3" s="132"/>
      <c r="H3" s="132"/>
      <c r="I3" s="133"/>
      <c r="J3" s="132"/>
      <c r="K3" s="132"/>
      <c r="L3" s="21"/>
      <c r="AT3" s="18" t="s">
        <v>81</v>
      </c>
      <c r="AZ3" s="130" t="s">
        <v>93</v>
      </c>
      <c r="BA3" s="130" t="s">
        <v>93</v>
      </c>
      <c r="BB3" s="130" t="s">
        <v>19</v>
      </c>
      <c r="BC3" s="130" t="s">
        <v>94</v>
      </c>
      <c r="BD3" s="130" t="s">
        <v>81</v>
      </c>
    </row>
    <row r="4" spans="2:56" s="1" customFormat="1" ht="24.95" customHeight="1">
      <c r="B4" s="21"/>
      <c r="D4" s="134" t="s">
        <v>95</v>
      </c>
      <c r="I4" s="129"/>
      <c r="L4" s="21"/>
      <c r="M4" s="135" t="s">
        <v>10</v>
      </c>
      <c r="AT4" s="18" t="s">
        <v>4</v>
      </c>
      <c r="AZ4" s="130" t="s">
        <v>96</v>
      </c>
      <c r="BA4" s="130" t="s">
        <v>97</v>
      </c>
      <c r="BB4" s="130" t="s">
        <v>19</v>
      </c>
      <c r="BC4" s="130" t="s">
        <v>98</v>
      </c>
      <c r="BD4" s="130" t="s">
        <v>81</v>
      </c>
    </row>
    <row r="5" spans="2:56" s="1" customFormat="1" ht="6.95" customHeight="1">
      <c r="B5" s="21"/>
      <c r="I5" s="129"/>
      <c r="L5" s="21"/>
      <c r="AZ5" s="130" t="s">
        <v>99</v>
      </c>
      <c r="BA5" s="130" t="s">
        <v>100</v>
      </c>
      <c r="BB5" s="130" t="s">
        <v>19</v>
      </c>
      <c r="BC5" s="130" t="s">
        <v>101</v>
      </c>
      <c r="BD5" s="130" t="s">
        <v>81</v>
      </c>
    </row>
    <row r="6" spans="2:56" s="1" customFormat="1" ht="12" customHeight="1">
      <c r="B6" s="21"/>
      <c r="D6" s="136" t="s">
        <v>16</v>
      </c>
      <c r="I6" s="129"/>
      <c r="L6" s="21"/>
      <c r="AZ6" s="130" t="s">
        <v>102</v>
      </c>
      <c r="BA6" s="130" t="s">
        <v>103</v>
      </c>
      <c r="BB6" s="130" t="s">
        <v>19</v>
      </c>
      <c r="BC6" s="130" t="s">
        <v>104</v>
      </c>
      <c r="BD6" s="130" t="s">
        <v>81</v>
      </c>
    </row>
    <row r="7" spans="2:56" s="1" customFormat="1" ht="16.5" customHeight="1">
      <c r="B7" s="21"/>
      <c r="E7" s="137" t="str">
        <f>'Rekapitulace stavby'!K6</f>
        <v>Ostravice - Staré Město, km 26.000-26.250</v>
      </c>
      <c r="F7" s="136"/>
      <c r="G7" s="136"/>
      <c r="H7" s="136"/>
      <c r="I7" s="129"/>
      <c r="L7" s="21"/>
      <c r="AZ7" s="130" t="s">
        <v>105</v>
      </c>
      <c r="BA7" s="130" t="s">
        <v>106</v>
      </c>
      <c r="BB7" s="130" t="s">
        <v>19</v>
      </c>
      <c r="BC7" s="130" t="s">
        <v>107</v>
      </c>
      <c r="BD7" s="130" t="s">
        <v>81</v>
      </c>
    </row>
    <row r="8" spans="1:56" s="2" customFormat="1" ht="12" customHeight="1">
      <c r="A8" s="39"/>
      <c r="B8" s="45"/>
      <c r="C8" s="39"/>
      <c r="D8" s="136" t="s">
        <v>108</v>
      </c>
      <c r="E8" s="39"/>
      <c r="F8" s="39"/>
      <c r="G8" s="39"/>
      <c r="H8" s="39"/>
      <c r="I8" s="138"/>
      <c r="J8" s="39"/>
      <c r="K8" s="39"/>
      <c r="L8" s="139"/>
      <c r="S8" s="39"/>
      <c r="T8" s="39"/>
      <c r="U8" s="39"/>
      <c r="V8" s="39"/>
      <c r="W8" s="39"/>
      <c r="X8" s="39"/>
      <c r="Y8" s="39"/>
      <c r="Z8" s="39"/>
      <c r="AA8" s="39"/>
      <c r="AB8" s="39"/>
      <c r="AC8" s="39"/>
      <c r="AD8" s="39"/>
      <c r="AE8" s="39"/>
      <c r="AZ8" s="130" t="s">
        <v>109</v>
      </c>
      <c r="BA8" s="130" t="s">
        <v>110</v>
      </c>
      <c r="BB8" s="130" t="s">
        <v>19</v>
      </c>
      <c r="BC8" s="130" t="s">
        <v>111</v>
      </c>
      <c r="BD8" s="130" t="s">
        <v>81</v>
      </c>
    </row>
    <row r="9" spans="1:31" s="2" customFormat="1" ht="16.5" customHeight="1">
      <c r="A9" s="39"/>
      <c r="B9" s="45"/>
      <c r="C9" s="39"/>
      <c r="D9" s="39"/>
      <c r="E9" s="140" t="s">
        <v>112</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15. 11. 2019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tr">
        <f>IF('Rekapitulace stavby'!AN10="","",'Rekapitulace stavby'!AN10)</f>
        <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tr">
        <f>IF('Rekapitulace stavby'!E11="","",'Rekapitulace stavby'!E11)</f>
        <v xml:space="preserve"> </v>
      </c>
      <c r="F15" s="39"/>
      <c r="G15" s="39"/>
      <c r="H15" s="39"/>
      <c r="I15" s="142" t="s">
        <v>28</v>
      </c>
      <c r="J15" s="141" t="str">
        <f>IF('Rekapitulace stavby'!AN11="","",'Rekapitulace stavby'!AN11)</f>
        <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33</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34</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35</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37</v>
      </c>
      <c r="E30" s="39"/>
      <c r="F30" s="39"/>
      <c r="G30" s="39"/>
      <c r="H30" s="39"/>
      <c r="I30" s="138"/>
      <c r="J30" s="152">
        <f>ROUND(J85,2)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39</v>
      </c>
      <c r="G32" s="39"/>
      <c r="H32" s="39"/>
      <c r="I32" s="154" t="s">
        <v>38</v>
      </c>
      <c r="J32" s="153" t="s">
        <v>40</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41</v>
      </c>
      <c r="E33" s="136" t="s">
        <v>42</v>
      </c>
      <c r="F33" s="156">
        <f>ROUND((SUM(BE85:BE256)),2)</f>
        <v>0</v>
      </c>
      <c r="G33" s="39"/>
      <c r="H33" s="39"/>
      <c r="I33" s="157">
        <v>0.21</v>
      </c>
      <c r="J33" s="156">
        <f>ROUND(((SUM(BE85:BE256))*I33),2)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43</v>
      </c>
      <c r="F34" s="156">
        <f>ROUND((SUM(BF85:BF256)),2)</f>
        <v>0</v>
      </c>
      <c r="G34" s="39"/>
      <c r="H34" s="39"/>
      <c r="I34" s="157">
        <v>0.15</v>
      </c>
      <c r="J34" s="156">
        <f>ROUND(((SUM(BF85:BF256))*I34),2)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44</v>
      </c>
      <c r="F35" s="156">
        <f>ROUND((SUM(BG85:BG256)),2)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45</v>
      </c>
      <c r="F36" s="156">
        <f>ROUND((SUM(BH85:BH256)),2)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46</v>
      </c>
      <c r="F37" s="156">
        <f>ROUND((SUM(BI85:BI256)),2)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47</v>
      </c>
      <c r="E39" s="160"/>
      <c r="F39" s="160"/>
      <c r="G39" s="161" t="s">
        <v>48</v>
      </c>
      <c r="H39" s="162" t="s">
        <v>49</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Ostravice - Staré Město, km 26.000-26.250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Příprava staveniště</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Staré Město, Místek</v>
      </c>
      <c r="G52" s="41"/>
      <c r="H52" s="41"/>
      <c r="I52" s="142" t="s">
        <v>23</v>
      </c>
      <c r="J52" s="73" t="str">
        <f>IF(J12="","",J12)</f>
        <v>15. 11. 2019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33</v>
      </c>
      <c r="J55" s="37" t="str">
        <f>E24</f>
        <v>Ing. Lepík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114</v>
      </c>
      <c r="D57" s="174"/>
      <c r="E57" s="174"/>
      <c r="F57" s="174"/>
      <c r="G57" s="174"/>
      <c r="H57" s="174"/>
      <c r="I57" s="175"/>
      <c r="J57" s="176" t="s">
        <v>115</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69</v>
      </c>
      <c r="D59" s="41"/>
      <c r="E59" s="41"/>
      <c r="F59" s="41"/>
      <c r="G59" s="41"/>
      <c r="H59" s="41"/>
      <c r="I59" s="138"/>
      <c r="J59" s="103">
        <f>J85</f>
        <v>0</v>
      </c>
      <c r="K59" s="41"/>
      <c r="L59" s="139"/>
      <c r="S59" s="39"/>
      <c r="T59" s="39"/>
      <c r="U59" s="39"/>
      <c r="V59" s="39"/>
      <c r="W59" s="39"/>
      <c r="X59" s="39"/>
      <c r="Y59" s="39"/>
      <c r="Z59" s="39"/>
      <c r="AA59" s="39"/>
      <c r="AB59" s="39"/>
      <c r="AC59" s="39"/>
      <c r="AD59" s="39"/>
      <c r="AE59" s="39"/>
      <c r="AU59" s="18" t="s">
        <v>116</v>
      </c>
    </row>
    <row r="60" spans="1:31" s="9" customFormat="1" ht="24.95" customHeight="1">
      <c r="A60" s="9"/>
      <c r="B60" s="178"/>
      <c r="C60" s="179"/>
      <c r="D60" s="180" t="s">
        <v>117</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118</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119</v>
      </c>
      <c r="E62" s="188"/>
      <c r="F62" s="188"/>
      <c r="G62" s="188"/>
      <c r="H62" s="188"/>
      <c r="I62" s="189"/>
      <c r="J62" s="190">
        <f>J208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120</v>
      </c>
      <c r="E63" s="188"/>
      <c r="F63" s="188"/>
      <c r="G63" s="188"/>
      <c r="H63" s="188"/>
      <c r="I63" s="189"/>
      <c r="J63" s="190">
        <f>J235</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121</v>
      </c>
      <c r="E64" s="188"/>
      <c r="F64" s="188"/>
      <c r="G64" s="188"/>
      <c r="H64" s="188"/>
      <c r="I64" s="189"/>
      <c r="J64" s="190">
        <f>J241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122</v>
      </c>
      <c r="E65" s="188"/>
      <c r="F65" s="188"/>
      <c r="G65" s="188"/>
      <c r="H65" s="188"/>
      <c r="I65" s="189"/>
      <c r="J65" s="190">
        <f>J254</f>
        <v>0</v>
      </c>
      <c r="K65" s="186"/>
      <c r="L65" s="191"/>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8"/>
      <c r="J66" s="41"/>
      <c r="K66" s="41"/>
      <c r="L66" s="139"/>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8"/>
      <c r="J67" s="61"/>
      <c r="K67" s="61"/>
      <c r="L67" s="139"/>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1"/>
      <c r="J71" s="63"/>
      <c r="K71" s="63"/>
      <c r="L71" s="139"/>
      <c r="S71" s="39"/>
      <c r="T71" s="39"/>
      <c r="U71" s="39"/>
      <c r="V71" s="39"/>
      <c r="W71" s="39"/>
      <c r="X71" s="39"/>
      <c r="Y71" s="39"/>
      <c r="Z71" s="39"/>
      <c r="AA71" s="39"/>
      <c r="AB71" s="39"/>
      <c r="AC71" s="39"/>
      <c r="AD71" s="39"/>
      <c r="AE71" s="39"/>
    </row>
    <row r="72" spans="1:31" s="2" customFormat="1" ht="24.95" customHeight="1">
      <c r="A72" s="39"/>
      <c r="B72" s="40"/>
      <c r="C72" s="24" t="s">
        <v>123</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172" t="str">
        <f>E7</f>
        <v>Ostravice - Staré Město, km 26.000-26.250</v>
      </c>
      <c r="F75" s="33"/>
      <c r="G75" s="33"/>
      <c r="H75" s="33"/>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108</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70" t="str">
        <f>E9</f>
        <v>SO 01 - Příprava staveniště</v>
      </c>
      <c r="F77" s="41"/>
      <c r="G77" s="41"/>
      <c r="H77" s="41"/>
      <c r="I77" s="138"/>
      <c r="J77" s="41"/>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Staré Město, Místek</v>
      </c>
      <c r="G79" s="41"/>
      <c r="H79" s="41"/>
      <c r="I79" s="142" t="s">
        <v>23</v>
      </c>
      <c r="J79" s="73" t="str">
        <f>IF(J12="","",J12)</f>
        <v>15. 11. 2019</v>
      </c>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 xml:space="preserve"> </v>
      </c>
      <c r="G81" s="41"/>
      <c r="H81" s="41"/>
      <c r="I81" s="142" t="s">
        <v>31</v>
      </c>
      <c r="J81" s="37" t="str">
        <f>E21</f>
        <v xml:space="preserve"> </v>
      </c>
      <c r="K81" s="41"/>
      <c r="L81" s="139"/>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142" t="s">
        <v>33</v>
      </c>
      <c r="J82" s="37" t="str">
        <f>E24</f>
        <v>Ing. Lepík</v>
      </c>
      <c r="K82" s="41"/>
      <c r="L82" s="13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11" customFormat="1" ht="29.25" customHeight="1">
      <c r="A84" s="192"/>
      <c r="B84" s="193"/>
      <c r="C84" s="194" t="s">
        <v>124</v>
      </c>
      <c r="D84" s="195" t="s">
        <v>56</v>
      </c>
      <c r="E84" s="195" t="s">
        <v>52</v>
      </c>
      <c r="F84" s="195" t="s">
        <v>53</v>
      </c>
      <c r="G84" s="195" t="s">
        <v>125</v>
      </c>
      <c r="H84" s="195" t="s">
        <v>126</v>
      </c>
      <c r="I84" s="196" t="s">
        <v>127</v>
      </c>
      <c r="J84" s="195" t="s">
        <v>115</v>
      </c>
      <c r="K84" s="197" t="s">
        <v>128</v>
      </c>
      <c r="L84" s="198"/>
      <c r="M84" s="93" t="s">
        <v>19</v>
      </c>
      <c r="N84" s="94" t="s">
        <v>41</v>
      </c>
      <c r="O84" s="94" t="s">
        <v>129</v>
      </c>
      <c r="P84" s="94" t="s">
        <v>130</v>
      </c>
      <c r="Q84" s="94" t="s">
        <v>131</v>
      </c>
      <c r="R84" s="94" t="s">
        <v>132</v>
      </c>
      <c r="S84" s="94" t="s">
        <v>133</v>
      </c>
      <c r="T84" s="95" t="s">
        <v>134</v>
      </c>
      <c r="U84" s="192"/>
      <c r="V84" s="192"/>
      <c r="W84" s="192"/>
      <c r="X84" s="192"/>
      <c r="Y84" s="192"/>
      <c r="Z84" s="192"/>
      <c r="AA84" s="192"/>
      <c r="AB84" s="192"/>
      <c r="AC84" s="192"/>
      <c r="AD84" s="192"/>
      <c r="AE84" s="192"/>
    </row>
    <row r="85" spans="1:63" s="2" customFormat="1" ht="22.8" customHeight="1">
      <c r="A85" s="39"/>
      <c r="B85" s="40"/>
      <c r="C85" s="100" t="s">
        <v>135</v>
      </c>
      <c r="D85" s="41"/>
      <c r="E85" s="41"/>
      <c r="F85" s="41"/>
      <c r="G85" s="41"/>
      <c r="H85" s="41"/>
      <c r="I85" s="138"/>
      <c r="J85" s="199">
        <f>BK85</f>
        <v>0</v>
      </c>
      <c r="K85" s="41"/>
      <c r="L85" s="45"/>
      <c r="M85" s="96"/>
      <c r="N85" s="200"/>
      <c r="O85" s="97"/>
      <c r="P85" s="201">
        <f>P86</f>
        <v>0</v>
      </c>
      <c r="Q85" s="97"/>
      <c r="R85" s="201">
        <f>R86</f>
        <v>192.32348234</v>
      </c>
      <c r="S85" s="97"/>
      <c r="T85" s="202">
        <f>T86</f>
        <v>67.095</v>
      </c>
      <c r="U85" s="39"/>
      <c r="V85" s="39"/>
      <c r="W85" s="39"/>
      <c r="X85" s="39"/>
      <c r="Y85" s="39"/>
      <c r="Z85" s="39"/>
      <c r="AA85" s="39"/>
      <c r="AB85" s="39"/>
      <c r="AC85" s="39"/>
      <c r="AD85" s="39"/>
      <c r="AE85" s="39"/>
      <c r="AT85" s="18" t="s">
        <v>70</v>
      </c>
      <c r="AU85" s="18" t="s">
        <v>116</v>
      </c>
      <c r="BK85" s="203">
        <f>BK86</f>
        <v>0</v>
      </c>
    </row>
    <row r="86" spans="1:63" s="12" customFormat="1" ht="25.9" customHeight="1">
      <c r="A86" s="12"/>
      <c r="B86" s="204"/>
      <c r="C86" s="205"/>
      <c r="D86" s="206" t="s">
        <v>70</v>
      </c>
      <c r="E86" s="207" t="s">
        <v>136</v>
      </c>
      <c r="F86" s="207" t="s">
        <v>137</v>
      </c>
      <c r="G86" s="205"/>
      <c r="H86" s="205"/>
      <c r="I86" s="208"/>
      <c r="J86" s="209">
        <f>BK86</f>
        <v>0</v>
      </c>
      <c r="K86" s="205"/>
      <c r="L86" s="210"/>
      <c r="M86" s="211"/>
      <c r="N86" s="212"/>
      <c r="O86" s="212"/>
      <c r="P86" s="213">
        <f>P87+P208+P235+P241+P254</f>
        <v>0</v>
      </c>
      <c r="Q86" s="212"/>
      <c r="R86" s="213">
        <f>R87+R208+R235+R241+R254</f>
        <v>192.32348234</v>
      </c>
      <c r="S86" s="212"/>
      <c r="T86" s="214">
        <f>T87+T208+T235+T241+T254</f>
        <v>67.095</v>
      </c>
      <c r="U86" s="12"/>
      <c r="V86" s="12"/>
      <c r="W86" s="12"/>
      <c r="X86" s="12"/>
      <c r="Y86" s="12"/>
      <c r="Z86" s="12"/>
      <c r="AA86" s="12"/>
      <c r="AB86" s="12"/>
      <c r="AC86" s="12"/>
      <c r="AD86" s="12"/>
      <c r="AE86" s="12"/>
      <c r="AR86" s="215" t="s">
        <v>79</v>
      </c>
      <c r="AT86" s="216" t="s">
        <v>70</v>
      </c>
      <c r="AU86" s="216" t="s">
        <v>71</v>
      </c>
      <c r="AY86" s="215" t="s">
        <v>138</v>
      </c>
      <c r="BK86" s="217">
        <f>BK87+BK208+BK235+BK241+BK254</f>
        <v>0</v>
      </c>
    </row>
    <row r="87" spans="1:63" s="12" customFormat="1" ht="22.8" customHeight="1">
      <c r="A87" s="12"/>
      <c r="B87" s="204"/>
      <c r="C87" s="205"/>
      <c r="D87" s="206" t="s">
        <v>70</v>
      </c>
      <c r="E87" s="218" t="s">
        <v>79</v>
      </c>
      <c r="F87" s="218" t="s">
        <v>139</v>
      </c>
      <c r="G87" s="205"/>
      <c r="H87" s="205"/>
      <c r="I87" s="208"/>
      <c r="J87" s="219">
        <f>BK87</f>
        <v>0</v>
      </c>
      <c r="K87" s="205"/>
      <c r="L87" s="210"/>
      <c r="M87" s="211"/>
      <c r="N87" s="212"/>
      <c r="O87" s="212"/>
      <c r="P87" s="213">
        <f>SUM(P88:P207)</f>
        <v>0</v>
      </c>
      <c r="Q87" s="212"/>
      <c r="R87" s="213">
        <f>SUM(R88:R207)</f>
        <v>100.33845</v>
      </c>
      <c r="S87" s="212"/>
      <c r="T87" s="214">
        <f>SUM(T88:T207)</f>
        <v>67.095</v>
      </c>
      <c r="U87" s="12"/>
      <c r="V87" s="12"/>
      <c r="W87" s="12"/>
      <c r="X87" s="12"/>
      <c r="Y87" s="12"/>
      <c r="Z87" s="12"/>
      <c r="AA87" s="12"/>
      <c r="AB87" s="12"/>
      <c r="AC87" s="12"/>
      <c r="AD87" s="12"/>
      <c r="AE87" s="12"/>
      <c r="AR87" s="215" t="s">
        <v>79</v>
      </c>
      <c r="AT87" s="216" t="s">
        <v>70</v>
      </c>
      <c r="AU87" s="216" t="s">
        <v>79</v>
      </c>
      <c r="AY87" s="215" t="s">
        <v>138</v>
      </c>
      <c r="BK87" s="217">
        <f>SUM(BK88:BK207)</f>
        <v>0</v>
      </c>
    </row>
    <row r="88" spans="1:65" s="2" customFormat="1" ht="24" customHeight="1">
      <c r="A88" s="39"/>
      <c r="B88" s="40"/>
      <c r="C88" s="220" t="s">
        <v>79</v>
      </c>
      <c r="D88" s="220" t="s">
        <v>140</v>
      </c>
      <c r="E88" s="221" t="s">
        <v>141</v>
      </c>
      <c r="F88" s="222" t="s">
        <v>142</v>
      </c>
      <c r="G88" s="223" t="s">
        <v>143</v>
      </c>
      <c r="H88" s="224">
        <v>189</v>
      </c>
      <c r="I88" s="225"/>
      <c r="J88" s="226">
        <f>ROUND(I88*H88,2)</f>
        <v>0</v>
      </c>
      <c r="K88" s="222" t="s">
        <v>144</v>
      </c>
      <c r="L88" s="45"/>
      <c r="M88" s="227" t="s">
        <v>19</v>
      </c>
      <c r="N88" s="228" t="s">
        <v>42</v>
      </c>
      <c r="O88" s="85"/>
      <c r="P88" s="229">
        <f>O88*H88</f>
        <v>0</v>
      </c>
      <c r="Q88" s="229">
        <v>0</v>
      </c>
      <c r="R88" s="229">
        <f>Q88*H88</f>
        <v>0</v>
      </c>
      <c r="S88" s="229">
        <v>0.355</v>
      </c>
      <c r="T88" s="230">
        <f>S88*H88</f>
        <v>67.095</v>
      </c>
      <c r="U88" s="39"/>
      <c r="V88" s="39"/>
      <c r="W88" s="39"/>
      <c r="X88" s="39"/>
      <c r="Y88" s="39"/>
      <c r="Z88" s="39"/>
      <c r="AA88" s="39"/>
      <c r="AB88" s="39"/>
      <c r="AC88" s="39"/>
      <c r="AD88" s="39"/>
      <c r="AE88" s="39"/>
      <c r="AR88" s="231" t="s">
        <v>145</v>
      </c>
      <c r="AT88" s="231" t="s">
        <v>140</v>
      </c>
      <c r="AU88" s="231" t="s">
        <v>81</v>
      </c>
      <c r="AY88" s="18" t="s">
        <v>138</v>
      </c>
      <c r="BE88" s="232">
        <f>IF(N88="základní",J88,0)</f>
        <v>0</v>
      </c>
      <c r="BF88" s="232">
        <f>IF(N88="snížená",J88,0)</f>
        <v>0</v>
      </c>
      <c r="BG88" s="232">
        <f>IF(N88="zákl. přenesená",J88,0)</f>
        <v>0</v>
      </c>
      <c r="BH88" s="232">
        <f>IF(N88="sníž. přenesená",J88,0)</f>
        <v>0</v>
      </c>
      <c r="BI88" s="232">
        <f>IF(N88="nulová",J88,0)</f>
        <v>0</v>
      </c>
      <c r="BJ88" s="18" t="s">
        <v>79</v>
      </c>
      <c r="BK88" s="232">
        <f>ROUND(I88*H88,2)</f>
        <v>0</v>
      </c>
      <c r="BL88" s="18" t="s">
        <v>145</v>
      </c>
      <c r="BM88" s="231" t="s">
        <v>146</v>
      </c>
    </row>
    <row r="89" spans="1:47" s="2" customFormat="1" ht="12">
      <c r="A89" s="39"/>
      <c r="B89" s="40"/>
      <c r="C89" s="41"/>
      <c r="D89" s="233" t="s">
        <v>147</v>
      </c>
      <c r="E89" s="41"/>
      <c r="F89" s="234" t="s">
        <v>148</v>
      </c>
      <c r="G89" s="41"/>
      <c r="H89" s="41"/>
      <c r="I89" s="138"/>
      <c r="J89" s="41"/>
      <c r="K89" s="41"/>
      <c r="L89" s="45"/>
      <c r="M89" s="235"/>
      <c r="N89" s="236"/>
      <c r="O89" s="85"/>
      <c r="P89" s="85"/>
      <c r="Q89" s="85"/>
      <c r="R89" s="85"/>
      <c r="S89" s="85"/>
      <c r="T89" s="86"/>
      <c r="U89" s="39"/>
      <c r="V89" s="39"/>
      <c r="W89" s="39"/>
      <c r="X89" s="39"/>
      <c r="Y89" s="39"/>
      <c r="Z89" s="39"/>
      <c r="AA89" s="39"/>
      <c r="AB89" s="39"/>
      <c r="AC89" s="39"/>
      <c r="AD89" s="39"/>
      <c r="AE89" s="39"/>
      <c r="AT89" s="18" t="s">
        <v>147</v>
      </c>
      <c r="AU89" s="18" t="s">
        <v>81</v>
      </c>
    </row>
    <row r="90" spans="1:47" s="2" customFormat="1" ht="12">
      <c r="A90" s="39"/>
      <c r="B90" s="40"/>
      <c r="C90" s="41"/>
      <c r="D90" s="233" t="s">
        <v>149</v>
      </c>
      <c r="E90" s="41"/>
      <c r="F90" s="234" t="s">
        <v>150</v>
      </c>
      <c r="G90" s="41"/>
      <c r="H90" s="41"/>
      <c r="I90" s="138"/>
      <c r="J90" s="41"/>
      <c r="K90" s="41"/>
      <c r="L90" s="45"/>
      <c r="M90" s="235"/>
      <c r="N90" s="236"/>
      <c r="O90" s="85"/>
      <c r="P90" s="85"/>
      <c r="Q90" s="85"/>
      <c r="R90" s="85"/>
      <c r="S90" s="85"/>
      <c r="T90" s="86"/>
      <c r="U90" s="39"/>
      <c r="V90" s="39"/>
      <c r="W90" s="39"/>
      <c r="X90" s="39"/>
      <c r="Y90" s="39"/>
      <c r="Z90" s="39"/>
      <c r="AA90" s="39"/>
      <c r="AB90" s="39"/>
      <c r="AC90" s="39"/>
      <c r="AD90" s="39"/>
      <c r="AE90" s="39"/>
      <c r="AT90" s="18" t="s">
        <v>149</v>
      </c>
      <c r="AU90" s="18" t="s">
        <v>81</v>
      </c>
    </row>
    <row r="91" spans="1:51" s="13" customFormat="1" ht="12">
      <c r="A91" s="13"/>
      <c r="B91" s="237"/>
      <c r="C91" s="238"/>
      <c r="D91" s="233" t="s">
        <v>151</v>
      </c>
      <c r="E91" s="239" t="s">
        <v>19</v>
      </c>
      <c r="F91" s="240" t="s">
        <v>152</v>
      </c>
      <c r="G91" s="238"/>
      <c r="H91" s="241">
        <v>189</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151</v>
      </c>
      <c r="AU91" s="247" t="s">
        <v>81</v>
      </c>
      <c r="AV91" s="13" t="s">
        <v>81</v>
      </c>
      <c r="AW91" s="13" t="s">
        <v>32</v>
      </c>
      <c r="AX91" s="13" t="s">
        <v>71</v>
      </c>
      <c r="AY91" s="247" t="s">
        <v>138</v>
      </c>
    </row>
    <row r="92" spans="1:51" s="14" customFormat="1" ht="12">
      <c r="A92" s="14"/>
      <c r="B92" s="248"/>
      <c r="C92" s="249"/>
      <c r="D92" s="233" t="s">
        <v>151</v>
      </c>
      <c r="E92" s="250" t="s">
        <v>19</v>
      </c>
      <c r="F92" s="251" t="s">
        <v>153</v>
      </c>
      <c r="G92" s="249"/>
      <c r="H92" s="252">
        <v>189</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151</v>
      </c>
      <c r="AU92" s="258" t="s">
        <v>81</v>
      </c>
      <c r="AV92" s="14" t="s">
        <v>145</v>
      </c>
      <c r="AW92" s="14" t="s">
        <v>32</v>
      </c>
      <c r="AX92" s="14" t="s">
        <v>79</v>
      </c>
      <c r="AY92" s="258" t="s">
        <v>138</v>
      </c>
    </row>
    <row r="93" spans="1:65" s="2" customFormat="1" ht="16.5" customHeight="1">
      <c r="A93" s="39"/>
      <c r="B93" s="40"/>
      <c r="C93" s="220" t="s">
        <v>81</v>
      </c>
      <c r="D93" s="220" t="s">
        <v>140</v>
      </c>
      <c r="E93" s="221" t="s">
        <v>154</v>
      </c>
      <c r="F93" s="222" t="s">
        <v>155</v>
      </c>
      <c r="G93" s="223" t="s">
        <v>156</v>
      </c>
      <c r="H93" s="224">
        <v>140</v>
      </c>
      <c r="I93" s="225"/>
      <c r="J93" s="226">
        <f>ROUND(I93*H93,2)</f>
        <v>0</v>
      </c>
      <c r="K93" s="222" t="s">
        <v>19</v>
      </c>
      <c r="L93" s="45"/>
      <c r="M93" s="227" t="s">
        <v>19</v>
      </c>
      <c r="N93" s="228" t="s">
        <v>42</v>
      </c>
      <c r="O93" s="85"/>
      <c r="P93" s="229">
        <f>O93*H93</f>
        <v>0</v>
      </c>
      <c r="Q93" s="229">
        <v>0.02102</v>
      </c>
      <c r="R93" s="229">
        <f>Q93*H93</f>
        <v>2.9428</v>
      </c>
      <c r="S93" s="229">
        <v>0</v>
      </c>
      <c r="T93" s="230">
        <f>S93*H93</f>
        <v>0</v>
      </c>
      <c r="U93" s="39"/>
      <c r="V93" s="39"/>
      <c r="W93" s="39"/>
      <c r="X93" s="39"/>
      <c r="Y93" s="39"/>
      <c r="Z93" s="39"/>
      <c r="AA93" s="39"/>
      <c r="AB93" s="39"/>
      <c r="AC93" s="39"/>
      <c r="AD93" s="39"/>
      <c r="AE93" s="39"/>
      <c r="AR93" s="231" t="s">
        <v>145</v>
      </c>
      <c r="AT93" s="231" t="s">
        <v>140</v>
      </c>
      <c r="AU93" s="231" t="s">
        <v>81</v>
      </c>
      <c r="AY93" s="18" t="s">
        <v>138</v>
      </c>
      <c r="BE93" s="232">
        <f>IF(N93="základní",J93,0)</f>
        <v>0</v>
      </c>
      <c r="BF93" s="232">
        <f>IF(N93="snížená",J93,0)</f>
        <v>0</v>
      </c>
      <c r="BG93" s="232">
        <f>IF(N93="zákl. přenesená",J93,0)</f>
        <v>0</v>
      </c>
      <c r="BH93" s="232">
        <f>IF(N93="sníž. přenesená",J93,0)</f>
        <v>0</v>
      </c>
      <c r="BI93" s="232">
        <f>IF(N93="nulová",J93,0)</f>
        <v>0</v>
      </c>
      <c r="BJ93" s="18" t="s">
        <v>79</v>
      </c>
      <c r="BK93" s="232">
        <f>ROUND(I93*H93,2)</f>
        <v>0</v>
      </c>
      <c r="BL93" s="18" t="s">
        <v>145</v>
      </c>
      <c r="BM93" s="231" t="s">
        <v>157</v>
      </c>
    </row>
    <row r="94" spans="1:47" s="2" customFormat="1" ht="12">
      <c r="A94" s="39"/>
      <c r="B94" s="40"/>
      <c r="C94" s="41"/>
      <c r="D94" s="233" t="s">
        <v>149</v>
      </c>
      <c r="E94" s="41"/>
      <c r="F94" s="234" t="s">
        <v>158</v>
      </c>
      <c r="G94" s="41"/>
      <c r="H94" s="41"/>
      <c r="I94" s="138"/>
      <c r="J94" s="41"/>
      <c r="K94" s="41"/>
      <c r="L94" s="45"/>
      <c r="M94" s="235"/>
      <c r="N94" s="236"/>
      <c r="O94" s="85"/>
      <c r="P94" s="85"/>
      <c r="Q94" s="85"/>
      <c r="R94" s="85"/>
      <c r="S94" s="85"/>
      <c r="T94" s="86"/>
      <c r="U94" s="39"/>
      <c r="V94" s="39"/>
      <c r="W94" s="39"/>
      <c r="X94" s="39"/>
      <c r="Y94" s="39"/>
      <c r="Z94" s="39"/>
      <c r="AA94" s="39"/>
      <c r="AB94" s="39"/>
      <c r="AC94" s="39"/>
      <c r="AD94" s="39"/>
      <c r="AE94" s="39"/>
      <c r="AT94" s="18" t="s">
        <v>149</v>
      </c>
      <c r="AU94" s="18" t="s">
        <v>81</v>
      </c>
    </row>
    <row r="95" spans="1:51" s="13" customFormat="1" ht="12">
      <c r="A95" s="13"/>
      <c r="B95" s="237"/>
      <c r="C95" s="238"/>
      <c r="D95" s="233" t="s">
        <v>151</v>
      </c>
      <c r="E95" s="239" t="s">
        <v>19</v>
      </c>
      <c r="F95" s="240" t="s">
        <v>159</v>
      </c>
      <c r="G95" s="238"/>
      <c r="H95" s="241">
        <v>140</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151</v>
      </c>
      <c r="AU95" s="247" t="s">
        <v>81</v>
      </c>
      <c r="AV95" s="13" t="s">
        <v>81</v>
      </c>
      <c r="AW95" s="13" t="s">
        <v>32</v>
      </c>
      <c r="AX95" s="13" t="s">
        <v>71</v>
      </c>
      <c r="AY95" s="247" t="s">
        <v>138</v>
      </c>
    </row>
    <row r="96" spans="1:51" s="14" customFormat="1" ht="12">
      <c r="A96" s="14"/>
      <c r="B96" s="248"/>
      <c r="C96" s="249"/>
      <c r="D96" s="233" t="s">
        <v>151</v>
      </c>
      <c r="E96" s="250" t="s">
        <v>19</v>
      </c>
      <c r="F96" s="251" t="s">
        <v>153</v>
      </c>
      <c r="G96" s="249"/>
      <c r="H96" s="252">
        <v>140</v>
      </c>
      <c r="I96" s="253"/>
      <c r="J96" s="249"/>
      <c r="K96" s="249"/>
      <c r="L96" s="254"/>
      <c r="M96" s="255"/>
      <c r="N96" s="256"/>
      <c r="O96" s="256"/>
      <c r="P96" s="256"/>
      <c r="Q96" s="256"/>
      <c r="R96" s="256"/>
      <c r="S96" s="256"/>
      <c r="T96" s="257"/>
      <c r="U96" s="14"/>
      <c r="V96" s="14"/>
      <c r="W96" s="14"/>
      <c r="X96" s="14"/>
      <c r="Y96" s="14"/>
      <c r="Z96" s="14"/>
      <c r="AA96" s="14"/>
      <c r="AB96" s="14"/>
      <c r="AC96" s="14"/>
      <c r="AD96" s="14"/>
      <c r="AE96" s="14"/>
      <c r="AT96" s="258" t="s">
        <v>151</v>
      </c>
      <c r="AU96" s="258" t="s">
        <v>81</v>
      </c>
      <c r="AV96" s="14" t="s">
        <v>145</v>
      </c>
      <c r="AW96" s="14" t="s">
        <v>32</v>
      </c>
      <c r="AX96" s="14" t="s">
        <v>79</v>
      </c>
      <c r="AY96" s="258" t="s">
        <v>138</v>
      </c>
    </row>
    <row r="97" spans="1:65" s="2" customFormat="1" ht="24" customHeight="1">
      <c r="A97" s="39"/>
      <c r="B97" s="40"/>
      <c r="C97" s="220" t="s">
        <v>160</v>
      </c>
      <c r="D97" s="220" t="s">
        <v>140</v>
      </c>
      <c r="E97" s="221" t="s">
        <v>161</v>
      </c>
      <c r="F97" s="222" t="s">
        <v>162</v>
      </c>
      <c r="G97" s="223" t="s">
        <v>163</v>
      </c>
      <c r="H97" s="224">
        <v>3</v>
      </c>
      <c r="I97" s="225"/>
      <c r="J97" s="226">
        <f>ROUND(I97*H97,2)</f>
        <v>0</v>
      </c>
      <c r="K97" s="222" t="s">
        <v>144</v>
      </c>
      <c r="L97" s="45"/>
      <c r="M97" s="227" t="s">
        <v>19</v>
      </c>
      <c r="N97" s="228" t="s">
        <v>42</v>
      </c>
      <c r="O97" s="85"/>
      <c r="P97" s="229">
        <f>O97*H97</f>
        <v>0</v>
      </c>
      <c r="Q97" s="229">
        <v>0</v>
      </c>
      <c r="R97" s="229">
        <f>Q97*H97</f>
        <v>0</v>
      </c>
      <c r="S97" s="229">
        <v>0</v>
      </c>
      <c r="T97" s="230">
        <f>S97*H97</f>
        <v>0</v>
      </c>
      <c r="U97" s="39"/>
      <c r="V97" s="39"/>
      <c r="W97" s="39"/>
      <c r="X97" s="39"/>
      <c r="Y97" s="39"/>
      <c r="Z97" s="39"/>
      <c r="AA97" s="39"/>
      <c r="AB97" s="39"/>
      <c r="AC97" s="39"/>
      <c r="AD97" s="39"/>
      <c r="AE97" s="39"/>
      <c r="AR97" s="231" t="s">
        <v>145</v>
      </c>
      <c r="AT97" s="231" t="s">
        <v>140</v>
      </c>
      <c r="AU97" s="231" t="s">
        <v>81</v>
      </c>
      <c r="AY97" s="18" t="s">
        <v>138</v>
      </c>
      <c r="BE97" s="232">
        <f>IF(N97="základní",J97,0)</f>
        <v>0</v>
      </c>
      <c r="BF97" s="232">
        <f>IF(N97="snížená",J97,0)</f>
        <v>0</v>
      </c>
      <c r="BG97" s="232">
        <f>IF(N97="zákl. přenesená",J97,0)</f>
        <v>0</v>
      </c>
      <c r="BH97" s="232">
        <f>IF(N97="sníž. přenesená",J97,0)</f>
        <v>0</v>
      </c>
      <c r="BI97" s="232">
        <f>IF(N97="nulová",J97,0)</f>
        <v>0</v>
      </c>
      <c r="BJ97" s="18" t="s">
        <v>79</v>
      </c>
      <c r="BK97" s="232">
        <f>ROUND(I97*H97,2)</f>
        <v>0</v>
      </c>
      <c r="BL97" s="18" t="s">
        <v>145</v>
      </c>
      <c r="BM97" s="231" t="s">
        <v>164</v>
      </c>
    </row>
    <row r="98" spans="1:47" s="2" customFormat="1" ht="12">
      <c r="A98" s="39"/>
      <c r="B98" s="40"/>
      <c r="C98" s="41"/>
      <c r="D98" s="233" t="s">
        <v>149</v>
      </c>
      <c r="E98" s="41"/>
      <c r="F98" s="234" t="s">
        <v>165</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149</v>
      </c>
      <c r="AU98" s="18" t="s">
        <v>81</v>
      </c>
    </row>
    <row r="99" spans="1:51" s="13" customFormat="1" ht="12">
      <c r="A99" s="13"/>
      <c r="B99" s="237"/>
      <c r="C99" s="238"/>
      <c r="D99" s="233" t="s">
        <v>151</v>
      </c>
      <c r="E99" s="239" t="s">
        <v>19</v>
      </c>
      <c r="F99" s="240" t="s">
        <v>166</v>
      </c>
      <c r="G99" s="238"/>
      <c r="H99" s="241">
        <v>3</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151</v>
      </c>
      <c r="AU99" s="247" t="s">
        <v>81</v>
      </c>
      <c r="AV99" s="13" t="s">
        <v>81</v>
      </c>
      <c r="AW99" s="13" t="s">
        <v>32</v>
      </c>
      <c r="AX99" s="13" t="s">
        <v>71</v>
      </c>
      <c r="AY99" s="247" t="s">
        <v>138</v>
      </c>
    </row>
    <row r="100" spans="1:51" s="14" customFormat="1" ht="12">
      <c r="A100" s="14"/>
      <c r="B100" s="248"/>
      <c r="C100" s="249"/>
      <c r="D100" s="233" t="s">
        <v>151</v>
      </c>
      <c r="E100" s="250" t="s">
        <v>19</v>
      </c>
      <c r="F100" s="251" t="s">
        <v>153</v>
      </c>
      <c r="G100" s="249"/>
      <c r="H100" s="252">
        <v>3</v>
      </c>
      <c r="I100" s="253"/>
      <c r="J100" s="249"/>
      <c r="K100" s="249"/>
      <c r="L100" s="254"/>
      <c r="M100" s="255"/>
      <c r="N100" s="256"/>
      <c r="O100" s="256"/>
      <c r="P100" s="256"/>
      <c r="Q100" s="256"/>
      <c r="R100" s="256"/>
      <c r="S100" s="256"/>
      <c r="T100" s="257"/>
      <c r="U100" s="14"/>
      <c r="V100" s="14"/>
      <c r="W100" s="14"/>
      <c r="X100" s="14"/>
      <c r="Y100" s="14"/>
      <c r="Z100" s="14"/>
      <c r="AA100" s="14"/>
      <c r="AB100" s="14"/>
      <c r="AC100" s="14"/>
      <c r="AD100" s="14"/>
      <c r="AE100" s="14"/>
      <c r="AT100" s="258" t="s">
        <v>151</v>
      </c>
      <c r="AU100" s="258" t="s">
        <v>81</v>
      </c>
      <c r="AV100" s="14" t="s">
        <v>145</v>
      </c>
      <c r="AW100" s="14" t="s">
        <v>32</v>
      </c>
      <c r="AX100" s="14" t="s">
        <v>79</v>
      </c>
      <c r="AY100" s="258" t="s">
        <v>138</v>
      </c>
    </row>
    <row r="101" spans="1:65" s="2" customFormat="1" ht="24" customHeight="1">
      <c r="A101" s="39"/>
      <c r="B101" s="40"/>
      <c r="C101" s="220" t="s">
        <v>145</v>
      </c>
      <c r="D101" s="220" t="s">
        <v>140</v>
      </c>
      <c r="E101" s="221" t="s">
        <v>167</v>
      </c>
      <c r="F101" s="222" t="s">
        <v>168</v>
      </c>
      <c r="G101" s="223" t="s">
        <v>163</v>
      </c>
      <c r="H101" s="224">
        <v>73</v>
      </c>
      <c r="I101" s="225"/>
      <c r="J101" s="226">
        <f>ROUND(I101*H101,2)</f>
        <v>0</v>
      </c>
      <c r="K101" s="222" t="s">
        <v>144</v>
      </c>
      <c r="L101" s="45"/>
      <c r="M101" s="227" t="s">
        <v>19</v>
      </c>
      <c r="N101" s="228" t="s">
        <v>42</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145</v>
      </c>
      <c r="AT101" s="231" t="s">
        <v>140</v>
      </c>
      <c r="AU101" s="231" t="s">
        <v>81</v>
      </c>
      <c r="AY101" s="18" t="s">
        <v>138</v>
      </c>
      <c r="BE101" s="232">
        <f>IF(N101="základní",J101,0)</f>
        <v>0</v>
      </c>
      <c r="BF101" s="232">
        <f>IF(N101="snížená",J101,0)</f>
        <v>0</v>
      </c>
      <c r="BG101" s="232">
        <f>IF(N101="zákl. přenesená",J101,0)</f>
        <v>0</v>
      </c>
      <c r="BH101" s="232">
        <f>IF(N101="sníž. přenesená",J101,0)</f>
        <v>0</v>
      </c>
      <c r="BI101" s="232">
        <f>IF(N101="nulová",J101,0)</f>
        <v>0</v>
      </c>
      <c r="BJ101" s="18" t="s">
        <v>79</v>
      </c>
      <c r="BK101" s="232">
        <f>ROUND(I101*H101,2)</f>
        <v>0</v>
      </c>
      <c r="BL101" s="18" t="s">
        <v>145</v>
      </c>
      <c r="BM101" s="231" t="s">
        <v>169</v>
      </c>
    </row>
    <row r="102" spans="1:47" s="2" customFormat="1" ht="12">
      <c r="A102" s="39"/>
      <c r="B102" s="40"/>
      <c r="C102" s="41"/>
      <c r="D102" s="233" t="s">
        <v>149</v>
      </c>
      <c r="E102" s="41"/>
      <c r="F102" s="234" t="s">
        <v>170</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81</v>
      </c>
    </row>
    <row r="103" spans="1:51" s="13" customFormat="1" ht="12">
      <c r="A103" s="13"/>
      <c r="B103" s="237"/>
      <c r="C103" s="238"/>
      <c r="D103" s="233" t="s">
        <v>151</v>
      </c>
      <c r="E103" s="239" t="s">
        <v>99</v>
      </c>
      <c r="F103" s="240" t="s">
        <v>171</v>
      </c>
      <c r="G103" s="238"/>
      <c r="H103" s="241">
        <v>73</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151</v>
      </c>
      <c r="AU103" s="247" t="s">
        <v>81</v>
      </c>
      <c r="AV103" s="13" t="s">
        <v>81</v>
      </c>
      <c r="AW103" s="13" t="s">
        <v>32</v>
      </c>
      <c r="AX103" s="13" t="s">
        <v>71</v>
      </c>
      <c r="AY103" s="247" t="s">
        <v>138</v>
      </c>
    </row>
    <row r="104" spans="1:51" s="14" customFormat="1" ht="12">
      <c r="A104" s="14"/>
      <c r="B104" s="248"/>
      <c r="C104" s="249"/>
      <c r="D104" s="233" t="s">
        <v>151</v>
      </c>
      <c r="E104" s="250" t="s">
        <v>19</v>
      </c>
      <c r="F104" s="251" t="s">
        <v>153</v>
      </c>
      <c r="G104" s="249"/>
      <c r="H104" s="252">
        <v>73</v>
      </c>
      <c r="I104" s="253"/>
      <c r="J104" s="249"/>
      <c r="K104" s="249"/>
      <c r="L104" s="254"/>
      <c r="M104" s="255"/>
      <c r="N104" s="256"/>
      <c r="O104" s="256"/>
      <c r="P104" s="256"/>
      <c r="Q104" s="256"/>
      <c r="R104" s="256"/>
      <c r="S104" s="256"/>
      <c r="T104" s="257"/>
      <c r="U104" s="14"/>
      <c r="V104" s="14"/>
      <c r="W104" s="14"/>
      <c r="X104" s="14"/>
      <c r="Y104" s="14"/>
      <c r="Z104" s="14"/>
      <c r="AA104" s="14"/>
      <c r="AB104" s="14"/>
      <c r="AC104" s="14"/>
      <c r="AD104" s="14"/>
      <c r="AE104" s="14"/>
      <c r="AT104" s="258" t="s">
        <v>151</v>
      </c>
      <c r="AU104" s="258" t="s">
        <v>81</v>
      </c>
      <c r="AV104" s="14" t="s">
        <v>145</v>
      </c>
      <c r="AW104" s="14" t="s">
        <v>32</v>
      </c>
      <c r="AX104" s="14" t="s">
        <v>79</v>
      </c>
      <c r="AY104" s="258" t="s">
        <v>138</v>
      </c>
    </row>
    <row r="105" spans="1:65" s="2" customFormat="1" ht="24" customHeight="1">
      <c r="A105" s="39"/>
      <c r="B105" s="40"/>
      <c r="C105" s="220" t="s">
        <v>172</v>
      </c>
      <c r="D105" s="220" t="s">
        <v>140</v>
      </c>
      <c r="E105" s="221" t="s">
        <v>173</v>
      </c>
      <c r="F105" s="222" t="s">
        <v>174</v>
      </c>
      <c r="G105" s="223" t="s">
        <v>163</v>
      </c>
      <c r="H105" s="224">
        <v>115.675</v>
      </c>
      <c r="I105" s="225"/>
      <c r="J105" s="226">
        <f>ROUND(I105*H105,2)</f>
        <v>0</v>
      </c>
      <c r="K105" s="222" t="s">
        <v>144</v>
      </c>
      <c r="L105" s="45"/>
      <c r="M105" s="227" t="s">
        <v>19</v>
      </c>
      <c r="N105" s="228" t="s">
        <v>42</v>
      </c>
      <c r="O105" s="85"/>
      <c r="P105" s="229">
        <f>O105*H105</f>
        <v>0</v>
      </c>
      <c r="Q105" s="229">
        <v>0</v>
      </c>
      <c r="R105" s="229">
        <f>Q105*H105</f>
        <v>0</v>
      </c>
      <c r="S105" s="229">
        <v>0</v>
      </c>
      <c r="T105" s="230">
        <f>S105*H105</f>
        <v>0</v>
      </c>
      <c r="U105" s="39"/>
      <c r="V105" s="39"/>
      <c r="W105" s="39"/>
      <c r="X105" s="39"/>
      <c r="Y105" s="39"/>
      <c r="Z105" s="39"/>
      <c r="AA105" s="39"/>
      <c r="AB105" s="39"/>
      <c r="AC105" s="39"/>
      <c r="AD105" s="39"/>
      <c r="AE105" s="39"/>
      <c r="AR105" s="231" t="s">
        <v>145</v>
      </c>
      <c r="AT105" s="231" t="s">
        <v>140</v>
      </c>
      <c r="AU105" s="231" t="s">
        <v>81</v>
      </c>
      <c r="AY105" s="18" t="s">
        <v>138</v>
      </c>
      <c r="BE105" s="232">
        <f>IF(N105="základní",J105,0)</f>
        <v>0</v>
      </c>
      <c r="BF105" s="232">
        <f>IF(N105="snížená",J105,0)</f>
        <v>0</v>
      </c>
      <c r="BG105" s="232">
        <f>IF(N105="zákl. přenesená",J105,0)</f>
        <v>0</v>
      </c>
      <c r="BH105" s="232">
        <f>IF(N105="sníž. přenesená",J105,0)</f>
        <v>0</v>
      </c>
      <c r="BI105" s="232">
        <f>IF(N105="nulová",J105,0)</f>
        <v>0</v>
      </c>
      <c r="BJ105" s="18" t="s">
        <v>79</v>
      </c>
      <c r="BK105" s="232">
        <f>ROUND(I105*H105,2)</f>
        <v>0</v>
      </c>
      <c r="BL105" s="18" t="s">
        <v>145</v>
      </c>
      <c r="BM105" s="231" t="s">
        <v>175</v>
      </c>
    </row>
    <row r="106" spans="1:47" s="2" customFormat="1" ht="12">
      <c r="A106" s="39"/>
      <c r="B106" s="40"/>
      <c r="C106" s="41"/>
      <c r="D106" s="233" t="s">
        <v>147</v>
      </c>
      <c r="E106" s="41"/>
      <c r="F106" s="234" t="s">
        <v>176</v>
      </c>
      <c r="G106" s="41"/>
      <c r="H106" s="41"/>
      <c r="I106" s="138"/>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147</v>
      </c>
      <c r="AU106" s="18" t="s">
        <v>81</v>
      </c>
    </row>
    <row r="107" spans="1:47" s="2" customFormat="1" ht="12">
      <c r="A107" s="39"/>
      <c r="B107" s="40"/>
      <c r="C107" s="41"/>
      <c r="D107" s="233" t="s">
        <v>149</v>
      </c>
      <c r="E107" s="41"/>
      <c r="F107" s="234" t="s">
        <v>177</v>
      </c>
      <c r="G107" s="41"/>
      <c r="H107" s="41"/>
      <c r="I107" s="138"/>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149</v>
      </c>
      <c r="AU107" s="18" t="s">
        <v>81</v>
      </c>
    </row>
    <row r="108" spans="1:51" s="15" customFormat="1" ht="12">
      <c r="A108" s="15"/>
      <c r="B108" s="259"/>
      <c r="C108" s="260"/>
      <c r="D108" s="233" t="s">
        <v>151</v>
      </c>
      <c r="E108" s="261" t="s">
        <v>19</v>
      </c>
      <c r="F108" s="262" t="s">
        <v>178</v>
      </c>
      <c r="G108" s="260"/>
      <c r="H108" s="261" t="s">
        <v>19</v>
      </c>
      <c r="I108" s="263"/>
      <c r="J108" s="260"/>
      <c r="K108" s="260"/>
      <c r="L108" s="264"/>
      <c r="M108" s="265"/>
      <c r="N108" s="266"/>
      <c r="O108" s="266"/>
      <c r="P108" s="266"/>
      <c r="Q108" s="266"/>
      <c r="R108" s="266"/>
      <c r="S108" s="266"/>
      <c r="T108" s="267"/>
      <c r="U108" s="15"/>
      <c r="V108" s="15"/>
      <c r="W108" s="15"/>
      <c r="X108" s="15"/>
      <c r="Y108" s="15"/>
      <c r="Z108" s="15"/>
      <c r="AA108" s="15"/>
      <c r="AB108" s="15"/>
      <c r="AC108" s="15"/>
      <c r="AD108" s="15"/>
      <c r="AE108" s="15"/>
      <c r="AT108" s="268" t="s">
        <v>151</v>
      </c>
      <c r="AU108" s="268" t="s">
        <v>81</v>
      </c>
      <c r="AV108" s="15" t="s">
        <v>79</v>
      </c>
      <c r="AW108" s="15" t="s">
        <v>32</v>
      </c>
      <c r="AX108" s="15" t="s">
        <v>71</v>
      </c>
      <c r="AY108" s="268" t="s">
        <v>138</v>
      </c>
    </row>
    <row r="109" spans="1:51" s="13" customFormat="1" ht="12">
      <c r="A109" s="13"/>
      <c r="B109" s="237"/>
      <c r="C109" s="238"/>
      <c r="D109" s="233" t="s">
        <v>151</v>
      </c>
      <c r="E109" s="239" t="s">
        <v>109</v>
      </c>
      <c r="F109" s="240" t="s">
        <v>179</v>
      </c>
      <c r="G109" s="238"/>
      <c r="H109" s="241">
        <v>115.675</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151</v>
      </c>
      <c r="AU109" s="247" t="s">
        <v>81</v>
      </c>
      <c r="AV109" s="13" t="s">
        <v>81</v>
      </c>
      <c r="AW109" s="13" t="s">
        <v>32</v>
      </c>
      <c r="AX109" s="13" t="s">
        <v>71</v>
      </c>
      <c r="AY109" s="247" t="s">
        <v>138</v>
      </c>
    </row>
    <row r="110" spans="1:51" s="14" customFormat="1" ht="12">
      <c r="A110" s="14"/>
      <c r="B110" s="248"/>
      <c r="C110" s="249"/>
      <c r="D110" s="233" t="s">
        <v>151</v>
      </c>
      <c r="E110" s="250" t="s">
        <v>19</v>
      </c>
      <c r="F110" s="251" t="s">
        <v>153</v>
      </c>
      <c r="G110" s="249"/>
      <c r="H110" s="252">
        <v>115.675</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151</v>
      </c>
      <c r="AU110" s="258" t="s">
        <v>81</v>
      </c>
      <c r="AV110" s="14" t="s">
        <v>145</v>
      </c>
      <c r="AW110" s="14" t="s">
        <v>32</v>
      </c>
      <c r="AX110" s="14" t="s">
        <v>79</v>
      </c>
      <c r="AY110" s="258" t="s">
        <v>138</v>
      </c>
    </row>
    <row r="111" spans="1:65" s="2" customFormat="1" ht="24" customHeight="1">
      <c r="A111" s="39"/>
      <c r="B111" s="40"/>
      <c r="C111" s="220" t="s">
        <v>180</v>
      </c>
      <c r="D111" s="220" t="s">
        <v>140</v>
      </c>
      <c r="E111" s="221" t="s">
        <v>181</v>
      </c>
      <c r="F111" s="222" t="s">
        <v>182</v>
      </c>
      <c r="G111" s="223" t="s">
        <v>163</v>
      </c>
      <c r="H111" s="224">
        <v>26.97</v>
      </c>
      <c r="I111" s="225"/>
      <c r="J111" s="226">
        <f>ROUND(I111*H111,2)</f>
        <v>0</v>
      </c>
      <c r="K111" s="222" t="s">
        <v>144</v>
      </c>
      <c r="L111" s="45"/>
      <c r="M111" s="227" t="s">
        <v>19</v>
      </c>
      <c r="N111" s="228" t="s">
        <v>42</v>
      </c>
      <c r="O111" s="85"/>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145</v>
      </c>
      <c r="AT111" s="231" t="s">
        <v>140</v>
      </c>
      <c r="AU111" s="231" t="s">
        <v>81</v>
      </c>
      <c r="AY111" s="18" t="s">
        <v>138</v>
      </c>
      <c r="BE111" s="232">
        <f>IF(N111="základní",J111,0)</f>
        <v>0</v>
      </c>
      <c r="BF111" s="232">
        <f>IF(N111="snížená",J111,0)</f>
        <v>0</v>
      </c>
      <c r="BG111" s="232">
        <f>IF(N111="zákl. přenesená",J111,0)</f>
        <v>0</v>
      </c>
      <c r="BH111" s="232">
        <f>IF(N111="sníž. přenesená",J111,0)</f>
        <v>0</v>
      </c>
      <c r="BI111" s="232">
        <f>IF(N111="nulová",J111,0)</f>
        <v>0</v>
      </c>
      <c r="BJ111" s="18" t="s">
        <v>79</v>
      </c>
      <c r="BK111" s="232">
        <f>ROUND(I111*H111,2)</f>
        <v>0</v>
      </c>
      <c r="BL111" s="18" t="s">
        <v>145</v>
      </c>
      <c r="BM111" s="231" t="s">
        <v>183</v>
      </c>
    </row>
    <row r="112" spans="1:47" s="2" customFormat="1" ht="12">
      <c r="A112" s="39"/>
      <c r="B112" s="40"/>
      <c r="C112" s="41"/>
      <c r="D112" s="233" t="s">
        <v>147</v>
      </c>
      <c r="E112" s="41"/>
      <c r="F112" s="234" t="s">
        <v>184</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147</v>
      </c>
      <c r="AU112" s="18" t="s">
        <v>81</v>
      </c>
    </row>
    <row r="113" spans="1:47" s="2" customFormat="1" ht="12">
      <c r="A113" s="39"/>
      <c r="B113" s="40"/>
      <c r="C113" s="41"/>
      <c r="D113" s="233" t="s">
        <v>149</v>
      </c>
      <c r="E113" s="41"/>
      <c r="F113" s="234" t="s">
        <v>185</v>
      </c>
      <c r="G113" s="41"/>
      <c r="H113" s="41"/>
      <c r="I113" s="138"/>
      <c r="J113" s="41"/>
      <c r="K113" s="41"/>
      <c r="L113" s="45"/>
      <c r="M113" s="235"/>
      <c r="N113" s="236"/>
      <c r="O113" s="85"/>
      <c r="P113" s="85"/>
      <c r="Q113" s="85"/>
      <c r="R113" s="85"/>
      <c r="S113" s="85"/>
      <c r="T113" s="86"/>
      <c r="U113" s="39"/>
      <c r="V113" s="39"/>
      <c r="W113" s="39"/>
      <c r="X113" s="39"/>
      <c r="Y113" s="39"/>
      <c r="Z113" s="39"/>
      <c r="AA113" s="39"/>
      <c r="AB113" s="39"/>
      <c r="AC113" s="39"/>
      <c r="AD113" s="39"/>
      <c r="AE113" s="39"/>
      <c r="AT113" s="18" t="s">
        <v>149</v>
      </c>
      <c r="AU113" s="18" t="s">
        <v>81</v>
      </c>
    </row>
    <row r="114" spans="1:51" s="13" customFormat="1" ht="12">
      <c r="A114" s="13"/>
      <c r="B114" s="237"/>
      <c r="C114" s="238"/>
      <c r="D114" s="233" t="s">
        <v>151</v>
      </c>
      <c r="E114" s="239" t="s">
        <v>105</v>
      </c>
      <c r="F114" s="240" t="s">
        <v>186</v>
      </c>
      <c r="G114" s="238"/>
      <c r="H114" s="241">
        <v>26.97</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151</v>
      </c>
      <c r="AU114" s="247" t="s">
        <v>81</v>
      </c>
      <c r="AV114" s="13" t="s">
        <v>81</v>
      </c>
      <c r="AW114" s="13" t="s">
        <v>32</v>
      </c>
      <c r="AX114" s="13" t="s">
        <v>71</v>
      </c>
      <c r="AY114" s="247" t="s">
        <v>138</v>
      </c>
    </row>
    <row r="115" spans="1:51" s="14" customFormat="1" ht="12">
      <c r="A115" s="14"/>
      <c r="B115" s="248"/>
      <c r="C115" s="249"/>
      <c r="D115" s="233" t="s">
        <v>151</v>
      </c>
      <c r="E115" s="250" t="s">
        <v>19</v>
      </c>
      <c r="F115" s="251" t="s">
        <v>153</v>
      </c>
      <c r="G115" s="249"/>
      <c r="H115" s="252">
        <v>26.97</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151</v>
      </c>
      <c r="AU115" s="258" t="s">
        <v>81</v>
      </c>
      <c r="AV115" s="14" t="s">
        <v>145</v>
      </c>
      <c r="AW115" s="14" t="s">
        <v>32</v>
      </c>
      <c r="AX115" s="14" t="s">
        <v>79</v>
      </c>
      <c r="AY115" s="258" t="s">
        <v>138</v>
      </c>
    </row>
    <row r="116" spans="1:65" s="2" customFormat="1" ht="24" customHeight="1">
      <c r="A116" s="39"/>
      <c r="B116" s="40"/>
      <c r="C116" s="220" t="s">
        <v>187</v>
      </c>
      <c r="D116" s="220" t="s">
        <v>140</v>
      </c>
      <c r="E116" s="221" t="s">
        <v>188</v>
      </c>
      <c r="F116" s="222" t="s">
        <v>189</v>
      </c>
      <c r="G116" s="223" t="s">
        <v>163</v>
      </c>
      <c r="H116" s="224">
        <v>3</v>
      </c>
      <c r="I116" s="225"/>
      <c r="J116" s="226">
        <f>ROUND(I116*H116,2)</f>
        <v>0</v>
      </c>
      <c r="K116" s="222" t="s">
        <v>144</v>
      </c>
      <c r="L116" s="45"/>
      <c r="M116" s="227" t="s">
        <v>19</v>
      </c>
      <c r="N116" s="228" t="s">
        <v>42</v>
      </c>
      <c r="O116" s="85"/>
      <c r="P116" s="229">
        <f>O116*H116</f>
        <v>0</v>
      </c>
      <c r="Q116" s="229">
        <v>0</v>
      </c>
      <c r="R116" s="229">
        <f>Q116*H116</f>
        <v>0</v>
      </c>
      <c r="S116" s="229">
        <v>0</v>
      </c>
      <c r="T116" s="230">
        <f>S116*H116</f>
        <v>0</v>
      </c>
      <c r="U116" s="39"/>
      <c r="V116" s="39"/>
      <c r="W116" s="39"/>
      <c r="X116" s="39"/>
      <c r="Y116" s="39"/>
      <c r="Z116" s="39"/>
      <c r="AA116" s="39"/>
      <c r="AB116" s="39"/>
      <c r="AC116" s="39"/>
      <c r="AD116" s="39"/>
      <c r="AE116" s="39"/>
      <c r="AR116" s="231" t="s">
        <v>145</v>
      </c>
      <c r="AT116" s="231" t="s">
        <v>140</v>
      </c>
      <c r="AU116" s="231" t="s">
        <v>81</v>
      </c>
      <c r="AY116" s="18" t="s">
        <v>138</v>
      </c>
      <c r="BE116" s="232">
        <f>IF(N116="základní",J116,0)</f>
        <v>0</v>
      </c>
      <c r="BF116" s="232">
        <f>IF(N116="snížená",J116,0)</f>
        <v>0</v>
      </c>
      <c r="BG116" s="232">
        <f>IF(N116="zákl. přenesená",J116,0)</f>
        <v>0</v>
      </c>
      <c r="BH116" s="232">
        <f>IF(N116="sníž. přenesená",J116,0)</f>
        <v>0</v>
      </c>
      <c r="BI116" s="232">
        <f>IF(N116="nulová",J116,0)</f>
        <v>0</v>
      </c>
      <c r="BJ116" s="18" t="s">
        <v>79</v>
      </c>
      <c r="BK116" s="232">
        <f>ROUND(I116*H116,2)</f>
        <v>0</v>
      </c>
      <c r="BL116" s="18" t="s">
        <v>145</v>
      </c>
      <c r="BM116" s="231" t="s">
        <v>190</v>
      </c>
    </row>
    <row r="117" spans="1:47" s="2" customFormat="1" ht="12">
      <c r="A117" s="39"/>
      <c r="B117" s="40"/>
      <c r="C117" s="41"/>
      <c r="D117" s="233" t="s">
        <v>147</v>
      </c>
      <c r="E117" s="41"/>
      <c r="F117" s="234" t="s">
        <v>191</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147</v>
      </c>
      <c r="AU117" s="18" t="s">
        <v>81</v>
      </c>
    </row>
    <row r="118" spans="1:47" s="2" customFormat="1" ht="12">
      <c r="A118" s="39"/>
      <c r="B118" s="40"/>
      <c r="C118" s="41"/>
      <c r="D118" s="233" t="s">
        <v>149</v>
      </c>
      <c r="E118" s="41"/>
      <c r="F118" s="234" t="s">
        <v>192</v>
      </c>
      <c r="G118" s="41"/>
      <c r="H118" s="41"/>
      <c r="I118" s="138"/>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149</v>
      </c>
      <c r="AU118" s="18" t="s">
        <v>81</v>
      </c>
    </row>
    <row r="119" spans="1:51" s="13" customFormat="1" ht="12">
      <c r="A119" s="13"/>
      <c r="B119" s="237"/>
      <c r="C119" s="238"/>
      <c r="D119" s="233" t="s">
        <v>151</v>
      </c>
      <c r="E119" s="239" t="s">
        <v>19</v>
      </c>
      <c r="F119" s="240" t="s">
        <v>193</v>
      </c>
      <c r="G119" s="238"/>
      <c r="H119" s="241">
        <v>3</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151</v>
      </c>
      <c r="AU119" s="247" t="s">
        <v>81</v>
      </c>
      <c r="AV119" s="13" t="s">
        <v>81</v>
      </c>
      <c r="AW119" s="13" t="s">
        <v>32</v>
      </c>
      <c r="AX119" s="13" t="s">
        <v>71</v>
      </c>
      <c r="AY119" s="247" t="s">
        <v>138</v>
      </c>
    </row>
    <row r="120" spans="1:51" s="14" customFormat="1" ht="12">
      <c r="A120" s="14"/>
      <c r="B120" s="248"/>
      <c r="C120" s="249"/>
      <c r="D120" s="233" t="s">
        <v>151</v>
      </c>
      <c r="E120" s="250" t="s">
        <v>19</v>
      </c>
      <c r="F120" s="251" t="s">
        <v>153</v>
      </c>
      <c r="G120" s="249"/>
      <c r="H120" s="252">
        <v>3</v>
      </c>
      <c r="I120" s="253"/>
      <c r="J120" s="249"/>
      <c r="K120" s="249"/>
      <c r="L120" s="254"/>
      <c r="M120" s="255"/>
      <c r="N120" s="256"/>
      <c r="O120" s="256"/>
      <c r="P120" s="256"/>
      <c r="Q120" s="256"/>
      <c r="R120" s="256"/>
      <c r="S120" s="256"/>
      <c r="T120" s="257"/>
      <c r="U120" s="14"/>
      <c r="V120" s="14"/>
      <c r="W120" s="14"/>
      <c r="X120" s="14"/>
      <c r="Y120" s="14"/>
      <c r="Z120" s="14"/>
      <c r="AA120" s="14"/>
      <c r="AB120" s="14"/>
      <c r="AC120" s="14"/>
      <c r="AD120" s="14"/>
      <c r="AE120" s="14"/>
      <c r="AT120" s="258" t="s">
        <v>151</v>
      </c>
      <c r="AU120" s="258" t="s">
        <v>81</v>
      </c>
      <c r="AV120" s="14" t="s">
        <v>145</v>
      </c>
      <c r="AW120" s="14" t="s">
        <v>32</v>
      </c>
      <c r="AX120" s="14" t="s">
        <v>79</v>
      </c>
      <c r="AY120" s="258" t="s">
        <v>138</v>
      </c>
    </row>
    <row r="121" spans="1:65" s="2" customFormat="1" ht="16.5" customHeight="1">
      <c r="A121" s="39"/>
      <c r="B121" s="40"/>
      <c r="C121" s="220" t="s">
        <v>194</v>
      </c>
      <c r="D121" s="220" t="s">
        <v>140</v>
      </c>
      <c r="E121" s="221" t="s">
        <v>195</v>
      </c>
      <c r="F121" s="222" t="s">
        <v>196</v>
      </c>
      <c r="G121" s="223" t="s">
        <v>197</v>
      </c>
      <c r="H121" s="224">
        <v>5</v>
      </c>
      <c r="I121" s="225"/>
      <c r="J121" s="226">
        <f>ROUND(I121*H121,2)</f>
        <v>0</v>
      </c>
      <c r="K121" s="222" t="s">
        <v>144</v>
      </c>
      <c r="L121" s="45"/>
      <c r="M121" s="227" t="s">
        <v>19</v>
      </c>
      <c r="N121" s="228" t="s">
        <v>42</v>
      </c>
      <c r="O121" s="85"/>
      <c r="P121" s="229">
        <f>O121*H121</f>
        <v>0</v>
      </c>
      <c r="Q121" s="229">
        <v>0.0002</v>
      </c>
      <c r="R121" s="229">
        <f>Q121*H121</f>
        <v>0.001</v>
      </c>
      <c r="S121" s="229">
        <v>0</v>
      </c>
      <c r="T121" s="230">
        <f>S121*H121</f>
        <v>0</v>
      </c>
      <c r="U121" s="39"/>
      <c r="V121" s="39"/>
      <c r="W121" s="39"/>
      <c r="X121" s="39"/>
      <c r="Y121" s="39"/>
      <c r="Z121" s="39"/>
      <c r="AA121" s="39"/>
      <c r="AB121" s="39"/>
      <c r="AC121" s="39"/>
      <c r="AD121" s="39"/>
      <c r="AE121" s="39"/>
      <c r="AR121" s="231" t="s">
        <v>145</v>
      </c>
      <c r="AT121" s="231" t="s">
        <v>140</v>
      </c>
      <c r="AU121" s="231" t="s">
        <v>81</v>
      </c>
      <c r="AY121" s="18" t="s">
        <v>138</v>
      </c>
      <c r="BE121" s="232">
        <f>IF(N121="základní",J121,0)</f>
        <v>0</v>
      </c>
      <c r="BF121" s="232">
        <f>IF(N121="snížená",J121,0)</f>
        <v>0</v>
      </c>
      <c r="BG121" s="232">
        <f>IF(N121="zákl. přenesená",J121,0)</f>
        <v>0</v>
      </c>
      <c r="BH121" s="232">
        <f>IF(N121="sníž. přenesená",J121,0)</f>
        <v>0</v>
      </c>
      <c r="BI121" s="232">
        <f>IF(N121="nulová",J121,0)</f>
        <v>0</v>
      </c>
      <c r="BJ121" s="18" t="s">
        <v>79</v>
      </c>
      <c r="BK121" s="232">
        <f>ROUND(I121*H121,2)</f>
        <v>0</v>
      </c>
      <c r="BL121" s="18" t="s">
        <v>145</v>
      </c>
      <c r="BM121" s="231" t="s">
        <v>198</v>
      </c>
    </row>
    <row r="122" spans="1:47" s="2" customFormat="1" ht="12">
      <c r="A122" s="39"/>
      <c r="B122" s="40"/>
      <c r="C122" s="41"/>
      <c r="D122" s="233" t="s">
        <v>147</v>
      </c>
      <c r="E122" s="41"/>
      <c r="F122" s="234" t="s">
        <v>199</v>
      </c>
      <c r="G122" s="41"/>
      <c r="H122" s="41"/>
      <c r="I122" s="138"/>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147</v>
      </c>
      <c r="AU122" s="18" t="s">
        <v>81</v>
      </c>
    </row>
    <row r="123" spans="1:47" s="2" customFormat="1" ht="12">
      <c r="A123" s="39"/>
      <c r="B123" s="40"/>
      <c r="C123" s="41"/>
      <c r="D123" s="233" t="s">
        <v>149</v>
      </c>
      <c r="E123" s="41"/>
      <c r="F123" s="234" t="s">
        <v>200</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149</v>
      </c>
      <c r="AU123" s="18" t="s">
        <v>81</v>
      </c>
    </row>
    <row r="124" spans="1:51" s="13" customFormat="1" ht="12">
      <c r="A124" s="13"/>
      <c r="B124" s="237"/>
      <c r="C124" s="238"/>
      <c r="D124" s="233" t="s">
        <v>151</v>
      </c>
      <c r="E124" s="239" t="s">
        <v>19</v>
      </c>
      <c r="F124" s="240" t="s">
        <v>201</v>
      </c>
      <c r="G124" s="238"/>
      <c r="H124" s="241">
        <v>5</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151</v>
      </c>
      <c r="AU124" s="247" t="s">
        <v>81</v>
      </c>
      <c r="AV124" s="13" t="s">
        <v>81</v>
      </c>
      <c r="AW124" s="13" t="s">
        <v>32</v>
      </c>
      <c r="AX124" s="13" t="s">
        <v>71</v>
      </c>
      <c r="AY124" s="247" t="s">
        <v>138</v>
      </c>
    </row>
    <row r="125" spans="1:51" s="14" customFormat="1" ht="12">
      <c r="A125" s="14"/>
      <c r="B125" s="248"/>
      <c r="C125" s="249"/>
      <c r="D125" s="233" t="s">
        <v>151</v>
      </c>
      <c r="E125" s="250" t="s">
        <v>19</v>
      </c>
      <c r="F125" s="251" t="s">
        <v>153</v>
      </c>
      <c r="G125" s="249"/>
      <c r="H125" s="252">
        <v>5</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151</v>
      </c>
      <c r="AU125" s="258" t="s">
        <v>81</v>
      </c>
      <c r="AV125" s="14" t="s">
        <v>145</v>
      </c>
      <c r="AW125" s="14" t="s">
        <v>32</v>
      </c>
      <c r="AX125" s="14" t="s">
        <v>79</v>
      </c>
      <c r="AY125" s="258" t="s">
        <v>138</v>
      </c>
    </row>
    <row r="126" spans="1:65" s="2" customFormat="1" ht="24" customHeight="1">
      <c r="A126" s="39"/>
      <c r="B126" s="40"/>
      <c r="C126" s="220" t="s">
        <v>202</v>
      </c>
      <c r="D126" s="220" t="s">
        <v>140</v>
      </c>
      <c r="E126" s="221" t="s">
        <v>203</v>
      </c>
      <c r="F126" s="222" t="s">
        <v>204</v>
      </c>
      <c r="G126" s="223" t="s">
        <v>143</v>
      </c>
      <c r="H126" s="224">
        <v>756</v>
      </c>
      <c r="I126" s="225"/>
      <c r="J126" s="226">
        <f>ROUND(I126*H126,2)</f>
        <v>0</v>
      </c>
      <c r="K126" s="222" t="s">
        <v>144</v>
      </c>
      <c r="L126" s="45"/>
      <c r="M126" s="227" t="s">
        <v>19</v>
      </c>
      <c r="N126" s="228" t="s">
        <v>42</v>
      </c>
      <c r="O126" s="85"/>
      <c r="P126" s="229">
        <f>O126*H126</f>
        <v>0</v>
      </c>
      <c r="Q126" s="229">
        <v>0.00015</v>
      </c>
      <c r="R126" s="229">
        <f>Q126*H126</f>
        <v>0.11339999999999999</v>
      </c>
      <c r="S126" s="229">
        <v>0</v>
      </c>
      <c r="T126" s="230">
        <f>S126*H126</f>
        <v>0</v>
      </c>
      <c r="U126" s="39"/>
      <c r="V126" s="39"/>
      <c r="W126" s="39"/>
      <c r="X126" s="39"/>
      <c r="Y126" s="39"/>
      <c r="Z126" s="39"/>
      <c r="AA126" s="39"/>
      <c r="AB126" s="39"/>
      <c r="AC126" s="39"/>
      <c r="AD126" s="39"/>
      <c r="AE126" s="39"/>
      <c r="AR126" s="231" t="s">
        <v>145</v>
      </c>
      <c r="AT126" s="231" t="s">
        <v>140</v>
      </c>
      <c r="AU126" s="231" t="s">
        <v>81</v>
      </c>
      <c r="AY126" s="18" t="s">
        <v>138</v>
      </c>
      <c r="BE126" s="232">
        <f>IF(N126="základní",J126,0)</f>
        <v>0</v>
      </c>
      <c r="BF126" s="232">
        <f>IF(N126="snížená",J126,0)</f>
        <v>0</v>
      </c>
      <c r="BG126" s="232">
        <f>IF(N126="zákl. přenesená",J126,0)</f>
        <v>0</v>
      </c>
      <c r="BH126" s="232">
        <f>IF(N126="sníž. přenesená",J126,0)</f>
        <v>0</v>
      </c>
      <c r="BI126" s="232">
        <f>IF(N126="nulová",J126,0)</f>
        <v>0</v>
      </c>
      <c r="BJ126" s="18" t="s">
        <v>79</v>
      </c>
      <c r="BK126" s="232">
        <f>ROUND(I126*H126,2)</f>
        <v>0</v>
      </c>
      <c r="BL126" s="18" t="s">
        <v>145</v>
      </c>
      <c r="BM126" s="231" t="s">
        <v>205</v>
      </c>
    </row>
    <row r="127" spans="1:47" s="2" customFormat="1" ht="12">
      <c r="A127" s="39"/>
      <c r="B127" s="40"/>
      <c r="C127" s="41"/>
      <c r="D127" s="233" t="s">
        <v>147</v>
      </c>
      <c r="E127" s="41"/>
      <c r="F127" s="234" t="s">
        <v>206</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147</v>
      </c>
      <c r="AU127" s="18" t="s">
        <v>81</v>
      </c>
    </row>
    <row r="128" spans="1:51" s="13" customFormat="1" ht="12">
      <c r="A128" s="13"/>
      <c r="B128" s="237"/>
      <c r="C128" s="238"/>
      <c r="D128" s="233" t="s">
        <v>151</v>
      </c>
      <c r="E128" s="239" t="s">
        <v>19</v>
      </c>
      <c r="F128" s="240" t="s">
        <v>207</v>
      </c>
      <c r="G128" s="238"/>
      <c r="H128" s="241">
        <v>756</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151</v>
      </c>
      <c r="AU128" s="247" t="s">
        <v>81</v>
      </c>
      <c r="AV128" s="13" t="s">
        <v>81</v>
      </c>
      <c r="AW128" s="13" t="s">
        <v>32</v>
      </c>
      <c r="AX128" s="13" t="s">
        <v>71</v>
      </c>
      <c r="AY128" s="247" t="s">
        <v>138</v>
      </c>
    </row>
    <row r="129" spans="1:51" s="14" customFormat="1" ht="12">
      <c r="A129" s="14"/>
      <c r="B129" s="248"/>
      <c r="C129" s="249"/>
      <c r="D129" s="233" t="s">
        <v>151</v>
      </c>
      <c r="E129" s="250" t="s">
        <v>19</v>
      </c>
      <c r="F129" s="251" t="s">
        <v>153</v>
      </c>
      <c r="G129" s="249"/>
      <c r="H129" s="252">
        <v>756</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151</v>
      </c>
      <c r="AU129" s="258" t="s">
        <v>81</v>
      </c>
      <c r="AV129" s="14" t="s">
        <v>145</v>
      </c>
      <c r="AW129" s="14" t="s">
        <v>32</v>
      </c>
      <c r="AX129" s="14" t="s">
        <v>79</v>
      </c>
      <c r="AY129" s="258" t="s">
        <v>138</v>
      </c>
    </row>
    <row r="130" spans="1:65" s="2" customFormat="1" ht="16.5" customHeight="1">
      <c r="A130" s="39"/>
      <c r="B130" s="40"/>
      <c r="C130" s="269" t="s">
        <v>208</v>
      </c>
      <c r="D130" s="269" t="s">
        <v>209</v>
      </c>
      <c r="E130" s="270" t="s">
        <v>210</v>
      </c>
      <c r="F130" s="271" t="s">
        <v>211</v>
      </c>
      <c r="G130" s="272" t="s">
        <v>212</v>
      </c>
      <c r="H130" s="273">
        <v>97.279</v>
      </c>
      <c r="I130" s="274"/>
      <c r="J130" s="275">
        <f>ROUND(I130*H130,2)</f>
        <v>0</v>
      </c>
      <c r="K130" s="271" t="s">
        <v>19</v>
      </c>
      <c r="L130" s="276"/>
      <c r="M130" s="277" t="s">
        <v>19</v>
      </c>
      <c r="N130" s="278" t="s">
        <v>42</v>
      </c>
      <c r="O130" s="85"/>
      <c r="P130" s="229">
        <f>O130*H130</f>
        <v>0</v>
      </c>
      <c r="Q130" s="229">
        <v>1</v>
      </c>
      <c r="R130" s="229">
        <f>Q130*H130</f>
        <v>97.279</v>
      </c>
      <c r="S130" s="229">
        <v>0</v>
      </c>
      <c r="T130" s="230">
        <f>S130*H130</f>
        <v>0</v>
      </c>
      <c r="U130" s="39"/>
      <c r="V130" s="39"/>
      <c r="W130" s="39"/>
      <c r="X130" s="39"/>
      <c r="Y130" s="39"/>
      <c r="Z130" s="39"/>
      <c r="AA130" s="39"/>
      <c r="AB130" s="39"/>
      <c r="AC130" s="39"/>
      <c r="AD130" s="39"/>
      <c r="AE130" s="39"/>
      <c r="AR130" s="231" t="s">
        <v>194</v>
      </c>
      <c r="AT130" s="231" t="s">
        <v>209</v>
      </c>
      <c r="AU130" s="231" t="s">
        <v>81</v>
      </c>
      <c r="AY130" s="18" t="s">
        <v>138</v>
      </c>
      <c r="BE130" s="232">
        <f>IF(N130="základní",J130,0)</f>
        <v>0</v>
      </c>
      <c r="BF130" s="232">
        <f>IF(N130="snížená",J130,0)</f>
        <v>0</v>
      </c>
      <c r="BG130" s="232">
        <f>IF(N130="zákl. přenesená",J130,0)</f>
        <v>0</v>
      </c>
      <c r="BH130" s="232">
        <f>IF(N130="sníž. přenesená",J130,0)</f>
        <v>0</v>
      </c>
      <c r="BI130" s="232">
        <f>IF(N130="nulová",J130,0)</f>
        <v>0</v>
      </c>
      <c r="BJ130" s="18" t="s">
        <v>79</v>
      </c>
      <c r="BK130" s="232">
        <f>ROUND(I130*H130,2)</f>
        <v>0</v>
      </c>
      <c r="BL130" s="18" t="s">
        <v>145</v>
      </c>
      <c r="BM130" s="231" t="s">
        <v>213</v>
      </c>
    </row>
    <row r="131" spans="1:47" s="2" customFormat="1" ht="12">
      <c r="A131" s="39"/>
      <c r="B131" s="40"/>
      <c r="C131" s="41"/>
      <c r="D131" s="233" t="s">
        <v>149</v>
      </c>
      <c r="E131" s="41"/>
      <c r="F131" s="234" t="s">
        <v>214</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149</v>
      </c>
      <c r="AU131" s="18" t="s">
        <v>81</v>
      </c>
    </row>
    <row r="132" spans="1:51" s="13" customFormat="1" ht="12">
      <c r="A132" s="13"/>
      <c r="B132" s="237"/>
      <c r="C132" s="238"/>
      <c r="D132" s="233" t="s">
        <v>151</v>
      </c>
      <c r="E132" s="239" t="s">
        <v>19</v>
      </c>
      <c r="F132" s="240" t="s">
        <v>215</v>
      </c>
      <c r="G132" s="238"/>
      <c r="H132" s="241">
        <v>97.279</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151</v>
      </c>
      <c r="AU132" s="247" t="s">
        <v>81</v>
      </c>
      <c r="AV132" s="13" t="s">
        <v>81</v>
      </c>
      <c r="AW132" s="13" t="s">
        <v>32</v>
      </c>
      <c r="AX132" s="13" t="s">
        <v>71</v>
      </c>
      <c r="AY132" s="247" t="s">
        <v>138</v>
      </c>
    </row>
    <row r="133" spans="1:51" s="14" customFormat="1" ht="12">
      <c r="A133" s="14"/>
      <c r="B133" s="248"/>
      <c r="C133" s="249"/>
      <c r="D133" s="233" t="s">
        <v>151</v>
      </c>
      <c r="E133" s="250" t="s">
        <v>19</v>
      </c>
      <c r="F133" s="251" t="s">
        <v>153</v>
      </c>
      <c r="G133" s="249"/>
      <c r="H133" s="252">
        <v>97.279</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151</v>
      </c>
      <c r="AU133" s="258" t="s">
        <v>81</v>
      </c>
      <c r="AV133" s="14" t="s">
        <v>145</v>
      </c>
      <c r="AW133" s="14" t="s">
        <v>32</v>
      </c>
      <c r="AX133" s="14" t="s">
        <v>79</v>
      </c>
      <c r="AY133" s="258" t="s">
        <v>138</v>
      </c>
    </row>
    <row r="134" spans="1:65" s="2" customFormat="1" ht="24" customHeight="1">
      <c r="A134" s="39"/>
      <c r="B134" s="40"/>
      <c r="C134" s="220" t="s">
        <v>216</v>
      </c>
      <c r="D134" s="220" t="s">
        <v>140</v>
      </c>
      <c r="E134" s="221" t="s">
        <v>217</v>
      </c>
      <c r="F134" s="222" t="s">
        <v>218</v>
      </c>
      <c r="G134" s="223" t="s">
        <v>143</v>
      </c>
      <c r="H134" s="224">
        <v>378</v>
      </c>
      <c r="I134" s="225"/>
      <c r="J134" s="226">
        <f>ROUND(I134*H134,2)</f>
        <v>0</v>
      </c>
      <c r="K134" s="222" t="s">
        <v>144</v>
      </c>
      <c r="L134" s="45"/>
      <c r="M134" s="227" t="s">
        <v>19</v>
      </c>
      <c r="N134" s="228" t="s">
        <v>42</v>
      </c>
      <c r="O134" s="85"/>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145</v>
      </c>
      <c r="AT134" s="231" t="s">
        <v>140</v>
      </c>
      <c r="AU134" s="231" t="s">
        <v>81</v>
      </c>
      <c r="AY134" s="18" t="s">
        <v>138</v>
      </c>
      <c r="BE134" s="232">
        <f>IF(N134="základní",J134,0)</f>
        <v>0</v>
      </c>
      <c r="BF134" s="232">
        <f>IF(N134="snížená",J134,0)</f>
        <v>0</v>
      </c>
      <c r="BG134" s="232">
        <f>IF(N134="zákl. přenesená",J134,0)</f>
        <v>0</v>
      </c>
      <c r="BH134" s="232">
        <f>IF(N134="sníž. přenesená",J134,0)</f>
        <v>0</v>
      </c>
      <c r="BI134" s="232">
        <f>IF(N134="nulová",J134,0)</f>
        <v>0</v>
      </c>
      <c r="BJ134" s="18" t="s">
        <v>79</v>
      </c>
      <c r="BK134" s="232">
        <f>ROUND(I134*H134,2)</f>
        <v>0</v>
      </c>
      <c r="BL134" s="18" t="s">
        <v>145</v>
      </c>
      <c r="BM134" s="231" t="s">
        <v>219</v>
      </c>
    </row>
    <row r="135" spans="1:47" s="2" customFormat="1" ht="12">
      <c r="A135" s="39"/>
      <c r="B135" s="40"/>
      <c r="C135" s="41"/>
      <c r="D135" s="233" t="s">
        <v>147</v>
      </c>
      <c r="E135" s="41"/>
      <c r="F135" s="234" t="s">
        <v>206</v>
      </c>
      <c r="G135" s="41"/>
      <c r="H135" s="41"/>
      <c r="I135" s="138"/>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147</v>
      </c>
      <c r="AU135" s="18" t="s">
        <v>81</v>
      </c>
    </row>
    <row r="136" spans="1:47" s="2" customFormat="1" ht="12">
      <c r="A136" s="39"/>
      <c r="B136" s="40"/>
      <c r="C136" s="41"/>
      <c r="D136" s="233" t="s">
        <v>149</v>
      </c>
      <c r="E136" s="41"/>
      <c r="F136" s="234" t="s">
        <v>220</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149</v>
      </c>
      <c r="AU136" s="18" t="s">
        <v>81</v>
      </c>
    </row>
    <row r="137" spans="1:51" s="13" customFormat="1" ht="12">
      <c r="A137" s="13"/>
      <c r="B137" s="237"/>
      <c r="C137" s="238"/>
      <c r="D137" s="233" t="s">
        <v>151</v>
      </c>
      <c r="E137" s="239" t="s">
        <v>91</v>
      </c>
      <c r="F137" s="240" t="s">
        <v>221</v>
      </c>
      <c r="G137" s="238"/>
      <c r="H137" s="241">
        <v>378</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151</v>
      </c>
      <c r="AU137" s="247" t="s">
        <v>81</v>
      </c>
      <c r="AV137" s="13" t="s">
        <v>81</v>
      </c>
      <c r="AW137" s="13" t="s">
        <v>32</v>
      </c>
      <c r="AX137" s="13" t="s">
        <v>71</v>
      </c>
      <c r="AY137" s="247" t="s">
        <v>138</v>
      </c>
    </row>
    <row r="138" spans="1:51" s="14" customFormat="1" ht="12">
      <c r="A138" s="14"/>
      <c r="B138" s="248"/>
      <c r="C138" s="249"/>
      <c r="D138" s="233" t="s">
        <v>151</v>
      </c>
      <c r="E138" s="250" t="s">
        <v>19</v>
      </c>
      <c r="F138" s="251" t="s">
        <v>153</v>
      </c>
      <c r="G138" s="249"/>
      <c r="H138" s="252">
        <v>378</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151</v>
      </c>
      <c r="AU138" s="258" t="s">
        <v>81</v>
      </c>
      <c r="AV138" s="14" t="s">
        <v>145</v>
      </c>
      <c r="AW138" s="14" t="s">
        <v>32</v>
      </c>
      <c r="AX138" s="14" t="s">
        <v>79</v>
      </c>
      <c r="AY138" s="258" t="s">
        <v>138</v>
      </c>
    </row>
    <row r="139" spans="1:65" s="2" customFormat="1" ht="24" customHeight="1">
      <c r="A139" s="39"/>
      <c r="B139" s="40"/>
      <c r="C139" s="220" t="s">
        <v>222</v>
      </c>
      <c r="D139" s="220" t="s">
        <v>140</v>
      </c>
      <c r="E139" s="221" t="s">
        <v>223</v>
      </c>
      <c r="F139" s="222" t="s">
        <v>224</v>
      </c>
      <c r="G139" s="223" t="s">
        <v>143</v>
      </c>
      <c r="H139" s="224">
        <v>370.5</v>
      </c>
      <c r="I139" s="225"/>
      <c r="J139" s="226">
        <f>ROUND(I139*H139,2)</f>
        <v>0</v>
      </c>
      <c r="K139" s="222" t="s">
        <v>144</v>
      </c>
      <c r="L139" s="45"/>
      <c r="M139" s="227" t="s">
        <v>19</v>
      </c>
      <c r="N139" s="228" t="s">
        <v>42</v>
      </c>
      <c r="O139" s="85"/>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145</v>
      </c>
      <c r="AT139" s="231" t="s">
        <v>140</v>
      </c>
      <c r="AU139" s="231" t="s">
        <v>81</v>
      </c>
      <c r="AY139" s="18" t="s">
        <v>138</v>
      </c>
      <c r="BE139" s="232">
        <f>IF(N139="základní",J139,0)</f>
        <v>0</v>
      </c>
      <c r="BF139" s="232">
        <f>IF(N139="snížená",J139,0)</f>
        <v>0</v>
      </c>
      <c r="BG139" s="232">
        <f>IF(N139="zákl. přenesená",J139,0)</f>
        <v>0</v>
      </c>
      <c r="BH139" s="232">
        <f>IF(N139="sníž. přenesená",J139,0)</f>
        <v>0</v>
      </c>
      <c r="BI139" s="232">
        <f>IF(N139="nulová",J139,0)</f>
        <v>0</v>
      </c>
      <c r="BJ139" s="18" t="s">
        <v>79</v>
      </c>
      <c r="BK139" s="232">
        <f>ROUND(I139*H139,2)</f>
        <v>0</v>
      </c>
      <c r="BL139" s="18" t="s">
        <v>145</v>
      </c>
      <c r="BM139" s="231" t="s">
        <v>225</v>
      </c>
    </row>
    <row r="140" spans="1:47" s="2" customFormat="1" ht="12">
      <c r="A140" s="39"/>
      <c r="B140" s="40"/>
      <c r="C140" s="41"/>
      <c r="D140" s="233" t="s">
        <v>147</v>
      </c>
      <c r="E140" s="41"/>
      <c r="F140" s="234" t="s">
        <v>226</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147</v>
      </c>
      <c r="AU140" s="18" t="s">
        <v>81</v>
      </c>
    </row>
    <row r="141" spans="1:47" s="2" customFormat="1" ht="12">
      <c r="A141" s="39"/>
      <c r="B141" s="40"/>
      <c r="C141" s="41"/>
      <c r="D141" s="233" t="s">
        <v>149</v>
      </c>
      <c r="E141" s="41"/>
      <c r="F141" s="234" t="s">
        <v>227</v>
      </c>
      <c r="G141" s="41"/>
      <c r="H141" s="41"/>
      <c r="I141" s="138"/>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149</v>
      </c>
      <c r="AU141" s="18" t="s">
        <v>81</v>
      </c>
    </row>
    <row r="142" spans="1:51" s="13" customFormat="1" ht="12">
      <c r="A142" s="13"/>
      <c r="B142" s="237"/>
      <c r="C142" s="238"/>
      <c r="D142" s="233" t="s">
        <v>151</v>
      </c>
      <c r="E142" s="239" t="s">
        <v>19</v>
      </c>
      <c r="F142" s="240" t="s">
        <v>228</v>
      </c>
      <c r="G142" s="238"/>
      <c r="H142" s="241">
        <v>370.5</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151</v>
      </c>
      <c r="AU142" s="247" t="s">
        <v>81</v>
      </c>
      <c r="AV142" s="13" t="s">
        <v>81</v>
      </c>
      <c r="AW142" s="13" t="s">
        <v>32</v>
      </c>
      <c r="AX142" s="13" t="s">
        <v>71</v>
      </c>
      <c r="AY142" s="247" t="s">
        <v>138</v>
      </c>
    </row>
    <row r="143" spans="1:51" s="14" customFormat="1" ht="12">
      <c r="A143" s="14"/>
      <c r="B143" s="248"/>
      <c r="C143" s="249"/>
      <c r="D143" s="233" t="s">
        <v>151</v>
      </c>
      <c r="E143" s="250" t="s">
        <v>19</v>
      </c>
      <c r="F143" s="251" t="s">
        <v>153</v>
      </c>
      <c r="G143" s="249"/>
      <c r="H143" s="252">
        <v>370.5</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151</v>
      </c>
      <c r="AU143" s="258" t="s">
        <v>81</v>
      </c>
      <c r="AV143" s="14" t="s">
        <v>145</v>
      </c>
      <c r="AW143" s="14" t="s">
        <v>32</v>
      </c>
      <c r="AX143" s="14" t="s">
        <v>79</v>
      </c>
      <c r="AY143" s="258" t="s">
        <v>138</v>
      </c>
    </row>
    <row r="144" spans="1:65" s="2" customFormat="1" ht="24" customHeight="1">
      <c r="A144" s="39"/>
      <c r="B144" s="40"/>
      <c r="C144" s="220" t="s">
        <v>229</v>
      </c>
      <c r="D144" s="220" t="s">
        <v>140</v>
      </c>
      <c r="E144" s="221" t="s">
        <v>230</v>
      </c>
      <c r="F144" s="222" t="s">
        <v>231</v>
      </c>
      <c r="G144" s="223" t="s">
        <v>163</v>
      </c>
      <c r="H144" s="224">
        <v>158.89</v>
      </c>
      <c r="I144" s="225"/>
      <c r="J144" s="226">
        <f>ROUND(I144*H144,2)</f>
        <v>0</v>
      </c>
      <c r="K144" s="222" t="s">
        <v>144</v>
      </c>
      <c r="L144" s="45"/>
      <c r="M144" s="227" t="s">
        <v>19</v>
      </c>
      <c r="N144" s="228" t="s">
        <v>42</v>
      </c>
      <c r="O144" s="85"/>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145</v>
      </c>
      <c r="AT144" s="231" t="s">
        <v>140</v>
      </c>
      <c r="AU144" s="231" t="s">
        <v>81</v>
      </c>
      <c r="AY144" s="18" t="s">
        <v>138</v>
      </c>
      <c r="BE144" s="232">
        <f>IF(N144="základní",J144,0)</f>
        <v>0</v>
      </c>
      <c r="BF144" s="232">
        <f>IF(N144="snížená",J144,0)</f>
        <v>0</v>
      </c>
      <c r="BG144" s="232">
        <f>IF(N144="zákl. přenesená",J144,0)</f>
        <v>0</v>
      </c>
      <c r="BH144" s="232">
        <f>IF(N144="sníž. přenesená",J144,0)</f>
        <v>0</v>
      </c>
      <c r="BI144" s="232">
        <f>IF(N144="nulová",J144,0)</f>
        <v>0</v>
      </c>
      <c r="BJ144" s="18" t="s">
        <v>79</v>
      </c>
      <c r="BK144" s="232">
        <f>ROUND(I144*H144,2)</f>
        <v>0</v>
      </c>
      <c r="BL144" s="18" t="s">
        <v>145</v>
      </c>
      <c r="BM144" s="231" t="s">
        <v>232</v>
      </c>
    </row>
    <row r="145" spans="1:47" s="2" customFormat="1" ht="12">
      <c r="A145" s="39"/>
      <c r="B145" s="40"/>
      <c r="C145" s="41"/>
      <c r="D145" s="233" t="s">
        <v>147</v>
      </c>
      <c r="E145" s="41"/>
      <c r="F145" s="234" t="s">
        <v>233</v>
      </c>
      <c r="G145" s="41"/>
      <c r="H145" s="41"/>
      <c r="I145" s="138"/>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147</v>
      </c>
      <c r="AU145" s="18" t="s">
        <v>81</v>
      </c>
    </row>
    <row r="146" spans="1:47" s="2" customFormat="1" ht="12">
      <c r="A146" s="39"/>
      <c r="B146" s="40"/>
      <c r="C146" s="41"/>
      <c r="D146" s="233" t="s">
        <v>149</v>
      </c>
      <c r="E146" s="41"/>
      <c r="F146" s="234" t="s">
        <v>234</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149</v>
      </c>
      <c r="AU146" s="18" t="s">
        <v>81</v>
      </c>
    </row>
    <row r="147" spans="1:51" s="13" customFormat="1" ht="12">
      <c r="A147" s="13"/>
      <c r="B147" s="237"/>
      <c r="C147" s="238"/>
      <c r="D147" s="233" t="s">
        <v>151</v>
      </c>
      <c r="E147" s="239" t="s">
        <v>19</v>
      </c>
      <c r="F147" s="240" t="s">
        <v>235</v>
      </c>
      <c r="G147" s="238"/>
      <c r="H147" s="241">
        <v>158.89</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151</v>
      </c>
      <c r="AU147" s="247" t="s">
        <v>81</v>
      </c>
      <c r="AV147" s="13" t="s">
        <v>81</v>
      </c>
      <c r="AW147" s="13" t="s">
        <v>32</v>
      </c>
      <c r="AX147" s="13" t="s">
        <v>71</v>
      </c>
      <c r="AY147" s="247" t="s">
        <v>138</v>
      </c>
    </row>
    <row r="148" spans="1:51" s="14" customFormat="1" ht="12">
      <c r="A148" s="14"/>
      <c r="B148" s="248"/>
      <c r="C148" s="249"/>
      <c r="D148" s="233" t="s">
        <v>151</v>
      </c>
      <c r="E148" s="250" t="s">
        <v>19</v>
      </c>
      <c r="F148" s="251" t="s">
        <v>153</v>
      </c>
      <c r="G148" s="249"/>
      <c r="H148" s="252">
        <v>158.89</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151</v>
      </c>
      <c r="AU148" s="258" t="s">
        <v>81</v>
      </c>
      <c r="AV148" s="14" t="s">
        <v>145</v>
      </c>
      <c r="AW148" s="14" t="s">
        <v>32</v>
      </c>
      <c r="AX148" s="14" t="s">
        <v>79</v>
      </c>
      <c r="AY148" s="258" t="s">
        <v>138</v>
      </c>
    </row>
    <row r="149" spans="1:65" s="2" customFormat="1" ht="24" customHeight="1">
      <c r="A149" s="39"/>
      <c r="B149" s="40"/>
      <c r="C149" s="220" t="s">
        <v>236</v>
      </c>
      <c r="D149" s="220" t="s">
        <v>140</v>
      </c>
      <c r="E149" s="221" t="s">
        <v>237</v>
      </c>
      <c r="F149" s="222" t="s">
        <v>238</v>
      </c>
      <c r="G149" s="223" t="s">
        <v>163</v>
      </c>
      <c r="H149" s="224">
        <v>149</v>
      </c>
      <c r="I149" s="225"/>
      <c r="J149" s="226">
        <f>ROUND(I149*H149,2)</f>
        <v>0</v>
      </c>
      <c r="K149" s="222" t="s">
        <v>144</v>
      </c>
      <c r="L149" s="45"/>
      <c r="M149" s="227" t="s">
        <v>19</v>
      </c>
      <c r="N149" s="228" t="s">
        <v>42</v>
      </c>
      <c r="O149" s="85"/>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145</v>
      </c>
      <c r="AT149" s="231" t="s">
        <v>140</v>
      </c>
      <c r="AU149" s="231" t="s">
        <v>81</v>
      </c>
      <c r="AY149" s="18" t="s">
        <v>138</v>
      </c>
      <c r="BE149" s="232">
        <f>IF(N149="základní",J149,0)</f>
        <v>0</v>
      </c>
      <c r="BF149" s="232">
        <f>IF(N149="snížená",J149,0)</f>
        <v>0</v>
      </c>
      <c r="BG149" s="232">
        <f>IF(N149="zákl. přenesená",J149,0)</f>
        <v>0</v>
      </c>
      <c r="BH149" s="232">
        <f>IF(N149="sníž. přenesená",J149,0)</f>
        <v>0</v>
      </c>
      <c r="BI149" s="232">
        <f>IF(N149="nulová",J149,0)</f>
        <v>0</v>
      </c>
      <c r="BJ149" s="18" t="s">
        <v>79</v>
      </c>
      <c r="BK149" s="232">
        <f>ROUND(I149*H149,2)</f>
        <v>0</v>
      </c>
      <c r="BL149" s="18" t="s">
        <v>145</v>
      </c>
      <c r="BM149" s="231" t="s">
        <v>239</v>
      </c>
    </row>
    <row r="150" spans="1:47" s="2" customFormat="1" ht="12">
      <c r="A150" s="39"/>
      <c r="B150" s="40"/>
      <c r="C150" s="41"/>
      <c r="D150" s="233" t="s">
        <v>147</v>
      </c>
      <c r="E150" s="41"/>
      <c r="F150" s="234" t="s">
        <v>233</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147</v>
      </c>
      <c r="AU150" s="18" t="s">
        <v>81</v>
      </c>
    </row>
    <row r="151" spans="1:47" s="2" customFormat="1" ht="12">
      <c r="A151" s="39"/>
      <c r="B151" s="40"/>
      <c r="C151" s="41"/>
      <c r="D151" s="233" t="s">
        <v>149</v>
      </c>
      <c r="E151" s="41"/>
      <c r="F151" s="234" t="s">
        <v>240</v>
      </c>
      <c r="G151" s="41"/>
      <c r="H151" s="41"/>
      <c r="I151" s="138"/>
      <c r="J151" s="41"/>
      <c r="K151" s="41"/>
      <c r="L151" s="45"/>
      <c r="M151" s="235"/>
      <c r="N151" s="236"/>
      <c r="O151" s="85"/>
      <c r="P151" s="85"/>
      <c r="Q151" s="85"/>
      <c r="R151" s="85"/>
      <c r="S151" s="85"/>
      <c r="T151" s="86"/>
      <c r="U151" s="39"/>
      <c r="V151" s="39"/>
      <c r="W151" s="39"/>
      <c r="X151" s="39"/>
      <c r="Y151" s="39"/>
      <c r="Z151" s="39"/>
      <c r="AA151" s="39"/>
      <c r="AB151" s="39"/>
      <c r="AC151" s="39"/>
      <c r="AD151" s="39"/>
      <c r="AE151" s="39"/>
      <c r="AT151" s="18" t="s">
        <v>149</v>
      </c>
      <c r="AU151" s="18" t="s">
        <v>81</v>
      </c>
    </row>
    <row r="152" spans="1:51" s="13" customFormat="1" ht="12">
      <c r="A152" s="13"/>
      <c r="B152" s="237"/>
      <c r="C152" s="238"/>
      <c r="D152" s="233" t="s">
        <v>151</v>
      </c>
      <c r="E152" s="239" t="s">
        <v>19</v>
      </c>
      <c r="F152" s="240" t="s">
        <v>241</v>
      </c>
      <c r="G152" s="238"/>
      <c r="H152" s="241">
        <v>149</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151</v>
      </c>
      <c r="AU152" s="247" t="s">
        <v>81</v>
      </c>
      <c r="AV152" s="13" t="s">
        <v>81</v>
      </c>
      <c r="AW152" s="13" t="s">
        <v>32</v>
      </c>
      <c r="AX152" s="13" t="s">
        <v>71</v>
      </c>
      <c r="AY152" s="247" t="s">
        <v>138</v>
      </c>
    </row>
    <row r="153" spans="1:51" s="14" customFormat="1" ht="12">
      <c r="A153" s="14"/>
      <c r="B153" s="248"/>
      <c r="C153" s="249"/>
      <c r="D153" s="233" t="s">
        <v>151</v>
      </c>
      <c r="E153" s="250" t="s">
        <v>19</v>
      </c>
      <c r="F153" s="251" t="s">
        <v>153</v>
      </c>
      <c r="G153" s="249"/>
      <c r="H153" s="252">
        <v>149</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151</v>
      </c>
      <c r="AU153" s="258" t="s">
        <v>81</v>
      </c>
      <c r="AV153" s="14" t="s">
        <v>145</v>
      </c>
      <c r="AW153" s="14" t="s">
        <v>32</v>
      </c>
      <c r="AX153" s="14" t="s">
        <v>79</v>
      </c>
      <c r="AY153" s="258" t="s">
        <v>138</v>
      </c>
    </row>
    <row r="154" spans="1:65" s="2" customFormat="1" ht="24" customHeight="1">
      <c r="A154" s="39"/>
      <c r="B154" s="40"/>
      <c r="C154" s="220" t="s">
        <v>8</v>
      </c>
      <c r="D154" s="220" t="s">
        <v>140</v>
      </c>
      <c r="E154" s="221" t="s">
        <v>242</v>
      </c>
      <c r="F154" s="222" t="s">
        <v>243</v>
      </c>
      <c r="G154" s="223" t="s">
        <v>163</v>
      </c>
      <c r="H154" s="224">
        <v>69.645</v>
      </c>
      <c r="I154" s="225"/>
      <c r="J154" s="226">
        <f>ROUND(I154*H154,2)</f>
        <v>0</v>
      </c>
      <c r="K154" s="222" t="s">
        <v>144</v>
      </c>
      <c r="L154" s="45"/>
      <c r="M154" s="227" t="s">
        <v>19</v>
      </c>
      <c r="N154" s="228" t="s">
        <v>42</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145</v>
      </c>
      <c r="AT154" s="231" t="s">
        <v>140</v>
      </c>
      <c r="AU154" s="231" t="s">
        <v>81</v>
      </c>
      <c r="AY154" s="18" t="s">
        <v>138</v>
      </c>
      <c r="BE154" s="232">
        <f>IF(N154="základní",J154,0)</f>
        <v>0</v>
      </c>
      <c r="BF154" s="232">
        <f>IF(N154="snížená",J154,0)</f>
        <v>0</v>
      </c>
      <c r="BG154" s="232">
        <f>IF(N154="zákl. přenesená",J154,0)</f>
        <v>0</v>
      </c>
      <c r="BH154" s="232">
        <f>IF(N154="sníž. přenesená",J154,0)</f>
        <v>0</v>
      </c>
      <c r="BI154" s="232">
        <f>IF(N154="nulová",J154,0)</f>
        <v>0</v>
      </c>
      <c r="BJ154" s="18" t="s">
        <v>79</v>
      </c>
      <c r="BK154" s="232">
        <f>ROUND(I154*H154,2)</f>
        <v>0</v>
      </c>
      <c r="BL154" s="18" t="s">
        <v>145</v>
      </c>
      <c r="BM154" s="231" t="s">
        <v>244</v>
      </c>
    </row>
    <row r="155" spans="1:47" s="2" customFormat="1" ht="12">
      <c r="A155" s="39"/>
      <c r="B155" s="40"/>
      <c r="C155" s="41"/>
      <c r="D155" s="233" t="s">
        <v>147</v>
      </c>
      <c r="E155" s="41"/>
      <c r="F155" s="234" t="s">
        <v>245</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147</v>
      </c>
      <c r="AU155" s="18" t="s">
        <v>81</v>
      </c>
    </row>
    <row r="156" spans="1:47" s="2" customFormat="1" ht="12">
      <c r="A156" s="39"/>
      <c r="B156" s="40"/>
      <c r="C156" s="41"/>
      <c r="D156" s="233" t="s">
        <v>149</v>
      </c>
      <c r="E156" s="41"/>
      <c r="F156" s="234" t="s">
        <v>246</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149</v>
      </c>
      <c r="AU156" s="18" t="s">
        <v>81</v>
      </c>
    </row>
    <row r="157" spans="1:51" s="13" customFormat="1" ht="12">
      <c r="A157" s="13"/>
      <c r="B157" s="237"/>
      <c r="C157" s="238"/>
      <c r="D157" s="233" t="s">
        <v>151</v>
      </c>
      <c r="E157" s="239" t="s">
        <v>19</v>
      </c>
      <c r="F157" s="240" t="s">
        <v>93</v>
      </c>
      <c r="G157" s="238"/>
      <c r="H157" s="241">
        <v>69.645</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151</v>
      </c>
      <c r="AU157" s="247" t="s">
        <v>81</v>
      </c>
      <c r="AV157" s="13" t="s">
        <v>81</v>
      </c>
      <c r="AW157" s="13" t="s">
        <v>32</v>
      </c>
      <c r="AX157" s="13" t="s">
        <v>71</v>
      </c>
      <c r="AY157" s="247" t="s">
        <v>138</v>
      </c>
    </row>
    <row r="158" spans="1:51" s="14" customFormat="1" ht="12">
      <c r="A158" s="14"/>
      <c r="B158" s="248"/>
      <c r="C158" s="249"/>
      <c r="D158" s="233" t="s">
        <v>151</v>
      </c>
      <c r="E158" s="250" t="s">
        <v>19</v>
      </c>
      <c r="F158" s="251" t="s">
        <v>153</v>
      </c>
      <c r="G158" s="249"/>
      <c r="H158" s="252">
        <v>69.645</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151</v>
      </c>
      <c r="AU158" s="258" t="s">
        <v>81</v>
      </c>
      <c r="AV158" s="14" t="s">
        <v>145</v>
      </c>
      <c r="AW158" s="14" t="s">
        <v>32</v>
      </c>
      <c r="AX158" s="14" t="s">
        <v>79</v>
      </c>
      <c r="AY158" s="258" t="s">
        <v>138</v>
      </c>
    </row>
    <row r="159" spans="1:65" s="2" customFormat="1" ht="24" customHeight="1">
      <c r="A159" s="39"/>
      <c r="B159" s="40"/>
      <c r="C159" s="220" t="s">
        <v>247</v>
      </c>
      <c r="D159" s="220" t="s">
        <v>140</v>
      </c>
      <c r="E159" s="221" t="s">
        <v>248</v>
      </c>
      <c r="F159" s="222" t="s">
        <v>249</v>
      </c>
      <c r="G159" s="223" t="s">
        <v>163</v>
      </c>
      <c r="H159" s="224">
        <v>130.838</v>
      </c>
      <c r="I159" s="225"/>
      <c r="J159" s="226">
        <f>ROUND(I159*H159,2)</f>
        <v>0</v>
      </c>
      <c r="K159" s="222" t="s">
        <v>144</v>
      </c>
      <c r="L159" s="45"/>
      <c r="M159" s="227" t="s">
        <v>19</v>
      </c>
      <c r="N159" s="228" t="s">
        <v>42</v>
      </c>
      <c r="O159" s="85"/>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145</v>
      </c>
      <c r="AT159" s="231" t="s">
        <v>140</v>
      </c>
      <c r="AU159" s="231" t="s">
        <v>81</v>
      </c>
      <c r="AY159" s="18" t="s">
        <v>138</v>
      </c>
      <c r="BE159" s="232">
        <f>IF(N159="základní",J159,0)</f>
        <v>0</v>
      </c>
      <c r="BF159" s="232">
        <f>IF(N159="snížená",J159,0)</f>
        <v>0</v>
      </c>
      <c r="BG159" s="232">
        <f>IF(N159="zákl. přenesená",J159,0)</f>
        <v>0</v>
      </c>
      <c r="BH159" s="232">
        <f>IF(N159="sníž. přenesená",J159,0)</f>
        <v>0</v>
      </c>
      <c r="BI159" s="232">
        <f>IF(N159="nulová",J159,0)</f>
        <v>0</v>
      </c>
      <c r="BJ159" s="18" t="s">
        <v>79</v>
      </c>
      <c r="BK159" s="232">
        <f>ROUND(I159*H159,2)</f>
        <v>0</v>
      </c>
      <c r="BL159" s="18" t="s">
        <v>145</v>
      </c>
      <c r="BM159" s="231" t="s">
        <v>250</v>
      </c>
    </row>
    <row r="160" spans="1:47" s="2" customFormat="1" ht="12">
      <c r="A160" s="39"/>
      <c r="B160" s="40"/>
      <c r="C160" s="41"/>
      <c r="D160" s="233" t="s">
        <v>147</v>
      </c>
      <c r="E160" s="41"/>
      <c r="F160" s="234" t="s">
        <v>251</v>
      </c>
      <c r="G160" s="41"/>
      <c r="H160" s="41"/>
      <c r="I160" s="138"/>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147</v>
      </c>
      <c r="AU160" s="18" t="s">
        <v>81</v>
      </c>
    </row>
    <row r="161" spans="1:47" s="2" customFormat="1" ht="12">
      <c r="A161" s="39"/>
      <c r="B161" s="40"/>
      <c r="C161" s="41"/>
      <c r="D161" s="233" t="s">
        <v>149</v>
      </c>
      <c r="E161" s="41"/>
      <c r="F161" s="234" t="s">
        <v>252</v>
      </c>
      <c r="G161" s="41"/>
      <c r="H161" s="41"/>
      <c r="I161" s="138"/>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149</v>
      </c>
      <c r="AU161" s="18" t="s">
        <v>81</v>
      </c>
    </row>
    <row r="162" spans="1:51" s="13" customFormat="1" ht="12">
      <c r="A162" s="13"/>
      <c r="B162" s="237"/>
      <c r="C162" s="238"/>
      <c r="D162" s="233" t="s">
        <v>151</v>
      </c>
      <c r="E162" s="239" t="s">
        <v>19</v>
      </c>
      <c r="F162" s="240" t="s">
        <v>253</v>
      </c>
      <c r="G162" s="238"/>
      <c r="H162" s="241">
        <v>130.838</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151</v>
      </c>
      <c r="AU162" s="247" t="s">
        <v>81</v>
      </c>
      <c r="AV162" s="13" t="s">
        <v>81</v>
      </c>
      <c r="AW162" s="13" t="s">
        <v>32</v>
      </c>
      <c r="AX162" s="13" t="s">
        <v>71</v>
      </c>
      <c r="AY162" s="247" t="s">
        <v>138</v>
      </c>
    </row>
    <row r="163" spans="1:51" s="14" customFormat="1" ht="12">
      <c r="A163" s="14"/>
      <c r="B163" s="248"/>
      <c r="C163" s="249"/>
      <c r="D163" s="233" t="s">
        <v>151</v>
      </c>
      <c r="E163" s="250" t="s">
        <v>19</v>
      </c>
      <c r="F163" s="251" t="s">
        <v>153</v>
      </c>
      <c r="G163" s="249"/>
      <c r="H163" s="252">
        <v>130.838</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151</v>
      </c>
      <c r="AU163" s="258" t="s">
        <v>81</v>
      </c>
      <c r="AV163" s="14" t="s">
        <v>145</v>
      </c>
      <c r="AW163" s="14" t="s">
        <v>32</v>
      </c>
      <c r="AX163" s="14" t="s">
        <v>79</v>
      </c>
      <c r="AY163" s="258" t="s">
        <v>138</v>
      </c>
    </row>
    <row r="164" spans="1:65" s="2" customFormat="1" ht="16.5" customHeight="1">
      <c r="A164" s="39"/>
      <c r="B164" s="40"/>
      <c r="C164" s="220" t="s">
        <v>254</v>
      </c>
      <c r="D164" s="220" t="s">
        <v>140</v>
      </c>
      <c r="E164" s="221" t="s">
        <v>255</v>
      </c>
      <c r="F164" s="222" t="s">
        <v>256</v>
      </c>
      <c r="G164" s="223" t="s">
        <v>163</v>
      </c>
      <c r="H164" s="224">
        <v>69.645</v>
      </c>
      <c r="I164" s="225"/>
      <c r="J164" s="226">
        <f>ROUND(I164*H164,2)</f>
        <v>0</v>
      </c>
      <c r="K164" s="222" t="s">
        <v>144</v>
      </c>
      <c r="L164" s="45"/>
      <c r="M164" s="227" t="s">
        <v>19</v>
      </c>
      <c r="N164" s="228" t="s">
        <v>42</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145</v>
      </c>
      <c r="AT164" s="231" t="s">
        <v>140</v>
      </c>
      <c r="AU164" s="231" t="s">
        <v>81</v>
      </c>
      <c r="AY164" s="18" t="s">
        <v>138</v>
      </c>
      <c r="BE164" s="232">
        <f>IF(N164="základní",J164,0)</f>
        <v>0</v>
      </c>
      <c r="BF164" s="232">
        <f>IF(N164="snížená",J164,0)</f>
        <v>0</v>
      </c>
      <c r="BG164" s="232">
        <f>IF(N164="zákl. přenesená",J164,0)</f>
        <v>0</v>
      </c>
      <c r="BH164" s="232">
        <f>IF(N164="sníž. přenesená",J164,0)</f>
        <v>0</v>
      </c>
      <c r="BI164" s="232">
        <f>IF(N164="nulová",J164,0)</f>
        <v>0</v>
      </c>
      <c r="BJ164" s="18" t="s">
        <v>79</v>
      </c>
      <c r="BK164" s="232">
        <f>ROUND(I164*H164,2)</f>
        <v>0</v>
      </c>
      <c r="BL164" s="18" t="s">
        <v>145</v>
      </c>
      <c r="BM164" s="231" t="s">
        <v>257</v>
      </c>
    </row>
    <row r="165" spans="1:47" s="2" customFormat="1" ht="12">
      <c r="A165" s="39"/>
      <c r="B165" s="40"/>
      <c r="C165" s="41"/>
      <c r="D165" s="233" t="s">
        <v>147</v>
      </c>
      <c r="E165" s="41"/>
      <c r="F165" s="234" t="s">
        <v>258</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147</v>
      </c>
      <c r="AU165" s="18" t="s">
        <v>81</v>
      </c>
    </row>
    <row r="166" spans="1:47" s="2" customFormat="1" ht="12">
      <c r="A166" s="39"/>
      <c r="B166" s="40"/>
      <c r="C166" s="41"/>
      <c r="D166" s="233" t="s">
        <v>149</v>
      </c>
      <c r="E166" s="41"/>
      <c r="F166" s="234" t="s">
        <v>259</v>
      </c>
      <c r="G166" s="41"/>
      <c r="H166" s="41"/>
      <c r="I166" s="138"/>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149</v>
      </c>
      <c r="AU166" s="18" t="s">
        <v>81</v>
      </c>
    </row>
    <row r="167" spans="1:51" s="13" customFormat="1" ht="12">
      <c r="A167" s="13"/>
      <c r="B167" s="237"/>
      <c r="C167" s="238"/>
      <c r="D167" s="233" t="s">
        <v>151</v>
      </c>
      <c r="E167" s="239" t="s">
        <v>93</v>
      </c>
      <c r="F167" s="240" t="s">
        <v>260</v>
      </c>
      <c r="G167" s="238"/>
      <c r="H167" s="241">
        <v>69.645</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151</v>
      </c>
      <c r="AU167" s="247" t="s">
        <v>81</v>
      </c>
      <c r="AV167" s="13" t="s">
        <v>81</v>
      </c>
      <c r="AW167" s="13" t="s">
        <v>32</v>
      </c>
      <c r="AX167" s="13" t="s">
        <v>71</v>
      </c>
      <c r="AY167" s="247" t="s">
        <v>138</v>
      </c>
    </row>
    <row r="168" spans="1:51" s="14" customFormat="1" ht="12">
      <c r="A168" s="14"/>
      <c r="B168" s="248"/>
      <c r="C168" s="249"/>
      <c r="D168" s="233" t="s">
        <v>151</v>
      </c>
      <c r="E168" s="250" t="s">
        <v>19</v>
      </c>
      <c r="F168" s="251" t="s">
        <v>153</v>
      </c>
      <c r="G168" s="249"/>
      <c r="H168" s="252">
        <v>69.645</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151</v>
      </c>
      <c r="AU168" s="258" t="s">
        <v>81</v>
      </c>
      <c r="AV168" s="14" t="s">
        <v>145</v>
      </c>
      <c r="AW168" s="14" t="s">
        <v>32</v>
      </c>
      <c r="AX168" s="14" t="s">
        <v>79</v>
      </c>
      <c r="AY168" s="258" t="s">
        <v>138</v>
      </c>
    </row>
    <row r="169" spans="1:65" s="2" customFormat="1" ht="16.5" customHeight="1">
      <c r="A169" s="39"/>
      <c r="B169" s="40"/>
      <c r="C169" s="220" t="s">
        <v>261</v>
      </c>
      <c r="D169" s="220" t="s">
        <v>140</v>
      </c>
      <c r="E169" s="221" t="s">
        <v>262</v>
      </c>
      <c r="F169" s="222" t="s">
        <v>263</v>
      </c>
      <c r="G169" s="223" t="s">
        <v>163</v>
      </c>
      <c r="H169" s="224">
        <v>162.245</v>
      </c>
      <c r="I169" s="225"/>
      <c r="J169" s="226">
        <f>ROUND(I169*H169,2)</f>
        <v>0</v>
      </c>
      <c r="K169" s="222" t="s">
        <v>144</v>
      </c>
      <c r="L169" s="45"/>
      <c r="M169" s="227" t="s">
        <v>19</v>
      </c>
      <c r="N169" s="228" t="s">
        <v>42</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145</v>
      </c>
      <c r="AT169" s="231" t="s">
        <v>140</v>
      </c>
      <c r="AU169" s="231" t="s">
        <v>81</v>
      </c>
      <c r="AY169" s="18" t="s">
        <v>138</v>
      </c>
      <c r="BE169" s="232">
        <f>IF(N169="základní",J169,0)</f>
        <v>0</v>
      </c>
      <c r="BF169" s="232">
        <f>IF(N169="snížená",J169,0)</f>
        <v>0</v>
      </c>
      <c r="BG169" s="232">
        <f>IF(N169="zákl. přenesená",J169,0)</f>
        <v>0</v>
      </c>
      <c r="BH169" s="232">
        <f>IF(N169="sníž. přenesená",J169,0)</f>
        <v>0</v>
      </c>
      <c r="BI169" s="232">
        <f>IF(N169="nulová",J169,0)</f>
        <v>0</v>
      </c>
      <c r="BJ169" s="18" t="s">
        <v>79</v>
      </c>
      <c r="BK169" s="232">
        <f>ROUND(I169*H169,2)</f>
        <v>0</v>
      </c>
      <c r="BL169" s="18" t="s">
        <v>145</v>
      </c>
      <c r="BM169" s="231" t="s">
        <v>264</v>
      </c>
    </row>
    <row r="170" spans="1:47" s="2" customFormat="1" ht="12">
      <c r="A170" s="39"/>
      <c r="B170" s="40"/>
      <c r="C170" s="41"/>
      <c r="D170" s="233" t="s">
        <v>147</v>
      </c>
      <c r="E170" s="41"/>
      <c r="F170" s="234" t="s">
        <v>265</v>
      </c>
      <c r="G170" s="41"/>
      <c r="H170" s="41"/>
      <c r="I170" s="138"/>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147</v>
      </c>
      <c r="AU170" s="18" t="s">
        <v>81</v>
      </c>
    </row>
    <row r="171" spans="1:47" s="2" customFormat="1" ht="12">
      <c r="A171" s="39"/>
      <c r="B171" s="40"/>
      <c r="C171" s="41"/>
      <c r="D171" s="233" t="s">
        <v>149</v>
      </c>
      <c r="E171" s="41"/>
      <c r="F171" s="234" t="s">
        <v>266</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149</v>
      </c>
      <c r="AU171" s="18" t="s">
        <v>81</v>
      </c>
    </row>
    <row r="172" spans="1:51" s="13" customFormat="1" ht="12">
      <c r="A172" s="13"/>
      <c r="B172" s="237"/>
      <c r="C172" s="238"/>
      <c r="D172" s="233" t="s">
        <v>151</v>
      </c>
      <c r="E172" s="239" t="s">
        <v>19</v>
      </c>
      <c r="F172" s="240" t="s">
        <v>267</v>
      </c>
      <c r="G172" s="238"/>
      <c r="H172" s="241">
        <v>162.245</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151</v>
      </c>
      <c r="AU172" s="247" t="s">
        <v>81</v>
      </c>
      <c r="AV172" s="13" t="s">
        <v>81</v>
      </c>
      <c r="AW172" s="13" t="s">
        <v>32</v>
      </c>
      <c r="AX172" s="13" t="s">
        <v>71</v>
      </c>
      <c r="AY172" s="247" t="s">
        <v>138</v>
      </c>
    </row>
    <row r="173" spans="1:51" s="14" customFormat="1" ht="12">
      <c r="A173" s="14"/>
      <c r="B173" s="248"/>
      <c r="C173" s="249"/>
      <c r="D173" s="233" t="s">
        <v>151</v>
      </c>
      <c r="E173" s="250" t="s">
        <v>19</v>
      </c>
      <c r="F173" s="251" t="s">
        <v>153</v>
      </c>
      <c r="G173" s="249"/>
      <c r="H173" s="252">
        <v>162.245</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151</v>
      </c>
      <c r="AU173" s="258" t="s">
        <v>81</v>
      </c>
      <c r="AV173" s="14" t="s">
        <v>145</v>
      </c>
      <c r="AW173" s="14" t="s">
        <v>32</v>
      </c>
      <c r="AX173" s="14" t="s">
        <v>79</v>
      </c>
      <c r="AY173" s="258" t="s">
        <v>138</v>
      </c>
    </row>
    <row r="174" spans="1:65" s="2" customFormat="1" ht="24" customHeight="1">
      <c r="A174" s="39"/>
      <c r="B174" s="40"/>
      <c r="C174" s="220" t="s">
        <v>268</v>
      </c>
      <c r="D174" s="220" t="s">
        <v>140</v>
      </c>
      <c r="E174" s="221" t="s">
        <v>269</v>
      </c>
      <c r="F174" s="222" t="s">
        <v>270</v>
      </c>
      <c r="G174" s="223" t="s">
        <v>163</v>
      </c>
      <c r="H174" s="224">
        <v>19.6</v>
      </c>
      <c r="I174" s="225"/>
      <c r="J174" s="226">
        <f>ROUND(I174*H174,2)</f>
        <v>0</v>
      </c>
      <c r="K174" s="222" t="s">
        <v>144</v>
      </c>
      <c r="L174" s="45"/>
      <c r="M174" s="227" t="s">
        <v>19</v>
      </c>
      <c r="N174" s="228" t="s">
        <v>42</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145</v>
      </c>
      <c r="AT174" s="231" t="s">
        <v>140</v>
      </c>
      <c r="AU174" s="231" t="s">
        <v>81</v>
      </c>
      <c r="AY174" s="18" t="s">
        <v>138</v>
      </c>
      <c r="BE174" s="232">
        <f>IF(N174="základní",J174,0)</f>
        <v>0</v>
      </c>
      <c r="BF174" s="232">
        <f>IF(N174="snížená",J174,0)</f>
        <v>0</v>
      </c>
      <c r="BG174" s="232">
        <f>IF(N174="zákl. přenesená",J174,0)</f>
        <v>0</v>
      </c>
      <c r="BH174" s="232">
        <f>IF(N174="sníž. přenesená",J174,0)</f>
        <v>0</v>
      </c>
      <c r="BI174" s="232">
        <f>IF(N174="nulová",J174,0)</f>
        <v>0</v>
      </c>
      <c r="BJ174" s="18" t="s">
        <v>79</v>
      </c>
      <c r="BK174" s="232">
        <f>ROUND(I174*H174,2)</f>
        <v>0</v>
      </c>
      <c r="BL174" s="18" t="s">
        <v>145</v>
      </c>
      <c r="BM174" s="231" t="s">
        <v>271</v>
      </c>
    </row>
    <row r="175" spans="1:47" s="2" customFormat="1" ht="12">
      <c r="A175" s="39"/>
      <c r="B175" s="40"/>
      <c r="C175" s="41"/>
      <c r="D175" s="233" t="s">
        <v>147</v>
      </c>
      <c r="E175" s="41"/>
      <c r="F175" s="234" t="s">
        <v>272</v>
      </c>
      <c r="G175" s="41"/>
      <c r="H175" s="41"/>
      <c r="I175" s="138"/>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147</v>
      </c>
      <c r="AU175" s="18" t="s">
        <v>81</v>
      </c>
    </row>
    <row r="176" spans="1:47" s="2" customFormat="1" ht="12">
      <c r="A176" s="39"/>
      <c r="B176" s="40"/>
      <c r="C176" s="41"/>
      <c r="D176" s="233" t="s">
        <v>149</v>
      </c>
      <c r="E176" s="41"/>
      <c r="F176" s="234" t="s">
        <v>273</v>
      </c>
      <c r="G176" s="41"/>
      <c r="H176" s="41"/>
      <c r="I176" s="138"/>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149</v>
      </c>
      <c r="AU176" s="18" t="s">
        <v>81</v>
      </c>
    </row>
    <row r="177" spans="1:51" s="13" customFormat="1" ht="12">
      <c r="A177" s="13"/>
      <c r="B177" s="237"/>
      <c r="C177" s="238"/>
      <c r="D177" s="233" t="s">
        <v>151</v>
      </c>
      <c r="E177" s="239" t="s">
        <v>102</v>
      </c>
      <c r="F177" s="240" t="s">
        <v>274</v>
      </c>
      <c r="G177" s="238"/>
      <c r="H177" s="241">
        <v>19.6</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151</v>
      </c>
      <c r="AU177" s="247" t="s">
        <v>81</v>
      </c>
      <c r="AV177" s="13" t="s">
        <v>81</v>
      </c>
      <c r="AW177" s="13" t="s">
        <v>32</v>
      </c>
      <c r="AX177" s="13" t="s">
        <v>71</v>
      </c>
      <c r="AY177" s="247" t="s">
        <v>138</v>
      </c>
    </row>
    <row r="178" spans="1:51" s="14" customFormat="1" ht="12">
      <c r="A178" s="14"/>
      <c r="B178" s="248"/>
      <c r="C178" s="249"/>
      <c r="D178" s="233" t="s">
        <v>151</v>
      </c>
      <c r="E178" s="250" t="s">
        <v>19</v>
      </c>
      <c r="F178" s="251" t="s">
        <v>153</v>
      </c>
      <c r="G178" s="249"/>
      <c r="H178" s="252">
        <v>19.6</v>
      </c>
      <c r="I178" s="253"/>
      <c r="J178" s="249"/>
      <c r="K178" s="249"/>
      <c r="L178" s="254"/>
      <c r="M178" s="255"/>
      <c r="N178" s="256"/>
      <c r="O178" s="256"/>
      <c r="P178" s="256"/>
      <c r="Q178" s="256"/>
      <c r="R178" s="256"/>
      <c r="S178" s="256"/>
      <c r="T178" s="257"/>
      <c r="U178" s="14"/>
      <c r="V178" s="14"/>
      <c r="W178" s="14"/>
      <c r="X178" s="14"/>
      <c r="Y178" s="14"/>
      <c r="Z178" s="14"/>
      <c r="AA178" s="14"/>
      <c r="AB178" s="14"/>
      <c r="AC178" s="14"/>
      <c r="AD178" s="14"/>
      <c r="AE178" s="14"/>
      <c r="AT178" s="258" t="s">
        <v>151</v>
      </c>
      <c r="AU178" s="258" t="s">
        <v>81</v>
      </c>
      <c r="AV178" s="14" t="s">
        <v>145</v>
      </c>
      <c r="AW178" s="14" t="s">
        <v>32</v>
      </c>
      <c r="AX178" s="14" t="s">
        <v>79</v>
      </c>
      <c r="AY178" s="258" t="s">
        <v>138</v>
      </c>
    </row>
    <row r="179" spans="1:65" s="2" customFormat="1" ht="24" customHeight="1">
      <c r="A179" s="39"/>
      <c r="B179" s="40"/>
      <c r="C179" s="220" t="s">
        <v>275</v>
      </c>
      <c r="D179" s="220" t="s">
        <v>140</v>
      </c>
      <c r="E179" s="221" t="s">
        <v>276</v>
      </c>
      <c r="F179" s="222" t="s">
        <v>277</v>
      </c>
      <c r="G179" s="223" t="s">
        <v>143</v>
      </c>
      <c r="H179" s="224">
        <v>80</v>
      </c>
      <c r="I179" s="225"/>
      <c r="J179" s="226">
        <f>ROUND(I179*H179,2)</f>
        <v>0</v>
      </c>
      <c r="K179" s="222" t="s">
        <v>144</v>
      </c>
      <c r="L179" s="45"/>
      <c r="M179" s="227" t="s">
        <v>19</v>
      </c>
      <c r="N179" s="228" t="s">
        <v>42</v>
      </c>
      <c r="O179" s="85"/>
      <c r="P179" s="229">
        <f>O179*H179</f>
        <v>0</v>
      </c>
      <c r="Q179" s="229">
        <v>0</v>
      </c>
      <c r="R179" s="229">
        <f>Q179*H179</f>
        <v>0</v>
      </c>
      <c r="S179" s="229">
        <v>0</v>
      </c>
      <c r="T179" s="230">
        <f>S179*H179</f>
        <v>0</v>
      </c>
      <c r="U179" s="39"/>
      <c r="V179" s="39"/>
      <c r="W179" s="39"/>
      <c r="X179" s="39"/>
      <c r="Y179" s="39"/>
      <c r="Z179" s="39"/>
      <c r="AA179" s="39"/>
      <c r="AB179" s="39"/>
      <c r="AC179" s="39"/>
      <c r="AD179" s="39"/>
      <c r="AE179" s="39"/>
      <c r="AR179" s="231" t="s">
        <v>145</v>
      </c>
      <c r="AT179" s="231" t="s">
        <v>140</v>
      </c>
      <c r="AU179" s="231" t="s">
        <v>81</v>
      </c>
      <c r="AY179" s="18" t="s">
        <v>138</v>
      </c>
      <c r="BE179" s="232">
        <f>IF(N179="základní",J179,0)</f>
        <v>0</v>
      </c>
      <c r="BF179" s="232">
        <f>IF(N179="snížená",J179,0)</f>
        <v>0</v>
      </c>
      <c r="BG179" s="232">
        <f>IF(N179="zákl. přenesená",J179,0)</f>
        <v>0</v>
      </c>
      <c r="BH179" s="232">
        <f>IF(N179="sníž. přenesená",J179,0)</f>
        <v>0</v>
      </c>
      <c r="BI179" s="232">
        <f>IF(N179="nulová",J179,0)</f>
        <v>0</v>
      </c>
      <c r="BJ179" s="18" t="s">
        <v>79</v>
      </c>
      <c r="BK179" s="232">
        <f>ROUND(I179*H179,2)</f>
        <v>0</v>
      </c>
      <c r="BL179" s="18" t="s">
        <v>145</v>
      </c>
      <c r="BM179" s="231" t="s">
        <v>278</v>
      </c>
    </row>
    <row r="180" spans="1:47" s="2" customFormat="1" ht="12">
      <c r="A180" s="39"/>
      <c r="B180" s="40"/>
      <c r="C180" s="41"/>
      <c r="D180" s="233" t="s">
        <v>147</v>
      </c>
      <c r="E180" s="41"/>
      <c r="F180" s="234" t="s">
        <v>279</v>
      </c>
      <c r="G180" s="41"/>
      <c r="H180" s="41"/>
      <c r="I180" s="138"/>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147</v>
      </c>
      <c r="AU180" s="18" t="s">
        <v>81</v>
      </c>
    </row>
    <row r="181" spans="1:47" s="2" customFormat="1" ht="12">
      <c r="A181" s="39"/>
      <c r="B181" s="40"/>
      <c r="C181" s="41"/>
      <c r="D181" s="233" t="s">
        <v>149</v>
      </c>
      <c r="E181" s="41"/>
      <c r="F181" s="234" t="s">
        <v>280</v>
      </c>
      <c r="G181" s="41"/>
      <c r="H181" s="41"/>
      <c r="I181" s="138"/>
      <c r="J181" s="41"/>
      <c r="K181" s="41"/>
      <c r="L181" s="45"/>
      <c r="M181" s="235"/>
      <c r="N181" s="236"/>
      <c r="O181" s="85"/>
      <c r="P181" s="85"/>
      <c r="Q181" s="85"/>
      <c r="R181" s="85"/>
      <c r="S181" s="85"/>
      <c r="T181" s="86"/>
      <c r="U181" s="39"/>
      <c r="V181" s="39"/>
      <c r="W181" s="39"/>
      <c r="X181" s="39"/>
      <c r="Y181" s="39"/>
      <c r="Z181" s="39"/>
      <c r="AA181" s="39"/>
      <c r="AB181" s="39"/>
      <c r="AC181" s="39"/>
      <c r="AD181" s="39"/>
      <c r="AE181" s="39"/>
      <c r="AT181" s="18" t="s">
        <v>149</v>
      </c>
      <c r="AU181" s="18" t="s">
        <v>81</v>
      </c>
    </row>
    <row r="182" spans="1:51" s="13" customFormat="1" ht="12">
      <c r="A182" s="13"/>
      <c r="B182" s="237"/>
      <c r="C182" s="238"/>
      <c r="D182" s="233" t="s">
        <v>151</v>
      </c>
      <c r="E182" s="239" t="s">
        <v>19</v>
      </c>
      <c r="F182" s="240" t="s">
        <v>281</v>
      </c>
      <c r="G182" s="238"/>
      <c r="H182" s="241">
        <v>80</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151</v>
      </c>
      <c r="AU182" s="247" t="s">
        <v>81</v>
      </c>
      <c r="AV182" s="13" t="s">
        <v>81</v>
      </c>
      <c r="AW182" s="13" t="s">
        <v>32</v>
      </c>
      <c r="AX182" s="13" t="s">
        <v>71</v>
      </c>
      <c r="AY182" s="247" t="s">
        <v>138</v>
      </c>
    </row>
    <row r="183" spans="1:51" s="14" customFormat="1" ht="12">
      <c r="A183" s="14"/>
      <c r="B183" s="248"/>
      <c r="C183" s="249"/>
      <c r="D183" s="233" t="s">
        <v>151</v>
      </c>
      <c r="E183" s="250" t="s">
        <v>19</v>
      </c>
      <c r="F183" s="251" t="s">
        <v>153</v>
      </c>
      <c r="G183" s="249"/>
      <c r="H183" s="252">
        <v>80</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151</v>
      </c>
      <c r="AU183" s="258" t="s">
        <v>81</v>
      </c>
      <c r="AV183" s="14" t="s">
        <v>145</v>
      </c>
      <c r="AW183" s="14" t="s">
        <v>32</v>
      </c>
      <c r="AX183" s="14" t="s">
        <v>79</v>
      </c>
      <c r="AY183" s="258" t="s">
        <v>138</v>
      </c>
    </row>
    <row r="184" spans="1:65" s="2" customFormat="1" ht="16.5" customHeight="1">
      <c r="A184" s="39"/>
      <c r="B184" s="40"/>
      <c r="C184" s="269" t="s">
        <v>7</v>
      </c>
      <c r="D184" s="269" t="s">
        <v>209</v>
      </c>
      <c r="E184" s="270" t="s">
        <v>282</v>
      </c>
      <c r="F184" s="271" t="s">
        <v>283</v>
      </c>
      <c r="G184" s="272" t="s">
        <v>284</v>
      </c>
      <c r="H184" s="273">
        <v>1.2</v>
      </c>
      <c r="I184" s="274"/>
      <c r="J184" s="275">
        <f>ROUND(I184*H184,2)</f>
        <v>0</v>
      </c>
      <c r="K184" s="271" t="s">
        <v>144</v>
      </c>
      <c r="L184" s="276"/>
      <c r="M184" s="277" t="s">
        <v>19</v>
      </c>
      <c r="N184" s="278" t="s">
        <v>42</v>
      </c>
      <c r="O184" s="85"/>
      <c r="P184" s="229">
        <f>O184*H184</f>
        <v>0</v>
      </c>
      <c r="Q184" s="229">
        <v>0.001</v>
      </c>
      <c r="R184" s="229">
        <f>Q184*H184</f>
        <v>0.0012</v>
      </c>
      <c r="S184" s="229">
        <v>0</v>
      </c>
      <c r="T184" s="230">
        <f>S184*H184</f>
        <v>0</v>
      </c>
      <c r="U184" s="39"/>
      <c r="V184" s="39"/>
      <c r="W184" s="39"/>
      <c r="X184" s="39"/>
      <c r="Y184" s="39"/>
      <c r="Z184" s="39"/>
      <c r="AA184" s="39"/>
      <c r="AB184" s="39"/>
      <c r="AC184" s="39"/>
      <c r="AD184" s="39"/>
      <c r="AE184" s="39"/>
      <c r="AR184" s="231" t="s">
        <v>194</v>
      </c>
      <c r="AT184" s="231" t="s">
        <v>209</v>
      </c>
      <c r="AU184" s="231" t="s">
        <v>81</v>
      </c>
      <c r="AY184" s="18" t="s">
        <v>138</v>
      </c>
      <c r="BE184" s="232">
        <f>IF(N184="základní",J184,0)</f>
        <v>0</v>
      </c>
      <c r="BF184" s="232">
        <f>IF(N184="snížená",J184,0)</f>
        <v>0</v>
      </c>
      <c r="BG184" s="232">
        <f>IF(N184="zákl. přenesená",J184,0)</f>
        <v>0</v>
      </c>
      <c r="BH184" s="232">
        <f>IF(N184="sníž. přenesená",J184,0)</f>
        <v>0</v>
      </c>
      <c r="BI184" s="232">
        <f>IF(N184="nulová",J184,0)</f>
        <v>0</v>
      </c>
      <c r="BJ184" s="18" t="s">
        <v>79</v>
      </c>
      <c r="BK184" s="232">
        <f>ROUND(I184*H184,2)</f>
        <v>0</v>
      </c>
      <c r="BL184" s="18" t="s">
        <v>145</v>
      </c>
      <c r="BM184" s="231" t="s">
        <v>285</v>
      </c>
    </row>
    <row r="185" spans="1:51" s="13" customFormat="1" ht="12">
      <c r="A185" s="13"/>
      <c r="B185" s="237"/>
      <c r="C185" s="238"/>
      <c r="D185" s="233" t="s">
        <v>151</v>
      </c>
      <c r="E185" s="239" t="s">
        <v>19</v>
      </c>
      <c r="F185" s="240" t="s">
        <v>286</v>
      </c>
      <c r="G185" s="238"/>
      <c r="H185" s="241">
        <v>1.2</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151</v>
      </c>
      <c r="AU185" s="247" t="s">
        <v>81</v>
      </c>
      <c r="AV185" s="13" t="s">
        <v>81</v>
      </c>
      <c r="AW185" s="13" t="s">
        <v>32</v>
      </c>
      <c r="AX185" s="13" t="s">
        <v>79</v>
      </c>
      <c r="AY185" s="247" t="s">
        <v>138</v>
      </c>
    </row>
    <row r="186" spans="1:65" s="2" customFormat="1" ht="24" customHeight="1">
      <c r="A186" s="39"/>
      <c r="B186" s="40"/>
      <c r="C186" s="220" t="s">
        <v>287</v>
      </c>
      <c r="D186" s="220" t="s">
        <v>140</v>
      </c>
      <c r="E186" s="221" t="s">
        <v>288</v>
      </c>
      <c r="F186" s="222" t="s">
        <v>289</v>
      </c>
      <c r="G186" s="223" t="s">
        <v>143</v>
      </c>
      <c r="H186" s="224">
        <v>70</v>
      </c>
      <c r="I186" s="225"/>
      <c r="J186" s="226">
        <f>ROUND(I186*H186,2)</f>
        <v>0</v>
      </c>
      <c r="K186" s="222" t="s">
        <v>144</v>
      </c>
      <c r="L186" s="45"/>
      <c r="M186" s="227" t="s">
        <v>19</v>
      </c>
      <c r="N186" s="228" t="s">
        <v>42</v>
      </c>
      <c r="O186" s="85"/>
      <c r="P186" s="229">
        <f>O186*H186</f>
        <v>0</v>
      </c>
      <c r="Q186" s="229">
        <v>0</v>
      </c>
      <c r="R186" s="229">
        <f>Q186*H186</f>
        <v>0</v>
      </c>
      <c r="S186" s="229">
        <v>0</v>
      </c>
      <c r="T186" s="230">
        <f>S186*H186</f>
        <v>0</v>
      </c>
      <c r="U186" s="39"/>
      <c r="V186" s="39"/>
      <c r="W186" s="39"/>
      <c r="X186" s="39"/>
      <c r="Y186" s="39"/>
      <c r="Z186" s="39"/>
      <c r="AA186" s="39"/>
      <c r="AB186" s="39"/>
      <c r="AC186" s="39"/>
      <c r="AD186" s="39"/>
      <c r="AE186" s="39"/>
      <c r="AR186" s="231" t="s">
        <v>145</v>
      </c>
      <c r="AT186" s="231" t="s">
        <v>140</v>
      </c>
      <c r="AU186" s="231" t="s">
        <v>81</v>
      </c>
      <c r="AY186" s="18" t="s">
        <v>138</v>
      </c>
      <c r="BE186" s="232">
        <f>IF(N186="základní",J186,0)</f>
        <v>0</v>
      </c>
      <c r="BF186" s="232">
        <f>IF(N186="snížená",J186,0)</f>
        <v>0</v>
      </c>
      <c r="BG186" s="232">
        <f>IF(N186="zákl. přenesená",J186,0)</f>
        <v>0</v>
      </c>
      <c r="BH186" s="232">
        <f>IF(N186="sníž. přenesená",J186,0)</f>
        <v>0</v>
      </c>
      <c r="BI186" s="232">
        <f>IF(N186="nulová",J186,0)</f>
        <v>0</v>
      </c>
      <c r="BJ186" s="18" t="s">
        <v>79</v>
      </c>
      <c r="BK186" s="232">
        <f>ROUND(I186*H186,2)</f>
        <v>0</v>
      </c>
      <c r="BL186" s="18" t="s">
        <v>145</v>
      </c>
      <c r="BM186" s="231" t="s">
        <v>290</v>
      </c>
    </row>
    <row r="187" spans="1:47" s="2" customFormat="1" ht="12">
      <c r="A187" s="39"/>
      <c r="B187" s="40"/>
      <c r="C187" s="41"/>
      <c r="D187" s="233" t="s">
        <v>147</v>
      </c>
      <c r="E187" s="41"/>
      <c r="F187" s="234" t="s">
        <v>279</v>
      </c>
      <c r="G187" s="41"/>
      <c r="H187" s="41"/>
      <c r="I187" s="138"/>
      <c r="J187" s="41"/>
      <c r="K187" s="41"/>
      <c r="L187" s="45"/>
      <c r="M187" s="235"/>
      <c r="N187" s="236"/>
      <c r="O187" s="85"/>
      <c r="P187" s="85"/>
      <c r="Q187" s="85"/>
      <c r="R187" s="85"/>
      <c r="S187" s="85"/>
      <c r="T187" s="86"/>
      <c r="U187" s="39"/>
      <c r="V187" s="39"/>
      <c r="W187" s="39"/>
      <c r="X187" s="39"/>
      <c r="Y187" s="39"/>
      <c r="Z187" s="39"/>
      <c r="AA187" s="39"/>
      <c r="AB187" s="39"/>
      <c r="AC187" s="39"/>
      <c r="AD187" s="39"/>
      <c r="AE187" s="39"/>
      <c r="AT187" s="18" t="s">
        <v>147</v>
      </c>
      <c r="AU187" s="18" t="s">
        <v>81</v>
      </c>
    </row>
    <row r="188" spans="1:51" s="13" customFormat="1" ht="12">
      <c r="A188" s="13"/>
      <c r="B188" s="237"/>
      <c r="C188" s="238"/>
      <c r="D188" s="233" t="s">
        <v>151</v>
      </c>
      <c r="E188" s="239" t="s">
        <v>19</v>
      </c>
      <c r="F188" s="240" t="s">
        <v>291</v>
      </c>
      <c r="G188" s="238"/>
      <c r="H188" s="241">
        <v>70</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151</v>
      </c>
      <c r="AU188" s="247" t="s">
        <v>81</v>
      </c>
      <c r="AV188" s="13" t="s">
        <v>81</v>
      </c>
      <c r="AW188" s="13" t="s">
        <v>32</v>
      </c>
      <c r="AX188" s="13" t="s">
        <v>71</v>
      </c>
      <c r="AY188" s="247" t="s">
        <v>138</v>
      </c>
    </row>
    <row r="189" spans="1:51" s="14" customFormat="1" ht="12">
      <c r="A189" s="14"/>
      <c r="B189" s="248"/>
      <c r="C189" s="249"/>
      <c r="D189" s="233" t="s">
        <v>151</v>
      </c>
      <c r="E189" s="250" t="s">
        <v>19</v>
      </c>
      <c r="F189" s="251" t="s">
        <v>153</v>
      </c>
      <c r="G189" s="249"/>
      <c r="H189" s="252">
        <v>70</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151</v>
      </c>
      <c r="AU189" s="258" t="s">
        <v>81</v>
      </c>
      <c r="AV189" s="14" t="s">
        <v>145</v>
      </c>
      <c r="AW189" s="14" t="s">
        <v>32</v>
      </c>
      <c r="AX189" s="14" t="s">
        <v>79</v>
      </c>
      <c r="AY189" s="258" t="s">
        <v>138</v>
      </c>
    </row>
    <row r="190" spans="1:65" s="2" customFormat="1" ht="16.5" customHeight="1">
      <c r="A190" s="39"/>
      <c r="B190" s="40"/>
      <c r="C190" s="269" t="s">
        <v>292</v>
      </c>
      <c r="D190" s="269" t="s">
        <v>209</v>
      </c>
      <c r="E190" s="270" t="s">
        <v>293</v>
      </c>
      <c r="F190" s="271" t="s">
        <v>294</v>
      </c>
      <c r="G190" s="272" t="s">
        <v>284</v>
      </c>
      <c r="H190" s="273">
        <v>1.05</v>
      </c>
      <c r="I190" s="274"/>
      <c r="J190" s="275">
        <f>ROUND(I190*H190,2)</f>
        <v>0</v>
      </c>
      <c r="K190" s="271" t="s">
        <v>144</v>
      </c>
      <c r="L190" s="276"/>
      <c r="M190" s="277" t="s">
        <v>19</v>
      </c>
      <c r="N190" s="278" t="s">
        <v>42</v>
      </c>
      <c r="O190" s="85"/>
      <c r="P190" s="229">
        <f>O190*H190</f>
        <v>0</v>
      </c>
      <c r="Q190" s="229">
        <v>0.001</v>
      </c>
      <c r="R190" s="229">
        <f>Q190*H190</f>
        <v>0.0010500000000000002</v>
      </c>
      <c r="S190" s="229">
        <v>0</v>
      </c>
      <c r="T190" s="230">
        <f>S190*H190</f>
        <v>0</v>
      </c>
      <c r="U190" s="39"/>
      <c r="V190" s="39"/>
      <c r="W190" s="39"/>
      <c r="X190" s="39"/>
      <c r="Y190" s="39"/>
      <c r="Z190" s="39"/>
      <c r="AA190" s="39"/>
      <c r="AB190" s="39"/>
      <c r="AC190" s="39"/>
      <c r="AD190" s="39"/>
      <c r="AE190" s="39"/>
      <c r="AR190" s="231" t="s">
        <v>194</v>
      </c>
      <c r="AT190" s="231" t="s">
        <v>209</v>
      </c>
      <c r="AU190" s="231" t="s">
        <v>81</v>
      </c>
      <c r="AY190" s="18" t="s">
        <v>138</v>
      </c>
      <c r="BE190" s="232">
        <f>IF(N190="základní",J190,0)</f>
        <v>0</v>
      </c>
      <c r="BF190" s="232">
        <f>IF(N190="snížená",J190,0)</f>
        <v>0</v>
      </c>
      <c r="BG190" s="232">
        <f>IF(N190="zákl. přenesená",J190,0)</f>
        <v>0</v>
      </c>
      <c r="BH190" s="232">
        <f>IF(N190="sníž. přenesená",J190,0)</f>
        <v>0</v>
      </c>
      <c r="BI190" s="232">
        <f>IF(N190="nulová",J190,0)</f>
        <v>0</v>
      </c>
      <c r="BJ190" s="18" t="s">
        <v>79</v>
      </c>
      <c r="BK190" s="232">
        <f>ROUND(I190*H190,2)</f>
        <v>0</v>
      </c>
      <c r="BL190" s="18" t="s">
        <v>145</v>
      </c>
      <c r="BM190" s="231" t="s">
        <v>295</v>
      </c>
    </row>
    <row r="191" spans="1:51" s="13" customFormat="1" ht="12">
      <c r="A191" s="13"/>
      <c r="B191" s="237"/>
      <c r="C191" s="238"/>
      <c r="D191" s="233" t="s">
        <v>151</v>
      </c>
      <c r="E191" s="239" t="s">
        <v>19</v>
      </c>
      <c r="F191" s="240" t="s">
        <v>296</v>
      </c>
      <c r="G191" s="238"/>
      <c r="H191" s="241">
        <v>1.05</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151</v>
      </c>
      <c r="AU191" s="247" t="s">
        <v>81</v>
      </c>
      <c r="AV191" s="13" t="s">
        <v>81</v>
      </c>
      <c r="AW191" s="13" t="s">
        <v>32</v>
      </c>
      <c r="AX191" s="13" t="s">
        <v>71</v>
      </c>
      <c r="AY191" s="247" t="s">
        <v>138</v>
      </c>
    </row>
    <row r="192" spans="1:51" s="14" customFormat="1" ht="12">
      <c r="A192" s="14"/>
      <c r="B192" s="248"/>
      <c r="C192" s="249"/>
      <c r="D192" s="233" t="s">
        <v>151</v>
      </c>
      <c r="E192" s="250" t="s">
        <v>19</v>
      </c>
      <c r="F192" s="251" t="s">
        <v>153</v>
      </c>
      <c r="G192" s="249"/>
      <c r="H192" s="252">
        <v>1.05</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151</v>
      </c>
      <c r="AU192" s="258" t="s">
        <v>81</v>
      </c>
      <c r="AV192" s="14" t="s">
        <v>145</v>
      </c>
      <c r="AW192" s="14" t="s">
        <v>32</v>
      </c>
      <c r="AX192" s="14" t="s">
        <v>79</v>
      </c>
      <c r="AY192" s="258" t="s">
        <v>138</v>
      </c>
    </row>
    <row r="193" spans="1:65" s="2" customFormat="1" ht="16.5" customHeight="1">
      <c r="A193" s="39"/>
      <c r="B193" s="40"/>
      <c r="C193" s="220" t="s">
        <v>297</v>
      </c>
      <c r="D193" s="220" t="s">
        <v>140</v>
      </c>
      <c r="E193" s="221" t="s">
        <v>298</v>
      </c>
      <c r="F193" s="222" t="s">
        <v>299</v>
      </c>
      <c r="G193" s="223" t="s">
        <v>143</v>
      </c>
      <c r="H193" s="224">
        <v>156</v>
      </c>
      <c r="I193" s="225"/>
      <c r="J193" s="226">
        <f>ROUND(I193*H193,2)</f>
        <v>0</v>
      </c>
      <c r="K193" s="222" t="s">
        <v>144</v>
      </c>
      <c r="L193" s="45"/>
      <c r="M193" s="227" t="s">
        <v>19</v>
      </c>
      <c r="N193" s="228" t="s">
        <v>42</v>
      </c>
      <c r="O193" s="85"/>
      <c r="P193" s="229">
        <f>O193*H193</f>
        <v>0</v>
      </c>
      <c r="Q193" s="229">
        <v>0</v>
      </c>
      <c r="R193" s="229">
        <f>Q193*H193</f>
        <v>0</v>
      </c>
      <c r="S193" s="229">
        <v>0</v>
      </c>
      <c r="T193" s="230">
        <f>S193*H193</f>
        <v>0</v>
      </c>
      <c r="U193" s="39"/>
      <c r="V193" s="39"/>
      <c r="W193" s="39"/>
      <c r="X193" s="39"/>
      <c r="Y193" s="39"/>
      <c r="Z193" s="39"/>
      <c r="AA193" s="39"/>
      <c r="AB193" s="39"/>
      <c r="AC193" s="39"/>
      <c r="AD193" s="39"/>
      <c r="AE193" s="39"/>
      <c r="AR193" s="231" t="s">
        <v>145</v>
      </c>
      <c r="AT193" s="231" t="s">
        <v>140</v>
      </c>
      <c r="AU193" s="231" t="s">
        <v>81</v>
      </c>
      <c r="AY193" s="18" t="s">
        <v>138</v>
      </c>
      <c r="BE193" s="232">
        <f>IF(N193="základní",J193,0)</f>
        <v>0</v>
      </c>
      <c r="BF193" s="232">
        <f>IF(N193="snížená",J193,0)</f>
        <v>0</v>
      </c>
      <c r="BG193" s="232">
        <f>IF(N193="zákl. přenesená",J193,0)</f>
        <v>0</v>
      </c>
      <c r="BH193" s="232">
        <f>IF(N193="sníž. přenesená",J193,0)</f>
        <v>0</v>
      </c>
      <c r="BI193" s="232">
        <f>IF(N193="nulová",J193,0)</f>
        <v>0</v>
      </c>
      <c r="BJ193" s="18" t="s">
        <v>79</v>
      </c>
      <c r="BK193" s="232">
        <f>ROUND(I193*H193,2)</f>
        <v>0</v>
      </c>
      <c r="BL193" s="18" t="s">
        <v>145</v>
      </c>
      <c r="BM193" s="231" t="s">
        <v>300</v>
      </c>
    </row>
    <row r="194" spans="1:47" s="2" customFormat="1" ht="12">
      <c r="A194" s="39"/>
      <c r="B194" s="40"/>
      <c r="C194" s="41"/>
      <c r="D194" s="233" t="s">
        <v>147</v>
      </c>
      <c r="E194" s="41"/>
      <c r="F194" s="234" t="s">
        <v>301</v>
      </c>
      <c r="G194" s="41"/>
      <c r="H194" s="41"/>
      <c r="I194" s="138"/>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147</v>
      </c>
      <c r="AU194" s="18" t="s">
        <v>81</v>
      </c>
    </row>
    <row r="195" spans="1:47" s="2" customFormat="1" ht="12">
      <c r="A195" s="39"/>
      <c r="B195" s="40"/>
      <c r="C195" s="41"/>
      <c r="D195" s="233" t="s">
        <v>149</v>
      </c>
      <c r="E195" s="41"/>
      <c r="F195" s="234" t="s">
        <v>302</v>
      </c>
      <c r="G195" s="41"/>
      <c r="H195" s="41"/>
      <c r="I195" s="138"/>
      <c r="J195" s="41"/>
      <c r="K195" s="41"/>
      <c r="L195" s="45"/>
      <c r="M195" s="235"/>
      <c r="N195" s="236"/>
      <c r="O195" s="85"/>
      <c r="P195" s="85"/>
      <c r="Q195" s="85"/>
      <c r="R195" s="85"/>
      <c r="S195" s="85"/>
      <c r="T195" s="86"/>
      <c r="U195" s="39"/>
      <c r="V195" s="39"/>
      <c r="W195" s="39"/>
      <c r="X195" s="39"/>
      <c r="Y195" s="39"/>
      <c r="Z195" s="39"/>
      <c r="AA195" s="39"/>
      <c r="AB195" s="39"/>
      <c r="AC195" s="39"/>
      <c r="AD195" s="39"/>
      <c r="AE195" s="39"/>
      <c r="AT195" s="18" t="s">
        <v>149</v>
      </c>
      <c r="AU195" s="18" t="s">
        <v>81</v>
      </c>
    </row>
    <row r="196" spans="1:51" s="13" customFormat="1" ht="12">
      <c r="A196" s="13"/>
      <c r="B196" s="237"/>
      <c r="C196" s="238"/>
      <c r="D196" s="233" t="s">
        <v>151</v>
      </c>
      <c r="E196" s="239" t="s">
        <v>19</v>
      </c>
      <c r="F196" s="240" t="s">
        <v>303</v>
      </c>
      <c r="G196" s="238"/>
      <c r="H196" s="241">
        <v>156</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151</v>
      </c>
      <c r="AU196" s="247" t="s">
        <v>81</v>
      </c>
      <c r="AV196" s="13" t="s">
        <v>81</v>
      </c>
      <c r="AW196" s="13" t="s">
        <v>32</v>
      </c>
      <c r="AX196" s="13" t="s">
        <v>71</v>
      </c>
      <c r="AY196" s="247" t="s">
        <v>138</v>
      </c>
    </row>
    <row r="197" spans="1:51" s="14" customFormat="1" ht="12">
      <c r="A197" s="14"/>
      <c r="B197" s="248"/>
      <c r="C197" s="249"/>
      <c r="D197" s="233" t="s">
        <v>151</v>
      </c>
      <c r="E197" s="250" t="s">
        <v>19</v>
      </c>
      <c r="F197" s="251" t="s">
        <v>153</v>
      </c>
      <c r="G197" s="249"/>
      <c r="H197" s="252">
        <v>156</v>
      </c>
      <c r="I197" s="253"/>
      <c r="J197" s="249"/>
      <c r="K197" s="249"/>
      <c r="L197" s="254"/>
      <c r="M197" s="255"/>
      <c r="N197" s="256"/>
      <c r="O197" s="256"/>
      <c r="P197" s="256"/>
      <c r="Q197" s="256"/>
      <c r="R197" s="256"/>
      <c r="S197" s="256"/>
      <c r="T197" s="257"/>
      <c r="U197" s="14"/>
      <c r="V197" s="14"/>
      <c r="W197" s="14"/>
      <c r="X197" s="14"/>
      <c r="Y197" s="14"/>
      <c r="Z197" s="14"/>
      <c r="AA197" s="14"/>
      <c r="AB197" s="14"/>
      <c r="AC197" s="14"/>
      <c r="AD197" s="14"/>
      <c r="AE197" s="14"/>
      <c r="AT197" s="258" t="s">
        <v>151</v>
      </c>
      <c r="AU197" s="258" t="s">
        <v>81</v>
      </c>
      <c r="AV197" s="14" t="s">
        <v>145</v>
      </c>
      <c r="AW197" s="14" t="s">
        <v>32</v>
      </c>
      <c r="AX197" s="14" t="s">
        <v>79</v>
      </c>
      <c r="AY197" s="258" t="s">
        <v>138</v>
      </c>
    </row>
    <row r="198" spans="1:65" s="2" customFormat="1" ht="16.5" customHeight="1">
      <c r="A198" s="39"/>
      <c r="B198" s="40"/>
      <c r="C198" s="220" t="s">
        <v>304</v>
      </c>
      <c r="D198" s="220" t="s">
        <v>140</v>
      </c>
      <c r="E198" s="221" t="s">
        <v>305</v>
      </c>
      <c r="F198" s="222" t="s">
        <v>306</v>
      </c>
      <c r="G198" s="223" t="s">
        <v>143</v>
      </c>
      <c r="H198" s="224">
        <v>64</v>
      </c>
      <c r="I198" s="225"/>
      <c r="J198" s="226">
        <f>ROUND(I198*H198,2)</f>
        <v>0</v>
      </c>
      <c r="K198" s="222" t="s">
        <v>144</v>
      </c>
      <c r="L198" s="45"/>
      <c r="M198" s="227" t="s">
        <v>19</v>
      </c>
      <c r="N198" s="228" t="s">
        <v>42</v>
      </c>
      <c r="O198" s="85"/>
      <c r="P198" s="229">
        <f>O198*H198</f>
        <v>0</v>
      </c>
      <c r="Q198" s="229">
        <v>0</v>
      </c>
      <c r="R198" s="229">
        <f>Q198*H198</f>
        <v>0</v>
      </c>
      <c r="S198" s="229">
        <v>0</v>
      </c>
      <c r="T198" s="230">
        <f>S198*H198</f>
        <v>0</v>
      </c>
      <c r="U198" s="39"/>
      <c r="V198" s="39"/>
      <c r="W198" s="39"/>
      <c r="X198" s="39"/>
      <c r="Y198" s="39"/>
      <c r="Z198" s="39"/>
      <c r="AA198" s="39"/>
      <c r="AB198" s="39"/>
      <c r="AC198" s="39"/>
      <c r="AD198" s="39"/>
      <c r="AE198" s="39"/>
      <c r="AR198" s="231" t="s">
        <v>145</v>
      </c>
      <c r="AT198" s="231" t="s">
        <v>140</v>
      </c>
      <c r="AU198" s="231" t="s">
        <v>81</v>
      </c>
      <c r="AY198" s="18" t="s">
        <v>138</v>
      </c>
      <c r="BE198" s="232">
        <f>IF(N198="základní",J198,0)</f>
        <v>0</v>
      </c>
      <c r="BF198" s="232">
        <f>IF(N198="snížená",J198,0)</f>
        <v>0</v>
      </c>
      <c r="BG198" s="232">
        <f>IF(N198="zákl. přenesená",J198,0)</f>
        <v>0</v>
      </c>
      <c r="BH198" s="232">
        <f>IF(N198="sníž. přenesená",J198,0)</f>
        <v>0</v>
      </c>
      <c r="BI198" s="232">
        <f>IF(N198="nulová",J198,0)</f>
        <v>0</v>
      </c>
      <c r="BJ198" s="18" t="s">
        <v>79</v>
      </c>
      <c r="BK198" s="232">
        <f>ROUND(I198*H198,2)</f>
        <v>0</v>
      </c>
      <c r="BL198" s="18" t="s">
        <v>145</v>
      </c>
      <c r="BM198" s="231" t="s">
        <v>307</v>
      </c>
    </row>
    <row r="199" spans="1:47" s="2" customFormat="1" ht="12">
      <c r="A199" s="39"/>
      <c r="B199" s="40"/>
      <c r="C199" s="41"/>
      <c r="D199" s="233" t="s">
        <v>147</v>
      </c>
      <c r="E199" s="41"/>
      <c r="F199" s="234" t="s">
        <v>301</v>
      </c>
      <c r="G199" s="41"/>
      <c r="H199" s="41"/>
      <c r="I199" s="138"/>
      <c r="J199" s="41"/>
      <c r="K199" s="41"/>
      <c r="L199" s="45"/>
      <c r="M199" s="235"/>
      <c r="N199" s="236"/>
      <c r="O199" s="85"/>
      <c r="P199" s="85"/>
      <c r="Q199" s="85"/>
      <c r="R199" s="85"/>
      <c r="S199" s="85"/>
      <c r="T199" s="86"/>
      <c r="U199" s="39"/>
      <c r="V199" s="39"/>
      <c r="W199" s="39"/>
      <c r="X199" s="39"/>
      <c r="Y199" s="39"/>
      <c r="Z199" s="39"/>
      <c r="AA199" s="39"/>
      <c r="AB199" s="39"/>
      <c r="AC199" s="39"/>
      <c r="AD199" s="39"/>
      <c r="AE199" s="39"/>
      <c r="AT199" s="18" t="s">
        <v>147</v>
      </c>
      <c r="AU199" s="18" t="s">
        <v>81</v>
      </c>
    </row>
    <row r="200" spans="1:47" s="2" customFormat="1" ht="12">
      <c r="A200" s="39"/>
      <c r="B200" s="40"/>
      <c r="C200" s="41"/>
      <c r="D200" s="233" t="s">
        <v>149</v>
      </c>
      <c r="E200" s="41"/>
      <c r="F200" s="234" t="s">
        <v>308</v>
      </c>
      <c r="G200" s="41"/>
      <c r="H200" s="41"/>
      <c r="I200" s="138"/>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149</v>
      </c>
      <c r="AU200" s="18" t="s">
        <v>81</v>
      </c>
    </row>
    <row r="201" spans="1:51" s="13" customFormat="1" ht="12">
      <c r="A201" s="13"/>
      <c r="B201" s="237"/>
      <c r="C201" s="238"/>
      <c r="D201" s="233" t="s">
        <v>151</v>
      </c>
      <c r="E201" s="239" t="s">
        <v>19</v>
      </c>
      <c r="F201" s="240" t="s">
        <v>309</v>
      </c>
      <c r="G201" s="238"/>
      <c r="H201" s="241">
        <v>64</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151</v>
      </c>
      <c r="AU201" s="247" t="s">
        <v>81</v>
      </c>
      <c r="AV201" s="13" t="s">
        <v>81</v>
      </c>
      <c r="AW201" s="13" t="s">
        <v>32</v>
      </c>
      <c r="AX201" s="13" t="s">
        <v>71</v>
      </c>
      <c r="AY201" s="247" t="s">
        <v>138</v>
      </c>
    </row>
    <row r="202" spans="1:51" s="14" customFormat="1" ht="12">
      <c r="A202" s="14"/>
      <c r="B202" s="248"/>
      <c r="C202" s="249"/>
      <c r="D202" s="233" t="s">
        <v>151</v>
      </c>
      <c r="E202" s="250" t="s">
        <v>19</v>
      </c>
      <c r="F202" s="251" t="s">
        <v>153</v>
      </c>
      <c r="G202" s="249"/>
      <c r="H202" s="252">
        <v>64</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151</v>
      </c>
      <c r="AU202" s="258" t="s">
        <v>81</v>
      </c>
      <c r="AV202" s="14" t="s">
        <v>145</v>
      </c>
      <c r="AW202" s="14" t="s">
        <v>32</v>
      </c>
      <c r="AX202" s="14" t="s">
        <v>79</v>
      </c>
      <c r="AY202" s="258" t="s">
        <v>138</v>
      </c>
    </row>
    <row r="203" spans="1:65" s="2" customFormat="1" ht="24" customHeight="1">
      <c r="A203" s="39"/>
      <c r="B203" s="40"/>
      <c r="C203" s="220" t="s">
        <v>310</v>
      </c>
      <c r="D203" s="220" t="s">
        <v>140</v>
      </c>
      <c r="E203" s="221" t="s">
        <v>311</v>
      </c>
      <c r="F203" s="222" t="s">
        <v>312</v>
      </c>
      <c r="G203" s="223" t="s">
        <v>143</v>
      </c>
      <c r="H203" s="224">
        <v>70</v>
      </c>
      <c r="I203" s="225"/>
      <c r="J203" s="226">
        <f>ROUND(I203*H203,2)</f>
        <v>0</v>
      </c>
      <c r="K203" s="222" t="s">
        <v>144</v>
      </c>
      <c r="L203" s="45"/>
      <c r="M203" s="227" t="s">
        <v>19</v>
      </c>
      <c r="N203" s="228" t="s">
        <v>42</v>
      </c>
      <c r="O203" s="85"/>
      <c r="P203" s="229">
        <f>O203*H203</f>
        <v>0</v>
      </c>
      <c r="Q203" s="229">
        <v>0</v>
      </c>
      <c r="R203" s="229">
        <f>Q203*H203</f>
        <v>0</v>
      </c>
      <c r="S203" s="229">
        <v>0</v>
      </c>
      <c r="T203" s="230">
        <f>S203*H203</f>
        <v>0</v>
      </c>
      <c r="U203" s="39"/>
      <c r="V203" s="39"/>
      <c r="W203" s="39"/>
      <c r="X203" s="39"/>
      <c r="Y203" s="39"/>
      <c r="Z203" s="39"/>
      <c r="AA203" s="39"/>
      <c r="AB203" s="39"/>
      <c r="AC203" s="39"/>
      <c r="AD203" s="39"/>
      <c r="AE203" s="39"/>
      <c r="AR203" s="231" t="s">
        <v>145</v>
      </c>
      <c r="AT203" s="231" t="s">
        <v>140</v>
      </c>
      <c r="AU203" s="231" t="s">
        <v>81</v>
      </c>
      <c r="AY203" s="18" t="s">
        <v>138</v>
      </c>
      <c r="BE203" s="232">
        <f>IF(N203="základní",J203,0)</f>
        <v>0</v>
      </c>
      <c r="BF203" s="232">
        <f>IF(N203="snížená",J203,0)</f>
        <v>0</v>
      </c>
      <c r="BG203" s="232">
        <f>IF(N203="zákl. přenesená",J203,0)</f>
        <v>0</v>
      </c>
      <c r="BH203" s="232">
        <f>IF(N203="sníž. přenesená",J203,0)</f>
        <v>0</v>
      </c>
      <c r="BI203" s="232">
        <f>IF(N203="nulová",J203,0)</f>
        <v>0</v>
      </c>
      <c r="BJ203" s="18" t="s">
        <v>79</v>
      </c>
      <c r="BK203" s="232">
        <f>ROUND(I203*H203,2)</f>
        <v>0</v>
      </c>
      <c r="BL203" s="18" t="s">
        <v>145</v>
      </c>
      <c r="BM203" s="231" t="s">
        <v>313</v>
      </c>
    </row>
    <row r="204" spans="1:47" s="2" customFormat="1" ht="12">
      <c r="A204" s="39"/>
      <c r="B204" s="40"/>
      <c r="C204" s="41"/>
      <c r="D204" s="233" t="s">
        <v>147</v>
      </c>
      <c r="E204" s="41"/>
      <c r="F204" s="234" t="s">
        <v>314</v>
      </c>
      <c r="G204" s="41"/>
      <c r="H204" s="41"/>
      <c r="I204" s="138"/>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147</v>
      </c>
      <c r="AU204" s="18" t="s">
        <v>81</v>
      </c>
    </row>
    <row r="205" spans="1:47" s="2" customFormat="1" ht="12">
      <c r="A205" s="39"/>
      <c r="B205" s="40"/>
      <c r="C205" s="41"/>
      <c r="D205" s="233" t="s">
        <v>149</v>
      </c>
      <c r="E205" s="41"/>
      <c r="F205" s="234" t="s">
        <v>315</v>
      </c>
      <c r="G205" s="41"/>
      <c r="H205" s="41"/>
      <c r="I205" s="138"/>
      <c r="J205" s="41"/>
      <c r="K205" s="41"/>
      <c r="L205" s="45"/>
      <c r="M205" s="235"/>
      <c r="N205" s="236"/>
      <c r="O205" s="85"/>
      <c r="P205" s="85"/>
      <c r="Q205" s="85"/>
      <c r="R205" s="85"/>
      <c r="S205" s="85"/>
      <c r="T205" s="86"/>
      <c r="U205" s="39"/>
      <c r="V205" s="39"/>
      <c r="W205" s="39"/>
      <c r="X205" s="39"/>
      <c r="Y205" s="39"/>
      <c r="Z205" s="39"/>
      <c r="AA205" s="39"/>
      <c r="AB205" s="39"/>
      <c r="AC205" s="39"/>
      <c r="AD205" s="39"/>
      <c r="AE205" s="39"/>
      <c r="AT205" s="18" t="s">
        <v>149</v>
      </c>
      <c r="AU205" s="18" t="s">
        <v>81</v>
      </c>
    </row>
    <row r="206" spans="1:51" s="13" customFormat="1" ht="12">
      <c r="A206" s="13"/>
      <c r="B206" s="237"/>
      <c r="C206" s="238"/>
      <c r="D206" s="233" t="s">
        <v>151</v>
      </c>
      <c r="E206" s="239" t="s">
        <v>19</v>
      </c>
      <c r="F206" s="240" t="s">
        <v>291</v>
      </c>
      <c r="G206" s="238"/>
      <c r="H206" s="241">
        <v>70</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151</v>
      </c>
      <c r="AU206" s="247" t="s">
        <v>81</v>
      </c>
      <c r="AV206" s="13" t="s">
        <v>81</v>
      </c>
      <c r="AW206" s="13" t="s">
        <v>32</v>
      </c>
      <c r="AX206" s="13" t="s">
        <v>71</v>
      </c>
      <c r="AY206" s="247" t="s">
        <v>138</v>
      </c>
    </row>
    <row r="207" spans="1:51" s="14" customFormat="1" ht="12">
      <c r="A207" s="14"/>
      <c r="B207" s="248"/>
      <c r="C207" s="249"/>
      <c r="D207" s="233" t="s">
        <v>151</v>
      </c>
      <c r="E207" s="250" t="s">
        <v>19</v>
      </c>
      <c r="F207" s="251" t="s">
        <v>153</v>
      </c>
      <c r="G207" s="249"/>
      <c r="H207" s="252">
        <v>70</v>
      </c>
      <c r="I207" s="253"/>
      <c r="J207" s="249"/>
      <c r="K207" s="249"/>
      <c r="L207" s="254"/>
      <c r="M207" s="255"/>
      <c r="N207" s="256"/>
      <c r="O207" s="256"/>
      <c r="P207" s="256"/>
      <c r="Q207" s="256"/>
      <c r="R207" s="256"/>
      <c r="S207" s="256"/>
      <c r="T207" s="257"/>
      <c r="U207" s="14"/>
      <c r="V207" s="14"/>
      <c r="W207" s="14"/>
      <c r="X207" s="14"/>
      <c r="Y207" s="14"/>
      <c r="Z207" s="14"/>
      <c r="AA207" s="14"/>
      <c r="AB207" s="14"/>
      <c r="AC207" s="14"/>
      <c r="AD207" s="14"/>
      <c r="AE207" s="14"/>
      <c r="AT207" s="258" t="s">
        <v>151</v>
      </c>
      <c r="AU207" s="258" t="s">
        <v>81</v>
      </c>
      <c r="AV207" s="14" t="s">
        <v>145</v>
      </c>
      <c r="AW207" s="14" t="s">
        <v>32</v>
      </c>
      <c r="AX207" s="14" t="s">
        <v>79</v>
      </c>
      <c r="AY207" s="258" t="s">
        <v>138</v>
      </c>
    </row>
    <row r="208" spans="1:63" s="12" customFormat="1" ht="22.8" customHeight="1">
      <c r="A208" s="12"/>
      <c r="B208" s="204"/>
      <c r="C208" s="205"/>
      <c r="D208" s="206" t="s">
        <v>70</v>
      </c>
      <c r="E208" s="218" t="s">
        <v>81</v>
      </c>
      <c r="F208" s="218" t="s">
        <v>316</v>
      </c>
      <c r="G208" s="205"/>
      <c r="H208" s="205"/>
      <c r="I208" s="208"/>
      <c r="J208" s="219">
        <f>BK208</f>
        <v>0</v>
      </c>
      <c r="K208" s="205"/>
      <c r="L208" s="210"/>
      <c r="M208" s="211"/>
      <c r="N208" s="212"/>
      <c r="O208" s="212"/>
      <c r="P208" s="213">
        <f>SUM(P209:P234)</f>
        <v>0</v>
      </c>
      <c r="Q208" s="212"/>
      <c r="R208" s="213">
        <f>SUM(R209:R234)</f>
        <v>90.73808</v>
      </c>
      <c r="S208" s="212"/>
      <c r="T208" s="214">
        <f>SUM(T209:T234)</f>
        <v>0</v>
      </c>
      <c r="U208" s="12"/>
      <c r="V208" s="12"/>
      <c r="W208" s="12"/>
      <c r="X208" s="12"/>
      <c r="Y208" s="12"/>
      <c r="Z208" s="12"/>
      <c r="AA208" s="12"/>
      <c r="AB208" s="12"/>
      <c r="AC208" s="12"/>
      <c r="AD208" s="12"/>
      <c r="AE208" s="12"/>
      <c r="AR208" s="215" t="s">
        <v>79</v>
      </c>
      <c r="AT208" s="216" t="s">
        <v>70</v>
      </c>
      <c r="AU208" s="216" t="s">
        <v>79</v>
      </c>
      <c r="AY208" s="215" t="s">
        <v>138</v>
      </c>
      <c r="BK208" s="217">
        <f>SUM(BK209:BK234)</f>
        <v>0</v>
      </c>
    </row>
    <row r="209" spans="1:65" s="2" customFormat="1" ht="24" customHeight="1">
      <c r="A209" s="39"/>
      <c r="B209" s="40"/>
      <c r="C209" s="220" t="s">
        <v>317</v>
      </c>
      <c r="D209" s="220" t="s">
        <v>140</v>
      </c>
      <c r="E209" s="221" t="s">
        <v>318</v>
      </c>
      <c r="F209" s="222" t="s">
        <v>319</v>
      </c>
      <c r="G209" s="223" t="s">
        <v>143</v>
      </c>
      <c r="H209" s="224">
        <v>43</v>
      </c>
      <c r="I209" s="225"/>
      <c r="J209" s="226">
        <f>ROUND(I209*H209,2)</f>
        <v>0</v>
      </c>
      <c r="K209" s="222" t="s">
        <v>144</v>
      </c>
      <c r="L209" s="45"/>
      <c r="M209" s="227" t="s">
        <v>19</v>
      </c>
      <c r="N209" s="228" t="s">
        <v>42</v>
      </c>
      <c r="O209" s="85"/>
      <c r="P209" s="229">
        <f>O209*H209</f>
        <v>0</v>
      </c>
      <c r="Q209" s="229">
        <v>0.0001</v>
      </c>
      <c r="R209" s="229">
        <f>Q209*H209</f>
        <v>0.0043</v>
      </c>
      <c r="S209" s="229">
        <v>0</v>
      </c>
      <c r="T209" s="230">
        <f>S209*H209</f>
        <v>0</v>
      </c>
      <c r="U209" s="39"/>
      <c r="V209" s="39"/>
      <c r="W209" s="39"/>
      <c r="X209" s="39"/>
      <c r="Y209" s="39"/>
      <c r="Z209" s="39"/>
      <c r="AA209" s="39"/>
      <c r="AB209" s="39"/>
      <c r="AC209" s="39"/>
      <c r="AD209" s="39"/>
      <c r="AE209" s="39"/>
      <c r="AR209" s="231" t="s">
        <v>145</v>
      </c>
      <c r="AT209" s="231" t="s">
        <v>140</v>
      </c>
      <c r="AU209" s="231" t="s">
        <v>81</v>
      </c>
      <c r="AY209" s="18" t="s">
        <v>138</v>
      </c>
      <c r="BE209" s="232">
        <f>IF(N209="základní",J209,0)</f>
        <v>0</v>
      </c>
      <c r="BF209" s="232">
        <f>IF(N209="snížená",J209,0)</f>
        <v>0</v>
      </c>
      <c r="BG209" s="232">
        <f>IF(N209="zákl. přenesená",J209,0)</f>
        <v>0</v>
      </c>
      <c r="BH209" s="232">
        <f>IF(N209="sníž. přenesená",J209,0)</f>
        <v>0</v>
      </c>
      <c r="BI209" s="232">
        <f>IF(N209="nulová",J209,0)</f>
        <v>0</v>
      </c>
      <c r="BJ209" s="18" t="s">
        <v>79</v>
      </c>
      <c r="BK209" s="232">
        <f>ROUND(I209*H209,2)</f>
        <v>0</v>
      </c>
      <c r="BL209" s="18" t="s">
        <v>145</v>
      </c>
      <c r="BM209" s="231" t="s">
        <v>320</v>
      </c>
    </row>
    <row r="210" spans="1:47" s="2" customFormat="1" ht="12">
      <c r="A210" s="39"/>
      <c r="B210" s="40"/>
      <c r="C210" s="41"/>
      <c r="D210" s="233" t="s">
        <v>147</v>
      </c>
      <c r="E210" s="41"/>
      <c r="F210" s="234" t="s">
        <v>321</v>
      </c>
      <c r="G210" s="41"/>
      <c r="H210" s="41"/>
      <c r="I210" s="138"/>
      <c r="J210" s="41"/>
      <c r="K210" s="41"/>
      <c r="L210" s="45"/>
      <c r="M210" s="235"/>
      <c r="N210" s="236"/>
      <c r="O210" s="85"/>
      <c r="P210" s="85"/>
      <c r="Q210" s="85"/>
      <c r="R210" s="85"/>
      <c r="S210" s="85"/>
      <c r="T210" s="86"/>
      <c r="U210" s="39"/>
      <c r="V210" s="39"/>
      <c r="W210" s="39"/>
      <c r="X210" s="39"/>
      <c r="Y210" s="39"/>
      <c r="Z210" s="39"/>
      <c r="AA210" s="39"/>
      <c r="AB210" s="39"/>
      <c r="AC210" s="39"/>
      <c r="AD210" s="39"/>
      <c r="AE210" s="39"/>
      <c r="AT210" s="18" t="s">
        <v>147</v>
      </c>
      <c r="AU210" s="18" t="s">
        <v>81</v>
      </c>
    </row>
    <row r="211" spans="1:47" s="2" customFormat="1" ht="12">
      <c r="A211" s="39"/>
      <c r="B211" s="40"/>
      <c r="C211" s="41"/>
      <c r="D211" s="233" t="s">
        <v>149</v>
      </c>
      <c r="E211" s="41"/>
      <c r="F211" s="234" t="s">
        <v>322</v>
      </c>
      <c r="G211" s="41"/>
      <c r="H211" s="41"/>
      <c r="I211" s="138"/>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149</v>
      </c>
      <c r="AU211" s="18" t="s">
        <v>81</v>
      </c>
    </row>
    <row r="212" spans="1:51" s="13" customFormat="1" ht="12">
      <c r="A212" s="13"/>
      <c r="B212" s="237"/>
      <c r="C212" s="238"/>
      <c r="D212" s="233" t="s">
        <v>151</v>
      </c>
      <c r="E212" s="239" t="s">
        <v>19</v>
      </c>
      <c r="F212" s="240" t="s">
        <v>323</v>
      </c>
      <c r="G212" s="238"/>
      <c r="H212" s="241">
        <v>43</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151</v>
      </c>
      <c r="AU212" s="247" t="s">
        <v>81</v>
      </c>
      <c r="AV212" s="13" t="s">
        <v>81</v>
      </c>
      <c r="AW212" s="13" t="s">
        <v>32</v>
      </c>
      <c r="AX212" s="13" t="s">
        <v>71</v>
      </c>
      <c r="AY212" s="247" t="s">
        <v>138</v>
      </c>
    </row>
    <row r="213" spans="1:51" s="14" customFormat="1" ht="12">
      <c r="A213" s="14"/>
      <c r="B213" s="248"/>
      <c r="C213" s="249"/>
      <c r="D213" s="233" t="s">
        <v>151</v>
      </c>
      <c r="E213" s="250" t="s">
        <v>19</v>
      </c>
      <c r="F213" s="251" t="s">
        <v>153</v>
      </c>
      <c r="G213" s="249"/>
      <c r="H213" s="252">
        <v>43</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151</v>
      </c>
      <c r="AU213" s="258" t="s">
        <v>81</v>
      </c>
      <c r="AV213" s="14" t="s">
        <v>145</v>
      </c>
      <c r="AW213" s="14" t="s">
        <v>32</v>
      </c>
      <c r="AX213" s="14" t="s">
        <v>79</v>
      </c>
      <c r="AY213" s="258" t="s">
        <v>138</v>
      </c>
    </row>
    <row r="214" spans="1:65" s="2" customFormat="1" ht="16.5" customHeight="1">
      <c r="A214" s="39"/>
      <c r="B214" s="40"/>
      <c r="C214" s="269" t="s">
        <v>324</v>
      </c>
      <c r="D214" s="269" t="s">
        <v>209</v>
      </c>
      <c r="E214" s="270" t="s">
        <v>325</v>
      </c>
      <c r="F214" s="271" t="s">
        <v>326</v>
      </c>
      <c r="G214" s="272" t="s">
        <v>143</v>
      </c>
      <c r="H214" s="273">
        <v>49.45</v>
      </c>
      <c r="I214" s="274"/>
      <c r="J214" s="275">
        <f>ROUND(I214*H214,2)</f>
        <v>0</v>
      </c>
      <c r="K214" s="271" t="s">
        <v>144</v>
      </c>
      <c r="L214" s="276"/>
      <c r="M214" s="277" t="s">
        <v>19</v>
      </c>
      <c r="N214" s="278" t="s">
        <v>42</v>
      </c>
      <c r="O214" s="85"/>
      <c r="P214" s="229">
        <f>O214*H214</f>
        <v>0</v>
      </c>
      <c r="Q214" s="229">
        <v>0.0004</v>
      </c>
      <c r="R214" s="229">
        <f>Q214*H214</f>
        <v>0.019780000000000002</v>
      </c>
      <c r="S214" s="229">
        <v>0</v>
      </c>
      <c r="T214" s="230">
        <f>S214*H214</f>
        <v>0</v>
      </c>
      <c r="U214" s="39"/>
      <c r="V214" s="39"/>
      <c r="W214" s="39"/>
      <c r="X214" s="39"/>
      <c r="Y214" s="39"/>
      <c r="Z214" s="39"/>
      <c r="AA214" s="39"/>
      <c r="AB214" s="39"/>
      <c r="AC214" s="39"/>
      <c r="AD214" s="39"/>
      <c r="AE214" s="39"/>
      <c r="AR214" s="231" t="s">
        <v>194</v>
      </c>
      <c r="AT214" s="231" t="s">
        <v>209</v>
      </c>
      <c r="AU214" s="231" t="s">
        <v>81</v>
      </c>
      <c r="AY214" s="18" t="s">
        <v>138</v>
      </c>
      <c r="BE214" s="232">
        <f>IF(N214="základní",J214,0)</f>
        <v>0</v>
      </c>
      <c r="BF214" s="232">
        <f>IF(N214="snížená",J214,0)</f>
        <v>0</v>
      </c>
      <c r="BG214" s="232">
        <f>IF(N214="zákl. přenesená",J214,0)</f>
        <v>0</v>
      </c>
      <c r="BH214" s="232">
        <f>IF(N214="sníž. přenesená",J214,0)</f>
        <v>0</v>
      </c>
      <c r="BI214" s="232">
        <f>IF(N214="nulová",J214,0)</f>
        <v>0</v>
      </c>
      <c r="BJ214" s="18" t="s">
        <v>79</v>
      </c>
      <c r="BK214" s="232">
        <f>ROUND(I214*H214,2)</f>
        <v>0</v>
      </c>
      <c r="BL214" s="18" t="s">
        <v>145</v>
      </c>
      <c r="BM214" s="231" t="s">
        <v>327</v>
      </c>
    </row>
    <row r="215" spans="1:51" s="13" customFormat="1" ht="12">
      <c r="A215" s="13"/>
      <c r="B215" s="237"/>
      <c r="C215" s="238"/>
      <c r="D215" s="233" t="s">
        <v>151</v>
      </c>
      <c r="E215" s="239" t="s">
        <v>19</v>
      </c>
      <c r="F215" s="240" t="s">
        <v>328</v>
      </c>
      <c r="G215" s="238"/>
      <c r="H215" s="241">
        <v>49.45</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151</v>
      </c>
      <c r="AU215" s="247" t="s">
        <v>81</v>
      </c>
      <c r="AV215" s="13" t="s">
        <v>81</v>
      </c>
      <c r="AW215" s="13" t="s">
        <v>32</v>
      </c>
      <c r="AX215" s="13" t="s">
        <v>71</v>
      </c>
      <c r="AY215" s="247" t="s">
        <v>138</v>
      </c>
    </row>
    <row r="216" spans="1:51" s="14" customFormat="1" ht="12">
      <c r="A216" s="14"/>
      <c r="B216" s="248"/>
      <c r="C216" s="249"/>
      <c r="D216" s="233" t="s">
        <v>151</v>
      </c>
      <c r="E216" s="250" t="s">
        <v>19</v>
      </c>
      <c r="F216" s="251" t="s">
        <v>153</v>
      </c>
      <c r="G216" s="249"/>
      <c r="H216" s="252">
        <v>49.45</v>
      </c>
      <c r="I216" s="253"/>
      <c r="J216" s="249"/>
      <c r="K216" s="249"/>
      <c r="L216" s="254"/>
      <c r="M216" s="255"/>
      <c r="N216" s="256"/>
      <c r="O216" s="256"/>
      <c r="P216" s="256"/>
      <c r="Q216" s="256"/>
      <c r="R216" s="256"/>
      <c r="S216" s="256"/>
      <c r="T216" s="257"/>
      <c r="U216" s="14"/>
      <c r="V216" s="14"/>
      <c r="W216" s="14"/>
      <c r="X216" s="14"/>
      <c r="Y216" s="14"/>
      <c r="Z216" s="14"/>
      <c r="AA216" s="14"/>
      <c r="AB216" s="14"/>
      <c r="AC216" s="14"/>
      <c r="AD216" s="14"/>
      <c r="AE216" s="14"/>
      <c r="AT216" s="258" t="s">
        <v>151</v>
      </c>
      <c r="AU216" s="258" t="s">
        <v>81</v>
      </c>
      <c r="AV216" s="14" t="s">
        <v>145</v>
      </c>
      <c r="AW216" s="14" t="s">
        <v>32</v>
      </c>
      <c r="AX216" s="14" t="s">
        <v>79</v>
      </c>
      <c r="AY216" s="258" t="s">
        <v>138</v>
      </c>
    </row>
    <row r="217" spans="1:65" s="2" customFormat="1" ht="24" customHeight="1">
      <c r="A217" s="39"/>
      <c r="B217" s="40"/>
      <c r="C217" s="220" t="s">
        <v>329</v>
      </c>
      <c r="D217" s="220" t="s">
        <v>140</v>
      </c>
      <c r="E217" s="221" t="s">
        <v>330</v>
      </c>
      <c r="F217" s="222" t="s">
        <v>331</v>
      </c>
      <c r="G217" s="223" t="s">
        <v>143</v>
      </c>
      <c r="H217" s="224">
        <v>20</v>
      </c>
      <c r="I217" s="225"/>
      <c r="J217" s="226">
        <f>ROUND(I217*H217,2)</f>
        <v>0</v>
      </c>
      <c r="K217" s="222" t="s">
        <v>144</v>
      </c>
      <c r="L217" s="45"/>
      <c r="M217" s="227" t="s">
        <v>19</v>
      </c>
      <c r="N217" s="228" t="s">
        <v>42</v>
      </c>
      <c r="O217" s="85"/>
      <c r="P217" s="229">
        <f>O217*H217</f>
        <v>0</v>
      </c>
      <c r="Q217" s="229">
        <v>0.00014</v>
      </c>
      <c r="R217" s="229">
        <f>Q217*H217</f>
        <v>0.0027999999999999995</v>
      </c>
      <c r="S217" s="229">
        <v>0</v>
      </c>
      <c r="T217" s="230">
        <f>S217*H217</f>
        <v>0</v>
      </c>
      <c r="U217" s="39"/>
      <c r="V217" s="39"/>
      <c r="W217" s="39"/>
      <c r="X217" s="39"/>
      <c r="Y217" s="39"/>
      <c r="Z217" s="39"/>
      <c r="AA217" s="39"/>
      <c r="AB217" s="39"/>
      <c r="AC217" s="39"/>
      <c r="AD217" s="39"/>
      <c r="AE217" s="39"/>
      <c r="AR217" s="231" t="s">
        <v>145</v>
      </c>
      <c r="AT217" s="231" t="s">
        <v>140</v>
      </c>
      <c r="AU217" s="231" t="s">
        <v>81</v>
      </c>
      <c r="AY217" s="18" t="s">
        <v>138</v>
      </c>
      <c r="BE217" s="232">
        <f>IF(N217="základní",J217,0)</f>
        <v>0</v>
      </c>
      <c r="BF217" s="232">
        <f>IF(N217="snížená",J217,0)</f>
        <v>0</v>
      </c>
      <c r="BG217" s="232">
        <f>IF(N217="zákl. přenesená",J217,0)</f>
        <v>0</v>
      </c>
      <c r="BH217" s="232">
        <f>IF(N217="sníž. přenesená",J217,0)</f>
        <v>0</v>
      </c>
      <c r="BI217" s="232">
        <f>IF(N217="nulová",J217,0)</f>
        <v>0</v>
      </c>
      <c r="BJ217" s="18" t="s">
        <v>79</v>
      </c>
      <c r="BK217" s="232">
        <f>ROUND(I217*H217,2)</f>
        <v>0</v>
      </c>
      <c r="BL217" s="18" t="s">
        <v>145</v>
      </c>
      <c r="BM217" s="231" t="s">
        <v>332</v>
      </c>
    </row>
    <row r="218" spans="1:47" s="2" customFormat="1" ht="12">
      <c r="A218" s="39"/>
      <c r="B218" s="40"/>
      <c r="C218" s="41"/>
      <c r="D218" s="233" t="s">
        <v>147</v>
      </c>
      <c r="E218" s="41"/>
      <c r="F218" s="234" t="s">
        <v>321</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147</v>
      </c>
      <c r="AU218" s="18" t="s">
        <v>81</v>
      </c>
    </row>
    <row r="219" spans="1:51" s="13" customFormat="1" ht="12">
      <c r="A219" s="13"/>
      <c r="B219" s="237"/>
      <c r="C219" s="238"/>
      <c r="D219" s="233" t="s">
        <v>151</v>
      </c>
      <c r="E219" s="239" t="s">
        <v>19</v>
      </c>
      <c r="F219" s="240" t="s">
        <v>333</v>
      </c>
      <c r="G219" s="238"/>
      <c r="H219" s="241">
        <v>20</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151</v>
      </c>
      <c r="AU219" s="247" t="s">
        <v>81</v>
      </c>
      <c r="AV219" s="13" t="s">
        <v>81</v>
      </c>
      <c r="AW219" s="13" t="s">
        <v>32</v>
      </c>
      <c r="AX219" s="13" t="s">
        <v>71</v>
      </c>
      <c r="AY219" s="247" t="s">
        <v>138</v>
      </c>
    </row>
    <row r="220" spans="1:51" s="14" customFormat="1" ht="12">
      <c r="A220" s="14"/>
      <c r="B220" s="248"/>
      <c r="C220" s="249"/>
      <c r="D220" s="233" t="s">
        <v>151</v>
      </c>
      <c r="E220" s="250" t="s">
        <v>19</v>
      </c>
      <c r="F220" s="251" t="s">
        <v>153</v>
      </c>
      <c r="G220" s="249"/>
      <c r="H220" s="252">
        <v>20</v>
      </c>
      <c r="I220" s="253"/>
      <c r="J220" s="249"/>
      <c r="K220" s="249"/>
      <c r="L220" s="254"/>
      <c r="M220" s="255"/>
      <c r="N220" s="256"/>
      <c r="O220" s="256"/>
      <c r="P220" s="256"/>
      <c r="Q220" s="256"/>
      <c r="R220" s="256"/>
      <c r="S220" s="256"/>
      <c r="T220" s="257"/>
      <c r="U220" s="14"/>
      <c r="V220" s="14"/>
      <c r="W220" s="14"/>
      <c r="X220" s="14"/>
      <c r="Y220" s="14"/>
      <c r="Z220" s="14"/>
      <c r="AA220" s="14"/>
      <c r="AB220" s="14"/>
      <c r="AC220" s="14"/>
      <c r="AD220" s="14"/>
      <c r="AE220" s="14"/>
      <c r="AT220" s="258" t="s">
        <v>151</v>
      </c>
      <c r="AU220" s="258" t="s">
        <v>81</v>
      </c>
      <c r="AV220" s="14" t="s">
        <v>145</v>
      </c>
      <c r="AW220" s="14" t="s">
        <v>32</v>
      </c>
      <c r="AX220" s="14" t="s">
        <v>79</v>
      </c>
      <c r="AY220" s="258" t="s">
        <v>138</v>
      </c>
    </row>
    <row r="221" spans="1:65" s="2" customFormat="1" ht="16.5" customHeight="1">
      <c r="A221" s="39"/>
      <c r="B221" s="40"/>
      <c r="C221" s="269" t="s">
        <v>334</v>
      </c>
      <c r="D221" s="269" t="s">
        <v>209</v>
      </c>
      <c r="E221" s="270" t="s">
        <v>325</v>
      </c>
      <c r="F221" s="271" t="s">
        <v>326</v>
      </c>
      <c r="G221" s="272" t="s">
        <v>143</v>
      </c>
      <c r="H221" s="273">
        <v>23</v>
      </c>
      <c r="I221" s="274"/>
      <c r="J221" s="275">
        <f>ROUND(I221*H221,2)</f>
        <v>0</v>
      </c>
      <c r="K221" s="271" t="s">
        <v>144</v>
      </c>
      <c r="L221" s="276"/>
      <c r="M221" s="277" t="s">
        <v>19</v>
      </c>
      <c r="N221" s="278" t="s">
        <v>42</v>
      </c>
      <c r="O221" s="85"/>
      <c r="P221" s="229">
        <f>O221*H221</f>
        <v>0</v>
      </c>
      <c r="Q221" s="229">
        <v>0.0004</v>
      </c>
      <c r="R221" s="229">
        <f>Q221*H221</f>
        <v>0.0092</v>
      </c>
      <c r="S221" s="229">
        <v>0</v>
      </c>
      <c r="T221" s="230">
        <f>S221*H221</f>
        <v>0</v>
      </c>
      <c r="U221" s="39"/>
      <c r="V221" s="39"/>
      <c r="W221" s="39"/>
      <c r="X221" s="39"/>
      <c r="Y221" s="39"/>
      <c r="Z221" s="39"/>
      <c r="AA221" s="39"/>
      <c r="AB221" s="39"/>
      <c r="AC221" s="39"/>
      <c r="AD221" s="39"/>
      <c r="AE221" s="39"/>
      <c r="AR221" s="231" t="s">
        <v>194</v>
      </c>
      <c r="AT221" s="231" t="s">
        <v>209</v>
      </c>
      <c r="AU221" s="231" t="s">
        <v>81</v>
      </c>
      <c r="AY221" s="18" t="s">
        <v>138</v>
      </c>
      <c r="BE221" s="232">
        <f>IF(N221="základní",J221,0)</f>
        <v>0</v>
      </c>
      <c r="BF221" s="232">
        <f>IF(N221="snížená",J221,0)</f>
        <v>0</v>
      </c>
      <c r="BG221" s="232">
        <f>IF(N221="zákl. přenesená",J221,0)</f>
        <v>0</v>
      </c>
      <c r="BH221" s="232">
        <f>IF(N221="sníž. přenesená",J221,0)</f>
        <v>0</v>
      </c>
      <c r="BI221" s="232">
        <f>IF(N221="nulová",J221,0)</f>
        <v>0</v>
      </c>
      <c r="BJ221" s="18" t="s">
        <v>79</v>
      </c>
      <c r="BK221" s="232">
        <f>ROUND(I221*H221,2)</f>
        <v>0</v>
      </c>
      <c r="BL221" s="18" t="s">
        <v>145</v>
      </c>
      <c r="BM221" s="231" t="s">
        <v>335</v>
      </c>
    </row>
    <row r="222" spans="1:51" s="13" customFormat="1" ht="12">
      <c r="A222" s="13"/>
      <c r="B222" s="237"/>
      <c r="C222" s="238"/>
      <c r="D222" s="233" t="s">
        <v>151</v>
      </c>
      <c r="E222" s="239" t="s">
        <v>19</v>
      </c>
      <c r="F222" s="240" t="s">
        <v>336</v>
      </c>
      <c r="G222" s="238"/>
      <c r="H222" s="241">
        <v>23</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151</v>
      </c>
      <c r="AU222" s="247" t="s">
        <v>81</v>
      </c>
      <c r="AV222" s="13" t="s">
        <v>81</v>
      </c>
      <c r="AW222" s="13" t="s">
        <v>32</v>
      </c>
      <c r="AX222" s="13" t="s">
        <v>71</v>
      </c>
      <c r="AY222" s="247" t="s">
        <v>138</v>
      </c>
    </row>
    <row r="223" spans="1:51" s="14" customFormat="1" ht="12">
      <c r="A223" s="14"/>
      <c r="B223" s="248"/>
      <c r="C223" s="249"/>
      <c r="D223" s="233" t="s">
        <v>151</v>
      </c>
      <c r="E223" s="250" t="s">
        <v>19</v>
      </c>
      <c r="F223" s="251" t="s">
        <v>153</v>
      </c>
      <c r="G223" s="249"/>
      <c r="H223" s="252">
        <v>23</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151</v>
      </c>
      <c r="AU223" s="258" t="s">
        <v>81</v>
      </c>
      <c r="AV223" s="14" t="s">
        <v>145</v>
      </c>
      <c r="AW223" s="14" t="s">
        <v>32</v>
      </c>
      <c r="AX223" s="14" t="s">
        <v>79</v>
      </c>
      <c r="AY223" s="258" t="s">
        <v>138</v>
      </c>
    </row>
    <row r="224" spans="1:65" s="2" customFormat="1" ht="16.5" customHeight="1">
      <c r="A224" s="39"/>
      <c r="B224" s="40"/>
      <c r="C224" s="220" t="s">
        <v>337</v>
      </c>
      <c r="D224" s="220" t="s">
        <v>140</v>
      </c>
      <c r="E224" s="221" t="s">
        <v>338</v>
      </c>
      <c r="F224" s="222" t="s">
        <v>339</v>
      </c>
      <c r="G224" s="223" t="s">
        <v>197</v>
      </c>
      <c r="H224" s="224">
        <v>75</v>
      </c>
      <c r="I224" s="225"/>
      <c r="J224" s="226">
        <f>ROUND(I224*H224,2)</f>
        <v>0</v>
      </c>
      <c r="K224" s="222" t="s">
        <v>144</v>
      </c>
      <c r="L224" s="45"/>
      <c r="M224" s="227" t="s">
        <v>19</v>
      </c>
      <c r="N224" s="228" t="s">
        <v>42</v>
      </c>
      <c r="O224" s="85"/>
      <c r="P224" s="229">
        <f>O224*H224</f>
        <v>0</v>
      </c>
      <c r="Q224" s="229">
        <v>0.08936</v>
      </c>
      <c r="R224" s="229">
        <f>Q224*H224</f>
        <v>6.702</v>
      </c>
      <c r="S224" s="229">
        <v>0</v>
      </c>
      <c r="T224" s="230">
        <f>S224*H224</f>
        <v>0</v>
      </c>
      <c r="U224" s="39"/>
      <c r="V224" s="39"/>
      <c r="W224" s="39"/>
      <c r="X224" s="39"/>
      <c r="Y224" s="39"/>
      <c r="Z224" s="39"/>
      <c r="AA224" s="39"/>
      <c r="AB224" s="39"/>
      <c r="AC224" s="39"/>
      <c r="AD224" s="39"/>
      <c r="AE224" s="39"/>
      <c r="AR224" s="231" t="s">
        <v>145</v>
      </c>
      <c r="AT224" s="231" t="s">
        <v>140</v>
      </c>
      <c r="AU224" s="231" t="s">
        <v>81</v>
      </c>
      <c r="AY224" s="18" t="s">
        <v>138</v>
      </c>
      <c r="BE224" s="232">
        <f>IF(N224="základní",J224,0)</f>
        <v>0</v>
      </c>
      <c r="BF224" s="232">
        <f>IF(N224="snížená",J224,0)</f>
        <v>0</v>
      </c>
      <c r="BG224" s="232">
        <f>IF(N224="zákl. přenesená",J224,0)</f>
        <v>0</v>
      </c>
      <c r="BH224" s="232">
        <f>IF(N224="sníž. přenesená",J224,0)</f>
        <v>0</v>
      </c>
      <c r="BI224" s="232">
        <f>IF(N224="nulová",J224,0)</f>
        <v>0</v>
      </c>
      <c r="BJ224" s="18" t="s">
        <v>79</v>
      </c>
      <c r="BK224" s="232">
        <f>ROUND(I224*H224,2)</f>
        <v>0</v>
      </c>
      <c r="BL224" s="18" t="s">
        <v>145</v>
      </c>
      <c r="BM224" s="231" t="s">
        <v>340</v>
      </c>
    </row>
    <row r="225" spans="1:47" s="2" customFormat="1" ht="12">
      <c r="A225" s="39"/>
      <c r="B225" s="40"/>
      <c r="C225" s="41"/>
      <c r="D225" s="233" t="s">
        <v>147</v>
      </c>
      <c r="E225" s="41"/>
      <c r="F225" s="234" t="s">
        <v>341</v>
      </c>
      <c r="G225" s="41"/>
      <c r="H225" s="41"/>
      <c r="I225" s="138"/>
      <c r="J225" s="41"/>
      <c r="K225" s="41"/>
      <c r="L225" s="45"/>
      <c r="M225" s="235"/>
      <c r="N225" s="236"/>
      <c r="O225" s="85"/>
      <c r="P225" s="85"/>
      <c r="Q225" s="85"/>
      <c r="R225" s="85"/>
      <c r="S225" s="85"/>
      <c r="T225" s="86"/>
      <c r="U225" s="39"/>
      <c r="V225" s="39"/>
      <c r="W225" s="39"/>
      <c r="X225" s="39"/>
      <c r="Y225" s="39"/>
      <c r="Z225" s="39"/>
      <c r="AA225" s="39"/>
      <c r="AB225" s="39"/>
      <c r="AC225" s="39"/>
      <c r="AD225" s="39"/>
      <c r="AE225" s="39"/>
      <c r="AT225" s="18" t="s">
        <v>147</v>
      </c>
      <c r="AU225" s="18" t="s">
        <v>81</v>
      </c>
    </row>
    <row r="226" spans="1:47" s="2" customFormat="1" ht="12">
      <c r="A226" s="39"/>
      <c r="B226" s="40"/>
      <c r="C226" s="41"/>
      <c r="D226" s="233" t="s">
        <v>149</v>
      </c>
      <c r="E226" s="41"/>
      <c r="F226" s="234" t="s">
        <v>342</v>
      </c>
      <c r="G226" s="41"/>
      <c r="H226" s="41"/>
      <c r="I226" s="138"/>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149</v>
      </c>
      <c r="AU226" s="18" t="s">
        <v>81</v>
      </c>
    </row>
    <row r="227" spans="1:65" s="2" customFormat="1" ht="16.5" customHeight="1">
      <c r="A227" s="39"/>
      <c r="B227" s="40"/>
      <c r="C227" s="269" t="s">
        <v>343</v>
      </c>
      <c r="D227" s="269" t="s">
        <v>209</v>
      </c>
      <c r="E227" s="270" t="s">
        <v>344</v>
      </c>
      <c r="F227" s="271" t="s">
        <v>345</v>
      </c>
      <c r="G227" s="272" t="s">
        <v>197</v>
      </c>
      <c r="H227" s="273">
        <v>12</v>
      </c>
      <c r="I227" s="274"/>
      <c r="J227" s="275">
        <f>ROUND(I227*H227,2)</f>
        <v>0</v>
      </c>
      <c r="K227" s="271" t="s">
        <v>144</v>
      </c>
      <c r="L227" s="276"/>
      <c r="M227" s="277" t="s">
        <v>19</v>
      </c>
      <c r="N227" s="278" t="s">
        <v>42</v>
      </c>
      <c r="O227" s="85"/>
      <c r="P227" s="229">
        <f>O227*H227</f>
        <v>0</v>
      </c>
      <c r="Q227" s="229">
        <v>1.12</v>
      </c>
      <c r="R227" s="229">
        <f>Q227*H227</f>
        <v>13.440000000000001</v>
      </c>
      <c r="S227" s="229">
        <v>0</v>
      </c>
      <c r="T227" s="230">
        <f>S227*H227</f>
        <v>0</v>
      </c>
      <c r="U227" s="39"/>
      <c r="V227" s="39"/>
      <c r="W227" s="39"/>
      <c r="X227" s="39"/>
      <c r="Y227" s="39"/>
      <c r="Z227" s="39"/>
      <c r="AA227" s="39"/>
      <c r="AB227" s="39"/>
      <c r="AC227" s="39"/>
      <c r="AD227" s="39"/>
      <c r="AE227" s="39"/>
      <c r="AR227" s="231" t="s">
        <v>194</v>
      </c>
      <c r="AT227" s="231" t="s">
        <v>209</v>
      </c>
      <c r="AU227" s="231" t="s">
        <v>81</v>
      </c>
      <c r="AY227" s="18" t="s">
        <v>138</v>
      </c>
      <c r="BE227" s="232">
        <f>IF(N227="základní",J227,0)</f>
        <v>0</v>
      </c>
      <c r="BF227" s="232">
        <f>IF(N227="snížená",J227,0)</f>
        <v>0</v>
      </c>
      <c r="BG227" s="232">
        <f>IF(N227="zákl. přenesená",J227,0)</f>
        <v>0</v>
      </c>
      <c r="BH227" s="232">
        <f>IF(N227="sníž. přenesená",J227,0)</f>
        <v>0</v>
      </c>
      <c r="BI227" s="232">
        <f>IF(N227="nulová",J227,0)</f>
        <v>0</v>
      </c>
      <c r="BJ227" s="18" t="s">
        <v>79</v>
      </c>
      <c r="BK227" s="232">
        <f>ROUND(I227*H227,2)</f>
        <v>0</v>
      </c>
      <c r="BL227" s="18" t="s">
        <v>145</v>
      </c>
      <c r="BM227" s="231" t="s">
        <v>346</v>
      </c>
    </row>
    <row r="228" spans="1:47" s="2" customFormat="1" ht="12">
      <c r="A228" s="39"/>
      <c r="B228" s="40"/>
      <c r="C228" s="41"/>
      <c r="D228" s="233" t="s">
        <v>149</v>
      </c>
      <c r="E228" s="41"/>
      <c r="F228" s="234" t="s">
        <v>347</v>
      </c>
      <c r="G228" s="41"/>
      <c r="H228" s="41"/>
      <c r="I228" s="138"/>
      <c r="J228" s="41"/>
      <c r="K228" s="41"/>
      <c r="L228" s="45"/>
      <c r="M228" s="235"/>
      <c r="N228" s="236"/>
      <c r="O228" s="85"/>
      <c r="P228" s="85"/>
      <c r="Q228" s="85"/>
      <c r="R228" s="85"/>
      <c r="S228" s="85"/>
      <c r="T228" s="86"/>
      <c r="U228" s="39"/>
      <c r="V228" s="39"/>
      <c r="W228" s="39"/>
      <c r="X228" s="39"/>
      <c r="Y228" s="39"/>
      <c r="Z228" s="39"/>
      <c r="AA228" s="39"/>
      <c r="AB228" s="39"/>
      <c r="AC228" s="39"/>
      <c r="AD228" s="39"/>
      <c r="AE228" s="39"/>
      <c r="AT228" s="18" t="s">
        <v>149</v>
      </c>
      <c r="AU228" s="18" t="s">
        <v>81</v>
      </c>
    </row>
    <row r="229" spans="1:51" s="13" customFormat="1" ht="12">
      <c r="A229" s="13"/>
      <c r="B229" s="237"/>
      <c r="C229" s="238"/>
      <c r="D229" s="233" t="s">
        <v>151</v>
      </c>
      <c r="E229" s="239" t="s">
        <v>19</v>
      </c>
      <c r="F229" s="240" t="s">
        <v>348</v>
      </c>
      <c r="G229" s="238"/>
      <c r="H229" s="241">
        <v>12</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151</v>
      </c>
      <c r="AU229" s="247" t="s">
        <v>81</v>
      </c>
      <c r="AV229" s="13" t="s">
        <v>81</v>
      </c>
      <c r="AW229" s="13" t="s">
        <v>32</v>
      </c>
      <c r="AX229" s="13" t="s">
        <v>71</v>
      </c>
      <c r="AY229" s="247" t="s">
        <v>138</v>
      </c>
    </row>
    <row r="230" spans="1:51" s="14" customFormat="1" ht="12">
      <c r="A230" s="14"/>
      <c r="B230" s="248"/>
      <c r="C230" s="249"/>
      <c r="D230" s="233" t="s">
        <v>151</v>
      </c>
      <c r="E230" s="250" t="s">
        <v>19</v>
      </c>
      <c r="F230" s="251" t="s">
        <v>153</v>
      </c>
      <c r="G230" s="249"/>
      <c r="H230" s="252">
        <v>12</v>
      </c>
      <c r="I230" s="253"/>
      <c r="J230" s="249"/>
      <c r="K230" s="249"/>
      <c r="L230" s="254"/>
      <c r="M230" s="255"/>
      <c r="N230" s="256"/>
      <c r="O230" s="256"/>
      <c r="P230" s="256"/>
      <c r="Q230" s="256"/>
      <c r="R230" s="256"/>
      <c r="S230" s="256"/>
      <c r="T230" s="257"/>
      <c r="U230" s="14"/>
      <c r="V230" s="14"/>
      <c r="W230" s="14"/>
      <c r="X230" s="14"/>
      <c r="Y230" s="14"/>
      <c r="Z230" s="14"/>
      <c r="AA230" s="14"/>
      <c r="AB230" s="14"/>
      <c r="AC230" s="14"/>
      <c r="AD230" s="14"/>
      <c r="AE230" s="14"/>
      <c r="AT230" s="258" t="s">
        <v>151</v>
      </c>
      <c r="AU230" s="258" t="s">
        <v>81</v>
      </c>
      <c r="AV230" s="14" t="s">
        <v>145</v>
      </c>
      <c r="AW230" s="14" t="s">
        <v>32</v>
      </c>
      <c r="AX230" s="14" t="s">
        <v>79</v>
      </c>
      <c r="AY230" s="258" t="s">
        <v>138</v>
      </c>
    </row>
    <row r="231" spans="1:65" s="2" customFormat="1" ht="16.5" customHeight="1">
      <c r="A231" s="39"/>
      <c r="B231" s="40"/>
      <c r="C231" s="269" t="s">
        <v>349</v>
      </c>
      <c r="D231" s="269" t="s">
        <v>209</v>
      </c>
      <c r="E231" s="270" t="s">
        <v>350</v>
      </c>
      <c r="F231" s="271" t="s">
        <v>351</v>
      </c>
      <c r="G231" s="272" t="s">
        <v>197</v>
      </c>
      <c r="H231" s="273">
        <v>63</v>
      </c>
      <c r="I231" s="274"/>
      <c r="J231" s="275">
        <f>ROUND(I231*H231,2)</f>
        <v>0</v>
      </c>
      <c r="K231" s="271" t="s">
        <v>144</v>
      </c>
      <c r="L231" s="276"/>
      <c r="M231" s="277" t="s">
        <v>19</v>
      </c>
      <c r="N231" s="278" t="s">
        <v>42</v>
      </c>
      <c r="O231" s="85"/>
      <c r="P231" s="229">
        <f>O231*H231</f>
        <v>0</v>
      </c>
      <c r="Q231" s="229">
        <v>1.12</v>
      </c>
      <c r="R231" s="229">
        <f>Q231*H231</f>
        <v>70.56</v>
      </c>
      <c r="S231" s="229">
        <v>0</v>
      </c>
      <c r="T231" s="230">
        <f>S231*H231</f>
        <v>0</v>
      </c>
      <c r="U231" s="39"/>
      <c r="V231" s="39"/>
      <c r="W231" s="39"/>
      <c r="X231" s="39"/>
      <c r="Y231" s="39"/>
      <c r="Z231" s="39"/>
      <c r="AA231" s="39"/>
      <c r="AB231" s="39"/>
      <c r="AC231" s="39"/>
      <c r="AD231" s="39"/>
      <c r="AE231" s="39"/>
      <c r="AR231" s="231" t="s">
        <v>194</v>
      </c>
      <c r="AT231" s="231" t="s">
        <v>209</v>
      </c>
      <c r="AU231" s="231" t="s">
        <v>81</v>
      </c>
      <c r="AY231" s="18" t="s">
        <v>138</v>
      </c>
      <c r="BE231" s="232">
        <f>IF(N231="základní",J231,0)</f>
        <v>0</v>
      </c>
      <c r="BF231" s="232">
        <f>IF(N231="snížená",J231,0)</f>
        <v>0</v>
      </c>
      <c r="BG231" s="232">
        <f>IF(N231="zákl. přenesená",J231,0)</f>
        <v>0</v>
      </c>
      <c r="BH231" s="232">
        <f>IF(N231="sníž. přenesená",J231,0)</f>
        <v>0</v>
      </c>
      <c r="BI231" s="232">
        <f>IF(N231="nulová",J231,0)</f>
        <v>0</v>
      </c>
      <c r="BJ231" s="18" t="s">
        <v>79</v>
      </c>
      <c r="BK231" s="232">
        <f>ROUND(I231*H231,2)</f>
        <v>0</v>
      </c>
      <c r="BL231" s="18" t="s">
        <v>145</v>
      </c>
      <c r="BM231" s="231" t="s">
        <v>352</v>
      </c>
    </row>
    <row r="232" spans="1:47" s="2" customFormat="1" ht="12">
      <c r="A232" s="39"/>
      <c r="B232" s="40"/>
      <c r="C232" s="41"/>
      <c r="D232" s="233" t="s">
        <v>149</v>
      </c>
      <c r="E232" s="41"/>
      <c r="F232" s="234" t="s">
        <v>353</v>
      </c>
      <c r="G232" s="41"/>
      <c r="H232" s="41"/>
      <c r="I232" s="138"/>
      <c r="J232" s="41"/>
      <c r="K232" s="41"/>
      <c r="L232" s="45"/>
      <c r="M232" s="235"/>
      <c r="N232" s="236"/>
      <c r="O232" s="85"/>
      <c r="P232" s="85"/>
      <c r="Q232" s="85"/>
      <c r="R232" s="85"/>
      <c r="S232" s="85"/>
      <c r="T232" s="86"/>
      <c r="U232" s="39"/>
      <c r="V232" s="39"/>
      <c r="W232" s="39"/>
      <c r="X232" s="39"/>
      <c r="Y232" s="39"/>
      <c r="Z232" s="39"/>
      <c r="AA232" s="39"/>
      <c r="AB232" s="39"/>
      <c r="AC232" s="39"/>
      <c r="AD232" s="39"/>
      <c r="AE232" s="39"/>
      <c r="AT232" s="18" t="s">
        <v>149</v>
      </c>
      <c r="AU232" s="18" t="s">
        <v>81</v>
      </c>
    </row>
    <row r="233" spans="1:51" s="13" customFormat="1" ht="12">
      <c r="A233" s="13"/>
      <c r="B233" s="237"/>
      <c r="C233" s="238"/>
      <c r="D233" s="233" t="s">
        <v>151</v>
      </c>
      <c r="E233" s="239" t="s">
        <v>19</v>
      </c>
      <c r="F233" s="240" t="s">
        <v>354</v>
      </c>
      <c r="G233" s="238"/>
      <c r="H233" s="241">
        <v>63</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151</v>
      </c>
      <c r="AU233" s="247" t="s">
        <v>81</v>
      </c>
      <c r="AV233" s="13" t="s">
        <v>81</v>
      </c>
      <c r="AW233" s="13" t="s">
        <v>32</v>
      </c>
      <c r="AX233" s="13" t="s">
        <v>71</v>
      </c>
      <c r="AY233" s="247" t="s">
        <v>138</v>
      </c>
    </row>
    <row r="234" spans="1:51" s="14" customFormat="1" ht="12">
      <c r="A234" s="14"/>
      <c r="B234" s="248"/>
      <c r="C234" s="249"/>
      <c r="D234" s="233" t="s">
        <v>151</v>
      </c>
      <c r="E234" s="250" t="s">
        <v>19</v>
      </c>
      <c r="F234" s="251" t="s">
        <v>153</v>
      </c>
      <c r="G234" s="249"/>
      <c r="H234" s="252">
        <v>63</v>
      </c>
      <c r="I234" s="253"/>
      <c r="J234" s="249"/>
      <c r="K234" s="249"/>
      <c r="L234" s="254"/>
      <c r="M234" s="255"/>
      <c r="N234" s="256"/>
      <c r="O234" s="256"/>
      <c r="P234" s="256"/>
      <c r="Q234" s="256"/>
      <c r="R234" s="256"/>
      <c r="S234" s="256"/>
      <c r="T234" s="257"/>
      <c r="U234" s="14"/>
      <c r="V234" s="14"/>
      <c r="W234" s="14"/>
      <c r="X234" s="14"/>
      <c r="Y234" s="14"/>
      <c r="Z234" s="14"/>
      <c r="AA234" s="14"/>
      <c r="AB234" s="14"/>
      <c r="AC234" s="14"/>
      <c r="AD234" s="14"/>
      <c r="AE234" s="14"/>
      <c r="AT234" s="258" t="s">
        <v>151</v>
      </c>
      <c r="AU234" s="258" t="s">
        <v>81</v>
      </c>
      <c r="AV234" s="14" t="s">
        <v>145</v>
      </c>
      <c r="AW234" s="14" t="s">
        <v>32</v>
      </c>
      <c r="AX234" s="14" t="s">
        <v>79</v>
      </c>
      <c r="AY234" s="258" t="s">
        <v>138</v>
      </c>
    </row>
    <row r="235" spans="1:63" s="12" customFormat="1" ht="22.8" customHeight="1">
      <c r="A235" s="12"/>
      <c r="B235" s="204"/>
      <c r="C235" s="205"/>
      <c r="D235" s="206" t="s">
        <v>70</v>
      </c>
      <c r="E235" s="218" t="s">
        <v>145</v>
      </c>
      <c r="F235" s="218" t="s">
        <v>355</v>
      </c>
      <c r="G235" s="205"/>
      <c r="H235" s="205"/>
      <c r="I235" s="208"/>
      <c r="J235" s="219">
        <f>BK235</f>
        <v>0</v>
      </c>
      <c r="K235" s="205"/>
      <c r="L235" s="210"/>
      <c r="M235" s="211"/>
      <c r="N235" s="212"/>
      <c r="O235" s="212"/>
      <c r="P235" s="213">
        <f>SUM(P236:P240)</f>
        <v>0</v>
      </c>
      <c r="Q235" s="212"/>
      <c r="R235" s="213">
        <f>SUM(R236:R240)</f>
        <v>1.24695234</v>
      </c>
      <c r="S235" s="212"/>
      <c r="T235" s="214">
        <f>SUM(T236:T240)</f>
        <v>0</v>
      </c>
      <c r="U235" s="12"/>
      <c r="V235" s="12"/>
      <c r="W235" s="12"/>
      <c r="X235" s="12"/>
      <c r="Y235" s="12"/>
      <c r="Z235" s="12"/>
      <c r="AA235" s="12"/>
      <c r="AB235" s="12"/>
      <c r="AC235" s="12"/>
      <c r="AD235" s="12"/>
      <c r="AE235" s="12"/>
      <c r="AR235" s="215" t="s">
        <v>79</v>
      </c>
      <c r="AT235" s="216" t="s">
        <v>70</v>
      </c>
      <c r="AU235" s="216" t="s">
        <v>79</v>
      </c>
      <c r="AY235" s="215" t="s">
        <v>138</v>
      </c>
      <c r="BK235" s="217">
        <f>SUM(BK236:BK240)</f>
        <v>0</v>
      </c>
    </row>
    <row r="236" spans="1:65" s="2" customFormat="1" ht="24" customHeight="1">
      <c r="A236" s="39"/>
      <c r="B236" s="40"/>
      <c r="C236" s="220" t="s">
        <v>356</v>
      </c>
      <c r="D236" s="220" t="s">
        <v>140</v>
      </c>
      <c r="E236" s="221" t="s">
        <v>357</v>
      </c>
      <c r="F236" s="222" t="s">
        <v>358</v>
      </c>
      <c r="G236" s="223" t="s">
        <v>212</v>
      </c>
      <c r="H236" s="224">
        <v>1.226</v>
      </c>
      <c r="I236" s="225"/>
      <c r="J236" s="226">
        <f>ROUND(I236*H236,2)</f>
        <v>0</v>
      </c>
      <c r="K236" s="222" t="s">
        <v>144</v>
      </c>
      <c r="L236" s="45"/>
      <c r="M236" s="227" t="s">
        <v>19</v>
      </c>
      <c r="N236" s="228" t="s">
        <v>42</v>
      </c>
      <c r="O236" s="85"/>
      <c r="P236" s="229">
        <f>O236*H236</f>
        <v>0</v>
      </c>
      <c r="Q236" s="229">
        <v>0.01709</v>
      </c>
      <c r="R236" s="229">
        <f>Q236*H236</f>
        <v>0.02095234</v>
      </c>
      <c r="S236" s="229">
        <v>0</v>
      </c>
      <c r="T236" s="230">
        <f>S236*H236</f>
        <v>0</v>
      </c>
      <c r="U236" s="39"/>
      <c r="V236" s="39"/>
      <c r="W236" s="39"/>
      <c r="X236" s="39"/>
      <c r="Y236" s="39"/>
      <c r="Z236" s="39"/>
      <c r="AA236" s="39"/>
      <c r="AB236" s="39"/>
      <c r="AC236" s="39"/>
      <c r="AD236" s="39"/>
      <c r="AE236" s="39"/>
      <c r="AR236" s="231" t="s">
        <v>145</v>
      </c>
      <c r="AT236" s="231" t="s">
        <v>140</v>
      </c>
      <c r="AU236" s="231" t="s">
        <v>81</v>
      </c>
      <c r="AY236" s="18" t="s">
        <v>138</v>
      </c>
      <c r="BE236" s="232">
        <f>IF(N236="základní",J236,0)</f>
        <v>0</v>
      </c>
      <c r="BF236" s="232">
        <f>IF(N236="snížená",J236,0)</f>
        <v>0</v>
      </c>
      <c r="BG236" s="232">
        <f>IF(N236="zákl. přenesená",J236,0)</f>
        <v>0</v>
      </c>
      <c r="BH236" s="232">
        <f>IF(N236="sníž. přenesená",J236,0)</f>
        <v>0</v>
      </c>
      <c r="BI236" s="232">
        <f>IF(N236="nulová",J236,0)</f>
        <v>0</v>
      </c>
      <c r="BJ236" s="18" t="s">
        <v>79</v>
      </c>
      <c r="BK236" s="232">
        <f>ROUND(I236*H236,2)</f>
        <v>0</v>
      </c>
      <c r="BL236" s="18" t="s">
        <v>145</v>
      </c>
      <c r="BM236" s="231" t="s">
        <v>359</v>
      </c>
    </row>
    <row r="237" spans="1:47" s="2" customFormat="1" ht="12">
      <c r="A237" s="39"/>
      <c r="B237" s="40"/>
      <c r="C237" s="41"/>
      <c r="D237" s="233" t="s">
        <v>149</v>
      </c>
      <c r="E237" s="41"/>
      <c r="F237" s="234" t="s">
        <v>360</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149</v>
      </c>
      <c r="AU237" s="18" t="s">
        <v>81</v>
      </c>
    </row>
    <row r="238" spans="1:51" s="13" customFormat="1" ht="12">
      <c r="A238" s="13"/>
      <c r="B238" s="237"/>
      <c r="C238" s="238"/>
      <c r="D238" s="233" t="s">
        <v>151</v>
      </c>
      <c r="E238" s="239" t="s">
        <v>19</v>
      </c>
      <c r="F238" s="240" t="s">
        <v>96</v>
      </c>
      <c r="G238" s="238"/>
      <c r="H238" s="241">
        <v>1.226</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151</v>
      </c>
      <c r="AU238" s="247" t="s">
        <v>81</v>
      </c>
      <c r="AV238" s="13" t="s">
        <v>81</v>
      </c>
      <c r="AW238" s="13" t="s">
        <v>32</v>
      </c>
      <c r="AX238" s="13" t="s">
        <v>79</v>
      </c>
      <c r="AY238" s="247" t="s">
        <v>138</v>
      </c>
    </row>
    <row r="239" spans="1:65" s="2" customFormat="1" ht="16.5" customHeight="1">
      <c r="A239" s="39"/>
      <c r="B239" s="40"/>
      <c r="C239" s="269" t="s">
        <v>361</v>
      </c>
      <c r="D239" s="269" t="s">
        <v>209</v>
      </c>
      <c r="E239" s="270" t="s">
        <v>362</v>
      </c>
      <c r="F239" s="271" t="s">
        <v>363</v>
      </c>
      <c r="G239" s="272" t="s">
        <v>212</v>
      </c>
      <c r="H239" s="273">
        <v>1.226</v>
      </c>
      <c r="I239" s="274"/>
      <c r="J239" s="275">
        <f>ROUND(I239*H239,2)</f>
        <v>0</v>
      </c>
      <c r="K239" s="271" t="s">
        <v>19</v>
      </c>
      <c r="L239" s="276"/>
      <c r="M239" s="277" t="s">
        <v>19</v>
      </c>
      <c r="N239" s="278" t="s">
        <v>42</v>
      </c>
      <c r="O239" s="85"/>
      <c r="P239" s="229">
        <f>O239*H239</f>
        <v>0</v>
      </c>
      <c r="Q239" s="229">
        <v>1</v>
      </c>
      <c r="R239" s="229">
        <f>Q239*H239</f>
        <v>1.226</v>
      </c>
      <c r="S239" s="229">
        <v>0</v>
      </c>
      <c r="T239" s="230">
        <f>S239*H239</f>
        <v>0</v>
      </c>
      <c r="U239" s="39"/>
      <c r="V239" s="39"/>
      <c r="W239" s="39"/>
      <c r="X239" s="39"/>
      <c r="Y239" s="39"/>
      <c r="Z239" s="39"/>
      <c r="AA239" s="39"/>
      <c r="AB239" s="39"/>
      <c r="AC239" s="39"/>
      <c r="AD239" s="39"/>
      <c r="AE239" s="39"/>
      <c r="AR239" s="231" t="s">
        <v>194</v>
      </c>
      <c r="AT239" s="231" t="s">
        <v>209</v>
      </c>
      <c r="AU239" s="231" t="s">
        <v>81</v>
      </c>
      <c r="AY239" s="18" t="s">
        <v>138</v>
      </c>
      <c r="BE239" s="232">
        <f>IF(N239="základní",J239,0)</f>
        <v>0</v>
      </c>
      <c r="BF239" s="232">
        <f>IF(N239="snížená",J239,0)</f>
        <v>0</v>
      </c>
      <c r="BG239" s="232">
        <f>IF(N239="zákl. přenesená",J239,0)</f>
        <v>0</v>
      </c>
      <c r="BH239" s="232">
        <f>IF(N239="sníž. přenesená",J239,0)</f>
        <v>0</v>
      </c>
      <c r="BI239" s="232">
        <f>IF(N239="nulová",J239,0)</f>
        <v>0</v>
      </c>
      <c r="BJ239" s="18" t="s">
        <v>79</v>
      </c>
      <c r="BK239" s="232">
        <f>ROUND(I239*H239,2)</f>
        <v>0</v>
      </c>
      <c r="BL239" s="18" t="s">
        <v>145</v>
      </c>
      <c r="BM239" s="231" t="s">
        <v>364</v>
      </c>
    </row>
    <row r="240" spans="1:47" s="2" customFormat="1" ht="12">
      <c r="A240" s="39"/>
      <c r="B240" s="40"/>
      <c r="C240" s="41"/>
      <c r="D240" s="233" t="s">
        <v>149</v>
      </c>
      <c r="E240" s="41"/>
      <c r="F240" s="234" t="s">
        <v>365</v>
      </c>
      <c r="G240" s="41"/>
      <c r="H240" s="41"/>
      <c r="I240" s="138"/>
      <c r="J240" s="41"/>
      <c r="K240" s="41"/>
      <c r="L240" s="45"/>
      <c r="M240" s="235"/>
      <c r="N240" s="236"/>
      <c r="O240" s="85"/>
      <c r="P240" s="85"/>
      <c r="Q240" s="85"/>
      <c r="R240" s="85"/>
      <c r="S240" s="85"/>
      <c r="T240" s="86"/>
      <c r="U240" s="39"/>
      <c r="V240" s="39"/>
      <c r="W240" s="39"/>
      <c r="X240" s="39"/>
      <c r="Y240" s="39"/>
      <c r="Z240" s="39"/>
      <c r="AA240" s="39"/>
      <c r="AB240" s="39"/>
      <c r="AC240" s="39"/>
      <c r="AD240" s="39"/>
      <c r="AE240" s="39"/>
      <c r="AT240" s="18" t="s">
        <v>149</v>
      </c>
      <c r="AU240" s="18" t="s">
        <v>81</v>
      </c>
    </row>
    <row r="241" spans="1:63" s="12" customFormat="1" ht="22.8" customHeight="1">
      <c r="A241" s="12"/>
      <c r="B241" s="204"/>
      <c r="C241" s="205"/>
      <c r="D241" s="206" t="s">
        <v>70</v>
      </c>
      <c r="E241" s="218" t="s">
        <v>172</v>
      </c>
      <c r="F241" s="218" t="s">
        <v>366</v>
      </c>
      <c r="G241" s="205"/>
      <c r="H241" s="205"/>
      <c r="I241" s="208"/>
      <c r="J241" s="219">
        <f>BK241</f>
        <v>0</v>
      </c>
      <c r="K241" s="205"/>
      <c r="L241" s="210"/>
      <c r="M241" s="211"/>
      <c r="N241" s="212"/>
      <c r="O241" s="212"/>
      <c r="P241" s="213">
        <f>SUM(P242:P253)</f>
        <v>0</v>
      </c>
      <c r="Q241" s="212"/>
      <c r="R241" s="213">
        <f>SUM(R242:R253)</f>
        <v>0</v>
      </c>
      <c r="S241" s="212"/>
      <c r="T241" s="214">
        <f>SUM(T242:T253)</f>
        <v>0</v>
      </c>
      <c r="U241" s="12"/>
      <c r="V241" s="12"/>
      <c r="W241" s="12"/>
      <c r="X241" s="12"/>
      <c r="Y241" s="12"/>
      <c r="Z241" s="12"/>
      <c r="AA241" s="12"/>
      <c r="AB241" s="12"/>
      <c r="AC241" s="12"/>
      <c r="AD241" s="12"/>
      <c r="AE241" s="12"/>
      <c r="AR241" s="215" t="s">
        <v>79</v>
      </c>
      <c r="AT241" s="216" t="s">
        <v>70</v>
      </c>
      <c r="AU241" s="216" t="s">
        <v>79</v>
      </c>
      <c r="AY241" s="215" t="s">
        <v>138</v>
      </c>
      <c r="BK241" s="217">
        <f>SUM(BK242:BK253)</f>
        <v>0</v>
      </c>
    </row>
    <row r="242" spans="1:65" s="2" customFormat="1" ht="16.5" customHeight="1">
      <c r="A242" s="39"/>
      <c r="B242" s="40"/>
      <c r="C242" s="220" t="s">
        <v>367</v>
      </c>
      <c r="D242" s="220" t="s">
        <v>140</v>
      </c>
      <c r="E242" s="221" t="s">
        <v>368</v>
      </c>
      <c r="F242" s="222" t="s">
        <v>369</v>
      </c>
      <c r="G242" s="223" t="s">
        <v>143</v>
      </c>
      <c r="H242" s="224">
        <v>55</v>
      </c>
      <c r="I242" s="225"/>
      <c r="J242" s="226">
        <f>ROUND(I242*H242,2)</f>
        <v>0</v>
      </c>
      <c r="K242" s="222" t="s">
        <v>144</v>
      </c>
      <c r="L242" s="45"/>
      <c r="M242" s="227" t="s">
        <v>19</v>
      </c>
      <c r="N242" s="228" t="s">
        <v>42</v>
      </c>
      <c r="O242" s="85"/>
      <c r="P242" s="229">
        <f>O242*H242</f>
        <v>0</v>
      </c>
      <c r="Q242" s="229">
        <v>0</v>
      </c>
      <c r="R242" s="229">
        <f>Q242*H242</f>
        <v>0</v>
      </c>
      <c r="S242" s="229">
        <v>0</v>
      </c>
      <c r="T242" s="230">
        <f>S242*H242</f>
        <v>0</v>
      </c>
      <c r="U242" s="39"/>
      <c r="V242" s="39"/>
      <c r="W242" s="39"/>
      <c r="X242" s="39"/>
      <c r="Y242" s="39"/>
      <c r="Z242" s="39"/>
      <c r="AA242" s="39"/>
      <c r="AB242" s="39"/>
      <c r="AC242" s="39"/>
      <c r="AD242" s="39"/>
      <c r="AE242" s="39"/>
      <c r="AR242" s="231" t="s">
        <v>145</v>
      </c>
      <c r="AT242" s="231" t="s">
        <v>140</v>
      </c>
      <c r="AU242" s="231" t="s">
        <v>81</v>
      </c>
      <c r="AY242" s="18" t="s">
        <v>138</v>
      </c>
      <c r="BE242" s="232">
        <f>IF(N242="základní",J242,0)</f>
        <v>0</v>
      </c>
      <c r="BF242" s="232">
        <f>IF(N242="snížená",J242,0)</f>
        <v>0</v>
      </c>
      <c r="BG242" s="232">
        <f>IF(N242="zákl. přenesená",J242,0)</f>
        <v>0</v>
      </c>
      <c r="BH242" s="232">
        <f>IF(N242="sníž. přenesená",J242,0)</f>
        <v>0</v>
      </c>
      <c r="BI242" s="232">
        <f>IF(N242="nulová",J242,0)</f>
        <v>0</v>
      </c>
      <c r="BJ242" s="18" t="s">
        <v>79</v>
      </c>
      <c r="BK242" s="232">
        <f>ROUND(I242*H242,2)</f>
        <v>0</v>
      </c>
      <c r="BL242" s="18" t="s">
        <v>145</v>
      </c>
      <c r="BM242" s="231" t="s">
        <v>370</v>
      </c>
    </row>
    <row r="243" spans="1:47" s="2" customFormat="1" ht="12">
      <c r="A243" s="39"/>
      <c r="B243" s="40"/>
      <c r="C243" s="41"/>
      <c r="D243" s="233" t="s">
        <v>149</v>
      </c>
      <c r="E243" s="41"/>
      <c r="F243" s="234" t="s">
        <v>371</v>
      </c>
      <c r="G243" s="41"/>
      <c r="H243" s="41"/>
      <c r="I243" s="138"/>
      <c r="J243" s="41"/>
      <c r="K243" s="41"/>
      <c r="L243" s="45"/>
      <c r="M243" s="235"/>
      <c r="N243" s="236"/>
      <c r="O243" s="85"/>
      <c r="P243" s="85"/>
      <c r="Q243" s="85"/>
      <c r="R243" s="85"/>
      <c r="S243" s="85"/>
      <c r="T243" s="86"/>
      <c r="U243" s="39"/>
      <c r="V243" s="39"/>
      <c r="W243" s="39"/>
      <c r="X243" s="39"/>
      <c r="Y243" s="39"/>
      <c r="Z243" s="39"/>
      <c r="AA243" s="39"/>
      <c r="AB243" s="39"/>
      <c r="AC243" s="39"/>
      <c r="AD243" s="39"/>
      <c r="AE243" s="39"/>
      <c r="AT243" s="18" t="s">
        <v>149</v>
      </c>
      <c r="AU243" s="18" t="s">
        <v>81</v>
      </c>
    </row>
    <row r="244" spans="1:51" s="13" customFormat="1" ht="12">
      <c r="A244" s="13"/>
      <c r="B244" s="237"/>
      <c r="C244" s="238"/>
      <c r="D244" s="233" t="s">
        <v>151</v>
      </c>
      <c r="E244" s="239" t="s">
        <v>19</v>
      </c>
      <c r="F244" s="240" t="s">
        <v>372</v>
      </c>
      <c r="G244" s="238"/>
      <c r="H244" s="241">
        <v>55</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151</v>
      </c>
      <c r="AU244" s="247" t="s">
        <v>81</v>
      </c>
      <c r="AV244" s="13" t="s">
        <v>81</v>
      </c>
      <c r="AW244" s="13" t="s">
        <v>32</v>
      </c>
      <c r="AX244" s="13" t="s">
        <v>71</v>
      </c>
      <c r="AY244" s="247" t="s">
        <v>138</v>
      </c>
    </row>
    <row r="245" spans="1:51" s="14" customFormat="1" ht="12">
      <c r="A245" s="14"/>
      <c r="B245" s="248"/>
      <c r="C245" s="249"/>
      <c r="D245" s="233" t="s">
        <v>151</v>
      </c>
      <c r="E245" s="250" t="s">
        <v>19</v>
      </c>
      <c r="F245" s="251" t="s">
        <v>153</v>
      </c>
      <c r="G245" s="249"/>
      <c r="H245" s="252">
        <v>55</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151</v>
      </c>
      <c r="AU245" s="258" t="s">
        <v>81</v>
      </c>
      <c r="AV245" s="14" t="s">
        <v>145</v>
      </c>
      <c r="AW245" s="14" t="s">
        <v>32</v>
      </c>
      <c r="AX245" s="14" t="s">
        <v>79</v>
      </c>
      <c r="AY245" s="258" t="s">
        <v>138</v>
      </c>
    </row>
    <row r="246" spans="1:65" s="2" customFormat="1" ht="16.5" customHeight="1">
      <c r="A246" s="39"/>
      <c r="B246" s="40"/>
      <c r="C246" s="220" t="s">
        <v>373</v>
      </c>
      <c r="D246" s="220" t="s">
        <v>140</v>
      </c>
      <c r="E246" s="221" t="s">
        <v>374</v>
      </c>
      <c r="F246" s="222" t="s">
        <v>375</v>
      </c>
      <c r="G246" s="223" t="s">
        <v>143</v>
      </c>
      <c r="H246" s="224">
        <v>1185</v>
      </c>
      <c r="I246" s="225"/>
      <c r="J246" s="226">
        <f>ROUND(I246*H246,2)</f>
        <v>0</v>
      </c>
      <c r="K246" s="222" t="s">
        <v>144</v>
      </c>
      <c r="L246" s="45"/>
      <c r="M246" s="227" t="s">
        <v>19</v>
      </c>
      <c r="N246" s="228" t="s">
        <v>42</v>
      </c>
      <c r="O246" s="85"/>
      <c r="P246" s="229">
        <f>O246*H246</f>
        <v>0</v>
      </c>
      <c r="Q246" s="229">
        <v>0</v>
      </c>
      <c r="R246" s="229">
        <f>Q246*H246</f>
        <v>0</v>
      </c>
      <c r="S246" s="229">
        <v>0</v>
      </c>
      <c r="T246" s="230">
        <f>S246*H246</f>
        <v>0</v>
      </c>
      <c r="U246" s="39"/>
      <c r="V246" s="39"/>
      <c r="W246" s="39"/>
      <c r="X246" s="39"/>
      <c r="Y246" s="39"/>
      <c r="Z246" s="39"/>
      <c r="AA246" s="39"/>
      <c r="AB246" s="39"/>
      <c r="AC246" s="39"/>
      <c r="AD246" s="39"/>
      <c r="AE246" s="39"/>
      <c r="AR246" s="231" t="s">
        <v>145</v>
      </c>
      <c r="AT246" s="231" t="s">
        <v>140</v>
      </c>
      <c r="AU246" s="231" t="s">
        <v>81</v>
      </c>
      <c r="AY246" s="18" t="s">
        <v>138</v>
      </c>
      <c r="BE246" s="232">
        <f>IF(N246="základní",J246,0)</f>
        <v>0</v>
      </c>
      <c r="BF246" s="232">
        <f>IF(N246="snížená",J246,0)</f>
        <v>0</v>
      </c>
      <c r="BG246" s="232">
        <f>IF(N246="zákl. přenesená",J246,0)</f>
        <v>0</v>
      </c>
      <c r="BH246" s="232">
        <f>IF(N246="sníž. přenesená",J246,0)</f>
        <v>0</v>
      </c>
      <c r="BI246" s="232">
        <f>IF(N246="nulová",J246,0)</f>
        <v>0</v>
      </c>
      <c r="BJ246" s="18" t="s">
        <v>79</v>
      </c>
      <c r="BK246" s="232">
        <f>ROUND(I246*H246,2)</f>
        <v>0</v>
      </c>
      <c r="BL246" s="18" t="s">
        <v>145</v>
      </c>
      <c r="BM246" s="231" t="s">
        <v>376</v>
      </c>
    </row>
    <row r="247" spans="1:47" s="2" customFormat="1" ht="12">
      <c r="A247" s="39"/>
      <c r="B247" s="40"/>
      <c r="C247" s="41"/>
      <c r="D247" s="233" t="s">
        <v>149</v>
      </c>
      <c r="E247" s="41"/>
      <c r="F247" s="234" t="s">
        <v>377</v>
      </c>
      <c r="G247" s="41"/>
      <c r="H247" s="41"/>
      <c r="I247" s="138"/>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149</v>
      </c>
      <c r="AU247" s="18" t="s">
        <v>81</v>
      </c>
    </row>
    <row r="248" spans="1:51" s="13" customFormat="1" ht="12">
      <c r="A248" s="13"/>
      <c r="B248" s="237"/>
      <c r="C248" s="238"/>
      <c r="D248" s="233" t="s">
        <v>151</v>
      </c>
      <c r="E248" s="239" t="s">
        <v>19</v>
      </c>
      <c r="F248" s="240" t="s">
        <v>378</v>
      </c>
      <c r="G248" s="238"/>
      <c r="H248" s="241">
        <v>1185</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151</v>
      </c>
      <c r="AU248" s="247" t="s">
        <v>81</v>
      </c>
      <c r="AV248" s="13" t="s">
        <v>81</v>
      </c>
      <c r="AW248" s="13" t="s">
        <v>32</v>
      </c>
      <c r="AX248" s="13" t="s">
        <v>71</v>
      </c>
      <c r="AY248" s="247" t="s">
        <v>138</v>
      </c>
    </row>
    <row r="249" spans="1:51" s="14" customFormat="1" ht="12">
      <c r="A249" s="14"/>
      <c r="B249" s="248"/>
      <c r="C249" s="249"/>
      <c r="D249" s="233" t="s">
        <v>151</v>
      </c>
      <c r="E249" s="250" t="s">
        <v>19</v>
      </c>
      <c r="F249" s="251" t="s">
        <v>153</v>
      </c>
      <c r="G249" s="249"/>
      <c r="H249" s="252">
        <v>1185</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151</v>
      </c>
      <c r="AU249" s="258" t="s">
        <v>81</v>
      </c>
      <c r="AV249" s="14" t="s">
        <v>145</v>
      </c>
      <c r="AW249" s="14" t="s">
        <v>32</v>
      </c>
      <c r="AX249" s="14" t="s">
        <v>79</v>
      </c>
      <c r="AY249" s="258" t="s">
        <v>138</v>
      </c>
    </row>
    <row r="250" spans="1:65" s="2" customFormat="1" ht="16.5" customHeight="1">
      <c r="A250" s="39"/>
      <c r="B250" s="40"/>
      <c r="C250" s="220" t="s">
        <v>379</v>
      </c>
      <c r="D250" s="220" t="s">
        <v>140</v>
      </c>
      <c r="E250" s="221" t="s">
        <v>380</v>
      </c>
      <c r="F250" s="222" t="s">
        <v>381</v>
      </c>
      <c r="G250" s="223" t="s">
        <v>143</v>
      </c>
      <c r="H250" s="224">
        <v>20</v>
      </c>
      <c r="I250" s="225"/>
      <c r="J250" s="226">
        <f>ROUND(I250*H250,2)</f>
        <v>0</v>
      </c>
      <c r="K250" s="222" t="s">
        <v>144</v>
      </c>
      <c r="L250" s="45"/>
      <c r="M250" s="227" t="s">
        <v>19</v>
      </c>
      <c r="N250" s="228" t="s">
        <v>42</v>
      </c>
      <c r="O250" s="85"/>
      <c r="P250" s="229">
        <f>O250*H250</f>
        <v>0</v>
      </c>
      <c r="Q250" s="229">
        <v>0</v>
      </c>
      <c r="R250" s="229">
        <f>Q250*H250</f>
        <v>0</v>
      </c>
      <c r="S250" s="229">
        <v>0</v>
      </c>
      <c r="T250" s="230">
        <f>S250*H250</f>
        <v>0</v>
      </c>
      <c r="U250" s="39"/>
      <c r="V250" s="39"/>
      <c r="W250" s="39"/>
      <c r="X250" s="39"/>
      <c r="Y250" s="39"/>
      <c r="Z250" s="39"/>
      <c r="AA250" s="39"/>
      <c r="AB250" s="39"/>
      <c r="AC250" s="39"/>
      <c r="AD250" s="39"/>
      <c r="AE250" s="39"/>
      <c r="AR250" s="231" t="s">
        <v>145</v>
      </c>
      <c r="AT250" s="231" t="s">
        <v>140</v>
      </c>
      <c r="AU250" s="231" t="s">
        <v>81</v>
      </c>
      <c r="AY250" s="18" t="s">
        <v>138</v>
      </c>
      <c r="BE250" s="232">
        <f>IF(N250="základní",J250,0)</f>
        <v>0</v>
      </c>
      <c r="BF250" s="232">
        <f>IF(N250="snížená",J250,0)</f>
        <v>0</v>
      </c>
      <c r="BG250" s="232">
        <f>IF(N250="zákl. přenesená",J250,0)</f>
        <v>0</v>
      </c>
      <c r="BH250" s="232">
        <f>IF(N250="sníž. přenesená",J250,0)</f>
        <v>0</v>
      </c>
      <c r="BI250" s="232">
        <f>IF(N250="nulová",J250,0)</f>
        <v>0</v>
      </c>
      <c r="BJ250" s="18" t="s">
        <v>79</v>
      </c>
      <c r="BK250" s="232">
        <f>ROUND(I250*H250,2)</f>
        <v>0</v>
      </c>
      <c r="BL250" s="18" t="s">
        <v>145</v>
      </c>
      <c r="BM250" s="231" t="s">
        <v>382</v>
      </c>
    </row>
    <row r="251" spans="1:47" s="2" customFormat="1" ht="12">
      <c r="A251" s="39"/>
      <c r="B251" s="40"/>
      <c r="C251" s="41"/>
      <c r="D251" s="233" t="s">
        <v>149</v>
      </c>
      <c r="E251" s="41"/>
      <c r="F251" s="234" t="s">
        <v>383</v>
      </c>
      <c r="G251" s="41"/>
      <c r="H251" s="41"/>
      <c r="I251" s="138"/>
      <c r="J251" s="41"/>
      <c r="K251" s="41"/>
      <c r="L251" s="45"/>
      <c r="M251" s="235"/>
      <c r="N251" s="236"/>
      <c r="O251" s="85"/>
      <c r="P251" s="85"/>
      <c r="Q251" s="85"/>
      <c r="R251" s="85"/>
      <c r="S251" s="85"/>
      <c r="T251" s="86"/>
      <c r="U251" s="39"/>
      <c r="V251" s="39"/>
      <c r="W251" s="39"/>
      <c r="X251" s="39"/>
      <c r="Y251" s="39"/>
      <c r="Z251" s="39"/>
      <c r="AA251" s="39"/>
      <c r="AB251" s="39"/>
      <c r="AC251" s="39"/>
      <c r="AD251" s="39"/>
      <c r="AE251" s="39"/>
      <c r="AT251" s="18" t="s">
        <v>149</v>
      </c>
      <c r="AU251" s="18" t="s">
        <v>81</v>
      </c>
    </row>
    <row r="252" spans="1:51" s="13" customFormat="1" ht="12">
      <c r="A252" s="13"/>
      <c r="B252" s="237"/>
      <c r="C252" s="238"/>
      <c r="D252" s="233" t="s">
        <v>151</v>
      </c>
      <c r="E252" s="239" t="s">
        <v>19</v>
      </c>
      <c r="F252" s="240" t="s">
        <v>333</v>
      </c>
      <c r="G252" s="238"/>
      <c r="H252" s="241">
        <v>20</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151</v>
      </c>
      <c r="AU252" s="247" t="s">
        <v>81</v>
      </c>
      <c r="AV252" s="13" t="s">
        <v>81</v>
      </c>
      <c r="AW252" s="13" t="s">
        <v>32</v>
      </c>
      <c r="AX252" s="13" t="s">
        <v>71</v>
      </c>
      <c r="AY252" s="247" t="s">
        <v>138</v>
      </c>
    </row>
    <row r="253" spans="1:51" s="14" customFormat="1" ht="12">
      <c r="A253" s="14"/>
      <c r="B253" s="248"/>
      <c r="C253" s="249"/>
      <c r="D253" s="233" t="s">
        <v>151</v>
      </c>
      <c r="E253" s="250" t="s">
        <v>19</v>
      </c>
      <c r="F253" s="251" t="s">
        <v>153</v>
      </c>
      <c r="G253" s="249"/>
      <c r="H253" s="252">
        <v>20</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151</v>
      </c>
      <c r="AU253" s="258" t="s">
        <v>81</v>
      </c>
      <c r="AV253" s="14" t="s">
        <v>145</v>
      </c>
      <c r="AW253" s="14" t="s">
        <v>32</v>
      </c>
      <c r="AX253" s="14" t="s">
        <v>79</v>
      </c>
      <c r="AY253" s="258" t="s">
        <v>138</v>
      </c>
    </row>
    <row r="254" spans="1:63" s="12" customFormat="1" ht="22.8" customHeight="1">
      <c r="A254" s="12"/>
      <c r="B254" s="204"/>
      <c r="C254" s="205"/>
      <c r="D254" s="206" t="s">
        <v>70</v>
      </c>
      <c r="E254" s="218" t="s">
        <v>384</v>
      </c>
      <c r="F254" s="218" t="s">
        <v>385</v>
      </c>
      <c r="G254" s="205"/>
      <c r="H254" s="205"/>
      <c r="I254" s="208"/>
      <c r="J254" s="219">
        <f>BK254</f>
        <v>0</v>
      </c>
      <c r="K254" s="205"/>
      <c r="L254" s="210"/>
      <c r="M254" s="211"/>
      <c r="N254" s="212"/>
      <c r="O254" s="212"/>
      <c r="P254" s="213">
        <f>SUM(P255:P256)</f>
        <v>0</v>
      </c>
      <c r="Q254" s="212"/>
      <c r="R254" s="213">
        <f>SUM(R255:R256)</f>
        <v>0</v>
      </c>
      <c r="S254" s="212"/>
      <c r="T254" s="214">
        <f>SUM(T255:T256)</f>
        <v>0</v>
      </c>
      <c r="U254" s="12"/>
      <c r="V254" s="12"/>
      <c r="W254" s="12"/>
      <c r="X254" s="12"/>
      <c r="Y254" s="12"/>
      <c r="Z254" s="12"/>
      <c r="AA254" s="12"/>
      <c r="AB254" s="12"/>
      <c r="AC254" s="12"/>
      <c r="AD254" s="12"/>
      <c r="AE254" s="12"/>
      <c r="AR254" s="215" t="s">
        <v>79</v>
      </c>
      <c r="AT254" s="216" t="s">
        <v>70</v>
      </c>
      <c r="AU254" s="216" t="s">
        <v>79</v>
      </c>
      <c r="AY254" s="215" t="s">
        <v>138</v>
      </c>
      <c r="BK254" s="217">
        <f>SUM(BK255:BK256)</f>
        <v>0</v>
      </c>
    </row>
    <row r="255" spans="1:65" s="2" customFormat="1" ht="16.5" customHeight="1">
      <c r="A255" s="39"/>
      <c r="B255" s="40"/>
      <c r="C255" s="220" t="s">
        <v>386</v>
      </c>
      <c r="D255" s="220" t="s">
        <v>140</v>
      </c>
      <c r="E255" s="221" t="s">
        <v>387</v>
      </c>
      <c r="F255" s="222" t="s">
        <v>388</v>
      </c>
      <c r="G255" s="223" t="s">
        <v>212</v>
      </c>
      <c r="H255" s="224">
        <v>192.323</v>
      </c>
      <c r="I255" s="225"/>
      <c r="J255" s="226">
        <f>ROUND(I255*H255,2)</f>
        <v>0</v>
      </c>
      <c r="K255" s="222" t="s">
        <v>144</v>
      </c>
      <c r="L255" s="45"/>
      <c r="M255" s="227" t="s">
        <v>19</v>
      </c>
      <c r="N255" s="228" t="s">
        <v>42</v>
      </c>
      <c r="O255" s="85"/>
      <c r="P255" s="229">
        <f>O255*H255</f>
        <v>0</v>
      </c>
      <c r="Q255" s="229">
        <v>0</v>
      </c>
      <c r="R255" s="229">
        <f>Q255*H255</f>
        <v>0</v>
      </c>
      <c r="S255" s="229">
        <v>0</v>
      </c>
      <c r="T255" s="230">
        <f>S255*H255</f>
        <v>0</v>
      </c>
      <c r="U255" s="39"/>
      <c r="V255" s="39"/>
      <c r="W255" s="39"/>
      <c r="X255" s="39"/>
      <c r="Y255" s="39"/>
      <c r="Z255" s="39"/>
      <c r="AA255" s="39"/>
      <c r="AB255" s="39"/>
      <c r="AC255" s="39"/>
      <c r="AD255" s="39"/>
      <c r="AE255" s="39"/>
      <c r="AR255" s="231" t="s">
        <v>145</v>
      </c>
      <c r="AT255" s="231" t="s">
        <v>140</v>
      </c>
      <c r="AU255" s="231" t="s">
        <v>81</v>
      </c>
      <c r="AY255" s="18" t="s">
        <v>138</v>
      </c>
      <c r="BE255" s="232">
        <f>IF(N255="základní",J255,0)</f>
        <v>0</v>
      </c>
      <c r="BF255" s="232">
        <f>IF(N255="snížená",J255,0)</f>
        <v>0</v>
      </c>
      <c r="BG255" s="232">
        <f>IF(N255="zákl. přenesená",J255,0)</f>
        <v>0</v>
      </c>
      <c r="BH255" s="232">
        <f>IF(N255="sníž. přenesená",J255,0)</f>
        <v>0</v>
      </c>
      <c r="BI255" s="232">
        <f>IF(N255="nulová",J255,0)</f>
        <v>0</v>
      </c>
      <c r="BJ255" s="18" t="s">
        <v>79</v>
      </c>
      <c r="BK255" s="232">
        <f>ROUND(I255*H255,2)</f>
        <v>0</v>
      </c>
      <c r="BL255" s="18" t="s">
        <v>145</v>
      </c>
      <c r="BM255" s="231" t="s">
        <v>389</v>
      </c>
    </row>
    <row r="256" spans="1:47" s="2" customFormat="1" ht="12">
      <c r="A256" s="39"/>
      <c r="B256" s="40"/>
      <c r="C256" s="41"/>
      <c r="D256" s="233" t="s">
        <v>147</v>
      </c>
      <c r="E256" s="41"/>
      <c r="F256" s="234" t="s">
        <v>390</v>
      </c>
      <c r="G256" s="41"/>
      <c r="H256" s="41"/>
      <c r="I256" s="138"/>
      <c r="J256" s="41"/>
      <c r="K256" s="41"/>
      <c r="L256" s="45"/>
      <c r="M256" s="279"/>
      <c r="N256" s="280"/>
      <c r="O256" s="281"/>
      <c r="P256" s="281"/>
      <c r="Q256" s="281"/>
      <c r="R256" s="281"/>
      <c r="S256" s="281"/>
      <c r="T256" s="282"/>
      <c r="U256" s="39"/>
      <c r="V256" s="39"/>
      <c r="W256" s="39"/>
      <c r="X256" s="39"/>
      <c r="Y256" s="39"/>
      <c r="Z256" s="39"/>
      <c r="AA256" s="39"/>
      <c r="AB256" s="39"/>
      <c r="AC256" s="39"/>
      <c r="AD256" s="39"/>
      <c r="AE256" s="39"/>
      <c r="AT256" s="18" t="s">
        <v>147</v>
      </c>
      <c r="AU256" s="18" t="s">
        <v>81</v>
      </c>
    </row>
    <row r="257" spans="1:31" s="2" customFormat="1" ht="6.95" customHeight="1">
      <c r="A257" s="39"/>
      <c r="B257" s="60"/>
      <c r="C257" s="61"/>
      <c r="D257" s="61"/>
      <c r="E257" s="61"/>
      <c r="F257" s="61"/>
      <c r="G257" s="61"/>
      <c r="H257" s="61"/>
      <c r="I257" s="168"/>
      <c r="J257" s="61"/>
      <c r="K257" s="61"/>
      <c r="L257" s="45"/>
      <c r="M257" s="39"/>
      <c r="O257" s="39"/>
      <c r="P257" s="39"/>
      <c r="Q257" s="39"/>
      <c r="R257" s="39"/>
      <c r="S257" s="39"/>
      <c r="T257" s="39"/>
      <c r="U257" s="39"/>
      <c r="V257" s="39"/>
      <c r="W257" s="39"/>
      <c r="X257" s="39"/>
      <c r="Y257" s="39"/>
      <c r="Z257" s="39"/>
      <c r="AA257" s="39"/>
      <c r="AB257" s="39"/>
      <c r="AC257" s="39"/>
      <c r="AD257" s="39"/>
      <c r="AE257" s="39"/>
    </row>
  </sheetData>
  <sheetProtection password="CC35" sheet="1" objects="1" scenarios="1" formatColumns="0" formatRows="0" autoFilter="0"/>
  <autoFilter ref="C84:K25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29"/>
      <c r="L2" s="1"/>
      <c r="M2" s="1"/>
      <c r="N2" s="1"/>
      <c r="O2" s="1"/>
      <c r="P2" s="1"/>
      <c r="Q2" s="1"/>
      <c r="R2" s="1"/>
      <c r="S2" s="1"/>
      <c r="T2" s="1"/>
      <c r="U2" s="1"/>
      <c r="V2" s="1"/>
      <c r="AT2" s="18" t="s">
        <v>84</v>
      </c>
      <c r="AZ2" s="130" t="s">
        <v>391</v>
      </c>
      <c r="BA2" s="130" t="s">
        <v>392</v>
      </c>
      <c r="BB2" s="130" t="s">
        <v>19</v>
      </c>
      <c r="BC2" s="130" t="s">
        <v>393</v>
      </c>
      <c r="BD2" s="130" t="s">
        <v>81</v>
      </c>
    </row>
    <row r="3" spans="2:56" s="1" customFormat="1" ht="6.95" customHeight="1">
      <c r="B3" s="131"/>
      <c r="C3" s="132"/>
      <c r="D3" s="132"/>
      <c r="E3" s="132"/>
      <c r="F3" s="132"/>
      <c r="G3" s="132"/>
      <c r="H3" s="132"/>
      <c r="I3" s="133"/>
      <c r="J3" s="132"/>
      <c r="K3" s="132"/>
      <c r="L3" s="21"/>
      <c r="AT3" s="18" t="s">
        <v>81</v>
      </c>
      <c r="AZ3" s="130" t="s">
        <v>394</v>
      </c>
      <c r="BA3" s="130" t="s">
        <v>19</v>
      </c>
      <c r="BB3" s="130" t="s">
        <v>19</v>
      </c>
      <c r="BC3" s="130" t="s">
        <v>395</v>
      </c>
      <c r="BD3" s="130" t="s">
        <v>81</v>
      </c>
    </row>
    <row r="4" spans="2:56" s="1" customFormat="1" ht="24.95" customHeight="1">
      <c r="B4" s="21"/>
      <c r="D4" s="134" t="s">
        <v>95</v>
      </c>
      <c r="I4" s="129"/>
      <c r="L4" s="21"/>
      <c r="M4" s="135" t="s">
        <v>10</v>
      </c>
      <c r="AT4" s="18" t="s">
        <v>4</v>
      </c>
      <c r="AZ4" s="130" t="s">
        <v>396</v>
      </c>
      <c r="BA4" s="130" t="s">
        <v>397</v>
      </c>
      <c r="BB4" s="130" t="s">
        <v>19</v>
      </c>
      <c r="BC4" s="130" t="s">
        <v>398</v>
      </c>
      <c r="BD4" s="130" t="s">
        <v>81</v>
      </c>
    </row>
    <row r="5" spans="2:56" s="1" customFormat="1" ht="6.95" customHeight="1">
      <c r="B5" s="21"/>
      <c r="I5" s="129"/>
      <c r="L5" s="21"/>
      <c r="AZ5" s="130" t="s">
        <v>399</v>
      </c>
      <c r="BA5" s="130" t="s">
        <v>399</v>
      </c>
      <c r="BB5" s="130" t="s">
        <v>19</v>
      </c>
      <c r="BC5" s="130" t="s">
        <v>400</v>
      </c>
      <c r="BD5" s="130" t="s">
        <v>81</v>
      </c>
    </row>
    <row r="6" spans="2:56" s="1" customFormat="1" ht="12" customHeight="1">
      <c r="B6" s="21"/>
      <c r="D6" s="136" t="s">
        <v>16</v>
      </c>
      <c r="I6" s="129"/>
      <c r="L6" s="21"/>
      <c r="AZ6" s="130" t="s">
        <v>401</v>
      </c>
      <c r="BA6" s="130" t="s">
        <v>402</v>
      </c>
      <c r="BB6" s="130" t="s">
        <v>403</v>
      </c>
      <c r="BC6" s="130" t="s">
        <v>404</v>
      </c>
      <c r="BD6" s="130" t="s">
        <v>81</v>
      </c>
    </row>
    <row r="7" spans="2:56" s="1" customFormat="1" ht="16.5" customHeight="1">
      <c r="B7" s="21"/>
      <c r="E7" s="137" t="str">
        <f>'Rekapitulace stavby'!K6</f>
        <v>Ostravice - Staré Město, km 26.000-26.250</v>
      </c>
      <c r="F7" s="136"/>
      <c r="G7" s="136"/>
      <c r="H7" s="136"/>
      <c r="I7" s="129"/>
      <c r="L7" s="21"/>
      <c r="AZ7" s="130" t="s">
        <v>405</v>
      </c>
      <c r="BA7" s="130" t="s">
        <v>405</v>
      </c>
      <c r="BB7" s="130" t="s">
        <v>19</v>
      </c>
      <c r="BC7" s="130" t="s">
        <v>406</v>
      </c>
      <c r="BD7" s="130" t="s">
        <v>81</v>
      </c>
    </row>
    <row r="8" spans="1:56" s="2" customFormat="1" ht="12" customHeight="1">
      <c r="A8" s="39"/>
      <c r="B8" s="45"/>
      <c r="C8" s="39"/>
      <c r="D8" s="136" t="s">
        <v>108</v>
      </c>
      <c r="E8" s="39"/>
      <c r="F8" s="39"/>
      <c r="G8" s="39"/>
      <c r="H8" s="39"/>
      <c r="I8" s="138"/>
      <c r="J8" s="39"/>
      <c r="K8" s="39"/>
      <c r="L8" s="139"/>
      <c r="S8" s="39"/>
      <c r="T8" s="39"/>
      <c r="U8" s="39"/>
      <c r="V8" s="39"/>
      <c r="W8" s="39"/>
      <c r="X8" s="39"/>
      <c r="Y8" s="39"/>
      <c r="Z8" s="39"/>
      <c r="AA8" s="39"/>
      <c r="AB8" s="39"/>
      <c r="AC8" s="39"/>
      <c r="AD8" s="39"/>
      <c r="AE8" s="39"/>
      <c r="AZ8" s="130" t="s">
        <v>407</v>
      </c>
      <c r="BA8" s="130" t="s">
        <v>408</v>
      </c>
      <c r="BB8" s="130" t="s">
        <v>19</v>
      </c>
      <c r="BC8" s="130" t="s">
        <v>409</v>
      </c>
      <c r="BD8" s="130" t="s">
        <v>81</v>
      </c>
    </row>
    <row r="9" spans="1:56" s="2" customFormat="1" ht="16.5" customHeight="1">
      <c r="A9" s="39"/>
      <c r="B9" s="45"/>
      <c r="C9" s="39"/>
      <c r="D9" s="39"/>
      <c r="E9" s="140" t="s">
        <v>410</v>
      </c>
      <c r="F9" s="39"/>
      <c r="G9" s="39"/>
      <c r="H9" s="39"/>
      <c r="I9" s="138"/>
      <c r="J9" s="39"/>
      <c r="K9" s="39"/>
      <c r="L9" s="139"/>
      <c r="S9" s="39"/>
      <c r="T9" s="39"/>
      <c r="U9" s="39"/>
      <c r="V9" s="39"/>
      <c r="W9" s="39"/>
      <c r="X9" s="39"/>
      <c r="Y9" s="39"/>
      <c r="Z9" s="39"/>
      <c r="AA9" s="39"/>
      <c r="AB9" s="39"/>
      <c r="AC9" s="39"/>
      <c r="AD9" s="39"/>
      <c r="AE9" s="39"/>
      <c r="AZ9" s="130" t="s">
        <v>411</v>
      </c>
      <c r="BA9" s="130" t="s">
        <v>412</v>
      </c>
      <c r="BB9" s="130" t="s">
        <v>19</v>
      </c>
      <c r="BC9" s="130" t="s">
        <v>413</v>
      </c>
      <c r="BD9" s="130" t="s">
        <v>81</v>
      </c>
    </row>
    <row r="10" spans="1:56"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c r="AZ10" s="130" t="s">
        <v>414</v>
      </c>
      <c r="BA10" s="130" t="s">
        <v>415</v>
      </c>
      <c r="BB10" s="130" t="s">
        <v>19</v>
      </c>
      <c r="BC10" s="130" t="s">
        <v>416</v>
      </c>
      <c r="BD10" s="130" t="s">
        <v>81</v>
      </c>
    </row>
    <row r="11" spans="1:56"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c r="AZ11" s="130" t="s">
        <v>417</v>
      </c>
      <c r="BA11" s="130" t="s">
        <v>418</v>
      </c>
      <c r="BB11" s="130" t="s">
        <v>19</v>
      </c>
      <c r="BC11" s="130" t="s">
        <v>419</v>
      </c>
      <c r="BD11" s="130" t="s">
        <v>81</v>
      </c>
    </row>
    <row r="12" spans="1:56" s="2" customFormat="1" ht="12" customHeight="1">
      <c r="A12" s="39"/>
      <c r="B12" s="45"/>
      <c r="C12" s="39"/>
      <c r="D12" s="136" t="s">
        <v>21</v>
      </c>
      <c r="E12" s="39"/>
      <c r="F12" s="141" t="s">
        <v>22</v>
      </c>
      <c r="G12" s="39"/>
      <c r="H12" s="39"/>
      <c r="I12" s="142" t="s">
        <v>23</v>
      </c>
      <c r="J12" s="143" t="str">
        <f>'Rekapitulace stavby'!AN8</f>
        <v>15. 11. 2019</v>
      </c>
      <c r="K12" s="39"/>
      <c r="L12" s="139"/>
      <c r="S12" s="39"/>
      <c r="T12" s="39"/>
      <c r="U12" s="39"/>
      <c r="V12" s="39"/>
      <c r="W12" s="39"/>
      <c r="X12" s="39"/>
      <c r="Y12" s="39"/>
      <c r="Z12" s="39"/>
      <c r="AA12" s="39"/>
      <c r="AB12" s="39"/>
      <c r="AC12" s="39"/>
      <c r="AD12" s="39"/>
      <c r="AE12" s="39"/>
      <c r="AZ12" s="130" t="s">
        <v>420</v>
      </c>
      <c r="BA12" s="130" t="s">
        <v>421</v>
      </c>
      <c r="BB12" s="130" t="s">
        <v>19</v>
      </c>
      <c r="BC12" s="130" t="s">
        <v>422</v>
      </c>
      <c r="BD12" s="130" t="s">
        <v>81</v>
      </c>
    </row>
    <row r="13" spans="1:56"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c r="AZ13" s="130" t="s">
        <v>423</v>
      </c>
      <c r="BA13" s="130" t="s">
        <v>424</v>
      </c>
      <c r="BB13" s="130" t="s">
        <v>19</v>
      </c>
      <c r="BC13" s="130" t="s">
        <v>425</v>
      </c>
      <c r="BD13" s="130" t="s">
        <v>81</v>
      </c>
    </row>
    <row r="14" spans="1:56" s="2" customFormat="1" ht="12" customHeight="1">
      <c r="A14" s="39"/>
      <c r="B14" s="45"/>
      <c r="C14" s="39"/>
      <c r="D14" s="136" t="s">
        <v>25</v>
      </c>
      <c r="E14" s="39"/>
      <c r="F14" s="39"/>
      <c r="G14" s="39"/>
      <c r="H14" s="39"/>
      <c r="I14" s="142" t="s">
        <v>26</v>
      </c>
      <c r="J14" s="141" t="str">
        <f>IF('Rekapitulace stavby'!AN10="","",'Rekapitulace stavby'!AN10)</f>
        <v/>
      </c>
      <c r="K14" s="39"/>
      <c r="L14" s="139"/>
      <c r="S14" s="39"/>
      <c r="T14" s="39"/>
      <c r="U14" s="39"/>
      <c r="V14" s="39"/>
      <c r="W14" s="39"/>
      <c r="X14" s="39"/>
      <c r="Y14" s="39"/>
      <c r="Z14" s="39"/>
      <c r="AA14" s="39"/>
      <c r="AB14" s="39"/>
      <c r="AC14" s="39"/>
      <c r="AD14" s="39"/>
      <c r="AE14" s="39"/>
      <c r="AZ14" s="130" t="s">
        <v>426</v>
      </c>
      <c r="BA14" s="130" t="s">
        <v>427</v>
      </c>
      <c r="BB14" s="130" t="s">
        <v>19</v>
      </c>
      <c r="BC14" s="130" t="s">
        <v>428</v>
      </c>
      <c r="BD14" s="130" t="s">
        <v>81</v>
      </c>
    </row>
    <row r="15" spans="1:56" s="2" customFormat="1" ht="18" customHeight="1">
      <c r="A15" s="39"/>
      <c r="B15" s="45"/>
      <c r="C15" s="39"/>
      <c r="D15" s="39"/>
      <c r="E15" s="141" t="str">
        <f>IF('Rekapitulace stavby'!E11="","",'Rekapitulace stavby'!E11)</f>
        <v xml:space="preserve"> </v>
      </c>
      <c r="F15" s="39"/>
      <c r="G15" s="39"/>
      <c r="H15" s="39"/>
      <c r="I15" s="142" t="s">
        <v>28</v>
      </c>
      <c r="J15" s="141" t="str">
        <f>IF('Rekapitulace stavby'!AN11="","",'Rekapitulace stavby'!AN11)</f>
        <v/>
      </c>
      <c r="K15" s="39"/>
      <c r="L15" s="139"/>
      <c r="S15" s="39"/>
      <c r="T15" s="39"/>
      <c r="U15" s="39"/>
      <c r="V15" s="39"/>
      <c r="W15" s="39"/>
      <c r="X15" s="39"/>
      <c r="Y15" s="39"/>
      <c r="Z15" s="39"/>
      <c r="AA15" s="39"/>
      <c r="AB15" s="39"/>
      <c r="AC15" s="39"/>
      <c r="AD15" s="39"/>
      <c r="AE15" s="39"/>
      <c r="AZ15" s="130" t="s">
        <v>429</v>
      </c>
      <c r="BA15" s="130" t="s">
        <v>430</v>
      </c>
      <c r="BB15" s="130" t="s">
        <v>19</v>
      </c>
      <c r="BC15" s="130" t="s">
        <v>431</v>
      </c>
      <c r="BD15" s="130" t="s">
        <v>81</v>
      </c>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33</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34</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35</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37</v>
      </c>
      <c r="E30" s="39"/>
      <c r="F30" s="39"/>
      <c r="G30" s="39"/>
      <c r="H30" s="39"/>
      <c r="I30" s="138"/>
      <c r="J30" s="152">
        <f>ROUND(J87,2)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39</v>
      </c>
      <c r="G32" s="39"/>
      <c r="H32" s="39"/>
      <c r="I32" s="154" t="s">
        <v>38</v>
      </c>
      <c r="J32" s="153" t="s">
        <v>40</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41</v>
      </c>
      <c r="E33" s="136" t="s">
        <v>42</v>
      </c>
      <c r="F33" s="156">
        <f>ROUND((SUM(BE87:BE263)),2)</f>
        <v>0</v>
      </c>
      <c r="G33" s="39"/>
      <c r="H33" s="39"/>
      <c r="I33" s="157">
        <v>0.21</v>
      </c>
      <c r="J33" s="156">
        <f>ROUND(((SUM(BE87:BE263))*I33),2)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43</v>
      </c>
      <c r="F34" s="156">
        <f>ROUND((SUM(BF87:BF263)),2)</f>
        <v>0</v>
      </c>
      <c r="G34" s="39"/>
      <c r="H34" s="39"/>
      <c r="I34" s="157">
        <v>0.15</v>
      </c>
      <c r="J34" s="156">
        <f>ROUND(((SUM(BF87:BF263))*I34),2)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44</v>
      </c>
      <c r="F35" s="156">
        <f>ROUND((SUM(BG87:BG263)),2)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45</v>
      </c>
      <c r="F36" s="156">
        <f>ROUND((SUM(BH87:BH263)),2)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46</v>
      </c>
      <c r="F37" s="156">
        <f>ROUND((SUM(BI87:BI263)),2)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47</v>
      </c>
      <c r="E39" s="160"/>
      <c r="F39" s="160"/>
      <c r="G39" s="161" t="s">
        <v>48</v>
      </c>
      <c r="H39" s="162" t="s">
        <v>49</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Ostravice - Staré Město, km 26.000-26.250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SO 02 - Balvanitý skluz</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Staré Město, Místek</v>
      </c>
      <c r="G52" s="41"/>
      <c r="H52" s="41"/>
      <c r="I52" s="142" t="s">
        <v>23</v>
      </c>
      <c r="J52" s="73" t="str">
        <f>IF(J12="","",J12)</f>
        <v>15. 11. 2019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33</v>
      </c>
      <c r="J55" s="37" t="str">
        <f>E24</f>
        <v>Ing. Lepík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114</v>
      </c>
      <c r="D57" s="174"/>
      <c r="E57" s="174"/>
      <c r="F57" s="174"/>
      <c r="G57" s="174"/>
      <c r="H57" s="174"/>
      <c r="I57" s="175"/>
      <c r="J57" s="176" t="s">
        <v>115</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69</v>
      </c>
      <c r="D59" s="41"/>
      <c r="E59" s="41"/>
      <c r="F59" s="41"/>
      <c r="G59" s="41"/>
      <c r="H59" s="41"/>
      <c r="I59" s="138"/>
      <c r="J59" s="103">
        <f>J87</f>
        <v>0</v>
      </c>
      <c r="K59" s="41"/>
      <c r="L59" s="139"/>
      <c r="S59" s="39"/>
      <c r="T59" s="39"/>
      <c r="U59" s="39"/>
      <c r="V59" s="39"/>
      <c r="W59" s="39"/>
      <c r="X59" s="39"/>
      <c r="Y59" s="39"/>
      <c r="Z59" s="39"/>
      <c r="AA59" s="39"/>
      <c r="AB59" s="39"/>
      <c r="AC59" s="39"/>
      <c r="AD59" s="39"/>
      <c r="AE59" s="39"/>
      <c r="AU59" s="18" t="s">
        <v>116</v>
      </c>
    </row>
    <row r="60" spans="1:31" s="9" customFormat="1" ht="24.95" customHeight="1">
      <c r="A60" s="9"/>
      <c r="B60" s="178"/>
      <c r="C60" s="179"/>
      <c r="D60" s="180" t="s">
        <v>117</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118</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119</v>
      </c>
      <c r="E62" s="188"/>
      <c r="F62" s="188"/>
      <c r="G62" s="188"/>
      <c r="H62" s="188"/>
      <c r="I62" s="189"/>
      <c r="J62" s="190">
        <f>J146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120</v>
      </c>
      <c r="E63" s="188"/>
      <c r="F63" s="188"/>
      <c r="G63" s="188"/>
      <c r="H63" s="188"/>
      <c r="I63" s="189"/>
      <c r="J63" s="190">
        <f>J172</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122</v>
      </c>
      <c r="E64" s="188"/>
      <c r="F64" s="188"/>
      <c r="G64" s="188"/>
      <c r="H64" s="188"/>
      <c r="I64" s="189"/>
      <c r="J64" s="190">
        <f>J239</f>
        <v>0</v>
      </c>
      <c r="K64" s="186"/>
      <c r="L64" s="191"/>
      <c r="S64" s="10"/>
      <c r="T64" s="10"/>
      <c r="U64" s="10"/>
      <c r="V64" s="10"/>
      <c r="W64" s="10"/>
      <c r="X64" s="10"/>
      <c r="Y64" s="10"/>
      <c r="Z64" s="10"/>
      <c r="AA64" s="10"/>
      <c r="AB64" s="10"/>
      <c r="AC64" s="10"/>
      <c r="AD64" s="10"/>
      <c r="AE64" s="10"/>
    </row>
    <row r="65" spans="1:31" s="9" customFormat="1" ht="24.95" customHeight="1">
      <c r="A65" s="9"/>
      <c r="B65" s="178"/>
      <c r="C65" s="179"/>
      <c r="D65" s="180" t="s">
        <v>432</v>
      </c>
      <c r="E65" s="181"/>
      <c r="F65" s="181"/>
      <c r="G65" s="181"/>
      <c r="H65" s="181"/>
      <c r="I65" s="182"/>
      <c r="J65" s="183">
        <f>J242</f>
        <v>0</v>
      </c>
      <c r="K65" s="179"/>
      <c r="L65" s="184"/>
      <c r="S65" s="9"/>
      <c r="T65" s="9"/>
      <c r="U65" s="9"/>
      <c r="V65" s="9"/>
      <c r="W65" s="9"/>
      <c r="X65" s="9"/>
      <c r="Y65" s="9"/>
      <c r="Z65" s="9"/>
      <c r="AA65" s="9"/>
      <c r="AB65" s="9"/>
      <c r="AC65" s="9"/>
      <c r="AD65" s="9"/>
      <c r="AE65" s="9"/>
    </row>
    <row r="66" spans="1:31" s="10" customFormat="1" ht="19.9" customHeight="1">
      <c r="A66" s="10"/>
      <c r="B66" s="185"/>
      <c r="C66" s="186"/>
      <c r="D66" s="187" t="s">
        <v>433</v>
      </c>
      <c r="E66" s="188"/>
      <c r="F66" s="188"/>
      <c r="G66" s="188"/>
      <c r="H66" s="188"/>
      <c r="I66" s="189"/>
      <c r="J66" s="190">
        <f>J243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434</v>
      </c>
      <c r="E67" s="188"/>
      <c r="F67" s="188"/>
      <c r="G67" s="188"/>
      <c r="H67" s="188"/>
      <c r="I67" s="189"/>
      <c r="J67" s="190">
        <f>J248</f>
        <v>0</v>
      </c>
      <c r="K67" s="186"/>
      <c r="L67" s="191"/>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8"/>
      <c r="J68" s="41"/>
      <c r="K68" s="41"/>
      <c r="L68" s="139"/>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8"/>
      <c r="J69" s="61"/>
      <c r="K69" s="61"/>
      <c r="L69" s="139"/>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1"/>
      <c r="J73" s="63"/>
      <c r="K73" s="63"/>
      <c r="L73" s="139"/>
      <c r="S73" s="39"/>
      <c r="T73" s="39"/>
      <c r="U73" s="39"/>
      <c r="V73" s="39"/>
      <c r="W73" s="39"/>
      <c r="X73" s="39"/>
      <c r="Y73" s="39"/>
      <c r="Z73" s="39"/>
      <c r="AA73" s="39"/>
      <c r="AB73" s="39"/>
      <c r="AC73" s="39"/>
      <c r="AD73" s="39"/>
      <c r="AE73" s="39"/>
    </row>
    <row r="74" spans="1:31" s="2" customFormat="1" ht="24.95" customHeight="1">
      <c r="A74" s="39"/>
      <c r="B74" s="40"/>
      <c r="C74" s="24" t="s">
        <v>123</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172" t="str">
        <f>E7</f>
        <v>Ostravice - Staré Město, km 26.000-26.250</v>
      </c>
      <c r="F77" s="33"/>
      <c r="G77" s="33"/>
      <c r="H77" s="33"/>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108</v>
      </c>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6.5" customHeight="1">
      <c r="A79" s="39"/>
      <c r="B79" s="40"/>
      <c r="C79" s="41"/>
      <c r="D79" s="41"/>
      <c r="E79" s="70" t="str">
        <f>E9</f>
        <v>SO 02 - Balvanitý skluz</v>
      </c>
      <c r="F79" s="41"/>
      <c r="G79" s="41"/>
      <c r="H79" s="41"/>
      <c r="I79" s="138"/>
      <c r="J79" s="41"/>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Staré Město, Místek</v>
      </c>
      <c r="G81" s="41"/>
      <c r="H81" s="41"/>
      <c r="I81" s="142" t="s">
        <v>23</v>
      </c>
      <c r="J81" s="73" t="str">
        <f>IF(J12="","",J12)</f>
        <v>15. 11. 2019</v>
      </c>
      <c r="K81" s="41"/>
      <c r="L81" s="139"/>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 xml:space="preserve"> </v>
      </c>
      <c r="G83" s="41"/>
      <c r="H83" s="41"/>
      <c r="I83" s="142" t="s">
        <v>31</v>
      </c>
      <c r="J83" s="37" t="str">
        <f>E21</f>
        <v xml:space="preserve"> </v>
      </c>
      <c r="K83" s="41"/>
      <c r="L83" s="139"/>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142" t="s">
        <v>33</v>
      </c>
      <c r="J84" s="37" t="str">
        <f>E24</f>
        <v>Ing. Lepík</v>
      </c>
      <c r="K84" s="41"/>
      <c r="L84" s="139"/>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pans="1:31" s="11" customFormat="1" ht="29.25" customHeight="1">
      <c r="A86" s="192"/>
      <c r="B86" s="193"/>
      <c r="C86" s="194" t="s">
        <v>124</v>
      </c>
      <c r="D86" s="195" t="s">
        <v>56</v>
      </c>
      <c r="E86" s="195" t="s">
        <v>52</v>
      </c>
      <c r="F86" s="195" t="s">
        <v>53</v>
      </c>
      <c r="G86" s="195" t="s">
        <v>125</v>
      </c>
      <c r="H86" s="195" t="s">
        <v>126</v>
      </c>
      <c r="I86" s="196" t="s">
        <v>127</v>
      </c>
      <c r="J86" s="195" t="s">
        <v>115</v>
      </c>
      <c r="K86" s="197" t="s">
        <v>128</v>
      </c>
      <c r="L86" s="198"/>
      <c r="M86" s="93" t="s">
        <v>19</v>
      </c>
      <c r="N86" s="94" t="s">
        <v>41</v>
      </c>
      <c r="O86" s="94" t="s">
        <v>129</v>
      </c>
      <c r="P86" s="94" t="s">
        <v>130</v>
      </c>
      <c r="Q86" s="94" t="s">
        <v>131</v>
      </c>
      <c r="R86" s="94" t="s">
        <v>132</v>
      </c>
      <c r="S86" s="94" t="s">
        <v>133</v>
      </c>
      <c r="T86" s="95" t="s">
        <v>134</v>
      </c>
      <c r="U86" s="192"/>
      <c r="V86" s="192"/>
      <c r="W86" s="192"/>
      <c r="X86" s="192"/>
      <c r="Y86" s="192"/>
      <c r="Z86" s="192"/>
      <c r="AA86" s="192"/>
      <c r="AB86" s="192"/>
      <c r="AC86" s="192"/>
      <c r="AD86" s="192"/>
      <c r="AE86" s="192"/>
    </row>
    <row r="87" spans="1:63" s="2" customFormat="1" ht="22.8" customHeight="1">
      <c r="A87" s="39"/>
      <c r="B87" s="40"/>
      <c r="C87" s="100" t="s">
        <v>135</v>
      </c>
      <c r="D87" s="41"/>
      <c r="E87" s="41"/>
      <c r="F87" s="41"/>
      <c r="G87" s="41"/>
      <c r="H87" s="41"/>
      <c r="I87" s="138"/>
      <c r="J87" s="199">
        <f>BK87</f>
        <v>0</v>
      </c>
      <c r="K87" s="41"/>
      <c r="L87" s="45"/>
      <c r="M87" s="96"/>
      <c r="N87" s="200"/>
      <c r="O87" s="97"/>
      <c r="P87" s="201">
        <f>P88+P242</f>
        <v>0</v>
      </c>
      <c r="Q87" s="97"/>
      <c r="R87" s="201">
        <f>R88+R242</f>
        <v>6536.48119745</v>
      </c>
      <c r="S87" s="97"/>
      <c r="T87" s="202">
        <f>T88+T242</f>
        <v>889.6160000000001</v>
      </c>
      <c r="U87" s="39"/>
      <c r="V87" s="39"/>
      <c r="W87" s="39"/>
      <c r="X87" s="39"/>
      <c r="Y87" s="39"/>
      <c r="Z87" s="39"/>
      <c r="AA87" s="39"/>
      <c r="AB87" s="39"/>
      <c r="AC87" s="39"/>
      <c r="AD87" s="39"/>
      <c r="AE87" s="39"/>
      <c r="AT87" s="18" t="s">
        <v>70</v>
      </c>
      <c r="AU87" s="18" t="s">
        <v>116</v>
      </c>
      <c r="BK87" s="203">
        <f>BK88+BK242</f>
        <v>0</v>
      </c>
    </row>
    <row r="88" spans="1:63" s="12" customFormat="1" ht="25.9" customHeight="1">
      <c r="A88" s="12"/>
      <c r="B88" s="204"/>
      <c r="C88" s="205"/>
      <c r="D88" s="206" t="s">
        <v>70</v>
      </c>
      <c r="E88" s="207" t="s">
        <v>136</v>
      </c>
      <c r="F88" s="207" t="s">
        <v>137</v>
      </c>
      <c r="G88" s="205"/>
      <c r="H88" s="205"/>
      <c r="I88" s="208"/>
      <c r="J88" s="209">
        <f>BK88</f>
        <v>0</v>
      </c>
      <c r="K88" s="205"/>
      <c r="L88" s="210"/>
      <c r="M88" s="211"/>
      <c r="N88" s="212"/>
      <c r="O88" s="212"/>
      <c r="P88" s="213">
        <f>P89+P146+P172+P239</f>
        <v>0</v>
      </c>
      <c r="Q88" s="212"/>
      <c r="R88" s="213">
        <f>R89+R146+R172+R239</f>
        <v>6536.07820995</v>
      </c>
      <c r="S88" s="212"/>
      <c r="T88" s="214">
        <f>T89+T146+T172+T239</f>
        <v>889.6160000000001</v>
      </c>
      <c r="U88" s="12"/>
      <c r="V88" s="12"/>
      <c r="W88" s="12"/>
      <c r="X88" s="12"/>
      <c r="Y88" s="12"/>
      <c r="Z88" s="12"/>
      <c r="AA88" s="12"/>
      <c r="AB88" s="12"/>
      <c r="AC88" s="12"/>
      <c r="AD88" s="12"/>
      <c r="AE88" s="12"/>
      <c r="AR88" s="215" t="s">
        <v>79</v>
      </c>
      <c r="AT88" s="216" t="s">
        <v>70</v>
      </c>
      <c r="AU88" s="216" t="s">
        <v>71</v>
      </c>
      <c r="AY88" s="215" t="s">
        <v>138</v>
      </c>
      <c r="BK88" s="217">
        <f>BK89+BK146+BK172+BK239</f>
        <v>0</v>
      </c>
    </row>
    <row r="89" spans="1:63" s="12" customFormat="1" ht="22.8" customHeight="1">
      <c r="A89" s="12"/>
      <c r="B89" s="204"/>
      <c r="C89" s="205"/>
      <c r="D89" s="206" t="s">
        <v>70</v>
      </c>
      <c r="E89" s="218" t="s">
        <v>79</v>
      </c>
      <c r="F89" s="218" t="s">
        <v>139</v>
      </c>
      <c r="G89" s="205"/>
      <c r="H89" s="205"/>
      <c r="I89" s="208"/>
      <c r="J89" s="219">
        <f>BK89</f>
        <v>0</v>
      </c>
      <c r="K89" s="205"/>
      <c r="L89" s="210"/>
      <c r="M89" s="211"/>
      <c r="N89" s="212"/>
      <c r="O89" s="212"/>
      <c r="P89" s="213">
        <f>SUM(P90:P145)</f>
        <v>0</v>
      </c>
      <c r="Q89" s="212"/>
      <c r="R89" s="213">
        <f>SUM(R90:R145)</f>
        <v>0.022748</v>
      </c>
      <c r="S89" s="212"/>
      <c r="T89" s="214">
        <f>SUM(T90:T145)</f>
        <v>889.6160000000001</v>
      </c>
      <c r="U89" s="12"/>
      <c r="V89" s="12"/>
      <c r="W89" s="12"/>
      <c r="X89" s="12"/>
      <c r="Y89" s="12"/>
      <c r="Z89" s="12"/>
      <c r="AA89" s="12"/>
      <c r="AB89" s="12"/>
      <c r="AC89" s="12"/>
      <c r="AD89" s="12"/>
      <c r="AE89" s="12"/>
      <c r="AR89" s="215" t="s">
        <v>79</v>
      </c>
      <c r="AT89" s="216" t="s">
        <v>70</v>
      </c>
      <c r="AU89" s="216" t="s">
        <v>79</v>
      </c>
      <c r="AY89" s="215" t="s">
        <v>138</v>
      </c>
      <c r="BK89" s="217">
        <f>SUM(BK90:BK145)</f>
        <v>0</v>
      </c>
    </row>
    <row r="90" spans="1:65" s="2" customFormat="1" ht="24" customHeight="1">
      <c r="A90" s="39"/>
      <c r="B90" s="40"/>
      <c r="C90" s="220" t="s">
        <v>79</v>
      </c>
      <c r="D90" s="220" t="s">
        <v>140</v>
      </c>
      <c r="E90" s="221" t="s">
        <v>435</v>
      </c>
      <c r="F90" s="222" t="s">
        <v>436</v>
      </c>
      <c r="G90" s="223" t="s">
        <v>163</v>
      </c>
      <c r="H90" s="224">
        <v>488.8</v>
      </c>
      <c r="I90" s="225"/>
      <c r="J90" s="226">
        <f>ROUND(I90*H90,2)</f>
        <v>0</v>
      </c>
      <c r="K90" s="222" t="s">
        <v>144</v>
      </c>
      <c r="L90" s="45"/>
      <c r="M90" s="227" t="s">
        <v>19</v>
      </c>
      <c r="N90" s="228" t="s">
        <v>42</v>
      </c>
      <c r="O90" s="85"/>
      <c r="P90" s="229">
        <f>O90*H90</f>
        <v>0</v>
      </c>
      <c r="Q90" s="229">
        <v>0</v>
      </c>
      <c r="R90" s="229">
        <f>Q90*H90</f>
        <v>0</v>
      </c>
      <c r="S90" s="229">
        <v>1.82</v>
      </c>
      <c r="T90" s="230">
        <f>S90*H90</f>
        <v>889.6160000000001</v>
      </c>
      <c r="U90" s="39"/>
      <c r="V90" s="39"/>
      <c r="W90" s="39"/>
      <c r="X90" s="39"/>
      <c r="Y90" s="39"/>
      <c r="Z90" s="39"/>
      <c r="AA90" s="39"/>
      <c r="AB90" s="39"/>
      <c r="AC90" s="39"/>
      <c r="AD90" s="39"/>
      <c r="AE90" s="39"/>
      <c r="AR90" s="231" t="s">
        <v>145</v>
      </c>
      <c r="AT90" s="231" t="s">
        <v>140</v>
      </c>
      <c r="AU90" s="231" t="s">
        <v>81</v>
      </c>
      <c r="AY90" s="18" t="s">
        <v>138</v>
      </c>
      <c r="BE90" s="232">
        <f>IF(N90="základní",J90,0)</f>
        <v>0</v>
      </c>
      <c r="BF90" s="232">
        <f>IF(N90="snížená",J90,0)</f>
        <v>0</v>
      </c>
      <c r="BG90" s="232">
        <f>IF(N90="zákl. přenesená",J90,0)</f>
        <v>0</v>
      </c>
      <c r="BH90" s="232">
        <f>IF(N90="sníž. přenesená",J90,0)</f>
        <v>0</v>
      </c>
      <c r="BI90" s="232">
        <f>IF(N90="nulová",J90,0)</f>
        <v>0</v>
      </c>
      <c r="BJ90" s="18" t="s">
        <v>79</v>
      </c>
      <c r="BK90" s="232">
        <f>ROUND(I90*H90,2)</f>
        <v>0</v>
      </c>
      <c r="BL90" s="18" t="s">
        <v>145</v>
      </c>
      <c r="BM90" s="231" t="s">
        <v>437</v>
      </c>
    </row>
    <row r="91" spans="1:47" s="2" customFormat="1" ht="12">
      <c r="A91" s="39"/>
      <c r="B91" s="40"/>
      <c r="C91" s="41"/>
      <c r="D91" s="233" t="s">
        <v>149</v>
      </c>
      <c r="E91" s="41"/>
      <c r="F91" s="234" t="s">
        <v>438</v>
      </c>
      <c r="G91" s="41"/>
      <c r="H91" s="41"/>
      <c r="I91" s="138"/>
      <c r="J91" s="41"/>
      <c r="K91" s="41"/>
      <c r="L91" s="45"/>
      <c r="M91" s="235"/>
      <c r="N91" s="236"/>
      <c r="O91" s="85"/>
      <c r="P91" s="85"/>
      <c r="Q91" s="85"/>
      <c r="R91" s="85"/>
      <c r="S91" s="85"/>
      <c r="T91" s="86"/>
      <c r="U91" s="39"/>
      <c r="V91" s="39"/>
      <c r="W91" s="39"/>
      <c r="X91" s="39"/>
      <c r="Y91" s="39"/>
      <c r="Z91" s="39"/>
      <c r="AA91" s="39"/>
      <c r="AB91" s="39"/>
      <c r="AC91" s="39"/>
      <c r="AD91" s="39"/>
      <c r="AE91" s="39"/>
      <c r="AT91" s="18" t="s">
        <v>149</v>
      </c>
      <c r="AU91" s="18" t="s">
        <v>81</v>
      </c>
    </row>
    <row r="92" spans="1:51" s="13" customFormat="1" ht="12">
      <c r="A92" s="13"/>
      <c r="B92" s="237"/>
      <c r="C92" s="238"/>
      <c r="D92" s="233" t="s">
        <v>151</v>
      </c>
      <c r="E92" s="239" t="s">
        <v>423</v>
      </c>
      <c r="F92" s="240" t="s">
        <v>439</v>
      </c>
      <c r="G92" s="238"/>
      <c r="H92" s="241">
        <v>488.8</v>
      </c>
      <c r="I92" s="242"/>
      <c r="J92" s="238"/>
      <c r="K92" s="238"/>
      <c r="L92" s="243"/>
      <c r="M92" s="244"/>
      <c r="N92" s="245"/>
      <c r="O92" s="245"/>
      <c r="P92" s="245"/>
      <c r="Q92" s="245"/>
      <c r="R92" s="245"/>
      <c r="S92" s="245"/>
      <c r="T92" s="246"/>
      <c r="U92" s="13"/>
      <c r="V92" s="13"/>
      <c r="W92" s="13"/>
      <c r="X92" s="13"/>
      <c r="Y92" s="13"/>
      <c r="Z92" s="13"/>
      <c r="AA92" s="13"/>
      <c r="AB92" s="13"/>
      <c r="AC92" s="13"/>
      <c r="AD92" s="13"/>
      <c r="AE92" s="13"/>
      <c r="AT92" s="247" t="s">
        <v>151</v>
      </c>
      <c r="AU92" s="247" t="s">
        <v>81</v>
      </c>
      <c r="AV92" s="13" t="s">
        <v>81</v>
      </c>
      <c r="AW92" s="13" t="s">
        <v>32</v>
      </c>
      <c r="AX92" s="13" t="s">
        <v>71</v>
      </c>
      <c r="AY92" s="247" t="s">
        <v>138</v>
      </c>
    </row>
    <row r="93" spans="1:51" s="14" customFormat="1" ht="12">
      <c r="A93" s="14"/>
      <c r="B93" s="248"/>
      <c r="C93" s="249"/>
      <c r="D93" s="233" t="s">
        <v>151</v>
      </c>
      <c r="E93" s="250" t="s">
        <v>19</v>
      </c>
      <c r="F93" s="251" t="s">
        <v>153</v>
      </c>
      <c r="G93" s="249"/>
      <c r="H93" s="252">
        <v>488.8</v>
      </c>
      <c r="I93" s="253"/>
      <c r="J93" s="249"/>
      <c r="K93" s="249"/>
      <c r="L93" s="254"/>
      <c r="M93" s="255"/>
      <c r="N93" s="256"/>
      <c r="O93" s="256"/>
      <c r="P93" s="256"/>
      <c r="Q93" s="256"/>
      <c r="R93" s="256"/>
      <c r="S93" s="256"/>
      <c r="T93" s="257"/>
      <c r="U93" s="14"/>
      <c r="V93" s="14"/>
      <c r="W93" s="14"/>
      <c r="X93" s="14"/>
      <c r="Y93" s="14"/>
      <c r="Z93" s="14"/>
      <c r="AA93" s="14"/>
      <c r="AB93" s="14"/>
      <c r="AC93" s="14"/>
      <c r="AD93" s="14"/>
      <c r="AE93" s="14"/>
      <c r="AT93" s="258" t="s">
        <v>151</v>
      </c>
      <c r="AU93" s="258" t="s">
        <v>81</v>
      </c>
      <c r="AV93" s="14" t="s">
        <v>145</v>
      </c>
      <c r="AW93" s="14" t="s">
        <v>32</v>
      </c>
      <c r="AX93" s="14" t="s">
        <v>79</v>
      </c>
      <c r="AY93" s="258" t="s">
        <v>138</v>
      </c>
    </row>
    <row r="94" spans="1:65" s="2" customFormat="1" ht="16.5" customHeight="1">
      <c r="A94" s="39"/>
      <c r="B94" s="40"/>
      <c r="C94" s="220" t="s">
        <v>81</v>
      </c>
      <c r="D94" s="220" t="s">
        <v>140</v>
      </c>
      <c r="E94" s="221" t="s">
        <v>440</v>
      </c>
      <c r="F94" s="222" t="s">
        <v>441</v>
      </c>
      <c r="G94" s="223" t="s">
        <v>442</v>
      </c>
      <c r="H94" s="224">
        <v>1200</v>
      </c>
      <c r="I94" s="225"/>
      <c r="J94" s="226">
        <f>ROUND(I94*H94,2)</f>
        <v>0</v>
      </c>
      <c r="K94" s="222" t="s">
        <v>144</v>
      </c>
      <c r="L94" s="45"/>
      <c r="M94" s="227" t="s">
        <v>19</v>
      </c>
      <c r="N94" s="228" t="s">
        <v>42</v>
      </c>
      <c r="O94" s="85"/>
      <c r="P94" s="229">
        <f>O94*H94</f>
        <v>0</v>
      </c>
      <c r="Q94" s="229">
        <v>0</v>
      </c>
      <c r="R94" s="229">
        <f>Q94*H94</f>
        <v>0</v>
      </c>
      <c r="S94" s="229">
        <v>0</v>
      </c>
      <c r="T94" s="230">
        <f>S94*H94</f>
        <v>0</v>
      </c>
      <c r="U94" s="39"/>
      <c r="V94" s="39"/>
      <c r="W94" s="39"/>
      <c r="X94" s="39"/>
      <c r="Y94" s="39"/>
      <c r="Z94" s="39"/>
      <c r="AA94" s="39"/>
      <c r="AB94" s="39"/>
      <c r="AC94" s="39"/>
      <c r="AD94" s="39"/>
      <c r="AE94" s="39"/>
      <c r="AR94" s="231" t="s">
        <v>145</v>
      </c>
      <c r="AT94" s="231" t="s">
        <v>140</v>
      </c>
      <c r="AU94" s="231" t="s">
        <v>81</v>
      </c>
      <c r="AY94" s="18" t="s">
        <v>138</v>
      </c>
      <c r="BE94" s="232">
        <f>IF(N94="základní",J94,0)</f>
        <v>0</v>
      </c>
      <c r="BF94" s="232">
        <f>IF(N94="snížená",J94,0)</f>
        <v>0</v>
      </c>
      <c r="BG94" s="232">
        <f>IF(N94="zákl. přenesená",J94,0)</f>
        <v>0</v>
      </c>
      <c r="BH94" s="232">
        <f>IF(N94="sníž. přenesená",J94,0)</f>
        <v>0</v>
      </c>
      <c r="BI94" s="232">
        <f>IF(N94="nulová",J94,0)</f>
        <v>0</v>
      </c>
      <c r="BJ94" s="18" t="s">
        <v>79</v>
      </c>
      <c r="BK94" s="232">
        <f>ROUND(I94*H94,2)</f>
        <v>0</v>
      </c>
      <c r="BL94" s="18" t="s">
        <v>145</v>
      </c>
      <c r="BM94" s="231" t="s">
        <v>443</v>
      </c>
    </row>
    <row r="95" spans="1:47" s="2" customFormat="1" ht="12">
      <c r="A95" s="39"/>
      <c r="B95" s="40"/>
      <c r="C95" s="41"/>
      <c r="D95" s="233" t="s">
        <v>147</v>
      </c>
      <c r="E95" s="41"/>
      <c r="F95" s="234" t="s">
        <v>444</v>
      </c>
      <c r="G95" s="41"/>
      <c r="H95" s="41"/>
      <c r="I95" s="138"/>
      <c r="J95" s="41"/>
      <c r="K95" s="41"/>
      <c r="L95" s="45"/>
      <c r="M95" s="235"/>
      <c r="N95" s="236"/>
      <c r="O95" s="85"/>
      <c r="P95" s="85"/>
      <c r="Q95" s="85"/>
      <c r="R95" s="85"/>
      <c r="S95" s="85"/>
      <c r="T95" s="86"/>
      <c r="U95" s="39"/>
      <c r="V95" s="39"/>
      <c r="W95" s="39"/>
      <c r="X95" s="39"/>
      <c r="Y95" s="39"/>
      <c r="Z95" s="39"/>
      <c r="AA95" s="39"/>
      <c r="AB95" s="39"/>
      <c r="AC95" s="39"/>
      <c r="AD95" s="39"/>
      <c r="AE95" s="39"/>
      <c r="AT95" s="18" t="s">
        <v>147</v>
      </c>
      <c r="AU95" s="18" t="s">
        <v>81</v>
      </c>
    </row>
    <row r="96" spans="1:51" s="13" customFormat="1" ht="12">
      <c r="A96" s="13"/>
      <c r="B96" s="237"/>
      <c r="C96" s="238"/>
      <c r="D96" s="233" t="s">
        <v>151</v>
      </c>
      <c r="E96" s="239" t="s">
        <v>19</v>
      </c>
      <c r="F96" s="240" t="s">
        <v>445</v>
      </c>
      <c r="G96" s="238"/>
      <c r="H96" s="241">
        <v>1200</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151</v>
      </c>
      <c r="AU96" s="247" t="s">
        <v>81</v>
      </c>
      <c r="AV96" s="13" t="s">
        <v>81</v>
      </c>
      <c r="AW96" s="13" t="s">
        <v>32</v>
      </c>
      <c r="AX96" s="13" t="s">
        <v>71</v>
      </c>
      <c r="AY96" s="247" t="s">
        <v>138</v>
      </c>
    </row>
    <row r="97" spans="1:51" s="14" customFormat="1" ht="12">
      <c r="A97" s="14"/>
      <c r="B97" s="248"/>
      <c r="C97" s="249"/>
      <c r="D97" s="233" t="s">
        <v>151</v>
      </c>
      <c r="E97" s="250" t="s">
        <v>19</v>
      </c>
      <c r="F97" s="251" t="s">
        <v>153</v>
      </c>
      <c r="G97" s="249"/>
      <c r="H97" s="252">
        <v>1200</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151</v>
      </c>
      <c r="AU97" s="258" t="s">
        <v>81</v>
      </c>
      <c r="AV97" s="14" t="s">
        <v>145</v>
      </c>
      <c r="AW97" s="14" t="s">
        <v>32</v>
      </c>
      <c r="AX97" s="14" t="s">
        <v>79</v>
      </c>
      <c r="AY97" s="258" t="s">
        <v>138</v>
      </c>
    </row>
    <row r="98" spans="1:65" s="2" customFormat="1" ht="24" customHeight="1">
      <c r="A98" s="39"/>
      <c r="B98" s="40"/>
      <c r="C98" s="220" t="s">
        <v>160</v>
      </c>
      <c r="D98" s="220" t="s">
        <v>140</v>
      </c>
      <c r="E98" s="221" t="s">
        <v>446</v>
      </c>
      <c r="F98" s="222" t="s">
        <v>447</v>
      </c>
      <c r="G98" s="223" t="s">
        <v>163</v>
      </c>
      <c r="H98" s="224">
        <v>1005.9</v>
      </c>
      <c r="I98" s="225"/>
      <c r="J98" s="226">
        <f>ROUND(I98*H98,2)</f>
        <v>0</v>
      </c>
      <c r="K98" s="222" t="s">
        <v>144</v>
      </c>
      <c r="L98" s="45"/>
      <c r="M98" s="227" t="s">
        <v>19</v>
      </c>
      <c r="N98" s="228" t="s">
        <v>42</v>
      </c>
      <c r="O98" s="85"/>
      <c r="P98" s="229">
        <f>O98*H98</f>
        <v>0</v>
      </c>
      <c r="Q98" s="229">
        <v>0</v>
      </c>
      <c r="R98" s="229">
        <f>Q98*H98</f>
        <v>0</v>
      </c>
      <c r="S98" s="229">
        <v>0</v>
      </c>
      <c r="T98" s="230">
        <f>S98*H98</f>
        <v>0</v>
      </c>
      <c r="U98" s="39"/>
      <c r="V98" s="39"/>
      <c r="W98" s="39"/>
      <c r="X98" s="39"/>
      <c r="Y98" s="39"/>
      <c r="Z98" s="39"/>
      <c r="AA98" s="39"/>
      <c r="AB98" s="39"/>
      <c r="AC98" s="39"/>
      <c r="AD98" s="39"/>
      <c r="AE98" s="39"/>
      <c r="AR98" s="231" t="s">
        <v>145</v>
      </c>
      <c r="AT98" s="231" t="s">
        <v>140</v>
      </c>
      <c r="AU98" s="231" t="s">
        <v>81</v>
      </c>
      <c r="AY98" s="18" t="s">
        <v>138</v>
      </c>
      <c r="BE98" s="232">
        <f>IF(N98="základní",J98,0)</f>
        <v>0</v>
      </c>
      <c r="BF98" s="232">
        <f>IF(N98="snížená",J98,0)</f>
        <v>0</v>
      </c>
      <c r="BG98" s="232">
        <f>IF(N98="zákl. přenesená",J98,0)</f>
        <v>0</v>
      </c>
      <c r="BH98" s="232">
        <f>IF(N98="sníž. přenesená",J98,0)</f>
        <v>0</v>
      </c>
      <c r="BI98" s="232">
        <f>IF(N98="nulová",J98,0)</f>
        <v>0</v>
      </c>
      <c r="BJ98" s="18" t="s">
        <v>79</v>
      </c>
      <c r="BK98" s="232">
        <f>ROUND(I98*H98,2)</f>
        <v>0</v>
      </c>
      <c r="BL98" s="18" t="s">
        <v>145</v>
      </c>
      <c r="BM98" s="231" t="s">
        <v>448</v>
      </c>
    </row>
    <row r="99" spans="1:47" s="2" customFormat="1" ht="12">
      <c r="A99" s="39"/>
      <c r="B99" s="40"/>
      <c r="C99" s="41"/>
      <c r="D99" s="233" t="s">
        <v>147</v>
      </c>
      <c r="E99" s="41"/>
      <c r="F99" s="234" t="s">
        <v>176</v>
      </c>
      <c r="G99" s="41"/>
      <c r="H99" s="41"/>
      <c r="I99" s="138"/>
      <c r="J99" s="41"/>
      <c r="K99" s="41"/>
      <c r="L99" s="45"/>
      <c r="M99" s="235"/>
      <c r="N99" s="236"/>
      <c r="O99" s="85"/>
      <c r="P99" s="85"/>
      <c r="Q99" s="85"/>
      <c r="R99" s="85"/>
      <c r="S99" s="85"/>
      <c r="T99" s="86"/>
      <c r="U99" s="39"/>
      <c r="V99" s="39"/>
      <c r="W99" s="39"/>
      <c r="X99" s="39"/>
      <c r="Y99" s="39"/>
      <c r="Z99" s="39"/>
      <c r="AA99" s="39"/>
      <c r="AB99" s="39"/>
      <c r="AC99" s="39"/>
      <c r="AD99" s="39"/>
      <c r="AE99" s="39"/>
      <c r="AT99" s="18" t="s">
        <v>147</v>
      </c>
      <c r="AU99" s="18" t="s">
        <v>81</v>
      </c>
    </row>
    <row r="100" spans="1:47" s="2" customFormat="1" ht="12">
      <c r="A100" s="39"/>
      <c r="B100" s="40"/>
      <c r="C100" s="41"/>
      <c r="D100" s="233" t="s">
        <v>149</v>
      </c>
      <c r="E100" s="41"/>
      <c r="F100" s="234" t="s">
        <v>449</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149</v>
      </c>
      <c r="AU100" s="18" t="s">
        <v>81</v>
      </c>
    </row>
    <row r="101" spans="1:51" s="15" customFormat="1" ht="12">
      <c r="A101" s="15"/>
      <c r="B101" s="259"/>
      <c r="C101" s="260"/>
      <c r="D101" s="233" t="s">
        <v>151</v>
      </c>
      <c r="E101" s="261" t="s">
        <v>19</v>
      </c>
      <c r="F101" s="262" t="s">
        <v>450</v>
      </c>
      <c r="G101" s="260"/>
      <c r="H101" s="261" t="s">
        <v>19</v>
      </c>
      <c r="I101" s="263"/>
      <c r="J101" s="260"/>
      <c r="K101" s="260"/>
      <c r="L101" s="264"/>
      <c r="M101" s="265"/>
      <c r="N101" s="266"/>
      <c r="O101" s="266"/>
      <c r="P101" s="266"/>
      <c r="Q101" s="266"/>
      <c r="R101" s="266"/>
      <c r="S101" s="266"/>
      <c r="T101" s="267"/>
      <c r="U101" s="15"/>
      <c r="V101" s="15"/>
      <c r="W101" s="15"/>
      <c r="X101" s="15"/>
      <c r="Y101" s="15"/>
      <c r="Z101" s="15"/>
      <c r="AA101" s="15"/>
      <c r="AB101" s="15"/>
      <c r="AC101" s="15"/>
      <c r="AD101" s="15"/>
      <c r="AE101" s="15"/>
      <c r="AT101" s="268" t="s">
        <v>151</v>
      </c>
      <c r="AU101" s="268" t="s">
        <v>81</v>
      </c>
      <c r="AV101" s="15" t="s">
        <v>79</v>
      </c>
      <c r="AW101" s="15" t="s">
        <v>32</v>
      </c>
      <c r="AX101" s="15" t="s">
        <v>71</v>
      </c>
      <c r="AY101" s="268" t="s">
        <v>138</v>
      </c>
    </row>
    <row r="102" spans="1:51" s="13" customFormat="1" ht="12">
      <c r="A102" s="13"/>
      <c r="B102" s="237"/>
      <c r="C102" s="238"/>
      <c r="D102" s="233" t="s">
        <v>151</v>
      </c>
      <c r="E102" s="239" t="s">
        <v>417</v>
      </c>
      <c r="F102" s="240" t="s">
        <v>451</v>
      </c>
      <c r="G102" s="238"/>
      <c r="H102" s="241">
        <v>1005.9</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151</v>
      </c>
      <c r="AU102" s="247" t="s">
        <v>81</v>
      </c>
      <c r="AV102" s="13" t="s">
        <v>81</v>
      </c>
      <c r="AW102" s="13" t="s">
        <v>32</v>
      </c>
      <c r="AX102" s="13" t="s">
        <v>71</v>
      </c>
      <c r="AY102" s="247" t="s">
        <v>138</v>
      </c>
    </row>
    <row r="103" spans="1:51" s="14" customFormat="1" ht="12">
      <c r="A103" s="14"/>
      <c r="B103" s="248"/>
      <c r="C103" s="249"/>
      <c r="D103" s="233" t="s">
        <v>151</v>
      </c>
      <c r="E103" s="250" t="s">
        <v>19</v>
      </c>
      <c r="F103" s="251" t="s">
        <v>153</v>
      </c>
      <c r="G103" s="249"/>
      <c r="H103" s="252">
        <v>1005.9</v>
      </c>
      <c r="I103" s="253"/>
      <c r="J103" s="249"/>
      <c r="K103" s="249"/>
      <c r="L103" s="254"/>
      <c r="M103" s="255"/>
      <c r="N103" s="256"/>
      <c r="O103" s="256"/>
      <c r="P103" s="256"/>
      <c r="Q103" s="256"/>
      <c r="R103" s="256"/>
      <c r="S103" s="256"/>
      <c r="T103" s="257"/>
      <c r="U103" s="14"/>
      <c r="V103" s="14"/>
      <c r="W103" s="14"/>
      <c r="X103" s="14"/>
      <c r="Y103" s="14"/>
      <c r="Z103" s="14"/>
      <c r="AA103" s="14"/>
      <c r="AB103" s="14"/>
      <c r="AC103" s="14"/>
      <c r="AD103" s="14"/>
      <c r="AE103" s="14"/>
      <c r="AT103" s="258" t="s">
        <v>151</v>
      </c>
      <c r="AU103" s="258" t="s">
        <v>81</v>
      </c>
      <c r="AV103" s="14" t="s">
        <v>145</v>
      </c>
      <c r="AW103" s="14" t="s">
        <v>32</v>
      </c>
      <c r="AX103" s="14" t="s">
        <v>79</v>
      </c>
      <c r="AY103" s="258" t="s">
        <v>138</v>
      </c>
    </row>
    <row r="104" spans="1:65" s="2" customFormat="1" ht="36" customHeight="1">
      <c r="A104" s="39"/>
      <c r="B104" s="40"/>
      <c r="C104" s="220" t="s">
        <v>145</v>
      </c>
      <c r="D104" s="220" t="s">
        <v>140</v>
      </c>
      <c r="E104" s="221" t="s">
        <v>452</v>
      </c>
      <c r="F104" s="222" t="s">
        <v>453</v>
      </c>
      <c r="G104" s="223" t="s">
        <v>163</v>
      </c>
      <c r="H104" s="224">
        <v>239.076</v>
      </c>
      <c r="I104" s="225"/>
      <c r="J104" s="226">
        <f>ROUND(I104*H104,2)</f>
        <v>0</v>
      </c>
      <c r="K104" s="222" t="s">
        <v>144</v>
      </c>
      <c r="L104" s="45"/>
      <c r="M104" s="227" t="s">
        <v>19</v>
      </c>
      <c r="N104" s="228" t="s">
        <v>42</v>
      </c>
      <c r="O104" s="85"/>
      <c r="P104" s="229">
        <f>O104*H104</f>
        <v>0</v>
      </c>
      <c r="Q104" s="229">
        <v>0</v>
      </c>
      <c r="R104" s="229">
        <f>Q104*H104</f>
        <v>0</v>
      </c>
      <c r="S104" s="229">
        <v>0</v>
      </c>
      <c r="T104" s="230">
        <f>S104*H104</f>
        <v>0</v>
      </c>
      <c r="U104" s="39"/>
      <c r="V104" s="39"/>
      <c r="W104" s="39"/>
      <c r="X104" s="39"/>
      <c r="Y104" s="39"/>
      <c r="Z104" s="39"/>
      <c r="AA104" s="39"/>
      <c r="AB104" s="39"/>
      <c r="AC104" s="39"/>
      <c r="AD104" s="39"/>
      <c r="AE104" s="39"/>
      <c r="AR104" s="231" t="s">
        <v>145</v>
      </c>
      <c r="AT104" s="231" t="s">
        <v>140</v>
      </c>
      <c r="AU104" s="231" t="s">
        <v>81</v>
      </c>
      <c r="AY104" s="18" t="s">
        <v>138</v>
      </c>
      <c r="BE104" s="232">
        <f>IF(N104="základní",J104,0)</f>
        <v>0</v>
      </c>
      <c r="BF104" s="232">
        <f>IF(N104="snížená",J104,0)</f>
        <v>0</v>
      </c>
      <c r="BG104" s="232">
        <f>IF(N104="zákl. přenesená",J104,0)</f>
        <v>0</v>
      </c>
      <c r="BH104" s="232">
        <f>IF(N104="sníž. přenesená",J104,0)</f>
        <v>0</v>
      </c>
      <c r="BI104" s="232">
        <f>IF(N104="nulová",J104,0)</f>
        <v>0</v>
      </c>
      <c r="BJ104" s="18" t="s">
        <v>79</v>
      </c>
      <c r="BK104" s="232">
        <f>ROUND(I104*H104,2)</f>
        <v>0</v>
      </c>
      <c r="BL104" s="18" t="s">
        <v>145</v>
      </c>
      <c r="BM104" s="231" t="s">
        <v>454</v>
      </c>
    </row>
    <row r="105" spans="1:47" s="2" customFormat="1" ht="12">
      <c r="A105" s="39"/>
      <c r="B105" s="40"/>
      <c r="C105" s="41"/>
      <c r="D105" s="233" t="s">
        <v>147</v>
      </c>
      <c r="E105" s="41"/>
      <c r="F105" s="234" t="s">
        <v>455</v>
      </c>
      <c r="G105" s="41"/>
      <c r="H105" s="41"/>
      <c r="I105" s="138"/>
      <c r="J105" s="41"/>
      <c r="K105" s="41"/>
      <c r="L105" s="45"/>
      <c r="M105" s="235"/>
      <c r="N105" s="236"/>
      <c r="O105" s="85"/>
      <c r="P105" s="85"/>
      <c r="Q105" s="85"/>
      <c r="R105" s="85"/>
      <c r="S105" s="85"/>
      <c r="T105" s="86"/>
      <c r="U105" s="39"/>
      <c r="V105" s="39"/>
      <c r="W105" s="39"/>
      <c r="X105" s="39"/>
      <c r="Y105" s="39"/>
      <c r="Z105" s="39"/>
      <c r="AA105" s="39"/>
      <c r="AB105" s="39"/>
      <c r="AC105" s="39"/>
      <c r="AD105" s="39"/>
      <c r="AE105" s="39"/>
      <c r="AT105" s="18" t="s">
        <v>147</v>
      </c>
      <c r="AU105" s="18" t="s">
        <v>81</v>
      </c>
    </row>
    <row r="106" spans="1:47" s="2" customFormat="1" ht="12">
      <c r="A106" s="39"/>
      <c r="B106" s="40"/>
      <c r="C106" s="41"/>
      <c r="D106" s="233" t="s">
        <v>149</v>
      </c>
      <c r="E106" s="41"/>
      <c r="F106" s="234" t="s">
        <v>456</v>
      </c>
      <c r="G106" s="41"/>
      <c r="H106" s="41"/>
      <c r="I106" s="138"/>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149</v>
      </c>
      <c r="AU106" s="18" t="s">
        <v>81</v>
      </c>
    </row>
    <row r="107" spans="1:51" s="13" customFormat="1" ht="12">
      <c r="A107" s="13"/>
      <c r="B107" s="237"/>
      <c r="C107" s="238"/>
      <c r="D107" s="233" t="s">
        <v>151</v>
      </c>
      <c r="E107" s="239" t="s">
        <v>414</v>
      </c>
      <c r="F107" s="240" t="s">
        <v>457</v>
      </c>
      <c r="G107" s="238"/>
      <c r="H107" s="241">
        <v>239.076</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151</v>
      </c>
      <c r="AU107" s="247" t="s">
        <v>81</v>
      </c>
      <c r="AV107" s="13" t="s">
        <v>81</v>
      </c>
      <c r="AW107" s="13" t="s">
        <v>32</v>
      </c>
      <c r="AX107" s="13" t="s">
        <v>71</v>
      </c>
      <c r="AY107" s="247" t="s">
        <v>138</v>
      </c>
    </row>
    <row r="108" spans="1:51" s="14" customFormat="1" ht="12">
      <c r="A108" s="14"/>
      <c r="B108" s="248"/>
      <c r="C108" s="249"/>
      <c r="D108" s="233" t="s">
        <v>151</v>
      </c>
      <c r="E108" s="250" t="s">
        <v>19</v>
      </c>
      <c r="F108" s="251" t="s">
        <v>153</v>
      </c>
      <c r="G108" s="249"/>
      <c r="H108" s="252">
        <v>239.076</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151</v>
      </c>
      <c r="AU108" s="258" t="s">
        <v>81</v>
      </c>
      <c r="AV108" s="14" t="s">
        <v>145</v>
      </c>
      <c r="AW108" s="14" t="s">
        <v>32</v>
      </c>
      <c r="AX108" s="14" t="s">
        <v>79</v>
      </c>
      <c r="AY108" s="258" t="s">
        <v>138</v>
      </c>
    </row>
    <row r="109" spans="1:65" s="2" customFormat="1" ht="24" customHeight="1">
      <c r="A109" s="39"/>
      <c r="B109" s="40"/>
      <c r="C109" s="220" t="s">
        <v>172</v>
      </c>
      <c r="D109" s="220" t="s">
        <v>140</v>
      </c>
      <c r="E109" s="221" t="s">
        <v>458</v>
      </c>
      <c r="F109" s="222" t="s">
        <v>459</v>
      </c>
      <c r="G109" s="223" t="s">
        <v>163</v>
      </c>
      <c r="H109" s="224">
        <v>902</v>
      </c>
      <c r="I109" s="225"/>
      <c r="J109" s="226">
        <f>ROUND(I109*H109,2)</f>
        <v>0</v>
      </c>
      <c r="K109" s="222" t="s">
        <v>144</v>
      </c>
      <c r="L109" s="45"/>
      <c r="M109" s="227" t="s">
        <v>19</v>
      </c>
      <c r="N109" s="228" t="s">
        <v>42</v>
      </c>
      <c r="O109" s="85"/>
      <c r="P109" s="229">
        <f>O109*H109</f>
        <v>0</v>
      </c>
      <c r="Q109" s="229">
        <v>0</v>
      </c>
      <c r="R109" s="229">
        <f>Q109*H109</f>
        <v>0</v>
      </c>
      <c r="S109" s="229">
        <v>0</v>
      </c>
      <c r="T109" s="230">
        <f>S109*H109</f>
        <v>0</v>
      </c>
      <c r="U109" s="39"/>
      <c r="V109" s="39"/>
      <c r="W109" s="39"/>
      <c r="X109" s="39"/>
      <c r="Y109" s="39"/>
      <c r="Z109" s="39"/>
      <c r="AA109" s="39"/>
      <c r="AB109" s="39"/>
      <c r="AC109" s="39"/>
      <c r="AD109" s="39"/>
      <c r="AE109" s="39"/>
      <c r="AR109" s="231" t="s">
        <v>145</v>
      </c>
      <c r="AT109" s="231" t="s">
        <v>140</v>
      </c>
      <c r="AU109" s="231" t="s">
        <v>81</v>
      </c>
      <c r="AY109" s="18" t="s">
        <v>138</v>
      </c>
      <c r="BE109" s="232">
        <f>IF(N109="základní",J109,0)</f>
        <v>0</v>
      </c>
      <c r="BF109" s="232">
        <f>IF(N109="snížená",J109,0)</f>
        <v>0</v>
      </c>
      <c r="BG109" s="232">
        <f>IF(N109="zákl. přenesená",J109,0)</f>
        <v>0</v>
      </c>
      <c r="BH109" s="232">
        <f>IF(N109="sníž. přenesená",J109,0)</f>
        <v>0</v>
      </c>
      <c r="BI109" s="232">
        <f>IF(N109="nulová",J109,0)</f>
        <v>0</v>
      </c>
      <c r="BJ109" s="18" t="s">
        <v>79</v>
      </c>
      <c r="BK109" s="232">
        <f>ROUND(I109*H109,2)</f>
        <v>0</v>
      </c>
      <c r="BL109" s="18" t="s">
        <v>145</v>
      </c>
      <c r="BM109" s="231" t="s">
        <v>460</v>
      </c>
    </row>
    <row r="110" spans="1:47" s="2" customFormat="1" ht="12">
      <c r="A110" s="39"/>
      <c r="B110" s="40"/>
      <c r="C110" s="41"/>
      <c r="D110" s="233" t="s">
        <v>147</v>
      </c>
      <c r="E110" s="41"/>
      <c r="F110" s="234" t="s">
        <v>461</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147</v>
      </c>
      <c r="AU110" s="18" t="s">
        <v>81</v>
      </c>
    </row>
    <row r="111" spans="1:47" s="2" customFormat="1" ht="12">
      <c r="A111" s="39"/>
      <c r="B111" s="40"/>
      <c r="C111" s="41"/>
      <c r="D111" s="233" t="s">
        <v>149</v>
      </c>
      <c r="E111" s="41"/>
      <c r="F111" s="234" t="s">
        <v>462</v>
      </c>
      <c r="G111" s="41"/>
      <c r="H111" s="41"/>
      <c r="I111" s="138"/>
      <c r="J111" s="41"/>
      <c r="K111" s="41"/>
      <c r="L111" s="45"/>
      <c r="M111" s="235"/>
      <c r="N111" s="236"/>
      <c r="O111" s="85"/>
      <c r="P111" s="85"/>
      <c r="Q111" s="85"/>
      <c r="R111" s="85"/>
      <c r="S111" s="85"/>
      <c r="T111" s="86"/>
      <c r="U111" s="39"/>
      <c r="V111" s="39"/>
      <c r="W111" s="39"/>
      <c r="X111" s="39"/>
      <c r="Y111" s="39"/>
      <c r="Z111" s="39"/>
      <c r="AA111" s="39"/>
      <c r="AB111" s="39"/>
      <c r="AC111" s="39"/>
      <c r="AD111" s="39"/>
      <c r="AE111" s="39"/>
      <c r="AT111" s="18" t="s">
        <v>149</v>
      </c>
      <c r="AU111" s="18" t="s">
        <v>81</v>
      </c>
    </row>
    <row r="112" spans="1:51" s="15" customFormat="1" ht="12">
      <c r="A112" s="15"/>
      <c r="B112" s="259"/>
      <c r="C112" s="260"/>
      <c r="D112" s="233" t="s">
        <v>151</v>
      </c>
      <c r="E112" s="261" t="s">
        <v>19</v>
      </c>
      <c r="F112" s="262" t="s">
        <v>463</v>
      </c>
      <c r="G112" s="260"/>
      <c r="H112" s="261" t="s">
        <v>19</v>
      </c>
      <c r="I112" s="263"/>
      <c r="J112" s="260"/>
      <c r="K112" s="260"/>
      <c r="L112" s="264"/>
      <c r="M112" s="265"/>
      <c r="N112" s="266"/>
      <c r="O112" s="266"/>
      <c r="P112" s="266"/>
      <c r="Q112" s="266"/>
      <c r="R112" s="266"/>
      <c r="S112" s="266"/>
      <c r="T112" s="267"/>
      <c r="U112" s="15"/>
      <c r="V112" s="15"/>
      <c r="W112" s="15"/>
      <c r="X112" s="15"/>
      <c r="Y112" s="15"/>
      <c r="Z112" s="15"/>
      <c r="AA112" s="15"/>
      <c r="AB112" s="15"/>
      <c r="AC112" s="15"/>
      <c r="AD112" s="15"/>
      <c r="AE112" s="15"/>
      <c r="AT112" s="268" t="s">
        <v>151</v>
      </c>
      <c r="AU112" s="268" t="s">
        <v>81</v>
      </c>
      <c r="AV112" s="15" t="s">
        <v>79</v>
      </c>
      <c r="AW112" s="15" t="s">
        <v>32</v>
      </c>
      <c r="AX112" s="15" t="s">
        <v>71</v>
      </c>
      <c r="AY112" s="268" t="s">
        <v>138</v>
      </c>
    </row>
    <row r="113" spans="1:51" s="15" customFormat="1" ht="12">
      <c r="A113" s="15"/>
      <c r="B113" s="259"/>
      <c r="C113" s="260"/>
      <c r="D113" s="233" t="s">
        <v>151</v>
      </c>
      <c r="E113" s="261" t="s">
        <v>19</v>
      </c>
      <c r="F113" s="262" t="s">
        <v>464</v>
      </c>
      <c r="G113" s="260"/>
      <c r="H113" s="261" t="s">
        <v>19</v>
      </c>
      <c r="I113" s="263"/>
      <c r="J113" s="260"/>
      <c r="K113" s="260"/>
      <c r="L113" s="264"/>
      <c r="M113" s="265"/>
      <c r="N113" s="266"/>
      <c r="O113" s="266"/>
      <c r="P113" s="266"/>
      <c r="Q113" s="266"/>
      <c r="R113" s="266"/>
      <c r="S113" s="266"/>
      <c r="T113" s="267"/>
      <c r="U113" s="15"/>
      <c r="V113" s="15"/>
      <c r="W113" s="15"/>
      <c r="X113" s="15"/>
      <c r="Y113" s="15"/>
      <c r="Z113" s="15"/>
      <c r="AA113" s="15"/>
      <c r="AB113" s="15"/>
      <c r="AC113" s="15"/>
      <c r="AD113" s="15"/>
      <c r="AE113" s="15"/>
      <c r="AT113" s="268" t="s">
        <v>151</v>
      </c>
      <c r="AU113" s="268" t="s">
        <v>81</v>
      </c>
      <c r="AV113" s="15" t="s">
        <v>79</v>
      </c>
      <c r="AW113" s="15" t="s">
        <v>32</v>
      </c>
      <c r="AX113" s="15" t="s">
        <v>71</v>
      </c>
      <c r="AY113" s="268" t="s">
        <v>138</v>
      </c>
    </row>
    <row r="114" spans="1:51" s="13" customFormat="1" ht="12">
      <c r="A114" s="13"/>
      <c r="B114" s="237"/>
      <c r="C114" s="238"/>
      <c r="D114" s="233" t="s">
        <v>151</v>
      </c>
      <c r="E114" s="239" t="s">
        <v>396</v>
      </c>
      <c r="F114" s="240" t="s">
        <v>465</v>
      </c>
      <c r="G114" s="238"/>
      <c r="H114" s="241">
        <v>902</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151</v>
      </c>
      <c r="AU114" s="247" t="s">
        <v>81</v>
      </c>
      <c r="AV114" s="13" t="s">
        <v>81</v>
      </c>
      <c r="AW114" s="13" t="s">
        <v>32</v>
      </c>
      <c r="AX114" s="13" t="s">
        <v>71</v>
      </c>
      <c r="AY114" s="247" t="s">
        <v>138</v>
      </c>
    </row>
    <row r="115" spans="1:51" s="14" customFormat="1" ht="12">
      <c r="A115" s="14"/>
      <c r="B115" s="248"/>
      <c r="C115" s="249"/>
      <c r="D115" s="233" t="s">
        <v>151</v>
      </c>
      <c r="E115" s="250" t="s">
        <v>19</v>
      </c>
      <c r="F115" s="251" t="s">
        <v>153</v>
      </c>
      <c r="G115" s="249"/>
      <c r="H115" s="252">
        <v>902</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151</v>
      </c>
      <c r="AU115" s="258" t="s">
        <v>81</v>
      </c>
      <c r="AV115" s="14" t="s">
        <v>145</v>
      </c>
      <c r="AW115" s="14" t="s">
        <v>32</v>
      </c>
      <c r="AX115" s="14" t="s">
        <v>79</v>
      </c>
      <c r="AY115" s="258" t="s">
        <v>138</v>
      </c>
    </row>
    <row r="116" spans="1:65" s="2" customFormat="1" ht="24" customHeight="1">
      <c r="A116" s="39"/>
      <c r="B116" s="40"/>
      <c r="C116" s="220" t="s">
        <v>180</v>
      </c>
      <c r="D116" s="220" t="s">
        <v>140</v>
      </c>
      <c r="E116" s="221" t="s">
        <v>466</v>
      </c>
      <c r="F116" s="222" t="s">
        <v>467</v>
      </c>
      <c r="G116" s="223" t="s">
        <v>143</v>
      </c>
      <c r="H116" s="224">
        <v>206.8</v>
      </c>
      <c r="I116" s="225"/>
      <c r="J116" s="226">
        <f>ROUND(I116*H116,2)</f>
        <v>0</v>
      </c>
      <c r="K116" s="222" t="s">
        <v>144</v>
      </c>
      <c r="L116" s="45"/>
      <c r="M116" s="227" t="s">
        <v>19</v>
      </c>
      <c r="N116" s="228" t="s">
        <v>42</v>
      </c>
      <c r="O116" s="85"/>
      <c r="P116" s="229">
        <f>O116*H116</f>
        <v>0</v>
      </c>
      <c r="Q116" s="229">
        <v>0.00011</v>
      </c>
      <c r="R116" s="229">
        <f>Q116*H116</f>
        <v>0.022748</v>
      </c>
      <c r="S116" s="229">
        <v>0</v>
      </c>
      <c r="T116" s="230">
        <f>S116*H116</f>
        <v>0</v>
      </c>
      <c r="U116" s="39"/>
      <c r="V116" s="39"/>
      <c r="W116" s="39"/>
      <c r="X116" s="39"/>
      <c r="Y116" s="39"/>
      <c r="Z116" s="39"/>
      <c r="AA116" s="39"/>
      <c r="AB116" s="39"/>
      <c r="AC116" s="39"/>
      <c r="AD116" s="39"/>
      <c r="AE116" s="39"/>
      <c r="AR116" s="231" t="s">
        <v>145</v>
      </c>
      <c r="AT116" s="231" t="s">
        <v>140</v>
      </c>
      <c r="AU116" s="231" t="s">
        <v>81</v>
      </c>
      <c r="AY116" s="18" t="s">
        <v>138</v>
      </c>
      <c r="BE116" s="232">
        <f>IF(N116="základní",J116,0)</f>
        <v>0</v>
      </c>
      <c r="BF116" s="232">
        <f>IF(N116="snížená",J116,0)</f>
        <v>0</v>
      </c>
      <c r="BG116" s="232">
        <f>IF(N116="zákl. přenesená",J116,0)</f>
        <v>0</v>
      </c>
      <c r="BH116" s="232">
        <f>IF(N116="sníž. přenesená",J116,0)</f>
        <v>0</v>
      </c>
      <c r="BI116" s="232">
        <f>IF(N116="nulová",J116,0)</f>
        <v>0</v>
      </c>
      <c r="BJ116" s="18" t="s">
        <v>79</v>
      </c>
      <c r="BK116" s="232">
        <f>ROUND(I116*H116,2)</f>
        <v>0</v>
      </c>
      <c r="BL116" s="18" t="s">
        <v>145</v>
      </c>
      <c r="BM116" s="231" t="s">
        <v>468</v>
      </c>
    </row>
    <row r="117" spans="1:47" s="2" customFormat="1" ht="12">
      <c r="A117" s="39"/>
      <c r="B117" s="40"/>
      <c r="C117" s="41"/>
      <c r="D117" s="233" t="s">
        <v>147</v>
      </c>
      <c r="E117" s="41"/>
      <c r="F117" s="234" t="s">
        <v>469</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147</v>
      </c>
      <c r="AU117" s="18" t="s">
        <v>81</v>
      </c>
    </row>
    <row r="118" spans="1:47" s="2" customFormat="1" ht="12">
      <c r="A118" s="39"/>
      <c r="B118" s="40"/>
      <c r="C118" s="41"/>
      <c r="D118" s="233" t="s">
        <v>149</v>
      </c>
      <c r="E118" s="41"/>
      <c r="F118" s="234" t="s">
        <v>470</v>
      </c>
      <c r="G118" s="41"/>
      <c r="H118" s="41"/>
      <c r="I118" s="138"/>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149</v>
      </c>
      <c r="AU118" s="18" t="s">
        <v>81</v>
      </c>
    </row>
    <row r="119" spans="1:51" s="13" customFormat="1" ht="12">
      <c r="A119" s="13"/>
      <c r="B119" s="237"/>
      <c r="C119" s="238"/>
      <c r="D119" s="233" t="s">
        <v>151</v>
      </c>
      <c r="E119" s="239" t="s">
        <v>19</v>
      </c>
      <c r="F119" s="240" t="s">
        <v>471</v>
      </c>
      <c r="G119" s="238"/>
      <c r="H119" s="241">
        <v>206.8</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151</v>
      </c>
      <c r="AU119" s="247" t="s">
        <v>81</v>
      </c>
      <c r="AV119" s="13" t="s">
        <v>81</v>
      </c>
      <c r="AW119" s="13" t="s">
        <v>32</v>
      </c>
      <c r="AX119" s="13" t="s">
        <v>71</v>
      </c>
      <c r="AY119" s="247" t="s">
        <v>138</v>
      </c>
    </row>
    <row r="120" spans="1:51" s="14" customFormat="1" ht="12">
      <c r="A120" s="14"/>
      <c r="B120" s="248"/>
      <c r="C120" s="249"/>
      <c r="D120" s="233" t="s">
        <v>151</v>
      </c>
      <c r="E120" s="250" t="s">
        <v>19</v>
      </c>
      <c r="F120" s="251" t="s">
        <v>153</v>
      </c>
      <c r="G120" s="249"/>
      <c r="H120" s="252">
        <v>206.8</v>
      </c>
      <c r="I120" s="253"/>
      <c r="J120" s="249"/>
      <c r="K120" s="249"/>
      <c r="L120" s="254"/>
      <c r="M120" s="255"/>
      <c r="N120" s="256"/>
      <c r="O120" s="256"/>
      <c r="P120" s="256"/>
      <c r="Q120" s="256"/>
      <c r="R120" s="256"/>
      <c r="S120" s="256"/>
      <c r="T120" s="257"/>
      <c r="U120" s="14"/>
      <c r="V120" s="14"/>
      <c r="W120" s="14"/>
      <c r="X120" s="14"/>
      <c r="Y120" s="14"/>
      <c r="Z120" s="14"/>
      <c r="AA120" s="14"/>
      <c r="AB120" s="14"/>
      <c r="AC120" s="14"/>
      <c r="AD120" s="14"/>
      <c r="AE120" s="14"/>
      <c r="AT120" s="258" t="s">
        <v>151</v>
      </c>
      <c r="AU120" s="258" t="s">
        <v>81</v>
      </c>
      <c r="AV120" s="14" t="s">
        <v>145</v>
      </c>
      <c r="AW120" s="14" t="s">
        <v>32</v>
      </c>
      <c r="AX120" s="14" t="s">
        <v>79</v>
      </c>
      <c r="AY120" s="258" t="s">
        <v>138</v>
      </c>
    </row>
    <row r="121" spans="1:65" s="2" customFormat="1" ht="24" customHeight="1">
      <c r="A121" s="39"/>
      <c r="B121" s="40"/>
      <c r="C121" s="220" t="s">
        <v>187</v>
      </c>
      <c r="D121" s="220" t="s">
        <v>140</v>
      </c>
      <c r="E121" s="221" t="s">
        <v>230</v>
      </c>
      <c r="F121" s="222" t="s">
        <v>231</v>
      </c>
      <c r="G121" s="223" t="s">
        <v>163</v>
      </c>
      <c r="H121" s="224">
        <v>1863.366</v>
      </c>
      <c r="I121" s="225"/>
      <c r="J121" s="226">
        <f>ROUND(I121*H121,2)</f>
        <v>0</v>
      </c>
      <c r="K121" s="222" t="s">
        <v>144</v>
      </c>
      <c r="L121" s="45"/>
      <c r="M121" s="227" t="s">
        <v>19</v>
      </c>
      <c r="N121" s="228" t="s">
        <v>42</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145</v>
      </c>
      <c r="AT121" s="231" t="s">
        <v>140</v>
      </c>
      <c r="AU121" s="231" t="s">
        <v>81</v>
      </c>
      <c r="AY121" s="18" t="s">
        <v>138</v>
      </c>
      <c r="BE121" s="232">
        <f>IF(N121="základní",J121,0)</f>
        <v>0</v>
      </c>
      <c r="BF121" s="232">
        <f>IF(N121="snížená",J121,0)</f>
        <v>0</v>
      </c>
      <c r="BG121" s="232">
        <f>IF(N121="zákl. přenesená",J121,0)</f>
        <v>0</v>
      </c>
      <c r="BH121" s="232">
        <f>IF(N121="sníž. přenesená",J121,0)</f>
        <v>0</v>
      </c>
      <c r="BI121" s="232">
        <f>IF(N121="nulová",J121,0)</f>
        <v>0</v>
      </c>
      <c r="BJ121" s="18" t="s">
        <v>79</v>
      </c>
      <c r="BK121" s="232">
        <f>ROUND(I121*H121,2)</f>
        <v>0</v>
      </c>
      <c r="BL121" s="18" t="s">
        <v>145</v>
      </c>
      <c r="BM121" s="231" t="s">
        <v>472</v>
      </c>
    </row>
    <row r="122" spans="1:47" s="2" customFormat="1" ht="12">
      <c r="A122" s="39"/>
      <c r="B122" s="40"/>
      <c r="C122" s="41"/>
      <c r="D122" s="233" t="s">
        <v>147</v>
      </c>
      <c r="E122" s="41"/>
      <c r="F122" s="234" t="s">
        <v>233</v>
      </c>
      <c r="G122" s="41"/>
      <c r="H122" s="41"/>
      <c r="I122" s="138"/>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147</v>
      </c>
      <c r="AU122" s="18" t="s">
        <v>81</v>
      </c>
    </row>
    <row r="123" spans="1:47" s="2" customFormat="1" ht="12">
      <c r="A123" s="39"/>
      <c r="B123" s="40"/>
      <c r="C123" s="41"/>
      <c r="D123" s="233" t="s">
        <v>149</v>
      </c>
      <c r="E123" s="41"/>
      <c r="F123" s="234" t="s">
        <v>473</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149</v>
      </c>
      <c r="AU123" s="18" t="s">
        <v>81</v>
      </c>
    </row>
    <row r="124" spans="1:51" s="13" customFormat="1" ht="12">
      <c r="A124" s="13"/>
      <c r="B124" s="237"/>
      <c r="C124" s="238"/>
      <c r="D124" s="233" t="s">
        <v>151</v>
      </c>
      <c r="E124" s="239" t="s">
        <v>19</v>
      </c>
      <c r="F124" s="240" t="s">
        <v>407</v>
      </c>
      <c r="G124" s="238"/>
      <c r="H124" s="241">
        <v>1863.366</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151</v>
      </c>
      <c r="AU124" s="247" t="s">
        <v>81</v>
      </c>
      <c r="AV124" s="13" t="s">
        <v>81</v>
      </c>
      <c r="AW124" s="13" t="s">
        <v>32</v>
      </c>
      <c r="AX124" s="13" t="s">
        <v>71</v>
      </c>
      <c r="AY124" s="247" t="s">
        <v>138</v>
      </c>
    </row>
    <row r="125" spans="1:51" s="14" customFormat="1" ht="12">
      <c r="A125" s="14"/>
      <c r="B125" s="248"/>
      <c r="C125" s="249"/>
      <c r="D125" s="233" t="s">
        <v>151</v>
      </c>
      <c r="E125" s="250" t="s">
        <v>19</v>
      </c>
      <c r="F125" s="251" t="s">
        <v>153</v>
      </c>
      <c r="G125" s="249"/>
      <c r="H125" s="252">
        <v>1863.366</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151</v>
      </c>
      <c r="AU125" s="258" t="s">
        <v>81</v>
      </c>
      <c r="AV125" s="14" t="s">
        <v>145</v>
      </c>
      <c r="AW125" s="14" t="s">
        <v>32</v>
      </c>
      <c r="AX125" s="14" t="s">
        <v>79</v>
      </c>
      <c r="AY125" s="258" t="s">
        <v>138</v>
      </c>
    </row>
    <row r="126" spans="1:65" s="2" customFormat="1" ht="24" customHeight="1">
      <c r="A126" s="39"/>
      <c r="B126" s="40"/>
      <c r="C126" s="220" t="s">
        <v>194</v>
      </c>
      <c r="D126" s="220" t="s">
        <v>140</v>
      </c>
      <c r="E126" s="221" t="s">
        <v>474</v>
      </c>
      <c r="F126" s="222" t="s">
        <v>238</v>
      </c>
      <c r="G126" s="223" t="s">
        <v>163</v>
      </c>
      <c r="H126" s="224">
        <v>1863.366</v>
      </c>
      <c r="I126" s="225"/>
      <c r="J126" s="226">
        <f>ROUND(I126*H126,2)</f>
        <v>0</v>
      </c>
      <c r="K126" s="222" t="s">
        <v>144</v>
      </c>
      <c r="L126" s="45"/>
      <c r="M126" s="227" t="s">
        <v>19</v>
      </c>
      <c r="N126" s="228" t="s">
        <v>42</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145</v>
      </c>
      <c r="AT126" s="231" t="s">
        <v>140</v>
      </c>
      <c r="AU126" s="231" t="s">
        <v>81</v>
      </c>
      <c r="AY126" s="18" t="s">
        <v>138</v>
      </c>
      <c r="BE126" s="232">
        <f>IF(N126="základní",J126,0)</f>
        <v>0</v>
      </c>
      <c r="BF126" s="232">
        <f>IF(N126="snížená",J126,0)</f>
        <v>0</v>
      </c>
      <c r="BG126" s="232">
        <f>IF(N126="zákl. přenesená",J126,0)</f>
        <v>0</v>
      </c>
      <c r="BH126" s="232">
        <f>IF(N126="sníž. přenesená",J126,0)</f>
        <v>0</v>
      </c>
      <c r="BI126" s="232">
        <f>IF(N126="nulová",J126,0)</f>
        <v>0</v>
      </c>
      <c r="BJ126" s="18" t="s">
        <v>79</v>
      </c>
      <c r="BK126" s="232">
        <f>ROUND(I126*H126,2)</f>
        <v>0</v>
      </c>
      <c r="BL126" s="18" t="s">
        <v>145</v>
      </c>
      <c r="BM126" s="231" t="s">
        <v>475</v>
      </c>
    </row>
    <row r="127" spans="1:47" s="2" customFormat="1" ht="12">
      <c r="A127" s="39"/>
      <c r="B127" s="40"/>
      <c r="C127" s="41"/>
      <c r="D127" s="233" t="s">
        <v>147</v>
      </c>
      <c r="E127" s="41"/>
      <c r="F127" s="234" t="s">
        <v>233</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147</v>
      </c>
      <c r="AU127" s="18" t="s">
        <v>81</v>
      </c>
    </row>
    <row r="128" spans="1:47" s="2" customFormat="1" ht="12">
      <c r="A128" s="39"/>
      <c r="B128" s="40"/>
      <c r="C128" s="41"/>
      <c r="D128" s="233" t="s">
        <v>149</v>
      </c>
      <c r="E128" s="41"/>
      <c r="F128" s="234" t="s">
        <v>476</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149</v>
      </c>
      <c r="AU128" s="18" t="s">
        <v>81</v>
      </c>
    </row>
    <row r="129" spans="1:51" s="13" customFormat="1" ht="12">
      <c r="A129" s="13"/>
      <c r="B129" s="237"/>
      <c r="C129" s="238"/>
      <c r="D129" s="233" t="s">
        <v>151</v>
      </c>
      <c r="E129" s="239" t="s">
        <v>19</v>
      </c>
      <c r="F129" s="240" t="s">
        <v>407</v>
      </c>
      <c r="G129" s="238"/>
      <c r="H129" s="241">
        <v>1863.366</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151</v>
      </c>
      <c r="AU129" s="247" t="s">
        <v>81</v>
      </c>
      <c r="AV129" s="13" t="s">
        <v>81</v>
      </c>
      <c r="AW129" s="13" t="s">
        <v>32</v>
      </c>
      <c r="AX129" s="13" t="s">
        <v>71</v>
      </c>
      <c r="AY129" s="247" t="s">
        <v>138</v>
      </c>
    </row>
    <row r="130" spans="1:51" s="14" customFormat="1" ht="12">
      <c r="A130" s="14"/>
      <c r="B130" s="248"/>
      <c r="C130" s="249"/>
      <c r="D130" s="233" t="s">
        <v>151</v>
      </c>
      <c r="E130" s="250" t="s">
        <v>19</v>
      </c>
      <c r="F130" s="251" t="s">
        <v>153</v>
      </c>
      <c r="G130" s="249"/>
      <c r="H130" s="252">
        <v>1863.366</v>
      </c>
      <c r="I130" s="253"/>
      <c r="J130" s="249"/>
      <c r="K130" s="249"/>
      <c r="L130" s="254"/>
      <c r="M130" s="255"/>
      <c r="N130" s="256"/>
      <c r="O130" s="256"/>
      <c r="P130" s="256"/>
      <c r="Q130" s="256"/>
      <c r="R130" s="256"/>
      <c r="S130" s="256"/>
      <c r="T130" s="257"/>
      <c r="U130" s="14"/>
      <c r="V130" s="14"/>
      <c r="W130" s="14"/>
      <c r="X130" s="14"/>
      <c r="Y130" s="14"/>
      <c r="Z130" s="14"/>
      <c r="AA130" s="14"/>
      <c r="AB130" s="14"/>
      <c r="AC130" s="14"/>
      <c r="AD130" s="14"/>
      <c r="AE130" s="14"/>
      <c r="AT130" s="258" t="s">
        <v>151</v>
      </c>
      <c r="AU130" s="258" t="s">
        <v>81</v>
      </c>
      <c r="AV130" s="14" t="s">
        <v>145</v>
      </c>
      <c r="AW130" s="14" t="s">
        <v>32</v>
      </c>
      <c r="AX130" s="14" t="s">
        <v>79</v>
      </c>
      <c r="AY130" s="258" t="s">
        <v>138</v>
      </c>
    </row>
    <row r="131" spans="1:65" s="2" customFormat="1" ht="24" customHeight="1">
      <c r="A131" s="39"/>
      <c r="B131" s="40"/>
      <c r="C131" s="220" t="s">
        <v>202</v>
      </c>
      <c r="D131" s="220" t="s">
        <v>140</v>
      </c>
      <c r="E131" s="221" t="s">
        <v>477</v>
      </c>
      <c r="F131" s="222" t="s">
        <v>478</v>
      </c>
      <c r="G131" s="223" t="s">
        <v>163</v>
      </c>
      <c r="H131" s="224">
        <v>1863.366</v>
      </c>
      <c r="I131" s="225"/>
      <c r="J131" s="226">
        <f>ROUND(I131*H131,2)</f>
        <v>0</v>
      </c>
      <c r="K131" s="222" t="s">
        <v>144</v>
      </c>
      <c r="L131" s="45"/>
      <c r="M131" s="227" t="s">
        <v>19</v>
      </c>
      <c r="N131" s="228" t="s">
        <v>42</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145</v>
      </c>
      <c r="AT131" s="231" t="s">
        <v>140</v>
      </c>
      <c r="AU131" s="231" t="s">
        <v>81</v>
      </c>
      <c r="AY131" s="18" t="s">
        <v>138</v>
      </c>
      <c r="BE131" s="232">
        <f>IF(N131="základní",J131,0)</f>
        <v>0</v>
      </c>
      <c r="BF131" s="232">
        <f>IF(N131="snížená",J131,0)</f>
        <v>0</v>
      </c>
      <c r="BG131" s="232">
        <f>IF(N131="zákl. přenesená",J131,0)</f>
        <v>0</v>
      </c>
      <c r="BH131" s="232">
        <f>IF(N131="sníž. přenesená",J131,0)</f>
        <v>0</v>
      </c>
      <c r="BI131" s="232">
        <f>IF(N131="nulová",J131,0)</f>
        <v>0</v>
      </c>
      <c r="BJ131" s="18" t="s">
        <v>79</v>
      </c>
      <c r="BK131" s="232">
        <f>ROUND(I131*H131,2)</f>
        <v>0</v>
      </c>
      <c r="BL131" s="18" t="s">
        <v>145</v>
      </c>
      <c r="BM131" s="231" t="s">
        <v>479</v>
      </c>
    </row>
    <row r="132" spans="1:47" s="2" customFormat="1" ht="12">
      <c r="A132" s="39"/>
      <c r="B132" s="40"/>
      <c r="C132" s="41"/>
      <c r="D132" s="233" t="s">
        <v>147</v>
      </c>
      <c r="E132" s="41"/>
      <c r="F132" s="234" t="s">
        <v>245</v>
      </c>
      <c r="G132" s="41"/>
      <c r="H132" s="41"/>
      <c r="I132" s="138"/>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147</v>
      </c>
      <c r="AU132" s="18" t="s">
        <v>81</v>
      </c>
    </row>
    <row r="133" spans="1:47" s="2" customFormat="1" ht="12">
      <c r="A133" s="39"/>
      <c r="B133" s="40"/>
      <c r="C133" s="41"/>
      <c r="D133" s="233" t="s">
        <v>149</v>
      </c>
      <c r="E133" s="41"/>
      <c r="F133" s="234" t="s">
        <v>246</v>
      </c>
      <c r="G133" s="41"/>
      <c r="H133" s="41"/>
      <c r="I133" s="138"/>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149</v>
      </c>
      <c r="AU133" s="18" t="s">
        <v>81</v>
      </c>
    </row>
    <row r="134" spans="1:51" s="13" customFormat="1" ht="12">
      <c r="A134" s="13"/>
      <c r="B134" s="237"/>
      <c r="C134" s="238"/>
      <c r="D134" s="233" t="s">
        <v>151</v>
      </c>
      <c r="E134" s="239" t="s">
        <v>407</v>
      </c>
      <c r="F134" s="240" t="s">
        <v>480</v>
      </c>
      <c r="G134" s="238"/>
      <c r="H134" s="241">
        <v>1863.366</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151</v>
      </c>
      <c r="AU134" s="247" t="s">
        <v>81</v>
      </c>
      <c r="AV134" s="13" t="s">
        <v>81</v>
      </c>
      <c r="AW134" s="13" t="s">
        <v>32</v>
      </c>
      <c r="AX134" s="13" t="s">
        <v>71</v>
      </c>
      <c r="AY134" s="247" t="s">
        <v>138</v>
      </c>
    </row>
    <row r="135" spans="1:51" s="14" customFormat="1" ht="12">
      <c r="A135" s="14"/>
      <c r="B135" s="248"/>
      <c r="C135" s="249"/>
      <c r="D135" s="233" t="s">
        <v>151</v>
      </c>
      <c r="E135" s="250" t="s">
        <v>19</v>
      </c>
      <c r="F135" s="251" t="s">
        <v>153</v>
      </c>
      <c r="G135" s="249"/>
      <c r="H135" s="252">
        <v>1863.366</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151</v>
      </c>
      <c r="AU135" s="258" t="s">
        <v>81</v>
      </c>
      <c r="AV135" s="14" t="s">
        <v>145</v>
      </c>
      <c r="AW135" s="14" t="s">
        <v>32</v>
      </c>
      <c r="AX135" s="14" t="s">
        <v>79</v>
      </c>
      <c r="AY135" s="258" t="s">
        <v>138</v>
      </c>
    </row>
    <row r="136" spans="1:65" s="2" customFormat="1" ht="24" customHeight="1">
      <c r="A136" s="39"/>
      <c r="B136" s="40"/>
      <c r="C136" s="220" t="s">
        <v>208</v>
      </c>
      <c r="D136" s="220" t="s">
        <v>140</v>
      </c>
      <c r="E136" s="221" t="s">
        <v>248</v>
      </c>
      <c r="F136" s="222" t="s">
        <v>249</v>
      </c>
      <c r="G136" s="223" t="s">
        <v>163</v>
      </c>
      <c r="H136" s="224">
        <v>81.51</v>
      </c>
      <c r="I136" s="225"/>
      <c r="J136" s="226">
        <f>ROUND(I136*H136,2)</f>
        <v>0</v>
      </c>
      <c r="K136" s="222" t="s">
        <v>144</v>
      </c>
      <c r="L136" s="45"/>
      <c r="M136" s="227" t="s">
        <v>19</v>
      </c>
      <c r="N136" s="228" t="s">
        <v>42</v>
      </c>
      <c r="O136" s="85"/>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145</v>
      </c>
      <c r="AT136" s="231" t="s">
        <v>140</v>
      </c>
      <c r="AU136" s="231" t="s">
        <v>81</v>
      </c>
      <c r="AY136" s="18" t="s">
        <v>138</v>
      </c>
      <c r="BE136" s="232">
        <f>IF(N136="základní",J136,0)</f>
        <v>0</v>
      </c>
      <c r="BF136" s="232">
        <f>IF(N136="snížená",J136,0)</f>
        <v>0</v>
      </c>
      <c r="BG136" s="232">
        <f>IF(N136="zákl. přenesená",J136,0)</f>
        <v>0</v>
      </c>
      <c r="BH136" s="232">
        <f>IF(N136="sníž. přenesená",J136,0)</f>
        <v>0</v>
      </c>
      <c r="BI136" s="232">
        <f>IF(N136="nulová",J136,0)</f>
        <v>0</v>
      </c>
      <c r="BJ136" s="18" t="s">
        <v>79</v>
      </c>
      <c r="BK136" s="232">
        <f>ROUND(I136*H136,2)</f>
        <v>0</v>
      </c>
      <c r="BL136" s="18" t="s">
        <v>145</v>
      </c>
      <c r="BM136" s="231" t="s">
        <v>481</v>
      </c>
    </row>
    <row r="137" spans="1:47" s="2" customFormat="1" ht="12">
      <c r="A137" s="39"/>
      <c r="B137" s="40"/>
      <c r="C137" s="41"/>
      <c r="D137" s="233" t="s">
        <v>147</v>
      </c>
      <c r="E137" s="41"/>
      <c r="F137" s="234" t="s">
        <v>251</v>
      </c>
      <c r="G137" s="41"/>
      <c r="H137" s="41"/>
      <c r="I137" s="138"/>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147</v>
      </c>
      <c r="AU137" s="18" t="s">
        <v>81</v>
      </c>
    </row>
    <row r="138" spans="1:47" s="2" customFormat="1" ht="12">
      <c r="A138" s="39"/>
      <c r="B138" s="40"/>
      <c r="C138" s="41"/>
      <c r="D138" s="233" t="s">
        <v>149</v>
      </c>
      <c r="E138" s="41"/>
      <c r="F138" s="234" t="s">
        <v>482</v>
      </c>
      <c r="G138" s="41"/>
      <c r="H138" s="41"/>
      <c r="I138" s="138"/>
      <c r="J138" s="41"/>
      <c r="K138" s="41"/>
      <c r="L138" s="45"/>
      <c r="M138" s="235"/>
      <c r="N138" s="236"/>
      <c r="O138" s="85"/>
      <c r="P138" s="85"/>
      <c r="Q138" s="85"/>
      <c r="R138" s="85"/>
      <c r="S138" s="85"/>
      <c r="T138" s="86"/>
      <c r="U138" s="39"/>
      <c r="V138" s="39"/>
      <c r="W138" s="39"/>
      <c r="X138" s="39"/>
      <c r="Y138" s="39"/>
      <c r="Z138" s="39"/>
      <c r="AA138" s="39"/>
      <c r="AB138" s="39"/>
      <c r="AC138" s="39"/>
      <c r="AD138" s="39"/>
      <c r="AE138" s="39"/>
      <c r="AT138" s="18" t="s">
        <v>149</v>
      </c>
      <c r="AU138" s="18" t="s">
        <v>81</v>
      </c>
    </row>
    <row r="139" spans="1:51" s="13" customFormat="1" ht="12">
      <c r="A139" s="13"/>
      <c r="B139" s="237"/>
      <c r="C139" s="238"/>
      <c r="D139" s="233" t="s">
        <v>151</v>
      </c>
      <c r="E139" s="239" t="s">
        <v>411</v>
      </c>
      <c r="F139" s="240" t="s">
        <v>483</v>
      </c>
      <c r="G139" s="238"/>
      <c r="H139" s="241">
        <v>81.51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151</v>
      </c>
      <c r="AU139" s="247" t="s">
        <v>81</v>
      </c>
      <c r="AV139" s="13" t="s">
        <v>81</v>
      </c>
      <c r="AW139" s="13" t="s">
        <v>32</v>
      </c>
      <c r="AX139" s="13" t="s">
        <v>71</v>
      </c>
      <c r="AY139" s="247" t="s">
        <v>138</v>
      </c>
    </row>
    <row r="140" spans="1:51" s="14" customFormat="1" ht="12">
      <c r="A140" s="14"/>
      <c r="B140" s="248"/>
      <c r="C140" s="249"/>
      <c r="D140" s="233" t="s">
        <v>151</v>
      </c>
      <c r="E140" s="250" t="s">
        <v>19</v>
      </c>
      <c r="F140" s="251" t="s">
        <v>153</v>
      </c>
      <c r="G140" s="249"/>
      <c r="H140" s="252">
        <v>81.51</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151</v>
      </c>
      <c r="AU140" s="258" t="s">
        <v>81</v>
      </c>
      <c r="AV140" s="14" t="s">
        <v>145</v>
      </c>
      <c r="AW140" s="14" t="s">
        <v>32</v>
      </c>
      <c r="AX140" s="14" t="s">
        <v>79</v>
      </c>
      <c r="AY140" s="258" t="s">
        <v>138</v>
      </c>
    </row>
    <row r="141" spans="1:65" s="2" customFormat="1" ht="16.5" customHeight="1">
      <c r="A141" s="39"/>
      <c r="B141" s="40"/>
      <c r="C141" s="220" t="s">
        <v>216</v>
      </c>
      <c r="D141" s="220" t="s">
        <v>140</v>
      </c>
      <c r="E141" s="221" t="s">
        <v>255</v>
      </c>
      <c r="F141" s="222" t="s">
        <v>256</v>
      </c>
      <c r="G141" s="223" t="s">
        <v>163</v>
      </c>
      <c r="H141" s="224">
        <v>1863.366</v>
      </c>
      <c r="I141" s="225"/>
      <c r="J141" s="226">
        <f>ROUND(I141*H141,2)</f>
        <v>0</v>
      </c>
      <c r="K141" s="222" t="s">
        <v>144</v>
      </c>
      <c r="L141" s="45"/>
      <c r="M141" s="227" t="s">
        <v>19</v>
      </c>
      <c r="N141" s="228" t="s">
        <v>42</v>
      </c>
      <c r="O141" s="85"/>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145</v>
      </c>
      <c r="AT141" s="231" t="s">
        <v>140</v>
      </c>
      <c r="AU141" s="231" t="s">
        <v>81</v>
      </c>
      <c r="AY141" s="18" t="s">
        <v>138</v>
      </c>
      <c r="BE141" s="232">
        <f>IF(N141="základní",J141,0)</f>
        <v>0</v>
      </c>
      <c r="BF141" s="232">
        <f>IF(N141="snížená",J141,0)</f>
        <v>0</v>
      </c>
      <c r="BG141" s="232">
        <f>IF(N141="zákl. přenesená",J141,0)</f>
        <v>0</v>
      </c>
      <c r="BH141" s="232">
        <f>IF(N141="sníž. přenesená",J141,0)</f>
        <v>0</v>
      </c>
      <c r="BI141" s="232">
        <f>IF(N141="nulová",J141,0)</f>
        <v>0</v>
      </c>
      <c r="BJ141" s="18" t="s">
        <v>79</v>
      </c>
      <c r="BK141" s="232">
        <f>ROUND(I141*H141,2)</f>
        <v>0</v>
      </c>
      <c r="BL141" s="18" t="s">
        <v>145</v>
      </c>
      <c r="BM141" s="231" t="s">
        <v>484</v>
      </c>
    </row>
    <row r="142" spans="1:47" s="2" customFormat="1" ht="12">
      <c r="A142" s="39"/>
      <c r="B142" s="40"/>
      <c r="C142" s="41"/>
      <c r="D142" s="233" t="s">
        <v>147</v>
      </c>
      <c r="E142" s="41"/>
      <c r="F142" s="234" t="s">
        <v>258</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147</v>
      </c>
      <c r="AU142" s="18" t="s">
        <v>81</v>
      </c>
    </row>
    <row r="143" spans="1:47" s="2" customFormat="1" ht="12">
      <c r="A143" s="39"/>
      <c r="B143" s="40"/>
      <c r="C143" s="41"/>
      <c r="D143" s="233" t="s">
        <v>149</v>
      </c>
      <c r="E143" s="41"/>
      <c r="F143" s="234" t="s">
        <v>259</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149</v>
      </c>
      <c r="AU143" s="18" t="s">
        <v>81</v>
      </c>
    </row>
    <row r="144" spans="1:51" s="13" customFormat="1" ht="12">
      <c r="A144" s="13"/>
      <c r="B144" s="237"/>
      <c r="C144" s="238"/>
      <c r="D144" s="233" t="s">
        <v>151</v>
      </c>
      <c r="E144" s="239" t="s">
        <v>19</v>
      </c>
      <c r="F144" s="240" t="s">
        <v>485</v>
      </c>
      <c r="G144" s="238"/>
      <c r="H144" s="241">
        <v>1863.366</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151</v>
      </c>
      <c r="AU144" s="247" t="s">
        <v>81</v>
      </c>
      <c r="AV144" s="13" t="s">
        <v>81</v>
      </c>
      <c r="AW144" s="13" t="s">
        <v>32</v>
      </c>
      <c r="AX144" s="13" t="s">
        <v>71</v>
      </c>
      <c r="AY144" s="247" t="s">
        <v>138</v>
      </c>
    </row>
    <row r="145" spans="1:51" s="14" customFormat="1" ht="12">
      <c r="A145" s="14"/>
      <c r="B145" s="248"/>
      <c r="C145" s="249"/>
      <c r="D145" s="233" t="s">
        <v>151</v>
      </c>
      <c r="E145" s="250" t="s">
        <v>19</v>
      </c>
      <c r="F145" s="251" t="s">
        <v>153</v>
      </c>
      <c r="G145" s="249"/>
      <c r="H145" s="252">
        <v>1863.366</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151</v>
      </c>
      <c r="AU145" s="258" t="s">
        <v>81</v>
      </c>
      <c r="AV145" s="14" t="s">
        <v>145</v>
      </c>
      <c r="AW145" s="14" t="s">
        <v>32</v>
      </c>
      <c r="AX145" s="14" t="s">
        <v>79</v>
      </c>
      <c r="AY145" s="258" t="s">
        <v>138</v>
      </c>
    </row>
    <row r="146" spans="1:63" s="12" customFormat="1" ht="22.8" customHeight="1">
      <c r="A146" s="12"/>
      <c r="B146" s="204"/>
      <c r="C146" s="205"/>
      <c r="D146" s="206" t="s">
        <v>70</v>
      </c>
      <c r="E146" s="218" t="s">
        <v>81</v>
      </c>
      <c r="F146" s="218" t="s">
        <v>316</v>
      </c>
      <c r="G146" s="205"/>
      <c r="H146" s="205"/>
      <c r="I146" s="208"/>
      <c r="J146" s="219">
        <f>BK146</f>
        <v>0</v>
      </c>
      <c r="K146" s="205"/>
      <c r="L146" s="210"/>
      <c r="M146" s="211"/>
      <c r="N146" s="212"/>
      <c r="O146" s="212"/>
      <c r="P146" s="213">
        <f>SUM(P147:P171)</f>
        <v>0</v>
      </c>
      <c r="Q146" s="212"/>
      <c r="R146" s="213">
        <f>SUM(R147:R171)</f>
        <v>9.79279395</v>
      </c>
      <c r="S146" s="212"/>
      <c r="T146" s="214">
        <f>SUM(T147:T171)</f>
        <v>0</v>
      </c>
      <c r="U146" s="12"/>
      <c r="V146" s="12"/>
      <c r="W146" s="12"/>
      <c r="X146" s="12"/>
      <c r="Y146" s="12"/>
      <c r="Z146" s="12"/>
      <c r="AA146" s="12"/>
      <c r="AB146" s="12"/>
      <c r="AC146" s="12"/>
      <c r="AD146" s="12"/>
      <c r="AE146" s="12"/>
      <c r="AR146" s="215" t="s">
        <v>79</v>
      </c>
      <c r="AT146" s="216" t="s">
        <v>70</v>
      </c>
      <c r="AU146" s="216" t="s">
        <v>79</v>
      </c>
      <c r="AY146" s="215" t="s">
        <v>138</v>
      </c>
      <c r="BK146" s="217">
        <f>SUM(BK147:BK171)</f>
        <v>0</v>
      </c>
    </row>
    <row r="147" spans="1:65" s="2" customFormat="1" ht="16.5" customHeight="1">
      <c r="A147" s="39"/>
      <c r="B147" s="40"/>
      <c r="C147" s="220" t="s">
        <v>222</v>
      </c>
      <c r="D147" s="220" t="s">
        <v>140</v>
      </c>
      <c r="E147" s="221" t="s">
        <v>262</v>
      </c>
      <c r="F147" s="222" t="s">
        <v>263</v>
      </c>
      <c r="G147" s="223" t="s">
        <v>163</v>
      </c>
      <c r="H147" s="224">
        <v>1863.366</v>
      </c>
      <c r="I147" s="225"/>
      <c r="J147" s="226">
        <f>ROUND(I147*H147,2)</f>
        <v>0</v>
      </c>
      <c r="K147" s="222" t="s">
        <v>144</v>
      </c>
      <c r="L147" s="45"/>
      <c r="M147" s="227" t="s">
        <v>19</v>
      </c>
      <c r="N147" s="228" t="s">
        <v>42</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145</v>
      </c>
      <c r="AT147" s="231" t="s">
        <v>140</v>
      </c>
      <c r="AU147" s="231" t="s">
        <v>81</v>
      </c>
      <c r="AY147" s="18" t="s">
        <v>138</v>
      </c>
      <c r="BE147" s="232">
        <f>IF(N147="základní",J147,0)</f>
        <v>0</v>
      </c>
      <c r="BF147" s="232">
        <f>IF(N147="snížená",J147,0)</f>
        <v>0</v>
      </c>
      <c r="BG147" s="232">
        <f>IF(N147="zákl. přenesená",J147,0)</f>
        <v>0</v>
      </c>
      <c r="BH147" s="232">
        <f>IF(N147="sníž. přenesená",J147,0)</f>
        <v>0</v>
      </c>
      <c r="BI147" s="232">
        <f>IF(N147="nulová",J147,0)</f>
        <v>0</v>
      </c>
      <c r="BJ147" s="18" t="s">
        <v>79</v>
      </c>
      <c r="BK147" s="232">
        <f>ROUND(I147*H147,2)</f>
        <v>0</v>
      </c>
      <c r="BL147" s="18" t="s">
        <v>145</v>
      </c>
      <c r="BM147" s="231" t="s">
        <v>486</v>
      </c>
    </row>
    <row r="148" spans="1:47" s="2" customFormat="1" ht="12">
      <c r="A148" s="39"/>
      <c r="B148" s="40"/>
      <c r="C148" s="41"/>
      <c r="D148" s="233" t="s">
        <v>147</v>
      </c>
      <c r="E148" s="41"/>
      <c r="F148" s="234" t="s">
        <v>265</v>
      </c>
      <c r="G148" s="41"/>
      <c r="H148" s="41"/>
      <c r="I148" s="138"/>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147</v>
      </c>
      <c r="AU148" s="18" t="s">
        <v>81</v>
      </c>
    </row>
    <row r="149" spans="1:51" s="13" customFormat="1" ht="12">
      <c r="A149" s="13"/>
      <c r="B149" s="237"/>
      <c r="C149" s="238"/>
      <c r="D149" s="233" t="s">
        <v>151</v>
      </c>
      <c r="E149" s="239" t="s">
        <v>19</v>
      </c>
      <c r="F149" s="240" t="s">
        <v>480</v>
      </c>
      <c r="G149" s="238"/>
      <c r="H149" s="241">
        <v>1863.366</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151</v>
      </c>
      <c r="AU149" s="247" t="s">
        <v>81</v>
      </c>
      <c r="AV149" s="13" t="s">
        <v>81</v>
      </c>
      <c r="AW149" s="13" t="s">
        <v>32</v>
      </c>
      <c r="AX149" s="13" t="s">
        <v>71</v>
      </c>
      <c r="AY149" s="247" t="s">
        <v>138</v>
      </c>
    </row>
    <row r="150" spans="1:51" s="14" customFormat="1" ht="12">
      <c r="A150" s="14"/>
      <c r="B150" s="248"/>
      <c r="C150" s="249"/>
      <c r="D150" s="233" t="s">
        <v>151</v>
      </c>
      <c r="E150" s="250" t="s">
        <v>19</v>
      </c>
      <c r="F150" s="251" t="s">
        <v>153</v>
      </c>
      <c r="G150" s="249"/>
      <c r="H150" s="252">
        <v>1863.366</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151</v>
      </c>
      <c r="AU150" s="258" t="s">
        <v>81</v>
      </c>
      <c r="AV150" s="14" t="s">
        <v>145</v>
      </c>
      <c r="AW150" s="14" t="s">
        <v>32</v>
      </c>
      <c r="AX150" s="14" t="s">
        <v>79</v>
      </c>
      <c r="AY150" s="258" t="s">
        <v>138</v>
      </c>
    </row>
    <row r="151" spans="1:65" s="2" customFormat="1" ht="16.5" customHeight="1">
      <c r="A151" s="39"/>
      <c r="B151" s="40"/>
      <c r="C151" s="269" t="s">
        <v>229</v>
      </c>
      <c r="D151" s="269" t="s">
        <v>209</v>
      </c>
      <c r="E151" s="270" t="s">
        <v>487</v>
      </c>
      <c r="F151" s="271" t="s">
        <v>488</v>
      </c>
      <c r="G151" s="272" t="s">
        <v>163</v>
      </c>
      <c r="H151" s="273">
        <v>6.824</v>
      </c>
      <c r="I151" s="274"/>
      <c r="J151" s="275">
        <f>ROUND(I151*H151,2)</f>
        <v>0</v>
      </c>
      <c r="K151" s="271" t="s">
        <v>144</v>
      </c>
      <c r="L151" s="276"/>
      <c r="M151" s="277" t="s">
        <v>19</v>
      </c>
      <c r="N151" s="278" t="s">
        <v>42</v>
      </c>
      <c r="O151" s="85"/>
      <c r="P151" s="229">
        <f>O151*H151</f>
        <v>0</v>
      </c>
      <c r="Q151" s="229">
        <v>0.55</v>
      </c>
      <c r="R151" s="229">
        <f>Q151*H151</f>
        <v>3.7532</v>
      </c>
      <c r="S151" s="229">
        <v>0</v>
      </c>
      <c r="T151" s="230">
        <f>S151*H151</f>
        <v>0</v>
      </c>
      <c r="U151" s="39"/>
      <c r="V151" s="39"/>
      <c r="W151" s="39"/>
      <c r="X151" s="39"/>
      <c r="Y151" s="39"/>
      <c r="Z151" s="39"/>
      <c r="AA151" s="39"/>
      <c r="AB151" s="39"/>
      <c r="AC151" s="39"/>
      <c r="AD151" s="39"/>
      <c r="AE151" s="39"/>
      <c r="AR151" s="231" t="s">
        <v>194</v>
      </c>
      <c r="AT151" s="231" t="s">
        <v>209</v>
      </c>
      <c r="AU151" s="231" t="s">
        <v>81</v>
      </c>
      <c r="AY151" s="18" t="s">
        <v>138</v>
      </c>
      <c r="BE151" s="232">
        <f>IF(N151="základní",J151,0)</f>
        <v>0</v>
      </c>
      <c r="BF151" s="232">
        <f>IF(N151="snížená",J151,0)</f>
        <v>0</v>
      </c>
      <c r="BG151" s="232">
        <f>IF(N151="zákl. přenesená",J151,0)</f>
        <v>0</v>
      </c>
      <c r="BH151" s="232">
        <f>IF(N151="sníž. přenesená",J151,0)</f>
        <v>0</v>
      </c>
      <c r="BI151" s="232">
        <f>IF(N151="nulová",J151,0)</f>
        <v>0</v>
      </c>
      <c r="BJ151" s="18" t="s">
        <v>79</v>
      </c>
      <c r="BK151" s="232">
        <f>ROUND(I151*H151,2)</f>
        <v>0</v>
      </c>
      <c r="BL151" s="18" t="s">
        <v>145</v>
      </c>
      <c r="BM151" s="231" t="s">
        <v>489</v>
      </c>
    </row>
    <row r="152" spans="1:47" s="2" customFormat="1" ht="12">
      <c r="A152" s="39"/>
      <c r="B152" s="40"/>
      <c r="C152" s="41"/>
      <c r="D152" s="233" t="s">
        <v>149</v>
      </c>
      <c r="E152" s="41"/>
      <c r="F152" s="234" t="s">
        <v>490</v>
      </c>
      <c r="G152" s="41"/>
      <c r="H152" s="41"/>
      <c r="I152" s="138"/>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149</v>
      </c>
      <c r="AU152" s="18" t="s">
        <v>81</v>
      </c>
    </row>
    <row r="153" spans="1:51" s="13" customFormat="1" ht="12">
      <c r="A153" s="13"/>
      <c r="B153" s="237"/>
      <c r="C153" s="238"/>
      <c r="D153" s="233" t="s">
        <v>151</v>
      </c>
      <c r="E153" s="239" t="s">
        <v>19</v>
      </c>
      <c r="F153" s="240" t="s">
        <v>491</v>
      </c>
      <c r="G153" s="238"/>
      <c r="H153" s="241">
        <v>6.824</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151</v>
      </c>
      <c r="AU153" s="247" t="s">
        <v>81</v>
      </c>
      <c r="AV153" s="13" t="s">
        <v>81</v>
      </c>
      <c r="AW153" s="13" t="s">
        <v>32</v>
      </c>
      <c r="AX153" s="13" t="s">
        <v>79</v>
      </c>
      <c r="AY153" s="247" t="s">
        <v>138</v>
      </c>
    </row>
    <row r="154" spans="1:65" s="2" customFormat="1" ht="16.5" customHeight="1">
      <c r="A154" s="39"/>
      <c r="B154" s="40"/>
      <c r="C154" s="220" t="s">
        <v>236</v>
      </c>
      <c r="D154" s="220" t="s">
        <v>140</v>
      </c>
      <c r="E154" s="221" t="s">
        <v>492</v>
      </c>
      <c r="F154" s="222" t="s">
        <v>493</v>
      </c>
      <c r="G154" s="223" t="s">
        <v>163</v>
      </c>
      <c r="H154" s="224">
        <v>8.741</v>
      </c>
      <c r="I154" s="225"/>
      <c r="J154" s="226">
        <f>ROUND(I154*H154,2)</f>
        <v>0</v>
      </c>
      <c r="K154" s="222" t="s">
        <v>144</v>
      </c>
      <c r="L154" s="45"/>
      <c r="M154" s="227" t="s">
        <v>19</v>
      </c>
      <c r="N154" s="228" t="s">
        <v>42</v>
      </c>
      <c r="O154" s="85"/>
      <c r="P154" s="229">
        <f>O154*H154</f>
        <v>0</v>
      </c>
      <c r="Q154" s="229">
        <v>0.04095</v>
      </c>
      <c r="R154" s="229">
        <f>Q154*H154</f>
        <v>0.35794395</v>
      </c>
      <c r="S154" s="229">
        <v>0</v>
      </c>
      <c r="T154" s="230">
        <f>S154*H154</f>
        <v>0</v>
      </c>
      <c r="U154" s="39"/>
      <c r="V154" s="39"/>
      <c r="W154" s="39"/>
      <c r="X154" s="39"/>
      <c r="Y154" s="39"/>
      <c r="Z154" s="39"/>
      <c r="AA154" s="39"/>
      <c r="AB154" s="39"/>
      <c r="AC154" s="39"/>
      <c r="AD154" s="39"/>
      <c r="AE154" s="39"/>
      <c r="AR154" s="231" t="s">
        <v>145</v>
      </c>
      <c r="AT154" s="231" t="s">
        <v>140</v>
      </c>
      <c r="AU154" s="231" t="s">
        <v>81</v>
      </c>
      <c r="AY154" s="18" t="s">
        <v>138</v>
      </c>
      <c r="BE154" s="232">
        <f>IF(N154="základní",J154,0)</f>
        <v>0</v>
      </c>
      <c r="BF154" s="232">
        <f>IF(N154="snížená",J154,0)</f>
        <v>0</v>
      </c>
      <c r="BG154" s="232">
        <f>IF(N154="zákl. přenesená",J154,0)</f>
        <v>0</v>
      </c>
      <c r="BH154" s="232">
        <f>IF(N154="sníž. přenesená",J154,0)</f>
        <v>0</v>
      </c>
      <c r="BI154" s="232">
        <f>IF(N154="nulová",J154,0)</f>
        <v>0</v>
      </c>
      <c r="BJ154" s="18" t="s">
        <v>79</v>
      </c>
      <c r="BK154" s="232">
        <f>ROUND(I154*H154,2)</f>
        <v>0</v>
      </c>
      <c r="BL154" s="18" t="s">
        <v>145</v>
      </c>
      <c r="BM154" s="231" t="s">
        <v>494</v>
      </c>
    </row>
    <row r="155" spans="1:47" s="2" customFormat="1" ht="12">
      <c r="A155" s="39"/>
      <c r="B155" s="40"/>
      <c r="C155" s="41"/>
      <c r="D155" s="233" t="s">
        <v>147</v>
      </c>
      <c r="E155" s="41"/>
      <c r="F155" s="234" t="s">
        <v>495</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147</v>
      </c>
      <c r="AU155" s="18" t="s">
        <v>81</v>
      </c>
    </row>
    <row r="156" spans="1:47" s="2" customFormat="1" ht="12">
      <c r="A156" s="39"/>
      <c r="B156" s="40"/>
      <c r="C156" s="41"/>
      <c r="D156" s="233" t="s">
        <v>149</v>
      </c>
      <c r="E156" s="41"/>
      <c r="F156" s="234" t="s">
        <v>496</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149</v>
      </c>
      <c r="AU156" s="18" t="s">
        <v>81</v>
      </c>
    </row>
    <row r="157" spans="1:51" s="13" customFormat="1" ht="12">
      <c r="A157" s="13"/>
      <c r="B157" s="237"/>
      <c r="C157" s="238"/>
      <c r="D157" s="233" t="s">
        <v>151</v>
      </c>
      <c r="E157" s="239" t="s">
        <v>19</v>
      </c>
      <c r="F157" s="240" t="s">
        <v>497</v>
      </c>
      <c r="G157" s="238"/>
      <c r="H157" s="241">
        <v>8.741</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151</v>
      </c>
      <c r="AU157" s="247" t="s">
        <v>81</v>
      </c>
      <c r="AV157" s="13" t="s">
        <v>81</v>
      </c>
      <c r="AW157" s="13" t="s">
        <v>32</v>
      </c>
      <c r="AX157" s="13" t="s">
        <v>71</v>
      </c>
      <c r="AY157" s="247" t="s">
        <v>138</v>
      </c>
    </row>
    <row r="158" spans="1:51" s="14" customFormat="1" ht="12">
      <c r="A158" s="14"/>
      <c r="B158" s="248"/>
      <c r="C158" s="249"/>
      <c r="D158" s="233" t="s">
        <v>151</v>
      </c>
      <c r="E158" s="250" t="s">
        <v>19</v>
      </c>
      <c r="F158" s="251" t="s">
        <v>153</v>
      </c>
      <c r="G158" s="249"/>
      <c r="H158" s="252">
        <v>8.741</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151</v>
      </c>
      <c r="AU158" s="258" t="s">
        <v>81</v>
      </c>
      <c r="AV158" s="14" t="s">
        <v>145</v>
      </c>
      <c r="AW158" s="14" t="s">
        <v>32</v>
      </c>
      <c r="AX158" s="14" t="s">
        <v>79</v>
      </c>
      <c r="AY158" s="258" t="s">
        <v>138</v>
      </c>
    </row>
    <row r="159" spans="1:65" s="2" customFormat="1" ht="16.5" customHeight="1">
      <c r="A159" s="39"/>
      <c r="B159" s="40"/>
      <c r="C159" s="269" t="s">
        <v>8</v>
      </c>
      <c r="D159" s="269" t="s">
        <v>209</v>
      </c>
      <c r="E159" s="270" t="s">
        <v>498</v>
      </c>
      <c r="F159" s="271" t="s">
        <v>499</v>
      </c>
      <c r="G159" s="272" t="s">
        <v>163</v>
      </c>
      <c r="H159" s="273">
        <v>8.741</v>
      </c>
      <c r="I159" s="274"/>
      <c r="J159" s="275">
        <f>ROUND(I159*H159,2)</f>
        <v>0</v>
      </c>
      <c r="K159" s="271" t="s">
        <v>144</v>
      </c>
      <c r="L159" s="276"/>
      <c r="M159" s="277" t="s">
        <v>19</v>
      </c>
      <c r="N159" s="278" t="s">
        <v>42</v>
      </c>
      <c r="O159" s="85"/>
      <c r="P159" s="229">
        <f>O159*H159</f>
        <v>0</v>
      </c>
      <c r="Q159" s="229">
        <v>0.65</v>
      </c>
      <c r="R159" s="229">
        <f>Q159*H159</f>
        <v>5.68165</v>
      </c>
      <c r="S159" s="229">
        <v>0</v>
      </c>
      <c r="T159" s="230">
        <f>S159*H159</f>
        <v>0</v>
      </c>
      <c r="U159" s="39"/>
      <c r="V159" s="39"/>
      <c r="W159" s="39"/>
      <c r="X159" s="39"/>
      <c r="Y159" s="39"/>
      <c r="Z159" s="39"/>
      <c r="AA159" s="39"/>
      <c r="AB159" s="39"/>
      <c r="AC159" s="39"/>
      <c r="AD159" s="39"/>
      <c r="AE159" s="39"/>
      <c r="AR159" s="231" t="s">
        <v>194</v>
      </c>
      <c r="AT159" s="231" t="s">
        <v>209</v>
      </c>
      <c r="AU159" s="231" t="s">
        <v>81</v>
      </c>
      <c r="AY159" s="18" t="s">
        <v>138</v>
      </c>
      <c r="BE159" s="232">
        <f>IF(N159="základní",J159,0)</f>
        <v>0</v>
      </c>
      <c r="BF159" s="232">
        <f>IF(N159="snížená",J159,0)</f>
        <v>0</v>
      </c>
      <c r="BG159" s="232">
        <f>IF(N159="zákl. přenesená",J159,0)</f>
        <v>0</v>
      </c>
      <c r="BH159" s="232">
        <f>IF(N159="sníž. přenesená",J159,0)</f>
        <v>0</v>
      </c>
      <c r="BI159" s="232">
        <f>IF(N159="nulová",J159,0)</f>
        <v>0</v>
      </c>
      <c r="BJ159" s="18" t="s">
        <v>79</v>
      </c>
      <c r="BK159" s="232">
        <f>ROUND(I159*H159,2)</f>
        <v>0</v>
      </c>
      <c r="BL159" s="18" t="s">
        <v>145</v>
      </c>
      <c r="BM159" s="231" t="s">
        <v>500</v>
      </c>
    </row>
    <row r="160" spans="1:51" s="15" customFormat="1" ht="12">
      <c r="A160" s="15"/>
      <c r="B160" s="259"/>
      <c r="C160" s="260"/>
      <c r="D160" s="233" t="s">
        <v>151</v>
      </c>
      <c r="E160" s="261" t="s">
        <v>19</v>
      </c>
      <c r="F160" s="262" t="s">
        <v>501</v>
      </c>
      <c r="G160" s="260"/>
      <c r="H160" s="261" t="s">
        <v>19</v>
      </c>
      <c r="I160" s="263"/>
      <c r="J160" s="260"/>
      <c r="K160" s="260"/>
      <c r="L160" s="264"/>
      <c r="M160" s="265"/>
      <c r="N160" s="266"/>
      <c r="O160" s="266"/>
      <c r="P160" s="266"/>
      <c r="Q160" s="266"/>
      <c r="R160" s="266"/>
      <c r="S160" s="266"/>
      <c r="T160" s="267"/>
      <c r="U160" s="15"/>
      <c r="V160" s="15"/>
      <c r="W160" s="15"/>
      <c r="X160" s="15"/>
      <c r="Y160" s="15"/>
      <c r="Z160" s="15"/>
      <c r="AA160" s="15"/>
      <c r="AB160" s="15"/>
      <c r="AC160" s="15"/>
      <c r="AD160" s="15"/>
      <c r="AE160" s="15"/>
      <c r="AT160" s="268" t="s">
        <v>151</v>
      </c>
      <c r="AU160" s="268" t="s">
        <v>81</v>
      </c>
      <c r="AV160" s="15" t="s">
        <v>79</v>
      </c>
      <c r="AW160" s="15" t="s">
        <v>32</v>
      </c>
      <c r="AX160" s="15" t="s">
        <v>71</v>
      </c>
      <c r="AY160" s="268" t="s">
        <v>138</v>
      </c>
    </row>
    <row r="161" spans="1:51" s="13" customFormat="1" ht="12">
      <c r="A161" s="13"/>
      <c r="B161" s="237"/>
      <c r="C161" s="238"/>
      <c r="D161" s="233" t="s">
        <v>151</v>
      </c>
      <c r="E161" s="239" t="s">
        <v>394</v>
      </c>
      <c r="F161" s="240" t="s">
        <v>502</v>
      </c>
      <c r="G161" s="238"/>
      <c r="H161" s="241">
        <v>8.741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151</v>
      </c>
      <c r="AU161" s="247" t="s">
        <v>81</v>
      </c>
      <c r="AV161" s="13" t="s">
        <v>81</v>
      </c>
      <c r="AW161" s="13" t="s">
        <v>32</v>
      </c>
      <c r="AX161" s="13" t="s">
        <v>71</v>
      </c>
      <c r="AY161" s="247" t="s">
        <v>138</v>
      </c>
    </row>
    <row r="162" spans="1:51" s="14" customFormat="1" ht="12">
      <c r="A162" s="14"/>
      <c r="B162" s="248"/>
      <c r="C162" s="249"/>
      <c r="D162" s="233" t="s">
        <v>151</v>
      </c>
      <c r="E162" s="250" t="s">
        <v>19</v>
      </c>
      <c r="F162" s="251" t="s">
        <v>153</v>
      </c>
      <c r="G162" s="249"/>
      <c r="H162" s="252">
        <v>8.741</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151</v>
      </c>
      <c r="AU162" s="258" t="s">
        <v>81</v>
      </c>
      <c r="AV162" s="14" t="s">
        <v>145</v>
      </c>
      <c r="AW162" s="14" t="s">
        <v>32</v>
      </c>
      <c r="AX162" s="14" t="s">
        <v>79</v>
      </c>
      <c r="AY162" s="258" t="s">
        <v>138</v>
      </c>
    </row>
    <row r="163" spans="1:65" s="2" customFormat="1" ht="24" customHeight="1">
      <c r="A163" s="39"/>
      <c r="B163" s="40"/>
      <c r="C163" s="220" t="s">
        <v>247</v>
      </c>
      <c r="D163" s="220" t="s">
        <v>140</v>
      </c>
      <c r="E163" s="221" t="s">
        <v>503</v>
      </c>
      <c r="F163" s="222" t="s">
        <v>504</v>
      </c>
      <c r="G163" s="223" t="s">
        <v>163</v>
      </c>
      <c r="H163" s="224">
        <v>202.1</v>
      </c>
      <c r="I163" s="225"/>
      <c r="J163" s="226">
        <f>ROUND(I163*H163,2)</f>
        <v>0</v>
      </c>
      <c r="K163" s="222" t="s">
        <v>144</v>
      </c>
      <c r="L163" s="45"/>
      <c r="M163" s="227" t="s">
        <v>19</v>
      </c>
      <c r="N163" s="228" t="s">
        <v>42</v>
      </c>
      <c r="O163" s="85"/>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145</v>
      </c>
      <c r="AT163" s="231" t="s">
        <v>140</v>
      </c>
      <c r="AU163" s="231" t="s">
        <v>81</v>
      </c>
      <c r="AY163" s="18" t="s">
        <v>138</v>
      </c>
      <c r="BE163" s="232">
        <f>IF(N163="základní",J163,0)</f>
        <v>0</v>
      </c>
      <c r="BF163" s="232">
        <f>IF(N163="snížená",J163,0)</f>
        <v>0</v>
      </c>
      <c r="BG163" s="232">
        <f>IF(N163="zákl. přenesená",J163,0)</f>
        <v>0</v>
      </c>
      <c r="BH163" s="232">
        <f>IF(N163="sníž. přenesená",J163,0)</f>
        <v>0</v>
      </c>
      <c r="BI163" s="232">
        <f>IF(N163="nulová",J163,0)</f>
        <v>0</v>
      </c>
      <c r="BJ163" s="18" t="s">
        <v>79</v>
      </c>
      <c r="BK163" s="232">
        <f>ROUND(I163*H163,2)</f>
        <v>0</v>
      </c>
      <c r="BL163" s="18" t="s">
        <v>145</v>
      </c>
      <c r="BM163" s="231" t="s">
        <v>505</v>
      </c>
    </row>
    <row r="164" spans="1:47" s="2" customFormat="1" ht="12">
      <c r="A164" s="39"/>
      <c r="B164" s="40"/>
      <c r="C164" s="41"/>
      <c r="D164" s="233" t="s">
        <v>147</v>
      </c>
      <c r="E164" s="41"/>
      <c r="F164" s="234" t="s">
        <v>506</v>
      </c>
      <c r="G164" s="41"/>
      <c r="H164" s="41"/>
      <c r="I164" s="138"/>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147</v>
      </c>
      <c r="AU164" s="18" t="s">
        <v>81</v>
      </c>
    </row>
    <row r="165" spans="1:47" s="2" customFormat="1" ht="12">
      <c r="A165" s="39"/>
      <c r="B165" s="40"/>
      <c r="C165" s="41"/>
      <c r="D165" s="233" t="s">
        <v>149</v>
      </c>
      <c r="E165" s="41"/>
      <c r="F165" s="234" t="s">
        <v>507</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149</v>
      </c>
      <c r="AU165" s="18" t="s">
        <v>81</v>
      </c>
    </row>
    <row r="166" spans="1:51" s="13" customFormat="1" ht="12">
      <c r="A166" s="13"/>
      <c r="B166" s="237"/>
      <c r="C166" s="238"/>
      <c r="D166" s="233" t="s">
        <v>151</v>
      </c>
      <c r="E166" s="239" t="s">
        <v>426</v>
      </c>
      <c r="F166" s="240" t="s">
        <v>508</v>
      </c>
      <c r="G166" s="238"/>
      <c r="H166" s="241">
        <v>202.1</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151</v>
      </c>
      <c r="AU166" s="247" t="s">
        <v>81</v>
      </c>
      <c r="AV166" s="13" t="s">
        <v>81</v>
      </c>
      <c r="AW166" s="13" t="s">
        <v>32</v>
      </c>
      <c r="AX166" s="13" t="s">
        <v>71</v>
      </c>
      <c r="AY166" s="247" t="s">
        <v>138</v>
      </c>
    </row>
    <row r="167" spans="1:51" s="14" customFormat="1" ht="12">
      <c r="A167" s="14"/>
      <c r="B167" s="248"/>
      <c r="C167" s="249"/>
      <c r="D167" s="233" t="s">
        <v>151</v>
      </c>
      <c r="E167" s="250" t="s">
        <v>19</v>
      </c>
      <c r="F167" s="251" t="s">
        <v>153</v>
      </c>
      <c r="G167" s="249"/>
      <c r="H167" s="252">
        <v>202.1</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151</v>
      </c>
      <c r="AU167" s="258" t="s">
        <v>81</v>
      </c>
      <c r="AV167" s="14" t="s">
        <v>145</v>
      </c>
      <c r="AW167" s="14" t="s">
        <v>32</v>
      </c>
      <c r="AX167" s="14" t="s">
        <v>79</v>
      </c>
      <c r="AY167" s="258" t="s">
        <v>138</v>
      </c>
    </row>
    <row r="168" spans="1:65" s="2" customFormat="1" ht="24" customHeight="1">
      <c r="A168" s="39"/>
      <c r="B168" s="40"/>
      <c r="C168" s="220" t="s">
        <v>254</v>
      </c>
      <c r="D168" s="220" t="s">
        <v>140</v>
      </c>
      <c r="E168" s="221" t="s">
        <v>509</v>
      </c>
      <c r="F168" s="222" t="s">
        <v>510</v>
      </c>
      <c r="G168" s="223" t="s">
        <v>156</v>
      </c>
      <c r="H168" s="224">
        <v>84.8</v>
      </c>
      <c r="I168" s="225"/>
      <c r="J168" s="226">
        <f>ROUND(I168*H168,2)</f>
        <v>0</v>
      </c>
      <c r="K168" s="222" t="s">
        <v>144</v>
      </c>
      <c r="L168" s="45"/>
      <c r="M168" s="227" t="s">
        <v>19</v>
      </c>
      <c r="N168" s="228" t="s">
        <v>42</v>
      </c>
      <c r="O168" s="85"/>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145</v>
      </c>
      <c r="AT168" s="231" t="s">
        <v>140</v>
      </c>
      <c r="AU168" s="231" t="s">
        <v>81</v>
      </c>
      <c r="AY168" s="18" t="s">
        <v>138</v>
      </c>
      <c r="BE168" s="232">
        <f>IF(N168="základní",J168,0)</f>
        <v>0</v>
      </c>
      <c r="BF168" s="232">
        <f>IF(N168="snížená",J168,0)</f>
        <v>0</v>
      </c>
      <c r="BG168" s="232">
        <f>IF(N168="zákl. přenesená",J168,0)</f>
        <v>0</v>
      </c>
      <c r="BH168" s="232">
        <f>IF(N168="sníž. přenesená",J168,0)</f>
        <v>0</v>
      </c>
      <c r="BI168" s="232">
        <f>IF(N168="nulová",J168,0)</f>
        <v>0</v>
      </c>
      <c r="BJ168" s="18" t="s">
        <v>79</v>
      </c>
      <c r="BK168" s="232">
        <f>ROUND(I168*H168,2)</f>
        <v>0</v>
      </c>
      <c r="BL168" s="18" t="s">
        <v>145</v>
      </c>
      <c r="BM168" s="231" t="s">
        <v>511</v>
      </c>
    </row>
    <row r="169" spans="1:47" s="2" customFormat="1" ht="12">
      <c r="A169" s="39"/>
      <c r="B169" s="40"/>
      <c r="C169" s="41"/>
      <c r="D169" s="233" t="s">
        <v>147</v>
      </c>
      <c r="E169" s="41"/>
      <c r="F169" s="234" t="s">
        <v>512</v>
      </c>
      <c r="G169" s="41"/>
      <c r="H169" s="41"/>
      <c r="I169" s="138"/>
      <c r="J169" s="41"/>
      <c r="K169" s="41"/>
      <c r="L169" s="45"/>
      <c r="M169" s="235"/>
      <c r="N169" s="236"/>
      <c r="O169" s="85"/>
      <c r="P169" s="85"/>
      <c r="Q169" s="85"/>
      <c r="R169" s="85"/>
      <c r="S169" s="85"/>
      <c r="T169" s="86"/>
      <c r="U169" s="39"/>
      <c r="V169" s="39"/>
      <c r="W169" s="39"/>
      <c r="X169" s="39"/>
      <c r="Y169" s="39"/>
      <c r="Z169" s="39"/>
      <c r="AA169" s="39"/>
      <c r="AB169" s="39"/>
      <c r="AC169" s="39"/>
      <c r="AD169" s="39"/>
      <c r="AE169" s="39"/>
      <c r="AT169" s="18" t="s">
        <v>147</v>
      </c>
      <c r="AU169" s="18" t="s">
        <v>81</v>
      </c>
    </row>
    <row r="170" spans="1:51" s="13" customFormat="1" ht="12">
      <c r="A170" s="13"/>
      <c r="B170" s="237"/>
      <c r="C170" s="238"/>
      <c r="D170" s="233" t="s">
        <v>151</v>
      </c>
      <c r="E170" s="239" t="s">
        <v>19</v>
      </c>
      <c r="F170" s="240" t="s">
        <v>513</v>
      </c>
      <c r="G170" s="238"/>
      <c r="H170" s="241">
        <v>84.8</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151</v>
      </c>
      <c r="AU170" s="247" t="s">
        <v>81</v>
      </c>
      <c r="AV170" s="13" t="s">
        <v>81</v>
      </c>
      <c r="AW170" s="13" t="s">
        <v>32</v>
      </c>
      <c r="AX170" s="13" t="s">
        <v>71</v>
      </c>
      <c r="AY170" s="247" t="s">
        <v>138</v>
      </c>
    </row>
    <row r="171" spans="1:51" s="14" customFormat="1" ht="12">
      <c r="A171" s="14"/>
      <c r="B171" s="248"/>
      <c r="C171" s="249"/>
      <c r="D171" s="233" t="s">
        <v>151</v>
      </c>
      <c r="E171" s="250" t="s">
        <v>19</v>
      </c>
      <c r="F171" s="251" t="s">
        <v>153</v>
      </c>
      <c r="G171" s="249"/>
      <c r="H171" s="252">
        <v>84.8</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151</v>
      </c>
      <c r="AU171" s="258" t="s">
        <v>81</v>
      </c>
      <c r="AV171" s="14" t="s">
        <v>145</v>
      </c>
      <c r="AW171" s="14" t="s">
        <v>32</v>
      </c>
      <c r="AX171" s="14" t="s">
        <v>79</v>
      </c>
      <c r="AY171" s="258" t="s">
        <v>138</v>
      </c>
    </row>
    <row r="172" spans="1:63" s="12" customFormat="1" ht="22.8" customHeight="1">
      <c r="A172" s="12"/>
      <c r="B172" s="204"/>
      <c r="C172" s="205"/>
      <c r="D172" s="206" t="s">
        <v>70</v>
      </c>
      <c r="E172" s="218" t="s">
        <v>145</v>
      </c>
      <c r="F172" s="218" t="s">
        <v>355</v>
      </c>
      <c r="G172" s="205"/>
      <c r="H172" s="205"/>
      <c r="I172" s="208"/>
      <c r="J172" s="219">
        <f>BK172</f>
        <v>0</v>
      </c>
      <c r="K172" s="205"/>
      <c r="L172" s="210"/>
      <c r="M172" s="211"/>
      <c r="N172" s="212"/>
      <c r="O172" s="212"/>
      <c r="P172" s="213">
        <f>SUM(P173:P238)</f>
        <v>0</v>
      </c>
      <c r="Q172" s="212"/>
      <c r="R172" s="213">
        <f>SUM(R173:R238)</f>
        <v>6526.262668</v>
      </c>
      <c r="S172" s="212"/>
      <c r="T172" s="214">
        <f>SUM(T173:T238)</f>
        <v>0</v>
      </c>
      <c r="U172" s="12"/>
      <c r="V172" s="12"/>
      <c r="W172" s="12"/>
      <c r="X172" s="12"/>
      <c r="Y172" s="12"/>
      <c r="Z172" s="12"/>
      <c r="AA172" s="12"/>
      <c r="AB172" s="12"/>
      <c r="AC172" s="12"/>
      <c r="AD172" s="12"/>
      <c r="AE172" s="12"/>
      <c r="AR172" s="215" t="s">
        <v>79</v>
      </c>
      <c r="AT172" s="216" t="s">
        <v>70</v>
      </c>
      <c r="AU172" s="216" t="s">
        <v>79</v>
      </c>
      <c r="AY172" s="215" t="s">
        <v>138</v>
      </c>
      <c r="BK172" s="217">
        <f>SUM(BK173:BK238)</f>
        <v>0</v>
      </c>
    </row>
    <row r="173" spans="1:65" s="2" customFormat="1" ht="24" customHeight="1">
      <c r="A173" s="39"/>
      <c r="B173" s="40"/>
      <c r="C173" s="220" t="s">
        <v>261</v>
      </c>
      <c r="D173" s="220" t="s">
        <v>140</v>
      </c>
      <c r="E173" s="221" t="s">
        <v>514</v>
      </c>
      <c r="F173" s="222" t="s">
        <v>515</v>
      </c>
      <c r="G173" s="223" t="s">
        <v>163</v>
      </c>
      <c r="H173" s="224">
        <v>129</v>
      </c>
      <c r="I173" s="225"/>
      <c r="J173" s="226">
        <f>ROUND(I173*H173,2)</f>
        <v>0</v>
      </c>
      <c r="K173" s="222" t="s">
        <v>144</v>
      </c>
      <c r="L173" s="45"/>
      <c r="M173" s="227" t="s">
        <v>19</v>
      </c>
      <c r="N173" s="228" t="s">
        <v>42</v>
      </c>
      <c r="O173" s="85"/>
      <c r="P173" s="229">
        <f>O173*H173</f>
        <v>0</v>
      </c>
      <c r="Q173" s="229">
        <v>1.89</v>
      </c>
      <c r="R173" s="229">
        <f>Q173*H173</f>
        <v>243.80999999999997</v>
      </c>
      <c r="S173" s="229">
        <v>0</v>
      </c>
      <c r="T173" s="230">
        <f>S173*H173</f>
        <v>0</v>
      </c>
      <c r="U173" s="39"/>
      <c r="V173" s="39"/>
      <c r="W173" s="39"/>
      <c r="X173" s="39"/>
      <c r="Y173" s="39"/>
      <c r="Z173" s="39"/>
      <c r="AA173" s="39"/>
      <c r="AB173" s="39"/>
      <c r="AC173" s="39"/>
      <c r="AD173" s="39"/>
      <c r="AE173" s="39"/>
      <c r="AR173" s="231" t="s">
        <v>145</v>
      </c>
      <c r="AT173" s="231" t="s">
        <v>140</v>
      </c>
      <c r="AU173" s="231" t="s">
        <v>81</v>
      </c>
      <c r="AY173" s="18" t="s">
        <v>138</v>
      </c>
      <c r="BE173" s="232">
        <f>IF(N173="základní",J173,0)</f>
        <v>0</v>
      </c>
      <c r="BF173" s="232">
        <f>IF(N173="snížená",J173,0)</f>
        <v>0</v>
      </c>
      <c r="BG173" s="232">
        <f>IF(N173="zákl. přenesená",J173,0)</f>
        <v>0</v>
      </c>
      <c r="BH173" s="232">
        <f>IF(N173="sníž. přenesená",J173,0)</f>
        <v>0</v>
      </c>
      <c r="BI173" s="232">
        <f>IF(N173="nulová",J173,0)</f>
        <v>0</v>
      </c>
      <c r="BJ173" s="18" t="s">
        <v>79</v>
      </c>
      <c r="BK173" s="232">
        <f>ROUND(I173*H173,2)</f>
        <v>0</v>
      </c>
      <c r="BL173" s="18" t="s">
        <v>145</v>
      </c>
      <c r="BM173" s="231" t="s">
        <v>516</v>
      </c>
    </row>
    <row r="174" spans="1:47" s="2" customFormat="1" ht="12">
      <c r="A174" s="39"/>
      <c r="B174" s="40"/>
      <c r="C174" s="41"/>
      <c r="D174" s="233" t="s">
        <v>147</v>
      </c>
      <c r="E174" s="41"/>
      <c r="F174" s="234" t="s">
        <v>517</v>
      </c>
      <c r="G174" s="41"/>
      <c r="H174" s="41"/>
      <c r="I174" s="138"/>
      <c r="J174" s="41"/>
      <c r="K174" s="41"/>
      <c r="L174" s="45"/>
      <c r="M174" s="235"/>
      <c r="N174" s="236"/>
      <c r="O174" s="85"/>
      <c r="P174" s="85"/>
      <c r="Q174" s="85"/>
      <c r="R174" s="85"/>
      <c r="S174" s="85"/>
      <c r="T174" s="86"/>
      <c r="U174" s="39"/>
      <c r="V174" s="39"/>
      <c r="W174" s="39"/>
      <c r="X174" s="39"/>
      <c r="Y174" s="39"/>
      <c r="Z174" s="39"/>
      <c r="AA174" s="39"/>
      <c r="AB174" s="39"/>
      <c r="AC174" s="39"/>
      <c r="AD174" s="39"/>
      <c r="AE174" s="39"/>
      <c r="AT174" s="18" t="s">
        <v>147</v>
      </c>
      <c r="AU174" s="18" t="s">
        <v>81</v>
      </c>
    </row>
    <row r="175" spans="1:47" s="2" customFormat="1" ht="12">
      <c r="A175" s="39"/>
      <c r="B175" s="40"/>
      <c r="C175" s="41"/>
      <c r="D175" s="233" t="s">
        <v>149</v>
      </c>
      <c r="E175" s="41"/>
      <c r="F175" s="234" t="s">
        <v>518</v>
      </c>
      <c r="G175" s="41"/>
      <c r="H175" s="41"/>
      <c r="I175" s="138"/>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149</v>
      </c>
      <c r="AU175" s="18" t="s">
        <v>81</v>
      </c>
    </row>
    <row r="176" spans="1:51" s="13" customFormat="1" ht="12">
      <c r="A176" s="13"/>
      <c r="B176" s="237"/>
      <c r="C176" s="238"/>
      <c r="D176" s="233" t="s">
        <v>151</v>
      </c>
      <c r="E176" s="239" t="s">
        <v>19</v>
      </c>
      <c r="F176" s="240" t="s">
        <v>519</v>
      </c>
      <c r="G176" s="238"/>
      <c r="H176" s="241">
        <v>129</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151</v>
      </c>
      <c r="AU176" s="247" t="s">
        <v>81</v>
      </c>
      <c r="AV176" s="13" t="s">
        <v>81</v>
      </c>
      <c r="AW176" s="13" t="s">
        <v>32</v>
      </c>
      <c r="AX176" s="13" t="s">
        <v>71</v>
      </c>
      <c r="AY176" s="247" t="s">
        <v>138</v>
      </c>
    </row>
    <row r="177" spans="1:51" s="14" customFormat="1" ht="12">
      <c r="A177" s="14"/>
      <c r="B177" s="248"/>
      <c r="C177" s="249"/>
      <c r="D177" s="233" t="s">
        <v>151</v>
      </c>
      <c r="E177" s="250" t="s">
        <v>19</v>
      </c>
      <c r="F177" s="251" t="s">
        <v>153</v>
      </c>
      <c r="G177" s="249"/>
      <c r="H177" s="252">
        <v>129</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151</v>
      </c>
      <c r="AU177" s="258" t="s">
        <v>81</v>
      </c>
      <c r="AV177" s="14" t="s">
        <v>145</v>
      </c>
      <c r="AW177" s="14" t="s">
        <v>32</v>
      </c>
      <c r="AX177" s="14" t="s">
        <v>79</v>
      </c>
      <c r="AY177" s="258" t="s">
        <v>138</v>
      </c>
    </row>
    <row r="178" spans="1:65" s="2" customFormat="1" ht="16.5" customHeight="1">
      <c r="A178" s="39"/>
      <c r="B178" s="40"/>
      <c r="C178" s="220" t="s">
        <v>268</v>
      </c>
      <c r="D178" s="220" t="s">
        <v>140</v>
      </c>
      <c r="E178" s="221" t="s">
        <v>520</v>
      </c>
      <c r="F178" s="222" t="s">
        <v>521</v>
      </c>
      <c r="G178" s="223" t="s">
        <v>163</v>
      </c>
      <c r="H178" s="224">
        <v>129</v>
      </c>
      <c r="I178" s="225"/>
      <c r="J178" s="226">
        <f>ROUND(I178*H178,2)</f>
        <v>0</v>
      </c>
      <c r="K178" s="222" t="s">
        <v>144</v>
      </c>
      <c r="L178" s="45"/>
      <c r="M178" s="227" t="s">
        <v>19</v>
      </c>
      <c r="N178" s="228" t="s">
        <v>42</v>
      </c>
      <c r="O178" s="85"/>
      <c r="P178" s="229">
        <f>O178*H178</f>
        <v>0</v>
      </c>
      <c r="Q178" s="229">
        <v>1.89</v>
      </c>
      <c r="R178" s="229">
        <f>Q178*H178</f>
        <v>243.80999999999997</v>
      </c>
      <c r="S178" s="229">
        <v>0</v>
      </c>
      <c r="T178" s="230">
        <f>S178*H178</f>
        <v>0</v>
      </c>
      <c r="U178" s="39"/>
      <c r="V178" s="39"/>
      <c r="W178" s="39"/>
      <c r="X178" s="39"/>
      <c r="Y178" s="39"/>
      <c r="Z178" s="39"/>
      <c r="AA178" s="39"/>
      <c r="AB178" s="39"/>
      <c r="AC178" s="39"/>
      <c r="AD178" s="39"/>
      <c r="AE178" s="39"/>
      <c r="AR178" s="231" t="s">
        <v>145</v>
      </c>
      <c r="AT178" s="231" t="s">
        <v>140</v>
      </c>
      <c r="AU178" s="231" t="s">
        <v>81</v>
      </c>
      <c r="AY178" s="18" t="s">
        <v>138</v>
      </c>
      <c r="BE178" s="232">
        <f>IF(N178="základní",J178,0)</f>
        <v>0</v>
      </c>
      <c r="BF178" s="232">
        <f>IF(N178="snížená",J178,0)</f>
        <v>0</v>
      </c>
      <c r="BG178" s="232">
        <f>IF(N178="zákl. přenesená",J178,0)</f>
        <v>0</v>
      </c>
      <c r="BH178" s="232">
        <f>IF(N178="sníž. přenesená",J178,0)</f>
        <v>0</v>
      </c>
      <c r="BI178" s="232">
        <f>IF(N178="nulová",J178,0)</f>
        <v>0</v>
      </c>
      <c r="BJ178" s="18" t="s">
        <v>79</v>
      </c>
      <c r="BK178" s="232">
        <f>ROUND(I178*H178,2)</f>
        <v>0</v>
      </c>
      <c r="BL178" s="18" t="s">
        <v>145</v>
      </c>
      <c r="BM178" s="231" t="s">
        <v>522</v>
      </c>
    </row>
    <row r="179" spans="1:47" s="2" customFormat="1" ht="12">
      <c r="A179" s="39"/>
      <c r="B179" s="40"/>
      <c r="C179" s="41"/>
      <c r="D179" s="233" t="s">
        <v>147</v>
      </c>
      <c r="E179" s="41"/>
      <c r="F179" s="234" t="s">
        <v>517</v>
      </c>
      <c r="G179" s="41"/>
      <c r="H179" s="41"/>
      <c r="I179" s="138"/>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147</v>
      </c>
      <c r="AU179" s="18" t="s">
        <v>81</v>
      </c>
    </row>
    <row r="180" spans="1:47" s="2" customFormat="1" ht="12">
      <c r="A180" s="39"/>
      <c r="B180" s="40"/>
      <c r="C180" s="41"/>
      <c r="D180" s="233" t="s">
        <v>149</v>
      </c>
      <c r="E180" s="41"/>
      <c r="F180" s="234" t="s">
        <v>523</v>
      </c>
      <c r="G180" s="41"/>
      <c r="H180" s="41"/>
      <c r="I180" s="138"/>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149</v>
      </c>
      <c r="AU180" s="18" t="s">
        <v>81</v>
      </c>
    </row>
    <row r="181" spans="1:51" s="13" customFormat="1" ht="12">
      <c r="A181" s="13"/>
      <c r="B181" s="237"/>
      <c r="C181" s="238"/>
      <c r="D181" s="233" t="s">
        <v>151</v>
      </c>
      <c r="E181" s="239" t="s">
        <v>19</v>
      </c>
      <c r="F181" s="240" t="s">
        <v>524</v>
      </c>
      <c r="G181" s="238"/>
      <c r="H181" s="241">
        <v>129</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151</v>
      </c>
      <c r="AU181" s="247" t="s">
        <v>81</v>
      </c>
      <c r="AV181" s="13" t="s">
        <v>81</v>
      </c>
      <c r="AW181" s="13" t="s">
        <v>32</v>
      </c>
      <c r="AX181" s="13" t="s">
        <v>71</v>
      </c>
      <c r="AY181" s="247" t="s">
        <v>138</v>
      </c>
    </row>
    <row r="182" spans="1:51" s="14" customFormat="1" ht="12">
      <c r="A182" s="14"/>
      <c r="B182" s="248"/>
      <c r="C182" s="249"/>
      <c r="D182" s="233" t="s">
        <v>151</v>
      </c>
      <c r="E182" s="250" t="s">
        <v>19</v>
      </c>
      <c r="F182" s="251" t="s">
        <v>153</v>
      </c>
      <c r="G182" s="249"/>
      <c r="H182" s="252">
        <v>129</v>
      </c>
      <c r="I182" s="253"/>
      <c r="J182" s="249"/>
      <c r="K182" s="249"/>
      <c r="L182" s="254"/>
      <c r="M182" s="255"/>
      <c r="N182" s="256"/>
      <c r="O182" s="256"/>
      <c r="P182" s="256"/>
      <c r="Q182" s="256"/>
      <c r="R182" s="256"/>
      <c r="S182" s="256"/>
      <c r="T182" s="257"/>
      <c r="U182" s="14"/>
      <c r="V182" s="14"/>
      <c r="W182" s="14"/>
      <c r="X182" s="14"/>
      <c r="Y182" s="14"/>
      <c r="Z182" s="14"/>
      <c r="AA182" s="14"/>
      <c r="AB182" s="14"/>
      <c r="AC182" s="14"/>
      <c r="AD182" s="14"/>
      <c r="AE182" s="14"/>
      <c r="AT182" s="258" t="s">
        <v>151</v>
      </c>
      <c r="AU182" s="258" t="s">
        <v>81</v>
      </c>
      <c r="AV182" s="14" t="s">
        <v>145</v>
      </c>
      <c r="AW182" s="14" t="s">
        <v>32</v>
      </c>
      <c r="AX182" s="14" t="s">
        <v>79</v>
      </c>
      <c r="AY182" s="258" t="s">
        <v>138</v>
      </c>
    </row>
    <row r="183" spans="1:65" s="2" customFormat="1" ht="16.5" customHeight="1">
      <c r="A183" s="39"/>
      <c r="B183" s="40"/>
      <c r="C183" s="269" t="s">
        <v>275</v>
      </c>
      <c r="D183" s="269" t="s">
        <v>209</v>
      </c>
      <c r="E183" s="270" t="s">
        <v>525</v>
      </c>
      <c r="F183" s="271" t="s">
        <v>526</v>
      </c>
      <c r="G183" s="272" t="s">
        <v>143</v>
      </c>
      <c r="H183" s="273">
        <v>148.5</v>
      </c>
      <c r="I183" s="274"/>
      <c r="J183" s="275">
        <f>ROUND(I183*H183,2)</f>
        <v>0</v>
      </c>
      <c r="K183" s="271" t="s">
        <v>144</v>
      </c>
      <c r="L183" s="276"/>
      <c r="M183" s="277" t="s">
        <v>19</v>
      </c>
      <c r="N183" s="278" t="s">
        <v>42</v>
      </c>
      <c r="O183" s="85"/>
      <c r="P183" s="229">
        <f>O183*H183</f>
        <v>0</v>
      </c>
      <c r="Q183" s="229">
        <v>0.0046</v>
      </c>
      <c r="R183" s="229">
        <f>Q183*H183</f>
        <v>0.6831</v>
      </c>
      <c r="S183" s="229">
        <v>0</v>
      </c>
      <c r="T183" s="230">
        <f>S183*H183</f>
        <v>0</v>
      </c>
      <c r="U183" s="39"/>
      <c r="V183" s="39"/>
      <c r="W183" s="39"/>
      <c r="X183" s="39"/>
      <c r="Y183" s="39"/>
      <c r="Z183" s="39"/>
      <c r="AA183" s="39"/>
      <c r="AB183" s="39"/>
      <c r="AC183" s="39"/>
      <c r="AD183" s="39"/>
      <c r="AE183" s="39"/>
      <c r="AR183" s="231" t="s">
        <v>194</v>
      </c>
      <c r="AT183" s="231" t="s">
        <v>209</v>
      </c>
      <c r="AU183" s="231" t="s">
        <v>81</v>
      </c>
      <c r="AY183" s="18" t="s">
        <v>138</v>
      </c>
      <c r="BE183" s="232">
        <f>IF(N183="základní",J183,0)</f>
        <v>0</v>
      </c>
      <c r="BF183" s="232">
        <f>IF(N183="snížená",J183,0)</f>
        <v>0</v>
      </c>
      <c r="BG183" s="232">
        <f>IF(N183="zákl. přenesená",J183,0)</f>
        <v>0</v>
      </c>
      <c r="BH183" s="232">
        <f>IF(N183="sníž. přenesená",J183,0)</f>
        <v>0</v>
      </c>
      <c r="BI183" s="232">
        <f>IF(N183="nulová",J183,0)</f>
        <v>0</v>
      </c>
      <c r="BJ183" s="18" t="s">
        <v>79</v>
      </c>
      <c r="BK183" s="232">
        <f>ROUND(I183*H183,2)</f>
        <v>0</v>
      </c>
      <c r="BL183" s="18" t="s">
        <v>145</v>
      </c>
      <c r="BM183" s="231" t="s">
        <v>527</v>
      </c>
    </row>
    <row r="184" spans="1:47" s="2" customFormat="1" ht="12">
      <c r="A184" s="39"/>
      <c r="B184" s="40"/>
      <c r="C184" s="41"/>
      <c r="D184" s="233" t="s">
        <v>149</v>
      </c>
      <c r="E184" s="41"/>
      <c r="F184" s="234" t="s">
        <v>528</v>
      </c>
      <c r="G184" s="41"/>
      <c r="H184" s="41"/>
      <c r="I184" s="138"/>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149</v>
      </c>
      <c r="AU184" s="18" t="s">
        <v>81</v>
      </c>
    </row>
    <row r="185" spans="1:51" s="13" customFormat="1" ht="12">
      <c r="A185" s="13"/>
      <c r="B185" s="237"/>
      <c r="C185" s="238"/>
      <c r="D185" s="233" t="s">
        <v>151</v>
      </c>
      <c r="E185" s="239" t="s">
        <v>19</v>
      </c>
      <c r="F185" s="240" t="s">
        <v>529</v>
      </c>
      <c r="G185" s="238"/>
      <c r="H185" s="241">
        <v>148.5</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151</v>
      </c>
      <c r="AU185" s="247" t="s">
        <v>81</v>
      </c>
      <c r="AV185" s="13" t="s">
        <v>81</v>
      </c>
      <c r="AW185" s="13" t="s">
        <v>32</v>
      </c>
      <c r="AX185" s="13" t="s">
        <v>71</v>
      </c>
      <c r="AY185" s="247" t="s">
        <v>138</v>
      </c>
    </row>
    <row r="186" spans="1:51" s="14" customFormat="1" ht="12">
      <c r="A186" s="14"/>
      <c r="B186" s="248"/>
      <c r="C186" s="249"/>
      <c r="D186" s="233" t="s">
        <v>151</v>
      </c>
      <c r="E186" s="250" t="s">
        <v>19</v>
      </c>
      <c r="F186" s="251" t="s">
        <v>153</v>
      </c>
      <c r="G186" s="249"/>
      <c r="H186" s="252">
        <v>148.5</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151</v>
      </c>
      <c r="AU186" s="258" t="s">
        <v>81</v>
      </c>
      <c r="AV186" s="14" t="s">
        <v>145</v>
      </c>
      <c r="AW186" s="14" t="s">
        <v>32</v>
      </c>
      <c r="AX186" s="14" t="s">
        <v>79</v>
      </c>
      <c r="AY186" s="258" t="s">
        <v>138</v>
      </c>
    </row>
    <row r="187" spans="1:65" s="2" customFormat="1" ht="24" customHeight="1">
      <c r="A187" s="39"/>
      <c r="B187" s="40"/>
      <c r="C187" s="220" t="s">
        <v>7</v>
      </c>
      <c r="D187" s="220" t="s">
        <v>140</v>
      </c>
      <c r="E187" s="221" t="s">
        <v>530</v>
      </c>
      <c r="F187" s="222" t="s">
        <v>531</v>
      </c>
      <c r="G187" s="223" t="s">
        <v>163</v>
      </c>
      <c r="H187" s="224">
        <v>439.92</v>
      </c>
      <c r="I187" s="225"/>
      <c r="J187" s="226">
        <f>ROUND(I187*H187,2)</f>
        <v>0</v>
      </c>
      <c r="K187" s="222" t="s">
        <v>19</v>
      </c>
      <c r="L187" s="45"/>
      <c r="M187" s="227" t="s">
        <v>19</v>
      </c>
      <c r="N187" s="228" t="s">
        <v>42</v>
      </c>
      <c r="O187" s="85"/>
      <c r="P187" s="229">
        <f>O187*H187</f>
        <v>0</v>
      </c>
      <c r="Q187" s="229">
        <v>0.3</v>
      </c>
      <c r="R187" s="229">
        <f>Q187*H187</f>
        <v>131.976</v>
      </c>
      <c r="S187" s="229">
        <v>0</v>
      </c>
      <c r="T187" s="230">
        <f>S187*H187</f>
        <v>0</v>
      </c>
      <c r="U187" s="39"/>
      <c r="V187" s="39"/>
      <c r="W187" s="39"/>
      <c r="X187" s="39"/>
      <c r="Y187" s="39"/>
      <c r="Z187" s="39"/>
      <c r="AA187" s="39"/>
      <c r="AB187" s="39"/>
      <c r="AC187" s="39"/>
      <c r="AD187" s="39"/>
      <c r="AE187" s="39"/>
      <c r="AR187" s="231" t="s">
        <v>145</v>
      </c>
      <c r="AT187" s="231" t="s">
        <v>140</v>
      </c>
      <c r="AU187" s="231" t="s">
        <v>81</v>
      </c>
      <c r="AY187" s="18" t="s">
        <v>138</v>
      </c>
      <c r="BE187" s="232">
        <f>IF(N187="základní",J187,0)</f>
        <v>0</v>
      </c>
      <c r="BF187" s="232">
        <f>IF(N187="snížená",J187,0)</f>
        <v>0</v>
      </c>
      <c r="BG187" s="232">
        <f>IF(N187="zákl. přenesená",J187,0)</f>
        <v>0</v>
      </c>
      <c r="BH187" s="232">
        <f>IF(N187="sníž. přenesená",J187,0)</f>
        <v>0</v>
      </c>
      <c r="BI187" s="232">
        <f>IF(N187="nulová",J187,0)</f>
        <v>0</v>
      </c>
      <c r="BJ187" s="18" t="s">
        <v>79</v>
      </c>
      <c r="BK187" s="232">
        <f>ROUND(I187*H187,2)</f>
        <v>0</v>
      </c>
      <c r="BL187" s="18" t="s">
        <v>145</v>
      </c>
      <c r="BM187" s="231" t="s">
        <v>532</v>
      </c>
    </row>
    <row r="188" spans="1:47" s="2" customFormat="1" ht="12">
      <c r="A188" s="39"/>
      <c r="B188" s="40"/>
      <c r="C188" s="41"/>
      <c r="D188" s="233" t="s">
        <v>149</v>
      </c>
      <c r="E188" s="41"/>
      <c r="F188" s="234" t="s">
        <v>533</v>
      </c>
      <c r="G188" s="41"/>
      <c r="H188" s="41"/>
      <c r="I188" s="138"/>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149</v>
      </c>
      <c r="AU188" s="18" t="s">
        <v>81</v>
      </c>
    </row>
    <row r="189" spans="1:51" s="13" customFormat="1" ht="12">
      <c r="A189" s="13"/>
      <c r="B189" s="237"/>
      <c r="C189" s="238"/>
      <c r="D189" s="233" t="s">
        <v>151</v>
      </c>
      <c r="E189" s="239" t="s">
        <v>19</v>
      </c>
      <c r="F189" s="240" t="s">
        <v>534</v>
      </c>
      <c r="G189" s="238"/>
      <c r="H189" s="241">
        <v>439.92</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151</v>
      </c>
      <c r="AU189" s="247" t="s">
        <v>81</v>
      </c>
      <c r="AV189" s="13" t="s">
        <v>81</v>
      </c>
      <c r="AW189" s="13" t="s">
        <v>32</v>
      </c>
      <c r="AX189" s="13" t="s">
        <v>71</v>
      </c>
      <c r="AY189" s="247" t="s">
        <v>138</v>
      </c>
    </row>
    <row r="190" spans="1:51" s="14" customFormat="1" ht="12">
      <c r="A190" s="14"/>
      <c r="B190" s="248"/>
      <c r="C190" s="249"/>
      <c r="D190" s="233" t="s">
        <v>151</v>
      </c>
      <c r="E190" s="250" t="s">
        <v>19</v>
      </c>
      <c r="F190" s="251" t="s">
        <v>153</v>
      </c>
      <c r="G190" s="249"/>
      <c r="H190" s="252">
        <v>439.92</v>
      </c>
      <c r="I190" s="253"/>
      <c r="J190" s="249"/>
      <c r="K190" s="249"/>
      <c r="L190" s="254"/>
      <c r="M190" s="255"/>
      <c r="N190" s="256"/>
      <c r="O190" s="256"/>
      <c r="P190" s="256"/>
      <c r="Q190" s="256"/>
      <c r="R190" s="256"/>
      <c r="S190" s="256"/>
      <c r="T190" s="257"/>
      <c r="U190" s="14"/>
      <c r="V190" s="14"/>
      <c r="W190" s="14"/>
      <c r="X190" s="14"/>
      <c r="Y190" s="14"/>
      <c r="Z190" s="14"/>
      <c r="AA190" s="14"/>
      <c r="AB190" s="14"/>
      <c r="AC190" s="14"/>
      <c r="AD190" s="14"/>
      <c r="AE190" s="14"/>
      <c r="AT190" s="258" t="s">
        <v>151</v>
      </c>
      <c r="AU190" s="258" t="s">
        <v>81</v>
      </c>
      <c r="AV190" s="14" t="s">
        <v>145</v>
      </c>
      <c r="AW190" s="14" t="s">
        <v>32</v>
      </c>
      <c r="AX190" s="14" t="s">
        <v>79</v>
      </c>
      <c r="AY190" s="258" t="s">
        <v>138</v>
      </c>
    </row>
    <row r="191" spans="1:65" s="2" customFormat="1" ht="24" customHeight="1">
      <c r="A191" s="39"/>
      <c r="B191" s="40"/>
      <c r="C191" s="220" t="s">
        <v>287</v>
      </c>
      <c r="D191" s="220" t="s">
        <v>140</v>
      </c>
      <c r="E191" s="221" t="s">
        <v>535</v>
      </c>
      <c r="F191" s="222" t="s">
        <v>536</v>
      </c>
      <c r="G191" s="223" t="s">
        <v>163</v>
      </c>
      <c r="H191" s="224">
        <v>1417.65</v>
      </c>
      <c r="I191" s="225"/>
      <c r="J191" s="226">
        <f>ROUND(I191*H191,2)</f>
        <v>0</v>
      </c>
      <c r="K191" s="222" t="s">
        <v>144</v>
      </c>
      <c r="L191" s="45"/>
      <c r="M191" s="227" t="s">
        <v>19</v>
      </c>
      <c r="N191" s="228" t="s">
        <v>42</v>
      </c>
      <c r="O191" s="85"/>
      <c r="P191" s="229">
        <f>O191*H191</f>
        <v>0</v>
      </c>
      <c r="Q191" s="229">
        <v>2.43408</v>
      </c>
      <c r="R191" s="229">
        <f>Q191*H191</f>
        <v>3450.673512</v>
      </c>
      <c r="S191" s="229">
        <v>0</v>
      </c>
      <c r="T191" s="230">
        <f>S191*H191</f>
        <v>0</v>
      </c>
      <c r="U191" s="39"/>
      <c r="V191" s="39"/>
      <c r="W191" s="39"/>
      <c r="X191" s="39"/>
      <c r="Y191" s="39"/>
      <c r="Z191" s="39"/>
      <c r="AA191" s="39"/>
      <c r="AB191" s="39"/>
      <c r="AC191" s="39"/>
      <c r="AD191" s="39"/>
      <c r="AE191" s="39"/>
      <c r="AR191" s="231" t="s">
        <v>145</v>
      </c>
      <c r="AT191" s="231" t="s">
        <v>140</v>
      </c>
      <c r="AU191" s="231" t="s">
        <v>81</v>
      </c>
      <c r="AY191" s="18" t="s">
        <v>138</v>
      </c>
      <c r="BE191" s="232">
        <f>IF(N191="základní",J191,0)</f>
        <v>0</v>
      </c>
      <c r="BF191" s="232">
        <f>IF(N191="snížená",J191,0)</f>
        <v>0</v>
      </c>
      <c r="BG191" s="232">
        <f>IF(N191="zákl. přenesená",J191,0)</f>
        <v>0</v>
      </c>
      <c r="BH191" s="232">
        <f>IF(N191="sníž. přenesená",J191,0)</f>
        <v>0</v>
      </c>
      <c r="BI191" s="232">
        <f>IF(N191="nulová",J191,0)</f>
        <v>0</v>
      </c>
      <c r="BJ191" s="18" t="s">
        <v>79</v>
      </c>
      <c r="BK191" s="232">
        <f>ROUND(I191*H191,2)</f>
        <v>0</v>
      </c>
      <c r="BL191" s="18" t="s">
        <v>145</v>
      </c>
      <c r="BM191" s="231" t="s">
        <v>537</v>
      </c>
    </row>
    <row r="192" spans="1:47" s="2" customFormat="1" ht="12">
      <c r="A192" s="39"/>
      <c r="B192" s="40"/>
      <c r="C192" s="41"/>
      <c r="D192" s="233" t="s">
        <v>147</v>
      </c>
      <c r="E192" s="41"/>
      <c r="F192" s="234" t="s">
        <v>538</v>
      </c>
      <c r="G192" s="41"/>
      <c r="H192" s="41"/>
      <c r="I192" s="138"/>
      <c r="J192" s="41"/>
      <c r="K192" s="41"/>
      <c r="L192" s="45"/>
      <c r="M192" s="235"/>
      <c r="N192" s="236"/>
      <c r="O192" s="85"/>
      <c r="P192" s="85"/>
      <c r="Q192" s="85"/>
      <c r="R192" s="85"/>
      <c r="S192" s="85"/>
      <c r="T192" s="86"/>
      <c r="U192" s="39"/>
      <c r="V192" s="39"/>
      <c r="W192" s="39"/>
      <c r="X192" s="39"/>
      <c r="Y192" s="39"/>
      <c r="Z192" s="39"/>
      <c r="AA192" s="39"/>
      <c r="AB192" s="39"/>
      <c r="AC192" s="39"/>
      <c r="AD192" s="39"/>
      <c r="AE192" s="39"/>
      <c r="AT192" s="18" t="s">
        <v>147</v>
      </c>
      <c r="AU192" s="18" t="s">
        <v>81</v>
      </c>
    </row>
    <row r="193" spans="1:47" s="2" customFormat="1" ht="12">
      <c r="A193" s="39"/>
      <c r="B193" s="40"/>
      <c r="C193" s="41"/>
      <c r="D193" s="233" t="s">
        <v>149</v>
      </c>
      <c r="E193" s="41"/>
      <c r="F193" s="234" t="s">
        <v>539</v>
      </c>
      <c r="G193" s="41"/>
      <c r="H193" s="41"/>
      <c r="I193" s="138"/>
      <c r="J193" s="41"/>
      <c r="K193" s="41"/>
      <c r="L193" s="45"/>
      <c r="M193" s="235"/>
      <c r="N193" s="236"/>
      <c r="O193" s="85"/>
      <c r="P193" s="85"/>
      <c r="Q193" s="85"/>
      <c r="R193" s="85"/>
      <c r="S193" s="85"/>
      <c r="T193" s="86"/>
      <c r="U193" s="39"/>
      <c r="V193" s="39"/>
      <c r="W193" s="39"/>
      <c r="X193" s="39"/>
      <c r="Y193" s="39"/>
      <c r="Z193" s="39"/>
      <c r="AA193" s="39"/>
      <c r="AB193" s="39"/>
      <c r="AC193" s="39"/>
      <c r="AD193" s="39"/>
      <c r="AE193" s="39"/>
      <c r="AT193" s="18" t="s">
        <v>149</v>
      </c>
      <c r="AU193" s="18" t="s">
        <v>81</v>
      </c>
    </row>
    <row r="194" spans="1:51" s="15" customFormat="1" ht="12">
      <c r="A194" s="15"/>
      <c r="B194" s="259"/>
      <c r="C194" s="260"/>
      <c r="D194" s="233" t="s">
        <v>151</v>
      </c>
      <c r="E194" s="261" t="s">
        <v>19</v>
      </c>
      <c r="F194" s="262" t="s">
        <v>540</v>
      </c>
      <c r="G194" s="260"/>
      <c r="H194" s="261" t="s">
        <v>19</v>
      </c>
      <c r="I194" s="263"/>
      <c r="J194" s="260"/>
      <c r="K194" s="260"/>
      <c r="L194" s="264"/>
      <c r="M194" s="265"/>
      <c r="N194" s="266"/>
      <c r="O194" s="266"/>
      <c r="P194" s="266"/>
      <c r="Q194" s="266"/>
      <c r="R194" s="266"/>
      <c r="S194" s="266"/>
      <c r="T194" s="267"/>
      <c r="U194" s="15"/>
      <c r="V194" s="15"/>
      <c r="W194" s="15"/>
      <c r="X194" s="15"/>
      <c r="Y194" s="15"/>
      <c r="Z194" s="15"/>
      <c r="AA194" s="15"/>
      <c r="AB194" s="15"/>
      <c r="AC194" s="15"/>
      <c r="AD194" s="15"/>
      <c r="AE194" s="15"/>
      <c r="AT194" s="268" t="s">
        <v>151</v>
      </c>
      <c r="AU194" s="268" t="s">
        <v>81</v>
      </c>
      <c r="AV194" s="15" t="s">
        <v>79</v>
      </c>
      <c r="AW194" s="15" t="s">
        <v>32</v>
      </c>
      <c r="AX194" s="15" t="s">
        <v>71</v>
      </c>
      <c r="AY194" s="268" t="s">
        <v>138</v>
      </c>
    </row>
    <row r="195" spans="1:51" s="15" customFormat="1" ht="12">
      <c r="A195" s="15"/>
      <c r="B195" s="259"/>
      <c r="C195" s="260"/>
      <c r="D195" s="233" t="s">
        <v>151</v>
      </c>
      <c r="E195" s="261" t="s">
        <v>19</v>
      </c>
      <c r="F195" s="262" t="s">
        <v>541</v>
      </c>
      <c r="G195" s="260"/>
      <c r="H195" s="261" t="s">
        <v>19</v>
      </c>
      <c r="I195" s="263"/>
      <c r="J195" s="260"/>
      <c r="K195" s="260"/>
      <c r="L195" s="264"/>
      <c r="M195" s="265"/>
      <c r="N195" s="266"/>
      <c r="O195" s="266"/>
      <c r="P195" s="266"/>
      <c r="Q195" s="266"/>
      <c r="R195" s="266"/>
      <c r="S195" s="266"/>
      <c r="T195" s="267"/>
      <c r="U195" s="15"/>
      <c r="V195" s="15"/>
      <c r="W195" s="15"/>
      <c r="X195" s="15"/>
      <c r="Y195" s="15"/>
      <c r="Z195" s="15"/>
      <c r="AA195" s="15"/>
      <c r="AB195" s="15"/>
      <c r="AC195" s="15"/>
      <c r="AD195" s="15"/>
      <c r="AE195" s="15"/>
      <c r="AT195" s="268" t="s">
        <v>151</v>
      </c>
      <c r="AU195" s="268" t="s">
        <v>81</v>
      </c>
      <c r="AV195" s="15" t="s">
        <v>79</v>
      </c>
      <c r="AW195" s="15" t="s">
        <v>32</v>
      </c>
      <c r="AX195" s="15" t="s">
        <v>71</v>
      </c>
      <c r="AY195" s="268" t="s">
        <v>138</v>
      </c>
    </row>
    <row r="196" spans="1:51" s="15" customFormat="1" ht="12">
      <c r="A196" s="15"/>
      <c r="B196" s="259"/>
      <c r="C196" s="260"/>
      <c r="D196" s="233" t="s">
        <v>151</v>
      </c>
      <c r="E196" s="261" t="s">
        <v>19</v>
      </c>
      <c r="F196" s="262" t="s">
        <v>542</v>
      </c>
      <c r="G196" s="260"/>
      <c r="H196" s="261" t="s">
        <v>19</v>
      </c>
      <c r="I196" s="263"/>
      <c r="J196" s="260"/>
      <c r="K196" s="260"/>
      <c r="L196" s="264"/>
      <c r="M196" s="265"/>
      <c r="N196" s="266"/>
      <c r="O196" s="266"/>
      <c r="P196" s="266"/>
      <c r="Q196" s="266"/>
      <c r="R196" s="266"/>
      <c r="S196" s="266"/>
      <c r="T196" s="267"/>
      <c r="U196" s="15"/>
      <c r="V196" s="15"/>
      <c r="W196" s="15"/>
      <c r="X196" s="15"/>
      <c r="Y196" s="15"/>
      <c r="Z196" s="15"/>
      <c r="AA196" s="15"/>
      <c r="AB196" s="15"/>
      <c r="AC196" s="15"/>
      <c r="AD196" s="15"/>
      <c r="AE196" s="15"/>
      <c r="AT196" s="268" t="s">
        <v>151</v>
      </c>
      <c r="AU196" s="268" t="s">
        <v>81</v>
      </c>
      <c r="AV196" s="15" t="s">
        <v>79</v>
      </c>
      <c r="AW196" s="15" t="s">
        <v>32</v>
      </c>
      <c r="AX196" s="15" t="s">
        <v>71</v>
      </c>
      <c r="AY196" s="268" t="s">
        <v>138</v>
      </c>
    </row>
    <row r="197" spans="1:51" s="13" customFormat="1" ht="12">
      <c r="A197" s="13"/>
      <c r="B197" s="237"/>
      <c r="C197" s="238"/>
      <c r="D197" s="233" t="s">
        <v>151</v>
      </c>
      <c r="E197" s="239" t="s">
        <v>19</v>
      </c>
      <c r="F197" s="240" t="s">
        <v>543</v>
      </c>
      <c r="G197" s="238"/>
      <c r="H197" s="241">
        <v>1417.65</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151</v>
      </c>
      <c r="AU197" s="247" t="s">
        <v>81</v>
      </c>
      <c r="AV197" s="13" t="s">
        <v>81</v>
      </c>
      <c r="AW197" s="13" t="s">
        <v>32</v>
      </c>
      <c r="AX197" s="13" t="s">
        <v>71</v>
      </c>
      <c r="AY197" s="247" t="s">
        <v>138</v>
      </c>
    </row>
    <row r="198" spans="1:51" s="14" customFormat="1" ht="12">
      <c r="A198" s="14"/>
      <c r="B198" s="248"/>
      <c r="C198" s="249"/>
      <c r="D198" s="233" t="s">
        <v>151</v>
      </c>
      <c r="E198" s="250" t="s">
        <v>19</v>
      </c>
      <c r="F198" s="251" t="s">
        <v>153</v>
      </c>
      <c r="G198" s="249"/>
      <c r="H198" s="252">
        <v>1417.65</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151</v>
      </c>
      <c r="AU198" s="258" t="s">
        <v>81</v>
      </c>
      <c r="AV198" s="14" t="s">
        <v>145</v>
      </c>
      <c r="AW198" s="14" t="s">
        <v>32</v>
      </c>
      <c r="AX198" s="14" t="s">
        <v>79</v>
      </c>
      <c r="AY198" s="258" t="s">
        <v>138</v>
      </c>
    </row>
    <row r="199" spans="1:65" s="2" customFormat="1" ht="24" customHeight="1">
      <c r="A199" s="39"/>
      <c r="B199" s="40"/>
      <c r="C199" s="220" t="s">
        <v>292</v>
      </c>
      <c r="D199" s="220" t="s">
        <v>140</v>
      </c>
      <c r="E199" s="221" t="s">
        <v>544</v>
      </c>
      <c r="F199" s="222" t="s">
        <v>545</v>
      </c>
      <c r="G199" s="223" t="s">
        <v>143</v>
      </c>
      <c r="H199" s="224">
        <v>1586.7</v>
      </c>
      <c r="I199" s="225"/>
      <c r="J199" s="226">
        <f>ROUND(I199*H199,2)</f>
        <v>0</v>
      </c>
      <c r="K199" s="222" t="s">
        <v>144</v>
      </c>
      <c r="L199" s="45"/>
      <c r="M199" s="227" t="s">
        <v>19</v>
      </c>
      <c r="N199" s="228" t="s">
        <v>42</v>
      </c>
      <c r="O199" s="85"/>
      <c r="P199" s="229">
        <f>O199*H199</f>
        <v>0</v>
      </c>
      <c r="Q199" s="229">
        <v>0</v>
      </c>
      <c r="R199" s="229">
        <f>Q199*H199</f>
        <v>0</v>
      </c>
      <c r="S199" s="229">
        <v>0</v>
      </c>
      <c r="T199" s="230">
        <f>S199*H199</f>
        <v>0</v>
      </c>
      <c r="U199" s="39"/>
      <c r="V199" s="39"/>
      <c r="W199" s="39"/>
      <c r="X199" s="39"/>
      <c r="Y199" s="39"/>
      <c r="Z199" s="39"/>
      <c r="AA199" s="39"/>
      <c r="AB199" s="39"/>
      <c r="AC199" s="39"/>
      <c r="AD199" s="39"/>
      <c r="AE199" s="39"/>
      <c r="AR199" s="231" t="s">
        <v>145</v>
      </c>
      <c r="AT199" s="231" t="s">
        <v>140</v>
      </c>
      <c r="AU199" s="231" t="s">
        <v>81</v>
      </c>
      <c r="AY199" s="18" t="s">
        <v>138</v>
      </c>
      <c r="BE199" s="232">
        <f>IF(N199="základní",J199,0)</f>
        <v>0</v>
      </c>
      <c r="BF199" s="232">
        <f>IF(N199="snížená",J199,0)</f>
        <v>0</v>
      </c>
      <c r="BG199" s="232">
        <f>IF(N199="zákl. přenesená",J199,0)</f>
        <v>0</v>
      </c>
      <c r="BH199" s="232">
        <f>IF(N199="sníž. přenesená",J199,0)</f>
        <v>0</v>
      </c>
      <c r="BI199" s="232">
        <f>IF(N199="nulová",J199,0)</f>
        <v>0</v>
      </c>
      <c r="BJ199" s="18" t="s">
        <v>79</v>
      </c>
      <c r="BK199" s="232">
        <f>ROUND(I199*H199,2)</f>
        <v>0</v>
      </c>
      <c r="BL199" s="18" t="s">
        <v>145</v>
      </c>
      <c r="BM199" s="231" t="s">
        <v>546</v>
      </c>
    </row>
    <row r="200" spans="1:47" s="2" customFormat="1" ht="12">
      <c r="A200" s="39"/>
      <c r="B200" s="40"/>
      <c r="C200" s="41"/>
      <c r="D200" s="233" t="s">
        <v>147</v>
      </c>
      <c r="E200" s="41"/>
      <c r="F200" s="234" t="s">
        <v>538</v>
      </c>
      <c r="G200" s="41"/>
      <c r="H200" s="41"/>
      <c r="I200" s="138"/>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147</v>
      </c>
      <c r="AU200" s="18" t="s">
        <v>81</v>
      </c>
    </row>
    <row r="201" spans="1:47" s="2" customFormat="1" ht="12">
      <c r="A201" s="39"/>
      <c r="B201" s="40"/>
      <c r="C201" s="41"/>
      <c r="D201" s="233" t="s">
        <v>149</v>
      </c>
      <c r="E201" s="41"/>
      <c r="F201" s="234" t="s">
        <v>547</v>
      </c>
      <c r="G201" s="41"/>
      <c r="H201" s="41"/>
      <c r="I201" s="138"/>
      <c r="J201" s="41"/>
      <c r="K201" s="41"/>
      <c r="L201" s="45"/>
      <c r="M201" s="235"/>
      <c r="N201" s="236"/>
      <c r="O201" s="85"/>
      <c r="P201" s="85"/>
      <c r="Q201" s="85"/>
      <c r="R201" s="85"/>
      <c r="S201" s="85"/>
      <c r="T201" s="86"/>
      <c r="U201" s="39"/>
      <c r="V201" s="39"/>
      <c r="W201" s="39"/>
      <c r="X201" s="39"/>
      <c r="Y201" s="39"/>
      <c r="Z201" s="39"/>
      <c r="AA201" s="39"/>
      <c r="AB201" s="39"/>
      <c r="AC201" s="39"/>
      <c r="AD201" s="39"/>
      <c r="AE201" s="39"/>
      <c r="AT201" s="18" t="s">
        <v>149</v>
      </c>
      <c r="AU201" s="18" t="s">
        <v>81</v>
      </c>
    </row>
    <row r="202" spans="1:51" s="15" customFormat="1" ht="12">
      <c r="A202" s="15"/>
      <c r="B202" s="259"/>
      <c r="C202" s="260"/>
      <c r="D202" s="233" t="s">
        <v>151</v>
      </c>
      <c r="E202" s="261" t="s">
        <v>19</v>
      </c>
      <c r="F202" s="262" t="s">
        <v>548</v>
      </c>
      <c r="G202" s="260"/>
      <c r="H202" s="261" t="s">
        <v>19</v>
      </c>
      <c r="I202" s="263"/>
      <c r="J202" s="260"/>
      <c r="K202" s="260"/>
      <c r="L202" s="264"/>
      <c r="M202" s="265"/>
      <c r="N202" s="266"/>
      <c r="O202" s="266"/>
      <c r="P202" s="266"/>
      <c r="Q202" s="266"/>
      <c r="R202" s="266"/>
      <c r="S202" s="266"/>
      <c r="T202" s="267"/>
      <c r="U202" s="15"/>
      <c r="V202" s="15"/>
      <c r="W202" s="15"/>
      <c r="X202" s="15"/>
      <c r="Y202" s="15"/>
      <c r="Z202" s="15"/>
      <c r="AA202" s="15"/>
      <c r="AB202" s="15"/>
      <c r="AC202" s="15"/>
      <c r="AD202" s="15"/>
      <c r="AE202" s="15"/>
      <c r="AT202" s="268" t="s">
        <v>151</v>
      </c>
      <c r="AU202" s="268" t="s">
        <v>81</v>
      </c>
      <c r="AV202" s="15" t="s">
        <v>79</v>
      </c>
      <c r="AW202" s="15" t="s">
        <v>32</v>
      </c>
      <c r="AX202" s="15" t="s">
        <v>71</v>
      </c>
      <c r="AY202" s="268" t="s">
        <v>138</v>
      </c>
    </row>
    <row r="203" spans="1:51" s="15" customFormat="1" ht="12">
      <c r="A203" s="15"/>
      <c r="B203" s="259"/>
      <c r="C203" s="260"/>
      <c r="D203" s="233" t="s">
        <v>151</v>
      </c>
      <c r="E203" s="261" t="s">
        <v>19</v>
      </c>
      <c r="F203" s="262" t="s">
        <v>549</v>
      </c>
      <c r="G203" s="260"/>
      <c r="H203" s="261" t="s">
        <v>19</v>
      </c>
      <c r="I203" s="263"/>
      <c r="J203" s="260"/>
      <c r="K203" s="260"/>
      <c r="L203" s="264"/>
      <c r="M203" s="265"/>
      <c r="N203" s="266"/>
      <c r="O203" s="266"/>
      <c r="P203" s="266"/>
      <c r="Q203" s="266"/>
      <c r="R203" s="266"/>
      <c r="S203" s="266"/>
      <c r="T203" s="267"/>
      <c r="U203" s="15"/>
      <c r="V203" s="15"/>
      <c r="W203" s="15"/>
      <c r="X203" s="15"/>
      <c r="Y203" s="15"/>
      <c r="Z203" s="15"/>
      <c r="AA203" s="15"/>
      <c r="AB203" s="15"/>
      <c r="AC203" s="15"/>
      <c r="AD203" s="15"/>
      <c r="AE203" s="15"/>
      <c r="AT203" s="268" t="s">
        <v>151</v>
      </c>
      <c r="AU203" s="268" t="s">
        <v>81</v>
      </c>
      <c r="AV203" s="15" t="s">
        <v>79</v>
      </c>
      <c r="AW203" s="15" t="s">
        <v>32</v>
      </c>
      <c r="AX203" s="15" t="s">
        <v>71</v>
      </c>
      <c r="AY203" s="268" t="s">
        <v>138</v>
      </c>
    </row>
    <row r="204" spans="1:51" s="13" customFormat="1" ht="12">
      <c r="A204" s="13"/>
      <c r="B204" s="237"/>
      <c r="C204" s="238"/>
      <c r="D204" s="233" t="s">
        <v>151</v>
      </c>
      <c r="E204" s="239" t="s">
        <v>19</v>
      </c>
      <c r="F204" s="240" t="s">
        <v>550</v>
      </c>
      <c r="G204" s="238"/>
      <c r="H204" s="241">
        <v>1586.7</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151</v>
      </c>
      <c r="AU204" s="247" t="s">
        <v>81</v>
      </c>
      <c r="AV204" s="13" t="s">
        <v>81</v>
      </c>
      <c r="AW204" s="13" t="s">
        <v>32</v>
      </c>
      <c r="AX204" s="13" t="s">
        <v>71</v>
      </c>
      <c r="AY204" s="247" t="s">
        <v>138</v>
      </c>
    </row>
    <row r="205" spans="1:51" s="14" customFormat="1" ht="12">
      <c r="A205" s="14"/>
      <c r="B205" s="248"/>
      <c r="C205" s="249"/>
      <c r="D205" s="233" t="s">
        <v>151</v>
      </c>
      <c r="E205" s="250" t="s">
        <v>19</v>
      </c>
      <c r="F205" s="251" t="s">
        <v>153</v>
      </c>
      <c r="G205" s="249"/>
      <c r="H205" s="252">
        <v>1586.7</v>
      </c>
      <c r="I205" s="253"/>
      <c r="J205" s="249"/>
      <c r="K205" s="249"/>
      <c r="L205" s="254"/>
      <c r="M205" s="255"/>
      <c r="N205" s="256"/>
      <c r="O205" s="256"/>
      <c r="P205" s="256"/>
      <c r="Q205" s="256"/>
      <c r="R205" s="256"/>
      <c r="S205" s="256"/>
      <c r="T205" s="257"/>
      <c r="U205" s="14"/>
      <c r="V205" s="14"/>
      <c r="W205" s="14"/>
      <c r="X205" s="14"/>
      <c r="Y205" s="14"/>
      <c r="Z205" s="14"/>
      <c r="AA205" s="14"/>
      <c r="AB205" s="14"/>
      <c r="AC205" s="14"/>
      <c r="AD205" s="14"/>
      <c r="AE205" s="14"/>
      <c r="AT205" s="258" t="s">
        <v>151</v>
      </c>
      <c r="AU205" s="258" t="s">
        <v>81</v>
      </c>
      <c r="AV205" s="14" t="s">
        <v>145</v>
      </c>
      <c r="AW205" s="14" t="s">
        <v>32</v>
      </c>
      <c r="AX205" s="14" t="s">
        <v>79</v>
      </c>
      <c r="AY205" s="258" t="s">
        <v>138</v>
      </c>
    </row>
    <row r="206" spans="1:65" s="2" customFormat="1" ht="24" customHeight="1">
      <c r="A206" s="39"/>
      <c r="B206" s="40"/>
      <c r="C206" s="220" t="s">
        <v>297</v>
      </c>
      <c r="D206" s="220" t="s">
        <v>140</v>
      </c>
      <c r="E206" s="221" t="s">
        <v>551</v>
      </c>
      <c r="F206" s="222" t="s">
        <v>552</v>
      </c>
      <c r="G206" s="223" t="s">
        <v>163</v>
      </c>
      <c r="H206" s="224">
        <v>43.96</v>
      </c>
      <c r="I206" s="225"/>
      <c r="J206" s="226">
        <f>ROUND(I206*H206,2)</f>
        <v>0</v>
      </c>
      <c r="K206" s="222" t="s">
        <v>144</v>
      </c>
      <c r="L206" s="45"/>
      <c r="M206" s="227" t="s">
        <v>19</v>
      </c>
      <c r="N206" s="228" t="s">
        <v>42</v>
      </c>
      <c r="O206" s="85"/>
      <c r="P206" s="229">
        <f>O206*H206</f>
        <v>0</v>
      </c>
      <c r="Q206" s="229">
        <v>1.9968</v>
      </c>
      <c r="R206" s="229">
        <f>Q206*H206</f>
        <v>87.77932799999999</v>
      </c>
      <c r="S206" s="229">
        <v>0</v>
      </c>
      <c r="T206" s="230">
        <f>S206*H206</f>
        <v>0</v>
      </c>
      <c r="U206" s="39"/>
      <c r="V206" s="39"/>
      <c r="W206" s="39"/>
      <c r="X206" s="39"/>
      <c r="Y206" s="39"/>
      <c r="Z206" s="39"/>
      <c r="AA206" s="39"/>
      <c r="AB206" s="39"/>
      <c r="AC206" s="39"/>
      <c r="AD206" s="39"/>
      <c r="AE206" s="39"/>
      <c r="AR206" s="231" t="s">
        <v>145</v>
      </c>
      <c r="AT206" s="231" t="s">
        <v>140</v>
      </c>
      <c r="AU206" s="231" t="s">
        <v>81</v>
      </c>
      <c r="AY206" s="18" t="s">
        <v>138</v>
      </c>
      <c r="BE206" s="232">
        <f>IF(N206="základní",J206,0)</f>
        <v>0</v>
      </c>
      <c r="BF206" s="232">
        <f>IF(N206="snížená",J206,0)</f>
        <v>0</v>
      </c>
      <c r="BG206" s="232">
        <f>IF(N206="zákl. přenesená",J206,0)</f>
        <v>0</v>
      </c>
      <c r="BH206" s="232">
        <f>IF(N206="sníž. přenesená",J206,0)</f>
        <v>0</v>
      </c>
      <c r="BI206" s="232">
        <f>IF(N206="nulová",J206,0)</f>
        <v>0</v>
      </c>
      <c r="BJ206" s="18" t="s">
        <v>79</v>
      </c>
      <c r="BK206" s="232">
        <f>ROUND(I206*H206,2)</f>
        <v>0</v>
      </c>
      <c r="BL206" s="18" t="s">
        <v>145</v>
      </c>
      <c r="BM206" s="231" t="s">
        <v>553</v>
      </c>
    </row>
    <row r="207" spans="1:47" s="2" customFormat="1" ht="12">
      <c r="A207" s="39"/>
      <c r="B207" s="40"/>
      <c r="C207" s="41"/>
      <c r="D207" s="233" t="s">
        <v>147</v>
      </c>
      <c r="E207" s="41"/>
      <c r="F207" s="234" t="s">
        <v>554</v>
      </c>
      <c r="G207" s="41"/>
      <c r="H207" s="41"/>
      <c r="I207" s="138"/>
      <c r="J207" s="41"/>
      <c r="K207" s="41"/>
      <c r="L207" s="45"/>
      <c r="M207" s="235"/>
      <c r="N207" s="236"/>
      <c r="O207" s="85"/>
      <c r="P207" s="85"/>
      <c r="Q207" s="85"/>
      <c r="R207" s="85"/>
      <c r="S207" s="85"/>
      <c r="T207" s="86"/>
      <c r="U207" s="39"/>
      <c r="V207" s="39"/>
      <c r="W207" s="39"/>
      <c r="X207" s="39"/>
      <c r="Y207" s="39"/>
      <c r="Z207" s="39"/>
      <c r="AA207" s="39"/>
      <c r="AB207" s="39"/>
      <c r="AC207" s="39"/>
      <c r="AD207" s="39"/>
      <c r="AE207" s="39"/>
      <c r="AT207" s="18" t="s">
        <v>147</v>
      </c>
      <c r="AU207" s="18" t="s">
        <v>81</v>
      </c>
    </row>
    <row r="208" spans="1:47" s="2" customFormat="1" ht="12">
      <c r="A208" s="39"/>
      <c r="B208" s="40"/>
      <c r="C208" s="41"/>
      <c r="D208" s="233" t="s">
        <v>149</v>
      </c>
      <c r="E208" s="41"/>
      <c r="F208" s="234" t="s">
        <v>555</v>
      </c>
      <c r="G208" s="41"/>
      <c r="H208" s="41"/>
      <c r="I208" s="138"/>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149</v>
      </c>
      <c r="AU208" s="18" t="s">
        <v>81</v>
      </c>
    </row>
    <row r="209" spans="1:51" s="13" customFormat="1" ht="12">
      <c r="A209" s="13"/>
      <c r="B209" s="237"/>
      <c r="C209" s="238"/>
      <c r="D209" s="233" t="s">
        <v>151</v>
      </c>
      <c r="E209" s="239" t="s">
        <v>556</v>
      </c>
      <c r="F209" s="240" t="s">
        <v>557</v>
      </c>
      <c r="G209" s="238"/>
      <c r="H209" s="241">
        <v>43.96</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151</v>
      </c>
      <c r="AU209" s="247" t="s">
        <v>81</v>
      </c>
      <c r="AV209" s="13" t="s">
        <v>81</v>
      </c>
      <c r="AW209" s="13" t="s">
        <v>32</v>
      </c>
      <c r="AX209" s="13" t="s">
        <v>71</v>
      </c>
      <c r="AY209" s="247" t="s">
        <v>138</v>
      </c>
    </row>
    <row r="210" spans="1:51" s="14" customFormat="1" ht="12">
      <c r="A210" s="14"/>
      <c r="B210" s="248"/>
      <c r="C210" s="249"/>
      <c r="D210" s="233" t="s">
        <v>151</v>
      </c>
      <c r="E210" s="250" t="s">
        <v>19</v>
      </c>
      <c r="F210" s="251" t="s">
        <v>153</v>
      </c>
      <c r="G210" s="249"/>
      <c r="H210" s="252">
        <v>43.96</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151</v>
      </c>
      <c r="AU210" s="258" t="s">
        <v>81</v>
      </c>
      <c r="AV210" s="14" t="s">
        <v>145</v>
      </c>
      <c r="AW210" s="14" t="s">
        <v>32</v>
      </c>
      <c r="AX210" s="14" t="s">
        <v>79</v>
      </c>
      <c r="AY210" s="258" t="s">
        <v>138</v>
      </c>
    </row>
    <row r="211" spans="1:65" s="2" customFormat="1" ht="16.5" customHeight="1">
      <c r="A211" s="39"/>
      <c r="B211" s="40"/>
      <c r="C211" s="220" t="s">
        <v>304</v>
      </c>
      <c r="D211" s="220" t="s">
        <v>140</v>
      </c>
      <c r="E211" s="221" t="s">
        <v>558</v>
      </c>
      <c r="F211" s="222" t="s">
        <v>559</v>
      </c>
      <c r="G211" s="223" t="s">
        <v>143</v>
      </c>
      <c r="H211" s="224">
        <v>109.9</v>
      </c>
      <c r="I211" s="225"/>
      <c r="J211" s="226">
        <f>ROUND(I211*H211,2)</f>
        <v>0</v>
      </c>
      <c r="K211" s="222" t="s">
        <v>144</v>
      </c>
      <c r="L211" s="45"/>
      <c r="M211" s="227" t="s">
        <v>19</v>
      </c>
      <c r="N211" s="228" t="s">
        <v>42</v>
      </c>
      <c r="O211" s="85"/>
      <c r="P211" s="229">
        <f>O211*H211</f>
        <v>0</v>
      </c>
      <c r="Q211" s="229">
        <v>0</v>
      </c>
      <c r="R211" s="229">
        <f>Q211*H211</f>
        <v>0</v>
      </c>
      <c r="S211" s="229">
        <v>0</v>
      </c>
      <c r="T211" s="230">
        <f>S211*H211</f>
        <v>0</v>
      </c>
      <c r="U211" s="39"/>
      <c r="V211" s="39"/>
      <c r="W211" s="39"/>
      <c r="X211" s="39"/>
      <c r="Y211" s="39"/>
      <c r="Z211" s="39"/>
      <c r="AA211" s="39"/>
      <c r="AB211" s="39"/>
      <c r="AC211" s="39"/>
      <c r="AD211" s="39"/>
      <c r="AE211" s="39"/>
      <c r="AR211" s="231" t="s">
        <v>145</v>
      </c>
      <c r="AT211" s="231" t="s">
        <v>140</v>
      </c>
      <c r="AU211" s="231" t="s">
        <v>81</v>
      </c>
      <c r="AY211" s="18" t="s">
        <v>138</v>
      </c>
      <c r="BE211" s="232">
        <f>IF(N211="základní",J211,0)</f>
        <v>0</v>
      </c>
      <c r="BF211" s="232">
        <f>IF(N211="snížená",J211,0)</f>
        <v>0</v>
      </c>
      <c r="BG211" s="232">
        <f>IF(N211="zákl. přenesená",J211,0)</f>
        <v>0</v>
      </c>
      <c r="BH211" s="232">
        <f>IF(N211="sníž. přenesená",J211,0)</f>
        <v>0</v>
      </c>
      <c r="BI211" s="232">
        <f>IF(N211="nulová",J211,0)</f>
        <v>0</v>
      </c>
      <c r="BJ211" s="18" t="s">
        <v>79</v>
      </c>
      <c r="BK211" s="232">
        <f>ROUND(I211*H211,2)</f>
        <v>0</v>
      </c>
      <c r="BL211" s="18" t="s">
        <v>145</v>
      </c>
      <c r="BM211" s="231" t="s">
        <v>560</v>
      </c>
    </row>
    <row r="212" spans="1:47" s="2" customFormat="1" ht="12">
      <c r="A212" s="39"/>
      <c r="B212" s="40"/>
      <c r="C212" s="41"/>
      <c r="D212" s="233" t="s">
        <v>147</v>
      </c>
      <c r="E212" s="41"/>
      <c r="F212" s="234" t="s">
        <v>554</v>
      </c>
      <c r="G212" s="41"/>
      <c r="H212" s="41"/>
      <c r="I212" s="138"/>
      <c r="J212" s="41"/>
      <c r="K212" s="41"/>
      <c r="L212" s="45"/>
      <c r="M212" s="235"/>
      <c r="N212" s="236"/>
      <c r="O212" s="85"/>
      <c r="P212" s="85"/>
      <c r="Q212" s="85"/>
      <c r="R212" s="85"/>
      <c r="S212" s="85"/>
      <c r="T212" s="86"/>
      <c r="U212" s="39"/>
      <c r="V212" s="39"/>
      <c r="W212" s="39"/>
      <c r="X212" s="39"/>
      <c r="Y212" s="39"/>
      <c r="Z212" s="39"/>
      <c r="AA212" s="39"/>
      <c r="AB212" s="39"/>
      <c r="AC212" s="39"/>
      <c r="AD212" s="39"/>
      <c r="AE212" s="39"/>
      <c r="AT212" s="18" t="s">
        <v>147</v>
      </c>
      <c r="AU212" s="18" t="s">
        <v>81</v>
      </c>
    </row>
    <row r="213" spans="1:47" s="2" customFormat="1" ht="12">
      <c r="A213" s="39"/>
      <c r="B213" s="40"/>
      <c r="C213" s="41"/>
      <c r="D213" s="233" t="s">
        <v>149</v>
      </c>
      <c r="E213" s="41"/>
      <c r="F213" s="234" t="s">
        <v>561</v>
      </c>
      <c r="G213" s="41"/>
      <c r="H213" s="41"/>
      <c r="I213" s="138"/>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149</v>
      </c>
      <c r="AU213" s="18" t="s">
        <v>81</v>
      </c>
    </row>
    <row r="214" spans="1:51" s="13" customFormat="1" ht="12">
      <c r="A214" s="13"/>
      <c r="B214" s="237"/>
      <c r="C214" s="238"/>
      <c r="D214" s="233" t="s">
        <v>151</v>
      </c>
      <c r="E214" s="239" t="s">
        <v>19</v>
      </c>
      <c r="F214" s="240" t="s">
        <v>562</v>
      </c>
      <c r="G214" s="238"/>
      <c r="H214" s="241">
        <v>109.9</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151</v>
      </c>
      <c r="AU214" s="247" t="s">
        <v>81</v>
      </c>
      <c r="AV214" s="13" t="s">
        <v>81</v>
      </c>
      <c r="AW214" s="13" t="s">
        <v>32</v>
      </c>
      <c r="AX214" s="13" t="s">
        <v>71</v>
      </c>
      <c r="AY214" s="247" t="s">
        <v>138</v>
      </c>
    </row>
    <row r="215" spans="1:51" s="14" customFormat="1" ht="12">
      <c r="A215" s="14"/>
      <c r="B215" s="248"/>
      <c r="C215" s="249"/>
      <c r="D215" s="233" t="s">
        <v>151</v>
      </c>
      <c r="E215" s="250" t="s">
        <v>19</v>
      </c>
      <c r="F215" s="251" t="s">
        <v>153</v>
      </c>
      <c r="G215" s="249"/>
      <c r="H215" s="252">
        <v>109.9</v>
      </c>
      <c r="I215" s="253"/>
      <c r="J215" s="249"/>
      <c r="K215" s="249"/>
      <c r="L215" s="254"/>
      <c r="M215" s="255"/>
      <c r="N215" s="256"/>
      <c r="O215" s="256"/>
      <c r="P215" s="256"/>
      <c r="Q215" s="256"/>
      <c r="R215" s="256"/>
      <c r="S215" s="256"/>
      <c r="T215" s="257"/>
      <c r="U215" s="14"/>
      <c r="V215" s="14"/>
      <c r="W215" s="14"/>
      <c r="X215" s="14"/>
      <c r="Y215" s="14"/>
      <c r="Z215" s="14"/>
      <c r="AA215" s="14"/>
      <c r="AB215" s="14"/>
      <c r="AC215" s="14"/>
      <c r="AD215" s="14"/>
      <c r="AE215" s="14"/>
      <c r="AT215" s="258" t="s">
        <v>151</v>
      </c>
      <c r="AU215" s="258" t="s">
        <v>81</v>
      </c>
      <c r="AV215" s="14" t="s">
        <v>145</v>
      </c>
      <c r="AW215" s="14" t="s">
        <v>32</v>
      </c>
      <c r="AX215" s="14" t="s">
        <v>79</v>
      </c>
      <c r="AY215" s="258" t="s">
        <v>138</v>
      </c>
    </row>
    <row r="216" spans="1:65" s="2" customFormat="1" ht="24" customHeight="1">
      <c r="A216" s="39"/>
      <c r="B216" s="40"/>
      <c r="C216" s="220" t="s">
        <v>310</v>
      </c>
      <c r="D216" s="220" t="s">
        <v>140</v>
      </c>
      <c r="E216" s="221" t="s">
        <v>563</v>
      </c>
      <c r="F216" s="222" t="s">
        <v>564</v>
      </c>
      <c r="G216" s="223" t="s">
        <v>163</v>
      </c>
      <c r="H216" s="224">
        <v>860</v>
      </c>
      <c r="I216" s="225"/>
      <c r="J216" s="226">
        <f>ROUND(I216*H216,2)</f>
        <v>0</v>
      </c>
      <c r="K216" s="222" t="s">
        <v>144</v>
      </c>
      <c r="L216" s="45"/>
      <c r="M216" s="227" t="s">
        <v>19</v>
      </c>
      <c r="N216" s="228" t="s">
        <v>42</v>
      </c>
      <c r="O216" s="85"/>
      <c r="P216" s="229">
        <f>O216*H216</f>
        <v>0</v>
      </c>
      <c r="Q216" s="229">
        <v>2.32</v>
      </c>
      <c r="R216" s="229">
        <f>Q216*H216</f>
        <v>1995.1999999999998</v>
      </c>
      <c r="S216" s="229">
        <v>0</v>
      </c>
      <c r="T216" s="230">
        <f>S216*H216</f>
        <v>0</v>
      </c>
      <c r="U216" s="39"/>
      <c r="V216" s="39"/>
      <c r="W216" s="39"/>
      <c r="X216" s="39"/>
      <c r="Y216" s="39"/>
      <c r="Z216" s="39"/>
      <c r="AA216" s="39"/>
      <c r="AB216" s="39"/>
      <c r="AC216" s="39"/>
      <c r="AD216" s="39"/>
      <c r="AE216" s="39"/>
      <c r="AR216" s="231" t="s">
        <v>145</v>
      </c>
      <c r="AT216" s="231" t="s">
        <v>140</v>
      </c>
      <c r="AU216" s="231" t="s">
        <v>81</v>
      </c>
      <c r="AY216" s="18" t="s">
        <v>138</v>
      </c>
      <c r="BE216" s="232">
        <f>IF(N216="základní",J216,0)</f>
        <v>0</v>
      </c>
      <c r="BF216" s="232">
        <f>IF(N216="snížená",J216,0)</f>
        <v>0</v>
      </c>
      <c r="BG216" s="232">
        <f>IF(N216="zákl. přenesená",J216,0)</f>
        <v>0</v>
      </c>
      <c r="BH216" s="232">
        <f>IF(N216="sníž. přenesená",J216,0)</f>
        <v>0</v>
      </c>
      <c r="BI216" s="232">
        <f>IF(N216="nulová",J216,0)</f>
        <v>0</v>
      </c>
      <c r="BJ216" s="18" t="s">
        <v>79</v>
      </c>
      <c r="BK216" s="232">
        <f>ROUND(I216*H216,2)</f>
        <v>0</v>
      </c>
      <c r="BL216" s="18" t="s">
        <v>145</v>
      </c>
      <c r="BM216" s="231" t="s">
        <v>565</v>
      </c>
    </row>
    <row r="217" spans="1:47" s="2" customFormat="1" ht="12">
      <c r="A217" s="39"/>
      <c r="B217" s="40"/>
      <c r="C217" s="41"/>
      <c r="D217" s="233" t="s">
        <v>147</v>
      </c>
      <c r="E217" s="41"/>
      <c r="F217" s="234" t="s">
        <v>566</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147</v>
      </c>
      <c r="AU217" s="18" t="s">
        <v>81</v>
      </c>
    </row>
    <row r="218" spans="1:47" s="2" customFormat="1" ht="12">
      <c r="A218" s="39"/>
      <c r="B218" s="40"/>
      <c r="C218" s="41"/>
      <c r="D218" s="233" t="s">
        <v>149</v>
      </c>
      <c r="E218" s="41"/>
      <c r="F218" s="234" t="s">
        <v>567</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149</v>
      </c>
      <c r="AU218" s="18" t="s">
        <v>81</v>
      </c>
    </row>
    <row r="219" spans="1:51" s="13" customFormat="1" ht="12">
      <c r="A219" s="13"/>
      <c r="B219" s="237"/>
      <c r="C219" s="238"/>
      <c r="D219" s="233" t="s">
        <v>151</v>
      </c>
      <c r="E219" s="239" t="s">
        <v>568</v>
      </c>
      <c r="F219" s="240" t="s">
        <v>569</v>
      </c>
      <c r="G219" s="238"/>
      <c r="H219" s="241">
        <v>860</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151</v>
      </c>
      <c r="AU219" s="247" t="s">
        <v>81</v>
      </c>
      <c r="AV219" s="13" t="s">
        <v>81</v>
      </c>
      <c r="AW219" s="13" t="s">
        <v>32</v>
      </c>
      <c r="AX219" s="13" t="s">
        <v>71</v>
      </c>
      <c r="AY219" s="247" t="s">
        <v>138</v>
      </c>
    </row>
    <row r="220" spans="1:51" s="14" customFormat="1" ht="12">
      <c r="A220" s="14"/>
      <c r="B220" s="248"/>
      <c r="C220" s="249"/>
      <c r="D220" s="233" t="s">
        <v>151</v>
      </c>
      <c r="E220" s="250" t="s">
        <v>19</v>
      </c>
      <c r="F220" s="251" t="s">
        <v>153</v>
      </c>
      <c r="G220" s="249"/>
      <c r="H220" s="252">
        <v>860</v>
      </c>
      <c r="I220" s="253"/>
      <c r="J220" s="249"/>
      <c r="K220" s="249"/>
      <c r="L220" s="254"/>
      <c r="M220" s="255"/>
      <c r="N220" s="256"/>
      <c r="O220" s="256"/>
      <c r="P220" s="256"/>
      <c r="Q220" s="256"/>
      <c r="R220" s="256"/>
      <c r="S220" s="256"/>
      <c r="T220" s="257"/>
      <c r="U220" s="14"/>
      <c r="V220" s="14"/>
      <c r="W220" s="14"/>
      <c r="X220" s="14"/>
      <c r="Y220" s="14"/>
      <c r="Z220" s="14"/>
      <c r="AA220" s="14"/>
      <c r="AB220" s="14"/>
      <c r="AC220" s="14"/>
      <c r="AD220" s="14"/>
      <c r="AE220" s="14"/>
      <c r="AT220" s="258" t="s">
        <v>151</v>
      </c>
      <c r="AU220" s="258" t="s">
        <v>81</v>
      </c>
      <c r="AV220" s="14" t="s">
        <v>145</v>
      </c>
      <c r="AW220" s="14" t="s">
        <v>32</v>
      </c>
      <c r="AX220" s="14" t="s">
        <v>79</v>
      </c>
      <c r="AY220" s="258" t="s">
        <v>138</v>
      </c>
    </row>
    <row r="221" spans="1:65" s="2" customFormat="1" ht="16.5" customHeight="1">
      <c r="A221" s="39"/>
      <c r="B221" s="40"/>
      <c r="C221" s="269" t="s">
        <v>317</v>
      </c>
      <c r="D221" s="269" t="s">
        <v>209</v>
      </c>
      <c r="E221" s="270" t="s">
        <v>570</v>
      </c>
      <c r="F221" s="271" t="s">
        <v>571</v>
      </c>
      <c r="G221" s="272" t="s">
        <v>572</v>
      </c>
      <c r="H221" s="273">
        <v>5.6</v>
      </c>
      <c r="I221" s="274"/>
      <c r="J221" s="275">
        <f>ROUND(I221*H221,2)</f>
        <v>0</v>
      </c>
      <c r="K221" s="271" t="s">
        <v>144</v>
      </c>
      <c r="L221" s="276"/>
      <c r="M221" s="277" t="s">
        <v>19</v>
      </c>
      <c r="N221" s="278" t="s">
        <v>42</v>
      </c>
      <c r="O221" s="85"/>
      <c r="P221" s="229">
        <f>O221*H221</f>
        <v>0</v>
      </c>
      <c r="Q221" s="229">
        <v>0.0025</v>
      </c>
      <c r="R221" s="229">
        <f>Q221*H221</f>
        <v>0.013999999999999999</v>
      </c>
      <c r="S221" s="229">
        <v>0</v>
      </c>
      <c r="T221" s="230">
        <f>S221*H221</f>
        <v>0</v>
      </c>
      <c r="U221" s="39"/>
      <c r="V221" s="39"/>
      <c r="W221" s="39"/>
      <c r="X221" s="39"/>
      <c r="Y221" s="39"/>
      <c r="Z221" s="39"/>
      <c r="AA221" s="39"/>
      <c r="AB221" s="39"/>
      <c r="AC221" s="39"/>
      <c r="AD221" s="39"/>
      <c r="AE221" s="39"/>
      <c r="AR221" s="231" t="s">
        <v>194</v>
      </c>
      <c r="AT221" s="231" t="s">
        <v>209</v>
      </c>
      <c r="AU221" s="231" t="s">
        <v>81</v>
      </c>
      <c r="AY221" s="18" t="s">
        <v>138</v>
      </c>
      <c r="BE221" s="232">
        <f>IF(N221="základní",J221,0)</f>
        <v>0</v>
      </c>
      <c r="BF221" s="232">
        <f>IF(N221="snížená",J221,0)</f>
        <v>0</v>
      </c>
      <c r="BG221" s="232">
        <f>IF(N221="zákl. přenesená",J221,0)</f>
        <v>0</v>
      </c>
      <c r="BH221" s="232">
        <f>IF(N221="sníž. přenesená",J221,0)</f>
        <v>0</v>
      </c>
      <c r="BI221" s="232">
        <f>IF(N221="nulová",J221,0)</f>
        <v>0</v>
      </c>
      <c r="BJ221" s="18" t="s">
        <v>79</v>
      </c>
      <c r="BK221" s="232">
        <f>ROUND(I221*H221,2)</f>
        <v>0</v>
      </c>
      <c r="BL221" s="18" t="s">
        <v>145</v>
      </c>
      <c r="BM221" s="231" t="s">
        <v>573</v>
      </c>
    </row>
    <row r="222" spans="1:47" s="2" customFormat="1" ht="12">
      <c r="A222" s="39"/>
      <c r="B222" s="40"/>
      <c r="C222" s="41"/>
      <c r="D222" s="233" t="s">
        <v>149</v>
      </c>
      <c r="E222" s="41"/>
      <c r="F222" s="234" t="s">
        <v>574</v>
      </c>
      <c r="G222" s="41"/>
      <c r="H222" s="41"/>
      <c r="I222" s="138"/>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149</v>
      </c>
      <c r="AU222" s="18" t="s">
        <v>81</v>
      </c>
    </row>
    <row r="223" spans="1:51" s="13" customFormat="1" ht="12">
      <c r="A223" s="13"/>
      <c r="B223" s="237"/>
      <c r="C223" s="238"/>
      <c r="D223" s="233" t="s">
        <v>151</v>
      </c>
      <c r="E223" s="239" t="s">
        <v>405</v>
      </c>
      <c r="F223" s="240" t="s">
        <v>575</v>
      </c>
      <c r="G223" s="238"/>
      <c r="H223" s="241">
        <v>5.6</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151</v>
      </c>
      <c r="AU223" s="247" t="s">
        <v>81</v>
      </c>
      <c r="AV223" s="13" t="s">
        <v>81</v>
      </c>
      <c r="AW223" s="13" t="s">
        <v>32</v>
      </c>
      <c r="AX223" s="13" t="s">
        <v>71</v>
      </c>
      <c r="AY223" s="247" t="s">
        <v>138</v>
      </c>
    </row>
    <row r="224" spans="1:51" s="14" customFormat="1" ht="12">
      <c r="A224" s="14"/>
      <c r="B224" s="248"/>
      <c r="C224" s="249"/>
      <c r="D224" s="233" t="s">
        <v>151</v>
      </c>
      <c r="E224" s="250" t="s">
        <v>19</v>
      </c>
      <c r="F224" s="251" t="s">
        <v>153</v>
      </c>
      <c r="G224" s="249"/>
      <c r="H224" s="252">
        <v>5.6</v>
      </c>
      <c r="I224" s="253"/>
      <c r="J224" s="249"/>
      <c r="K224" s="249"/>
      <c r="L224" s="254"/>
      <c r="M224" s="255"/>
      <c r="N224" s="256"/>
      <c r="O224" s="256"/>
      <c r="P224" s="256"/>
      <c r="Q224" s="256"/>
      <c r="R224" s="256"/>
      <c r="S224" s="256"/>
      <c r="T224" s="257"/>
      <c r="U224" s="14"/>
      <c r="V224" s="14"/>
      <c r="W224" s="14"/>
      <c r="X224" s="14"/>
      <c r="Y224" s="14"/>
      <c r="Z224" s="14"/>
      <c r="AA224" s="14"/>
      <c r="AB224" s="14"/>
      <c r="AC224" s="14"/>
      <c r="AD224" s="14"/>
      <c r="AE224" s="14"/>
      <c r="AT224" s="258" t="s">
        <v>151</v>
      </c>
      <c r="AU224" s="258" t="s">
        <v>81</v>
      </c>
      <c r="AV224" s="14" t="s">
        <v>145</v>
      </c>
      <c r="AW224" s="14" t="s">
        <v>32</v>
      </c>
      <c r="AX224" s="14" t="s">
        <v>79</v>
      </c>
      <c r="AY224" s="258" t="s">
        <v>138</v>
      </c>
    </row>
    <row r="225" spans="1:65" s="2" customFormat="1" ht="16.5" customHeight="1">
      <c r="A225" s="39"/>
      <c r="B225" s="40"/>
      <c r="C225" s="269" t="s">
        <v>324</v>
      </c>
      <c r="D225" s="269" t="s">
        <v>209</v>
      </c>
      <c r="E225" s="270" t="s">
        <v>576</v>
      </c>
      <c r="F225" s="271" t="s">
        <v>577</v>
      </c>
      <c r="G225" s="272" t="s">
        <v>572</v>
      </c>
      <c r="H225" s="273">
        <v>5.6</v>
      </c>
      <c r="I225" s="274"/>
      <c r="J225" s="275">
        <f>ROUND(I225*H225,2)</f>
        <v>0</v>
      </c>
      <c r="K225" s="271" t="s">
        <v>144</v>
      </c>
      <c r="L225" s="276"/>
      <c r="M225" s="277" t="s">
        <v>19</v>
      </c>
      <c r="N225" s="278" t="s">
        <v>42</v>
      </c>
      <c r="O225" s="85"/>
      <c r="P225" s="229">
        <f>O225*H225</f>
        <v>0</v>
      </c>
      <c r="Q225" s="229">
        <v>0.00113</v>
      </c>
      <c r="R225" s="229">
        <f>Q225*H225</f>
        <v>0.006327999999999999</v>
      </c>
      <c r="S225" s="229">
        <v>0</v>
      </c>
      <c r="T225" s="230">
        <f>S225*H225</f>
        <v>0</v>
      </c>
      <c r="U225" s="39"/>
      <c r="V225" s="39"/>
      <c r="W225" s="39"/>
      <c r="X225" s="39"/>
      <c r="Y225" s="39"/>
      <c r="Z225" s="39"/>
      <c r="AA225" s="39"/>
      <c r="AB225" s="39"/>
      <c r="AC225" s="39"/>
      <c r="AD225" s="39"/>
      <c r="AE225" s="39"/>
      <c r="AR225" s="231" t="s">
        <v>194</v>
      </c>
      <c r="AT225" s="231" t="s">
        <v>209</v>
      </c>
      <c r="AU225" s="231" t="s">
        <v>81</v>
      </c>
      <c r="AY225" s="18" t="s">
        <v>138</v>
      </c>
      <c r="BE225" s="232">
        <f>IF(N225="základní",J225,0)</f>
        <v>0</v>
      </c>
      <c r="BF225" s="232">
        <f>IF(N225="snížená",J225,0)</f>
        <v>0</v>
      </c>
      <c r="BG225" s="232">
        <f>IF(N225="zákl. přenesená",J225,0)</f>
        <v>0</v>
      </c>
      <c r="BH225" s="232">
        <f>IF(N225="sníž. přenesená",J225,0)</f>
        <v>0</v>
      </c>
      <c r="BI225" s="232">
        <f>IF(N225="nulová",J225,0)</f>
        <v>0</v>
      </c>
      <c r="BJ225" s="18" t="s">
        <v>79</v>
      </c>
      <c r="BK225" s="232">
        <f>ROUND(I225*H225,2)</f>
        <v>0</v>
      </c>
      <c r="BL225" s="18" t="s">
        <v>145</v>
      </c>
      <c r="BM225" s="231" t="s">
        <v>578</v>
      </c>
    </row>
    <row r="226" spans="1:47" s="2" customFormat="1" ht="12">
      <c r="A226" s="39"/>
      <c r="B226" s="40"/>
      <c r="C226" s="41"/>
      <c r="D226" s="233" t="s">
        <v>149</v>
      </c>
      <c r="E226" s="41"/>
      <c r="F226" s="234" t="s">
        <v>579</v>
      </c>
      <c r="G226" s="41"/>
      <c r="H226" s="41"/>
      <c r="I226" s="138"/>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149</v>
      </c>
      <c r="AU226" s="18" t="s">
        <v>81</v>
      </c>
    </row>
    <row r="227" spans="1:51" s="13" customFormat="1" ht="12">
      <c r="A227" s="13"/>
      <c r="B227" s="237"/>
      <c r="C227" s="238"/>
      <c r="D227" s="233" t="s">
        <v>151</v>
      </c>
      <c r="E227" s="239" t="s">
        <v>19</v>
      </c>
      <c r="F227" s="240" t="s">
        <v>405</v>
      </c>
      <c r="G227" s="238"/>
      <c r="H227" s="241">
        <v>5.6</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151</v>
      </c>
      <c r="AU227" s="247" t="s">
        <v>81</v>
      </c>
      <c r="AV227" s="13" t="s">
        <v>81</v>
      </c>
      <c r="AW227" s="13" t="s">
        <v>32</v>
      </c>
      <c r="AX227" s="13" t="s">
        <v>71</v>
      </c>
      <c r="AY227" s="247" t="s">
        <v>138</v>
      </c>
    </row>
    <row r="228" spans="1:51" s="14" customFormat="1" ht="12">
      <c r="A228" s="14"/>
      <c r="B228" s="248"/>
      <c r="C228" s="249"/>
      <c r="D228" s="233" t="s">
        <v>151</v>
      </c>
      <c r="E228" s="250" t="s">
        <v>19</v>
      </c>
      <c r="F228" s="251" t="s">
        <v>153</v>
      </c>
      <c r="G228" s="249"/>
      <c r="H228" s="252">
        <v>5.6</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151</v>
      </c>
      <c r="AU228" s="258" t="s">
        <v>81</v>
      </c>
      <c r="AV228" s="14" t="s">
        <v>145</v>
      </c>
      <c r="AW228" s="14" t="s">
        <v>32</v>
      </c>
      <c r="AX228" s="14" t="s">
        <v>79</v>
      </c>
      <c r="AY228" s="258" t="s">
        <v>138</v>
      </c>
    </row>
    <row r="229" spans="1:65" s="2" customFormat="1" ht="24" customHeight="1">
      <c r="A229" s="39"/>
      <c r="B229" s="40"/>
      <c r="C229" s="220" t="s">
        <v>329</v>
      </c>
      <c r="D229" s="220" t="s">
        <v>140</v>
      </c>
      <c r="E229" s="221" t="s">
        <v>580</v>
      </c>
      <c r="F229" s="222" t="s">
        <v>581</v>
      </c>
      <c r="G229" s="223" t="s">
        <v>156</v>
      </c>
      <c r="H229" s="224">
        <v>70</v>
      </c>
      <c r="I229" s="225"/>
      <c r="J229" s="226">
        <f>ROUND(I229*H229,2)</f>
        <v>0</v>
      </c>
      <c r="K229" s="222" t="s">
        <v>144</v>
      </c>
      <c r="L229" s="45"/>
      <c r="M229" s="227" t="s">
        <v>19</v>
      </c>
      <c r="N229" s="228" t="s">
        <v>42</v>
      </c>
      <c r="O229" s="85"/>
      <c r="P229" s="229">
        <f>O229*H229</f>
        <v>0</v>
      </c>
      <c r="Q229" s="229">
        <v>0.08688</v>
      </c>
      <c r="R229" s="229">
        <f>Q229*H229</f>
        <v>6.0816</v>
      </c>
      <c r="S229" s="229">
        <v>0</v>
      </c>
      <c r="T229" s="230">
        <f>S229*H229</f>
        <v>0</v>
      </c>
      <c r="U229" s="39"/>
      <c r="V229" s="39"/>
      <c r="W229" s="39"/>
      <c r="X229" s="39"/>
      <c r="Y229" s="39"/>
      <c r="Z229" s="39"/>
      <c r="AA229" s="39"/>
      <c r="AB229" s="39"/>
      <c r="AC229" s="39"/>
      <c r="AD229" s="39"/>
      <c r="AE229" s="39"/>
      <c r="AR229" s="231" t="s">
        <v>145</v>
      </c>
      <c r="AT229" s="231" t="s">
        <v>140</v>
      </c>
      <c r="AU229" s="231" t="s">
        <v>81</v>
      </c>
      <c r="AY229" s="18" t="s">
        <v>138</v>
      </c>
      <c r="BE229" s="232">
        <f>IF(N229="základní",J229,0)</f>
        <v>0</v>
      </c>
      <c r="BF229" s="232">
        <f>IF(N229="snížená",J229,0)</f>
        <v>0</v>
      </c>
      <c r="BG229" s="232">
        <f>IF(N229="zákl. přenesená",J229,0)</f>
        <v>0</v>
      </c>
      <c r="BH229" s="232">
        <f>IF(N229="sníž. přenesená",J229,0)</f>
        <v>0</v>
      </c>
      <c r="BI229" s="232">
        <f>IF(N229="nulová",J229,0)</f>
        <v>0</v>
      </c>
      <c r="BJ229" s="18" t="s">
        <v>79</v>
      </c>
      <c r="BK229" s="232">
        <f>ROUND(I229*H229,2)</f>
        <v>0</v>
      </c>
      <c r="BL229" s="18" t="s">
        <v>145</v>
      </c>
      <c r="BM229" s="231" t="s">
        <v>582</v>
      </c>
    </row>
    <row r="230" spans="1:47" s="2" customFormat="1" ht="12">
      <c r="A230" s="39"/>
      <c r="B230" s="40"/>
      <c r="C230" s="41"/>
      <c r="D230" s="233" t="s">
        <v>147</v>
      </c>
      <c r="E230" s="41"/>
      <c r="F230" s="234" t="s">
        <v>583</v>
      </c>
      <c r="G230" s="41"/>
      <c r="H230" s="41"/>
      <c r="I230" s="138"/>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147</v>
      </c>
      <c r="AU230" s="18" t="s">
        <v>81</v>
      </c>
    </row>
    <row r="231" spans="1:47" s="2" customFormat="1" ht="12">
      <c r="A231" s="39"/>
      <c r="B231" s="40"/>
      <c r="C231" s="41"/>
      <c r="D231" s="233" t="s">
        <v>149</v>
      </c>
      <c r="E231" s="41"/>
      <c r="F231" s="234" t="s">
        <v>584</v>
      </c>
      <c r="G231" s="41"/>
      <c r="H231" s="41"/>
      <c r="I231" s="138"/>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149</v>
      </c>
      <c r="AU231" s="18" t="s">
        <v>81</v>
      </c>
    </row>
    <row r="232" spans="1:51" s="13" customFormat="1" ht="12">
      <c r="A232" s="13"/>
      <c r="B232" s="237"/>
      <c r="C232" s="238"/>
      <c r="D232" s="233" t="s">
        <v>151</v>
      </c>
      <c r="E232" s="239" t="s">
        <v>19</v>
      </c>
      <c r="F232" s="240" t="s">
        <v>585</v>
      </c>
      <c r="G232" s="238"/>
      <c r="H232" s="241">
        <v>70</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151</v>
      </c>
      <c r="AU232" s="247" t="s">
        <v>81</v>
      </c>
      <c r="AV232" s="13" t="s">
        <v>81</v>
      </c>
      <c r="AW232" s="13" t="s">
        <v>32</v>
      </c>
      <c r="AX232" s="13" t="s">
        <v>71</v>
      </c>
      <c r="AY232" s="247" t="s">
        <v>138</v>
      </c>
    </row>
    <row r="233" spans="1:51" s="14" customFormat="1" ht="12">
      <c r="A233" s="14"/>
      <c r="B233" s="248"/>
      <c r="C233" s="249"/>
      <c r="D233" s="233" t="s">
        <v>151</v>
      </c>
      <c r="E233" s="250" t="s">
        <v>19</v>
      </c>
      <c r="F233" s="251" t="s">
        <v>153</v>
      </c>
      <c r="G233" s="249"/>
      <c r="H233" s="252">
        <v>70</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151</v>
      </c>
      <c r="AU233" s="258" t="s">
        <v>81</v>
      </c>
      <c r="AV233" s="14" t="s">
        <v>145</v>
      </c>
      <c r="AW233" s="14" t="s">
        <v>32</v>
      </c>
      <c r="AX233" s="14" t="s">
        <v>79</v>
      </c>
      <c r="AY233" s="258" t="s">
        <v>138</v>
      </c>
    </row>
    <row r="234" spans="1:65" s="2" customFormat="1" ht="48" customHeight="1">
      <c r="A234" s="39"/>
      <c r="B234" s="40"/>
      <c r="C234" s="220" t="s">
        <v>334</v>
      </c>
      <c r="D234" s="220" t="s">
        <v>140</v>
      </c>
      <c r="E234" s="221" t="s">
        <v>586</v>
      </c>
      <c r="F234" s="222" t="s">
        <v>587</v>
      </c>
      <c r="G234" s="223" t="s">
        <v>143</v>
      </c>
      <c r="H234" s="224">
        <v>95</v>
      </c>
      <c r="I234" s="225"/>
      <c r="J234" s="226">
        <f>ROUND(I234*H234,2)</f>
        <v>0</v>
      </c>
      <c r="K234" s="222" t="s">
        <v>144</v>
      </c>
      <c r="L234" s="45"/>
      <c r="M234" s="227" t="s">
        <v>19</v>
      </c>
      <c r="N234" s="228" t="s">
        <v>42</v>
      </c>
      <c r="O234" s="85"/>
      <c r="P234" s="229">
        <f>O234*H234</f>
        <v>0</v>
      </c>
      <c r="Q234" s="229">
        <v>3.85504</v>
      </c>
      <c r="R234" s="229">
        <f>Q234*H234</f>
        <v>366.2288</v>
      </c>
      <c r="S234" s="229">
        <v>0</v>
      </c>
      <c r="T234" s="230">
        <f>S234*H234</f>
        <v>0</v>
      </c>
      <c r="U234" s="39"/>
      <c r="V234" s="39"/>
      <c r="W234" s="39"/>
      <c r="X234" s="39"/>
      <c r="Y234" s="39"/>
      <c r="Z234" s="39"/>
      <c r="AA234" s="39"/>
      <c r="AB234" s="39"/>
      <c r="AC234" s="39"/>
      <c r="AD234" s="39"/>
      <c r="AE234" s="39"/>
      <c r="AR234" s="231" t="s">
        <v>145</v>
      </c>
      <c r="AT234" s="231" t="s">
        <v>140</v>
      </c>
      <c r="AU234" s="231" t="s">
        <v>81</v>
      </c>
      <c r="AY234" s="18" t="s">
        <v>138</v>
      </c>
      <c r="BE234" s="232">
        <f>IF(N234="základní",J234,0)</f>
        <v>0</v>
      </c>
      <c r="BF234" s="232">
        <f>IF(N234="snížená",J234,0)</f>
        <v>0</v>
      </c>
      <c r="BG234" s="232">
        <f>IF(N234="zákl. přenesená",J234,0)</f>
        <v>0</v>
      </c>
      <c r="BH234" s="232">
        <f>IF(N234="sníž. přenesená",J234,0)</f>
        <v>0</v>
      </c>
      <c r="BI234" s="232">
        <f>IF(N234="nulová",J234,0)</f>
        <v>0</v>
      </c>
      <c r="BJ234" s="18" t="s">
        <v>79</v>
      </c>
      <c r="BK234" s="232">
        <f>ROUND(I234*H234,2)</f>
        <v>0</v>
      </c>
      <c r="BL234" s="18" t="s">
        <v>145</v>
      </c>
      <c r="BM234" s="231" t="s">
        <v>588</v>
      </c>
    </row>
    <row r="235" spans="1:47" s="2" customFormat="1" ht="12">
      <c r="A235" s="39"/>
      <c r="B235" s="40"/>
      <c r="C235" s="41"/>
      <c r="D235" s="233" t="s">
        <v>147</v>
      </c>
      <c r="E235" s="41"/>
      <c r="F235" s="234" t="s">
        <v>589</v>
      </c>
      <c r="G235" s="41"/>
      <c r="H235" s="41"/>
      <c r="I235" s="138"/>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147</v>
      </c>
      <c r="AU235" s="18" t="s">
        <v>81</v>
      </c>
    </row>
    <row r="236" spans="1:47" s="2" customFormat="1" ht="12">
      <c r="A236" s="39"/>
      <c r="B236" s="40"/>
      <c r="C236" s="41"/>
      <c r="D236" s="233" t="s">
        <v>149</v>
      </c>
      <c r="E236" s="41"/>
      <c r="F236" s="234" t="s">
        <v>590</v>
      </c>
      <c r="G236" s="41"/>
      <c r="H236" s="41"/>
      <c r="I236" s="138"/>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149</v>
      </c>
      <c r="AU236" s="18" t="s">
        <v>81</v>
      </c>
    </row>
    <row r="237" spans="1:51" s="13" customFormat="1" ht="12">
      <c r="A237" s="13"/>
      <c r="B237" s="237"/>
      <c r="C237" s="238"/>
      <c r="D237" s="233" t="s">
        <v>151</v>
      </c>
      <c r="E237" s="239" t="s">
        <v>19</v>
      </c>
      <c r="F237" s="240" t="s">
        <v>591</v>
      </c>
      <c r="G237" s="238"/>
      <c r="H237" s="241">
        <v>95</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151</v>
      </c>
      <c r="AU237" s="247" t="s">
        <v>81</v>
      </c>
      <c r="AV237" s="13" t="s">
        <v>81</v>
      </c>
      <c r="AW237" s="13" t="s">
        <v>32</v>
      </c>
      <c r="AX237" s="13" t="s">
        <v>71</v>
      </c>
      <c r="AY237" s="247" t="s">
        <v>138</v>
      </c>
    </row>
    <row r="238" spans="1:51" s="14" customFormat="1" ht="12">
      <c r="A238" s="14"/>
      <c r="B238" s="248"/>
      <c r="C238" s="249"/>
      <c r="D238" s="233" t="s">
        <v>151</v>
      </c>
      <c r="E238" s="250" t="s">
        <v>19</v>
      </c>
      <c r="F238" s="251" t="s">
        <v>153</v>
      </c>
      <c r="G238" s="249"/>
      <c r="H238" s="252">
        <v>95</v>
      </c>
      <c r="I238" s="253"/>
      <c r="J238" s="249"/>
      <c r="K238" s="249"/>
      <c r="L238" s="254"/>
      <c r="M238" s="255"/>
      <c r="N238" s="256"/>
      <c r="O238" s="256"/>
      <c r="P238" s="256"/>
      <c r="Q238" s="256"/>
      <c r="R238" s="256"/>
      <c r="S238" s="256"/>
      <c r="T238" s="257"/>
      <c r="U238" s="14"/>
      <c r="V238" s="14"/>
      <c r="W238" s="14"/>
      <c r="X238" s="14"/>
      <c r="Y238" s="14"/>
      <c r="Z238" s="14"/>
      <c r="AA238" s="14"/>
      <c r="AB238" s="14"/>
      <c r="AC238" s="14"/>
      <c r="AD238" s="14"/>
      <c r="AE238" s="14"/>
      <c r="AT238" s="258" t="s">
        <v>151</v>
      </c>
      <c r="AU238" s="258" t="s">
        <v>81</v>
      </c>
      <c r="AV238" s="14" t="s">
        <v>145</v>
      </c>
      <c r="AW238" s="14" t="s">
        <v>32</v>
      </c>
      <c r="AX238" s="14" t="s">
        <v>79</v>
      </c>
      <c r="AY238" s="258" t="s">
        <v>138</v>
      </c>
    </row>
    <row r="239" spans="1:63" s="12" customFormat="1" ht="22.8" customHeight="1">
      <c r="A239" s="12"/>
      <c r="B239" s="204"/>
      <c r="C239" s="205"/>
      <c r="D239" s="206" t="s">
        <v>70</v>
      </c>
      <c r="E239" s="218" t="s">
        <v>384</v>
      </c>
      <c r="F239" s="218" t="s">
        <v>385</v>
      </c>
      <c r="G239" s="205"/>
      <c r="H239" s="205"/>
      <c r="I239" s="208"/>
      <c r="J239" s="219">
        <f>BK239</f>
        <v>0</v>
      </c>
      <c r="K239" s="205"/>
      <c r="L239" s="210"/>
      <c r="M239" s="211"/>
      <c r="N239" s="212"/>
      <c r="O239" s="212"/>
      <c r="P239" s="213">
        <f>SUM(P240:P241)</f>
        <v>0</v>
      </c>
      <c r="Q239" s="212"/>
      <c r="R239" s="213">
        <f>SUM(R240:R241)</f>
        <v>0</v>
      </c>
      <c r="S239" s="212"/>
      <c r="T239" s="214">
        <f>SUM(T240:T241)</f>
        <v>0</v>
      </c>
      <c r="U239" s="12"/>
      <c r="V239" s="12"/>
      <c r="W239" s="12"/>
      <c r="X239" s="12"/>
      <c r="Y239" s="12"/>
      <c r="Z239" s="12"/>
      <c r="AA239" s="12"/>
      <c r="AB239" s="12"/>
      <c r="AC239" s="12"/>
      <c r="AD239" s="12"/>
      <c r="AE239" s="12"/>
      <c r="AR239" s="215" t="s">
        <v>79</v>
      </c>
      <c r="AT239" s="216" t="s">
        <v>70</v>
      </c>
      <c r="AU239" s="216" t="s">
        <v>79</v>
      </c>
      <c r="AY239" s="215" t="s">
        <v>138</v>
      </c>
      <c r="BK239" s="217">
        <f>SUM(BK240:BK241)</f>
        <v>0</v>
      </c>
    </row>
    <row r="240" spans="1:65" s="2" customFormat="1" ht="16.5" customHeight="1">
      <c r="A240" s="39"/>
      <c r="B240" s="40"/>
      <c r="C240" s="220" t="s">
        <v>337</v>
      </c>
      <c r="D240" s="220" t="s">
        <v>140</v>
      </c>
      <c r="E240" s="221" t="s">
        <v>592</v>
      </c>
      <c r="F240" s="222" t="s">
        <v>593</v>
      </c>
      <c r="G240" s="223" t="s">
        <v>212</v>
      </c>
      <c r="H240" s="224">
        <v>6536.078</v>
      </c>
      <c r="I240" s="225"/>
      <c r="J240" s="226">
        <f>ROUND(I240*H240,2)</f>
        <v>0</v>
      </c>
      <c r="K240" s="222" t="s">
        <v>144</v>
      </c>
      <c r="L240" s="45"/>
      <c r="M240" s="227" t="s">
        <v>19</v>
      </c>
      <c r="N240" s="228" t="s">
        <v>42</v>
      </c>
      <c r="O240" s="85"/>
      <c r="P240" s="229">
        <f>O240*H240</f>
        <v>0</v>
      </c>
      <c r="Q240" s="229">
        <v>0</v>
      </c>
      <c r="R240" s="229">
        <f>Q240*H240</f>
        <v>0</v>
      </c>
      <c r="S240" s="229">
        <v>0</v>
      </c>
      <c r="T240" s="230">
        <f>S240*H240</f>
        <v>0</v>
      </c>
      <c r="U240" s="39"/>
      <c r="V240" s="39"/>
      <c r="W240" s="39"/>
      <c r="X240" s="39"/>
      <c r="Y240" s="39"/>
      <c r="Z240" s="39"/>
      <c r="AA240" s="39"/>
      <c r="AB240" s="39"/>
      <c r="AC240" s="39"/>
      <c r="AD240" s="39"/>
      <c r="AE240" s="39"/>
      <c r="AR240" s="231" t="s">
        <v>145</v>
      </c>
      <c r="AT240" s="231" t="s">
        <v>140</v>
      </c>
      <c r="AU240" s="231" t="s">
        <v>81</v>
      </c>
      <c r="AY240" s="18" t="s">
        <v>138</v>
      </c>
      <c r="BE240" s="232">
        <f>IF(N240="základní",J240,0)</f>
        <v>0</v>
      </c>
      <c r="BF240" s="232">
        <f>IF(N240="snížená",J240,0)</f>
        <v>0</v>
      </c>
      <c r="BG240" s="232">
        <f>IF(N240="zákl. přenesená",J240,0)</f>
        <v>0</v>
      </c>
      <c r="BH240" s="232">
        <f>IF(N240="sníž. přenesená",J240,0)</f>
        <v>0</v>
      </c>
      <c r="BI240" s="232">
        <f>IF(N240="nulová",J240,0)</f>
        <v>0</v>
      </c>
      <c r="BJ240" s="18" t="s">
        <v>79</v>
      </c>
      <c r="BK240" s="232">
        <f>ROUND(I240*H240,2)</f>
        <v>0</v>
      </c>
      <c r="BL240" s="18" t="s">
        <v>145</v>
      </c>
      <c r="BM240" s="231" t="s">
        <v>594</v>
      </c>
    </row>
    <row r="241" spans="1:47" s="2" customFormat="1" ht="12">
      <c r="A241" s="39"/>
      <c r="B241" s="40"/>
      <c r="C241" s="41"/>
      <c r="D241" s="233" t="s">
        <v>147</v>
      </c>
      <c r="E241" s="41"/>
      <c r="F241" s="234" t="s">
        <v>390</v>
      </c>
      <c r="G241" s="41"/>
      <c r="H241" s="41"/>
      <c r="I241" s="138"/>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147</v>
      </c>
      <c r="AU241" s="18" t="s">
        <v>81</v>
      </c>
    </row>
    <row r="242" spans="1:63" s="12" customFormat="1" ht="25.9" customHeight="1">
      <c r="A242" s="12"/>
      <c r="B242" s="204"/>
      <c r="C242" s="205"/>
      <c r="D242" s="206" t="s">
        <v>70</v>
      </c>
      <c r="E242" s="207" t="s">
        <v>595</v>
      </c>
      <c r="F242" s="207" t="s">
        <v>596</v>
      </c>
      <c r="G242" s="205"/>
      <c r="H242" s="205"/>
      <c r="I242" s="208"/>
      <c r="J242" s="209">
        <f>BK242</f>
        <v>0</v>
      </c>
      <c r="K242" s="205"/>
      <c r="L242" s="210"/>
      <c r="M242" s="211"/>
      <c r="N242" s="212"/>
      <c r="O242" s="212"/>
      <c r="P242" s="213">
        <f>P243+P248</f>
        <v>0</v>
      </c>
      <c r="Q242" s="212"/>
      <c r="R242" s="213">
        <f>R243+R248</f>
        <v>0.40298750000000005</v>
      </c>
      <c r="S242" s="212"/>
      <c r="T242" s="214">
        <f>T243+T248</f>
        <v>0</v>
      </c>
      <c r="U242" s="12"/>
      <c r="V242" s="12"/>
      <c r="W242" s="12"/>
      <c r="X242" s="12"/>
      <c r="Y242" s="12"/>
      <c r="Z242" s="12"/>
      <c r="AA242" s="12"/>
      <c r="AB242" s="12"/>
      <c r="AC242" s="12"/>
      <c r="AD242" s="12"/>
      <c r="AE242" s="12"/>
      <c r="AR242" s="215" t="s">
        <v>81</v>
      </c>
      <c r="AT242" s="216" t="s">
        <v>70</v>
      </c>
      <c r="AU242" s="216" t="s">
        <v>71</v>
      </c>
      <c r="AY242" s="215" t="s">
        <v>138</v>
      </c>
      <c r="BK242" s="217">
        <f>BK243+BK248</f>
        <v>0</v>
      </c>
    </row>
    <row r="243" spans="1:63" s="12" customFormat="1" ht="22.8" customHeight="1">
      <c r="A243" s="12"/>
      <c r="B243" s="204"/>
      <c r="C243" s="205"/>
      <c r="D243" s="206" t="s">
        <v>70</v>
      </c>
      <c r="E243" s="218" t="s">
        <v>597</v>
      </c>
      <c r="F243" s="218" t="s">
        <v>598</v>
      </c>
      <c r="G243" s="205"/>
      <c r="H243" s="205"/>
      <c r="I243" s="208"/>
      <c r="J243" s="219">
        <f>BK243</f>
        <v>0</v>
      </c>
      <c r="K243" s="205"/>
      <c r="L243" s="210"/>
      <c r="M243" s="211"/>
      <c r="N243" s="212"/>
      <c r="O243" s="212"/>
      <c r="P243" s="213">
        <f>SUM(P244:P247)</f>
        <v>0</v>
      </c>
      <c r="Q243" s="212"/>
      <c r="R243" s="213">
        <f>SUM(R244:R247)</f>
        <v>0.0061875</v>
      </c>
      <c r="S243" s="212"/>
      <c r="T243" s="214">
        <f>SUM(T244:T247)</f>
        <v>0</v>
      </c>
      <c r="U243" s="12"/>
      <c r="V243" s="12"/>
      <c r="W243" s="12"/>
      <c r="X243" s="12"/>
      <c r="Y243" s="12"/>
      <c r="Z243" s="12"/>
      <c r="AA243" s="12"/>
      <c r="AB243" s="12"/>
      <c r="AC243" s="12"/>
      <c r="AD243" s="12"/>
      <c r="AE243" s="12"/>
      <c r="AR243" s="215" t="s">
        <v>81</v>
      </c>
      <c r="AT243" s="216" t="s">
        <v>70</v>
      </c>
      <c r="AU243" s="216" t="s">
        <v>79</v>
      </c>
      <c r="AY243" s="215" t="s">
        <v>138</v>
      </c>
      <c r="BK243" s="217">
        <f>SUM(BK244:BK247)</f>
        <v>0</v>
      </c>
    </row>
    <row r="244" spans="1:65" s="2" customFormat="1" ht="16.5" customHeight="1">
      <c r="A244" s="39"/>
      <c r="B244" s="40"/>
      <c r="C244" s="220" t="s">
        <v>343</v>
      </c>
      <c r="D244" s="220" t="s">
        <v>140</v>
      </c>
      <c r="E244" s="221" t="s">
        <v>599</v>
      </c>
      <c r="F244" s="222" t="s">
        <v>600</v>
      </c>
      <c r="G244" s="223" t="s">
        <v>143</v>
      </c>
      <c r="H244" s="224">
        <v>123.75</v>
      </c>
      <c r="I244" s="225"/>
      <c r="J244" s="226">
        <f>ROUND(I244*H244,2)</f>
        <v>0</v>
      </c>
      <c r="K244" s="222" t="s">
        <v>19</v>
      </c>
      <c r="L244" s="45"/>
      <c r="M244" s="227" t="s">
        <v>19</v>
      </c>
      <c r="N244" s="228" t="s">
        <v>42</v>
      </c>
      <c r="O244" s="85"/>
      <c r="P244" s="229">
        <f>O244*H244</f>
        <v>0</v>
      </c>
      <c r="Q244" s="229">
        <v>5E-05</v>
      </c>
      <c r="R244" s="229">
        <f>Q244*H244</f>
        <v>0.0061875</v>
      </c>
      <c r="S244" s="229">
        <v>0</v>
      </c>
      <c r="T244" s="230">
        <f>S244*H244</f>
        <v>0</v>
      </c>
      <c r="U244" s="39"/>
      <c r="V244" s="39"/>
      <c r="W244" s="39"/>
      <c r="X244" s="39"/>
      <c r="Y244" s="39"/>
      <c r="Z244" s="39"/>
      <c r="AA244" s="39"/>
      <c r="AB244" s="39"/>
      <c r="AC244" s="39"/>
      <c r="AD244" s="39"/>
      <c r="AE244" s="39"/>
      <c r="AR244" s="231" t="s">
        <v>247</v>
      </c>
      <c r="AT244" s="231" t="s">
        <v>140</v>
      </c>
      <c r="AU244" s="231" t="s">
        <v>81</v>
      </c>
      <c r="AY244" s="18" t="s">
        <v>138</v>
      </c>
      <c r="BE244" s="232">
        <f>IF(N244="základní",J244,0)</f>
        <v>0</v>
      </c>
      <c r="BF244" s="232">
        <f>IF(N244="snížená",J244,0)</f>
        <v>0</v>
      </c>
      <c r="BG244" s="232">
        <f>IF(N244="zákl. přenesená",J244,0)</f>
        <v>0</v>
      </c>
      <c r="BH244" s="232">
        <f>IF(N244="sníž. přenesená",J244,0)</f>
        <v>0</v>
      </c>
      <c r="BI244" s="232">
        <f>IF(N244="nulová",J244,0)</f>
        <v>0</v>
      </c>
      <c r="BJ244" s="18" t="s">
        <v>79</v>
      </c>
      <c r="BK244" s="232">
        <f>ROUND(I244*H244,2)</f>
        <v>0</v>
      </c>
      <c r="BL244" s="18" t="s">
        <v>247</v>
      </c>
      <c r="BM244" s="231" t="s">
        <v>601</v>
      </c>
    </row>
    <row r="245" spans="1:47" s="2" customFormat="1" ht="12">
      <c r="A245" s="39"/>
      <c r="B245" s="40"/>
      <c r="C245" s="41"/>
      <c r="D245" s="233" t="s">
        <v>149</v>
      </c>
      <c r="E245" s="41"/>
      <c r="F245" s="234" t="s">
        <v>602</v>
      </c>
      <c r="G245" s="41"/>
      <c r="H245" s="41"/>
      <c r="I245" s="138"/>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149</v>
      </c>
      <c r="AU245" s="18" t="s">
        <v>81</v>
      </c>
    </row>
    <row r="246" spans="1:51" s="13" customFormat="1" ht="12">
      <c r="A246" s="13"/>
      <c r="B246" s="237"/>
      <c r="C246" s="238"/>
      <c r="D246" s="233" t="s">
        <v>151</v>
      </c>
      <c r="E246" s="239" t="s">
        <v>391</v>
      </c>
      <c r="F246" s="240" t="s">
        <v>603</v>
      </c>
      <c r="G246" s="238"/>
      <c r="H246" s="241">
        <v>123.75</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151</v>
      </c>
      <c r="AU246" s="247" t="s">
        <v>81</v>
      </c>
      <c r="AV246" s="13" t="s">
        <v>81</v>
      </c>
      <c r="AW246" s="13" t="s">
        <v>32</v>
      </c>
      <c r="AX246" s="13" t="s">
        <v>71</v>
      </c>
      <c r="AY246" s="247" t="s">
        <v>138</v>
      </c>
    </row>
    <row r="247" spans="1:51" s="14" customFormat="1" ht="12">
      <c r="A247" s="14"/>
      <c r="B247" s="248"/>
      <c r="C247" s="249"/>
      <c r="D247" s="233" t="s">
        <v>151</v>
      </c>
      <c r="E247" s="250" t="s">
        <v>19</v>
      </c>
      <c r="F247" s="251" t="s">
        <v>153</v>
      </c>
      <c r="G247" s="249"/>
      <c r="H247" s="252">
        <v>123.75</v>
      </c>
      <c r="I247" s="253"/>
      <c r="J247" s="249"/>
      <c r="K247" s="249"/>
      <c r="L247" s="254"/>
      <c r="M247" s="255"/>
      <c r="N247" s="256"/>
      <c r="O247" s="256"/>
      <c r="P247" s="256"/>
      <c r="Q247" s="256"/>
      <c r="R247" s="256"/>
      <c r="S247" s="256"/>
      <c r="T247" s="257"/>
      <c r="U247" s="14"/>
      <c r="V247" s="14"/>
      <c r="W247" s="14"/>
      <c r="X247" s="14"/>
      <c r="Y247" s="14"/>
      <c r="Z247" s="14"/>
      <c r="AA247" s="14"/>
      <c r="AB247" s="14"/>
      <c r="AC247" s="14"/>
      <c r="AD247" s="14"/>
      <c r="AE247" s="14"/>
      <c r="AT247" s="258" t="s">
        <v>151</v>
      </c>
      <c r="AU247" s="258" t="s">
        <v>81</v>
      </c>
      <c r="AV247" s="14" t="s">
        <v>145</v>
      </c>
      <c r="AW247" s="14" t="s">
        <v>32</v>
      </c>
      <c r="AX247" s="14" t="s">
        <v>79</v>
      </c>
      <c r="AY247" s="258" t="s">
        <v>138</v>
      </c>
    </row>
    <row r="248" spans="1:63" s="12" customFormat="1" ht="22.8" customHeight="1">
      <c r="A248" s="12"/>
      <c r="B248" s="204"/>
      <c r="C248" s="205"/>
      <c r="D248" s="206" t="s">
        <v>70</v>
      </c>
      <c r="E248" s="218" t="s">
        <v>604</v>
      </c>
      <c r="F248" s="218" t="s">
        <v>605</v>
      </c>
      <c r="G248" s="205"/>
      <c r="H248" s="205"/>
      <c r="I248" s="208"/>
      <c r="J248" s="219">
        <f>BK248</f>
        <v>0</v>
      </c>
      <c r="K248" s="205"/>
      <c r="L248" s="210"/>
      <c r="M248" s="211"/>
      <c r="N248" s="212"/>
      <c r="O248" s="212"/>
      <c r="P248" s="213">
        <f>SUM(P249:P263)</f>
        <v>0</v>
      </c>
      <c r="Q248" s="212"/>
      <c r="R248" s="213">
        <f>SUM(R249:R263)</f>
        <v>0.39680000000000004</v>
      </c>
      <c r="S248" s="212"/>
      <c r="T248" s="214">
        <f>SUM(T249:T263)</f>
        <v>0</v>
      </c>
      <c r="U248" s="12"/>
      <c r="V248" s="12"/>
      <c r="W248" s="12"/>
      <c r="X248" s="12"/>
      <c r="Y248" s="12"/>
      <c r="Z248" s="12"/>
      <c r="AA248" s="12"/>
      <c r="AB248" s="12"/>
      <c r="AC248" s="12"/>
      <c r="AD248" s="12"/>
      <c r="AE248" s="12"/>
      <c r="AR248" s="215" t="s">
        <v>81</v>
      </c>
      <c r="AT248" s="216" t="s">
        <v>70</v>
      </c>
      <c r="AU248" s="216" t="s">
        <v>79</v>
      </c>
      <c r="AY248" s="215" t="s">
        <v>138</v>
      </c>
      <c r="BK248" s="217">
        <f>SUM(BK249:BK263)</f>
        <v>0</v>
      </c>
    </row>
    <row r="249" spans="1:65" s="2" customFormat="1" ht="16.5" customHeight="1">
      <c r="A249" s="39"/>
      <c r="B249" s="40"/>
      <c r="C249" s="269" t="s">
        <v>349</v>
      </c>
      <c r="D249" s="269" t="s">
        <v>209</v>
      </c>
      <c r="E249" s="270" t="s">
        <v>606</v>
      </c>
      <c r="F249" s="271" t="s">
        <v>607</v>
      </c>
      <c r="G249" s="272" t="s">
        <v>156</v>
      </c>
      <c r="H249" s="273">
        <v>280</v>
      </c>
      <c r="I249" s="274"/>
      <c r="J249" s="275">
        <f>ROUND(I249*H249,2)</f>
        <v>0</v>
      </c>
      <c r="K249" s="271" t="s">
        <v>144</v>
      </c>
      <c r="L249" s="276"/>
      <c r="M249" s="277" t="s">
        <v>19</v>
      </c>
      <c r="N249" s="278" t="s">
        <v>42</v>
      </c>
      <c r="O249" s="85"/>
      <c r="P249" s="229">
        <f>O249*H249</f>
        <v>0</v>
      </c>
      <c r="Q249" s="229">
        <v>0.00102</v>
      </c>
      <c r="R249" s="229">
        <f>Q249*H249</f>
        <v>0.2856</v>
      </c>
      <c r="S249" s="229">
        <v>0</v>
      </c>
      <c r="T249" s="230">
        <f>S249*H249</f>
        <v>0</v>
      </c>
      <c r="U249" s="39"/>
      <c r="V249" s="39"/>
      <c r="W249" s="39"/>
      <c r="X249" s="39"/>
      <c r="Y249" s="39"/>
      <c r="Z249" s="39"/>
      <c r="AA249" s="39"/>
      <c r="AB249" s="39"/>
      <c r="AC249" s="39"/>
      <c r="AD249" s="39"/>
      <c r="AE249" s="39"/>
      <c r="AR249" s="231" t="s">
        <v>343</v>
      </c>
      <c r="AT249" s="231" t="s">
        <v>209</v>
      </c>
      <c r="AU249" s="231" t="s">
        <v>81</v>
      </c>
      <c r="AY249" s="18" t="s">
        <v>138</v>
      </c>
      <c r="BE249" s="232">
        <f>IF(N249="základní",J249,0)</f>
        <v>0</v>
      </c>
      <c r="BF249" s="232">
        <f>IF(N249="snížená",J249,0)</f>
        <v>0</v>
      </c>
      <c r="BG249" s="232">
        <f>IF(N249="zákl. přenesená",J249,0)</f>
        <v>0</v>
      </c>
      <c r="BH249" s="232">
        <f>IF(N249="sníž. přenesená",J249,0)</f>
        <v>0</v>
      </c>
      <c r="BI249" s="232">
        <f>IF(N249="nulová",J249,0)</f>
        <v>0</v>
      </c>
      <c r="BJ249" s="18" t="s">
        <v>79</v>
      </c>
      <c r="BK249" s="232">
        <f>ROUND(I249*H249,2)</f>
        <v>0</v>
      </c>
      <c r="BL249" s="18" t="s">
        <v>247</v>
      </c>
      <c r="BM249" s="231" t="s">
        <v>608</v>
      </c>
    </row>
    <row r="250" spans="1:47" s="2" customFormat="1" ht="12">
      <c r="A250" s="39"/>
      <c r="B250" s="40"/>
      <c r="C250" s="41"/>
      <c r="D250" s="233" t="s">
        <v>149</v>
      </c>
      <c r="E250" s="41"/>
      <c r="F250" s="234" t="s">
        <v>609</v>
      </c>
      <c r="G250" s="41"/>
      <c r="H250" s="41"/>
      <c r="I250" s="138"/>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149</v>
      </c>
      <c r="AU250" s="18" t="s">
        <v>81</v>
      </c>
    </row>
    <row r="251" spans="1:51" s="13" customFormat="1" ht="12">
      <c r="A251" s="13"/>
      <c r="B251" s="237"/>
      <c r="C251" s="238"/>
      <c r="D251" s="233" t="s">
        <v>151</v>
      </c>
      <c r="E251" s="239" t="s">
        <v>19</v>
      </c>
      <c r="F251" s="240" t="s">
        <v>610</v>
      </c>
      <c r="G251" s="238"/>
      <c r="H251" s="241">
        <v>222</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151</v>
      </c>
      <c r="AU251" s="247" t="s">
        <v>81</v>
      </c>
      <c r="AV251" s="13" t="s">
        <v>81</v>
      </c>
      <c r="AW251" s="13" t="s">
        <v>32</v>
      </c>
      <c r="AX251" s="13" t="s">
        <v>71</v>
      </c>
      <c r="AY251" s="247" t="s">
        <v>138</v>
      </c>
    </row>
    <row r="252" spans="1:51" s="13" customFormat="1" ht="12">
      <c r="A252" s="13"/>
      <c r="B252" s="237"/>
      <c r="C252" s="238"/>
      <c r="D252" s="233" t="s">
        <v>151</v>
      </c>
      <c r="E252" s="239" t="s">
        <v>19</v>
      </c>
      <c r="F252" s="240" t="s">
        <v>611</v>
      </c>
      <c r="G252" s="238"/>
      <c r="H252" s="241">
        <v>58</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151</v>
      </c>
      <c r="AU252" s="247" t="s">
        <v>81</v>
      </c>
      <c r="AV252" s="13" t="s">
        <v>81</v>
      </c>
      <c r="AW252" s="13" t="s">
        <v>32</v>
      </c>
      <c r="AX252" s="13" t="s">
        <v>71</v>
      </c>
      <c r="AY252" s="247" t="s">
        <v>138</v>
      </c>
    </row>
    <row r="253" spans="1:51" s="14" customFormat="1" ht="12">
      <c r="A253" s="14"/>
      <c r="B253" s="248"/>
      <c r="C253" s="249"/>
      <c r="D253" s="233" t="s">
        <v>151</v>
      </c>
      <c r="E253" s="250" t="s">
        <v>19</v>
      </c>
      <c r="F253" s="251" t="s">
        <v>153</v>
      </c>
      <c r="G253" s="249"/>
      <c r="H253" s="252">
        <v>280</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151</v>
      </c>
      <c r="AU253" s="258" t="s">
        <v>81</v>
      </c>
      <c r="AV253" s="14" t="s">
        <v>145</v>
      </c>
      <c r="AW253" s="14" t="s">
        <v>32</v>
      </c>
      <c r="AX253" s="14" t="s">
        <v>79</v>
      </c>
      <c r="AY253" s="258" t="s">
        <v>138</v>
      </c>
    </row>
    <row r="254" spans="1:65" s="2" customFormat="1" ht="16.5" customHeight="1">
      <c r="A254" s="39"/>
      <c r="B254" s="40"/>
      <c r="C254" s="269" t="s">
        <v>356</v>
      </c>
      <c r="D254" s="269" t="s">
        <v>209</v>
      </c>
      <c r="E254" s="270" t="s">
        <v>612</v>
      </c>
      <c r="F254" s="271" t="s">
        <v>613</v>
      </c>
      <c r="G254" s="272" t="s">
        <v>197</v>
      </c>
      <c r="H254" s="273">
        <v>278</v>
      </c>
      <c r="I254" s="274"/>
      <c r="J254" s="275">
        <f>ROUND(I254*H254,2)</f>
        <v>0</v>
      </c>
      <c r="K254" s="271" t="s">
        <v>19</v>
      </c>
      <c r="L254" s="276"/>
      <c r="M254" s="277" t="s">
        <v>19</v>
      </c>
      <c r="N254" s="278" t="s">
        <v>42</v>
      </c>
      <c r="O254" s="85"/>
      <c r="P254" s="229">
        <f>O254*H254</f>
        <v>0</v>
      </c>
      <c r="Q254" s="229">
        <v>0.0004</v>
      </c>
      <c r="R254" s="229">
        <f>Q254*H254</f>
        <v>0.11120000000000001</v>
      </c>
      <c r="S254" s="229">
        <v>0</v>
      </c>
      <c r="T254" s="230">
        <f>S254*H254</f>
        <v>0</v>
      </c>
      <c r="U254" s="39"/>
      <c r="V254" s="39"/>
      <c r="W254" s="39"/>
      <c r="X254" s="39"/>
      <c r="Y254" s="39"/>
      <c r="Z254" s="39"/>
      <c r="AA254" s="39"/>
      <c r="AB254" s="39"/>
      <c r="AC254" s="39"/>
      <c r="AD254" s="39"/>
      <c r="AE254" s="39"/>
      <c r="AR254" s="231" t="s">
        <v>343</v>
      </c>
      <c r="AT254" s="231" t="s">
        <v>209</v>
      </c>
      <c r="AU254" s="231" t="s">
        <v>81</v>
      </c>
      <c r="AY254" s="18" t="s">
        <v>138</v>
      </c>
      <c r="BE254" s="232">
        <f>IF(N254="základní",J254,0)</f>
        <v>0</v>
      </c>
      <c r="BF254" s="232">
        <f>IF(N254="snížená",J254,0)</f>
        <v>0</v>
      </c>
      <c r="BG254" s="232">
        <f>IF(N254="zákl. přenesená",J254,0)</f>
        <v>0</v>
      </c>
      <c r="BH254" s="232">
        <f>IF(N254="sníž. přenesená",J254,0)</f>
        <v>0</v>
      </c>
      <c r="BI254" s="232">
        <f>IF(N254="nulová",J254,0)</f>
        <v>0</v>
      </c>
      <c r="BJ254" s="18" t="s">
        <v>79</v>
      </c>
      <c r="BK254" s="232">
        <f>ROUND(I254*H254,2)</f>
        <v>0</v>
      </c>
      <c r="BL254" s="18" t="s">
        <v>247</v>
      </c>
      <c r="BM254" s="231" t="s">
        <v>614</v>
      </c>
    </row>
    <row r="255" spans="1:47" s="2" customFormat="1" ht="12">
      <c r="A255" s="39"/>
      <c r="B255" s="40"/>
      <c r="C255" s="41"/>
      <c r="D255" s="233" t="s">
        <v>149</v>
      </c>
      <c r="E255" s="41"/>
      <c r="F255" s="234" t="s">
        <v>615</v>
      </c>
      <c r="G255" s="41"/>
      <c r="H255" s="41"/>
      <c r="I255" s="138"/>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149</v>
      </c>
      <c r="AU255" s="18" t="s">
        <v>81</v>
      </c>
    </row>
    <row r="256" spans="1:51" s="13" customFormat="1" ht="12">
      <c r="A256" s="13"/>
      <c r="B256" s="237"/>
      <c r="C256" s="238"/>
      <c r="D256" s="233" t="s">
        <v>151</v>
      </c>
      <c r="E256" s="239" t="s">
        <v>19</v>
      </c>
      <c r="F256" s="240" t="s">
        <v>616</v>
      </c>
      <c r="G256" s="238"/>
      <c r="H256" s="241">
        <v>140</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151</v>
      </c>
      <c r="AU256" s="247" t="s">
        <v>81</v>
      </c>
      <c r="AV256" s="13" t="s">
        <v>81</v>
      </c>
      <c r="AW256" s="13" t="s">
        <v>32</v>
      </c>
      <c r="AX256" s="13" t="s">
        <v>71</v>
      </c>
      <c r="AY256" s="247" t="s">
        <v>138</v>
      </c>
    </row>
    <row r="257" spans="1:51" s="13" customFormat="1" ht="12">
      <c r="A257" s="13"/>
      <c r="B257" s="237"/>
      <c r="C257" s="238"/>
      <c r="D257" s="233" t="s">
        <v>151</v>
      </c>
      <c r="E257" s="239" t="s">
        <v>19</v>
      </c>
      <c r="F257" s="240" t="s">
        <v>617</v>
      </c>
      <c r="G257" s="238"/>
      <c r="H257" s="241">
        <v>138</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151</v>
      </c>
      <c r="AU257" s="247" t="s">
        <v>81</v>
      </c>
      <c r="AV257" s="13" t="s">
        <v>81</v>
      </c>
      <c r="AW257" s="13" t="s">
        <v>32</v>
      </c>
      <c r="AX257" s="13" t="s">
        <v>71</v>
      </c>
      <c r="AY257" s="247" t="s">
        <v>138</v>
      </c>
    </row>
    <row r="258" spans="1:51" s="14" customFormat="1" ht="12">
      <c r="A258" s="14"/>
      <c r="B258" s="248"/>
      <c r="C258" s="249"/>
      <c r="D258" s="233" t="s">
        <v>151</v>
      </c>
      <c r="E258" s="250" t="s">
        <v>401</v>
      </c>
      <c r="F258" s="251" t="s">
        <v>153</v>
      </c>
      <c r="G258" s="249"/>
      <c r="H258" s="252">
        <v>278</v>
      </c>
      <c r="I258" s="253"/>
      <c r="J258" s="249"/>
      <c r="K258" s="249"/>
      <c r="L258" s="254"/>
      <c r="M258" s="255"/>
      <c r="N258" s="256"/>
      <c r="O258" s="256"/>
      <c r="P258" s="256"/>
      <c r="Q258" s="256"/>
      <c r="R258" s="256"/>
      <c r="S258" s="256"/>
      <c r="T258" s="257"/>
      <c r="U258" s="14"/>
      <c r="V258" s="14"/>
      <c r="W258" s="14"/>
      <c r="X258" s="14"/>
      <c r="Y258" s="14"/>
      <c r="Z258" s="14"/>
      <c r="AA258" s="14"/>
      <c r="AB258" s="14"/>
      <c r="AC258" s="14"/>
      <c r="AD258" s="14"/>
      <c r="AE258" s="14"/>
      <c r="AT258" s="258" t="s">
        <v>151</v>
      </c>
      <c r="AU258" s="258" t="s">
        <v>81</v>
      </c>
      <c r="AV258" s="14" t="s">
        <v>145</v>
      </c>
      <c r="AW258" s="14" t="s">
        <v>32</v>
      </c>
      <c r="AX258" s="14" t="s">
        <v>79</v>
      </c>
      <c r="AY258" s="258" t="s">
        <v>138</v>
      </c>
    </row>
    <row r="259" spans="1:65" s="2" customFormat="1" ht="24" customHeight="1">
      <c r="A259" s="39"/>
      <c r="B259" s="40"/>
      <c r="C259" s="220" t="s">
        <v>361</v>
      </c>
      <c r="D259" s="220" t="s">
        <v>140</v>
      </c>
      <c r="E259" s="221" t="s">
        <v>618</v>
      </c>
      <c r="F259" s="222" t="s">
        <v>619</v>
      </c>
      <c r="G259" s="223" t="s">
        <v>197</v>
      </c>
      <c r="H259" s="224">
        <v>838</v>
      </c>
      <c r="I259" s="225"/>
      <c r="J259" s="226">
        <f>ROUND(I259*H259,2)</f>
        <v>0</v>
      </c>
      <c r="K259" s="222" t="s">
        <v>144</v>
      </c>
      <c r="L259" s="45"/>
      <c r="M259" s="227" t="s">
        <v>19</v>
      </c>
      <c r="N259" s="228" t="s">
        <v>42</v>
      </c>
      <c r="O259" s="85"/>
      <c r="P259" s="229">
        <f>O259*H259</f>
        <v>0</v>
      </c>
      <c r="Q259" s="229">
        <v>0</v>
      </c>
      <c r="R259" s="229">
        <f>Q259*H259</f>
        <v>0</v>
      </c>
      <c r="S259" s="229">
        <v>0</v>
      </c>
      <c r="T259" s="230">
        <f>S259*H259</f>
        <v>0</v>
      </c>
      <c r="U259" s="39"/>
      <c r="V259" s="39"/>
      <c r="W259" s="39"/>
      <c r="X259" s="39"/>
      <c r="Y259" s="39"/>
      <c r="Z259" s="39"/>
      <c r="AA259" s="39"/>
      <c r="AB259" s="39"/>
      <c r="AC259" s="39"/>
      <c r="AD259" s="39"/>
      <c r="AE259" s="39"/>
      <c r="AR259" s="231" t="s">
        <v>247</v>
      </c>
      <c r="AT259" s="231" t="s">
        <v>140</v>
      </c>
      <c r="AU259" s="231" t="s">
        <v>81</v>
      </c>
      <c r="AY259" s="18" t="s">
        <v>138</v>
      </c>
      <c r="BE259" s="232">
        <f>IF(N259="základní",J259,0)</f>
        <v>0</v>
      </c>
      <c r="BF259" s="232">
        <f>IF(N259="snížená",J259,0)</f>
        <v>0</v>
      </c>
      <c r="BG259" s="232">
        <f>IF(N259="zákl. přenesená",J259,0)</f>
        <v>0</v>
      </c>
      <c r="BH259" s="232">
        <f>IF(N259="sníž. přenesená",J259,0)</f>
        <v>0</v>
      </c>
      <c r="BI259" s="232">
        <f>IF(N259="nulová",J259,0)</f>
        <v>0</v>
      </c>
      <c r="BJ259" s="18" t="s">
        <v>79</v>
      </c>
      <c r="BK259" s="232">
        <f>ROUND(I259*H259,2)</f>
        <v>0</v>
      </c>
      <c r="BL259" s="18" t="s">
        <v>247</v>
      </c>
      <c r="BM259" s="231" t="s">
        <v>620</v>
      </c>
    </row>
    <row r="260" spans="1:47" s="2" customFormat="1" ht="12">
      <c r="A260" s="39"/>
      <c r="B260" s="40"/>
      <c r="C260" s="41"/>
      <c r="D260" s="233" t="s">
        <v>147</v>
      </c>
      <c r="E260" s="41"/>
      <c r="F260" s="234" t="s">
        <v>621</v>
      </c>
      <c r="G260" s="41"/>
      <c r="H260" s="41"/>
      <c r="I260" s="138"/>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147</v>
      </c>
      <c r="AU260" s="18" t="s">
        <v>81</v>
      </c>
    </row>
    <row r="261" spans="1:47" s="2" customFormat="1" ht="12">
      <c r="A261" s="39"/>
      <c r="B261" s="40"/>
      <c r="C261" s="41"/>
      <c r="D261" s="233" t="s">
        <v>149</v>
      </c>
      <c r="E261" s="41"/>
      <c r="F261" s="234" t="s">
        <v>622</v>
      </c>
      <c r="G261" s="41"/>
      <c r="H261" s="41"/>
      <c r="I261" s="138"/>
      <c r="J261" s="41"/>
      <c r="K261" s="41"/>
      <c r="L261" s="45"/>
      <c r="M261" s="235"/>
      <c r="N261" s="236"/>
      <c r="O261" s="85"/>
      <c r="P261" s="85"/>
      <c r="Q261" s="85"/>
      <c r="R261" s="85"/>
      <c r="S261" s="85"/>
      <c r="T261" s="86"/>
      <c r="U261" s="39"/>
      <c r="V261" s="39"/>
      <c r="W261" s="39"/>
      <c r="X261" s="39"/>
      <c r="Y261" s="39"/>
      <c r="Z261" s="39"/>
      <c r="AA261" s="39"/>
      <c r="AB261" s="39"/>
      <c r="AC261" s="39"/>
      <c r="AD261" s="39"/>
      <c r="AE261" s="39"/>
      <c r="AT261" s="18" t="s">
        <v>149</v>
      </c>
      <c r="AU261" s="18" t="s">
        <v>81</v>
      </c>
    </row>
    <row r="262" spans="1:51" s="13" customFormat="1" ht="12">
      <c r="A262" s="13"/>
      <c r="B262" s="237"/>
      <c r="C262" s="238"/>
      <c r="D262" s="233" t="s">
        <v>151</v>
      </c>
      <c r="E262" s="239" t="s">
        <v>19</v>
      </c>
      <c r="F262" s="240" t="s">
        <v>623</v>
      </c>
      <c r="G262" s="238"/>
      <c r="H262" s="241">
        <v>838</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151</v>
      </c>
      <c r="AU262" s="247" t="s">
        <v>81</v>
      </c>
      <c r="AV262" s="13" t="s">
        <v>81</v>
      </c>
      <c r="AW262" s="13" t="s">
        <v>32</v>
      </c>
      <c r="AX262" s="13" t="s">
        <v>71</v>
      </c>
      <c r="AY262" s="247" t="s">
        <v>138</v>
      </c>
    </row>
    <row r="263" spans="1:51" s="14" customFormat="1" ht="12">
      <c r="A263" s="14"/>
      <c r="B263" s="248"/>
      <c r="C263" s="249"/>
      <c r="D263" s="233" t="s">
        <v>151</v>
      </c>
      <c r="E263" s="250" t="s">
        <v>19</v>
      </c>
      <c r="F263" s="251" t="s">
        <v>153</v>
      </c>
      <c r="G263" s="249"/>
      <c r="H263" s="252">
        <v>838</v>
      </c>
      <c r="I263" s="253"/>
      <c r="J263" s="249"/>
      <c r="K263" s="249"/>
      <c r="L263" s="254"/>
      <c r="M263" s="283"/>
      <c r="N263" s="284"/>
      <c r="O263" s="284"/>
      <c r="P263" s="284"/>
      <c r="Q263" s="284"/>
      <c r="R263" s="284"/>
      <c r="S263" s="284"/>
      <c r="T263" s="285"/>
      <c r="U263" s="14"/>
      <c r="V263" s="14"/>
      <c r="W263" s="14"/>
      <c r="X263" s="14"/>
      <c r="Y263" s="14"/>
      <c r="Z263" s="14"/>
      <c r="AA263" s="14"/>
      <c r="AB263" s="14"/>
      <c r="AC263" s="14"/>
      <c r="AD263" s="14"/>
      <c r="AE263" s="14"/>
      <c r="AT263" s="258" t="s">
        <v>151</v>
      </c>
      <c r="AU263" s="258" t="s">
        <v>81</v>
      </c>
      <c r="AV263" s="14" t="s">
        <v>145</v>
      </c>
      <c r="AW263" s="14" t="s">
        <v>32</v>
      </c>
      <c r="AX263" s="14" t="s">
        <v>79</v>
      </c>
      <c r="AY263" s="258" t="s">
        <v>138</v>
      </c>
    </row>
    <row r="264" spans="1:31" s="2" customFormat="1" ht="6.95" customHeight="1">
      <c r="A264" s="39"/>
      <c r="B264" s="60"/>
      <c r="C264" s="61"/>
      <c r="D264" s="61"/>
      <c r="E264" s="61"/>
      <c r="F264" s="61"/>
      <c r="G264" s="61"/>
      <c r="H264" s="61"/>
      <c r="I264" s="168"/>
      <c r="J264" s="61"/>
      <c r="K264" s="61"/>
      <c r="L264" s="45"/>
      <c r="M264" s="39"/>
      <c r="O264" s="39"/>
      <c r="P264" s="39"/>
      <c r="Q264" s="39"/>
      <c r="R264" s="39"/>
      <c r="S264" s="39"/>
      <c r="T264" s="39"/>
      <c r="U264" s="39"/>
      <c r="V264" s="39"/>
      <c r="W264" s="39"/>
      <c r="X264" s="39"/>
      <c r="Y264" s="39"/>
      <c r="Z264" s="39"/>
      <c r="AA264" s="39"/>
      <c r="AB264" s="39"/>
      <c r="AC264" s="39"/>
      <c r="AD264" s="39"/>
      <c r="AE264" s="39"/>
    </row>
  </sheetData>
  <sheetProtection password="CC35" sheet="1" objects="1" scenarios="1" formatColumns="0" formatRows="0" autoFilter="0"/>
  <autoFilter ref="C86:K263"/>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29"/>
      <c r="L2" s="1"/>
      <c r="M2" s="1"/>
      <c r="N2" s="1"/>
      <c r="O2" s="1"/>
      <c r="P2" s="1"/>
      <c r="Q2" s="1"/>
      <c r="R2" s="1"/>
      <c r="S2" s="1"/>
      <c r="T2" s="1"/>
      <c r="U2" s="1"/>
      <c r="V2" s="1"/>
      <c r="AT2" s="18" t="s">
        <v>87</v>
      </c>
      <c r="AZ2" s="130" t="s">
        <v>624</v>
      </c>
      <c r="BA2" s="130" t="s">
        <v>625</v>
      </c>
      <c r="BB2" s="130" t="s">
        <v>19</v>
      </c>
      <c r="BC2" s="130" t="s">
        <v>379</v>
      </c>
      <c r="BD2" s="130" t="s">
        <v>81</v>
      </c>
    </row>
    <row r="3" spans="2:56" s="1" customFormat="1" ht="6.95" customHeight="1">
      <c r="B3" s="131"/>
      <c r="C3" s="132"/>
      <c r="D3" s="132"/>
      <c r="E3" s="132"/>
      <c r="F3" s="132"/>
      <c r="G3" s="132"/>
      <c r="H3" s="132"/>
      <c r="I3" s="133"/>
      <c r="J3" s="132"/>
      <c r="K3" s="132"/>
      <c r="L3" s="21"/>
      <c r="AT3" s="18" t="s">
        <v>81</v>
      </c>
      <c r="AZ3" s="130" t="s">
        <v>626</v>
      </c>
      <c r="BA3" s="130" t="s">
        <v>627</v>
      </c>
      <c r="BB3" s="130" t="s">
        <v>19</v>
      </c>
      <c r="BC3" s="130" t="s">
        <v>324</v>
      </c>
      <c r="BD3" s="130" t="s">
        <v>81</v>
      </c>
    </row>
    <row r="4" spans="2:56" s="1" customFormat="1" ht="24.95" customHeight="1">
      <c r="B4" s="21"/>
      <c r="D4" s="134" t="s">
        <v>95</v>
      </c>
      <c r="I4" s="129"/>
      <c r="L4" s="21"/>
      <c r="M4" s="135" t="s">
        <v>10</v>
      </c>
      <c r="AT4" s="18" t="s">
        <v>4</v>
      </c>
      <c r="AZ4" s="130" t="s">
        <v>628</v>
      </c>
      <c r="BA4" s="130" t="s">
        <v>629</v>
      </c>
      <c r="BB4" s="130" t="s">
        <v>19</v>
      </c>
      <c r="BC4" s="130" t="s">
        <v>275</v>
      </c>
      <c r="BD4" s="130" t="s">
        <v>81</v>
      </c>
    </row>
    <row r="5" spans="2:56" s="1" customFormat="1" ht="6.95" customHeight="1">
      <c r="B5" s="21"/>
      <c r="I5" s="129"/>
      <c r="L5" s="21"/>
      <c r="AZ5" s="130" t="s">
        <v>630</v>
      </c>
      <c r="BA5" s="130" t="s">
        <v>631</v>
      </c>
      <c r="BB5" s="130" t="s">
        <v>19</v>
      </c>
      <c r="BC5" s="130" t="s">
        <v>222</v>
      </c>
      <c r="BD5" s="130" t="s">
        <v>81</v>
      </c>
    </row>
    <row r="6" spans="2:56" s="1" customFormat="1" ht="12" customHeight="1">
      <c r="B6" s="21"/>
      <c r="D6" s="136" t="s">
        <v>16</v>
      </c>
      <c r="I6" s="129"/>
      <c r="L6" s="21"/>
      <c r="AZ6" s="130" t="s">
        <v>632</v>
      </c>
      <c r="BA6" s="130" t="s">
        <v>631</v>
      </c>
      <c r="BB6" s="130" t="s">
        <v>19</v>
      </c>
      <c r="BC6" s="130" t="s">
        <v>79</v>
      </c>
      <c r="BD6" s="130" t="s">
        <v>81</v>
      </c>
    </row>
    <row r="7" spans="2:56" s="1" customFormat="1" ht="16.5" customHeight="1">
      <c r="B7" s="21"/>
      <c r="E7" s="137" t="str">
        <f>'Rekapitulace stavby'!K6</f>
        <v>Ostravice - Staré Město, km 26.000-26.250</v>
      </c>
      <c r="F7" s="136"/>
      <c r="G7" s="136"/>
      <c r="H7" s="136"/>
      <c r="I7" s="129"/>
      <c r="L7" s="21"/>
      <c r="AZ7" s="130" t="s">
        <v>633</v>
      </c>
      <c r="BA7" s="130" t="s">
        <v>634</v>
      </c>
      <c r="BB7" s="130" t="s">
        <v>19</v>
      </c>
      <c r="BC7" s="130" t="s">
        <v>635</v>
      </c>
      <c r="BD7" s="130" t="s">
        <v>81</v>
      </c>
    </row>
    <row r="8" spans="1:31" s="2" customFormat="1" ht="12" customHeight="1">
      <c r="A8" s="39"/>
      <c r="B8" s="45"/>
      <c r="C8" s="39"/>
      <c r="D8" s="136" t="s">
        <v>108</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636</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15. 11. 2019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tr">
        <f>IF('Rekapitulace stavby'!AN10="","",'Rekapitulace stavby'!AN10)</f>
        <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tr">
        <f>IF('Rekapitulace stavby'!E11="","",'Rekapitulace stavby'!E11)</f>
        <v xml:space="preserve"> </v>
      </c>
      <c r="F15" s="39"/>
      <c r="G15" s="39"/>
      <c r="H15" s="39"/>
      <c r="I15" s="142" t="s">
        <v>28</v>
      </c>
      <c r="J15" s="141" t="str">
        <f>IF('Rekapitulace stavby'!AN11="","",'Rekapitulace stavby'!AN11)</f>
        <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33</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34</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35</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37</v>
      </c>
      <c r="E30" s="39"/>
      <c r="F30" s="39"/>
      <c r="G30" s="39"/>
      <c r="H30" s="39"/>
      <c r="I30" s="138"/>
      <c r="J30" s="152">
        <f>ROUND(J82,2)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39</v>
      </c>
      <c r="G32" s="39"/>
      <c r="H32" s="39"/>
      <c r="I32" s="154" t="s">
        <v>38</v>
      </c>
      <c r="J32" s="153" t="s">
        <v>40</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41</v>
      </c>
      <c r="E33" s="136" t="s">
        <v>42</v>
      </c>
      <c r="F33" s="156">
        <f>ROUND((SUM(BE82:BE316)),2)</f>
        <v>0</v>
      </c>
      <c r="G33" s="39"/>
      <c r="H33" s="39"/>
      <c r="I33" s="157">
        <v>0.21</v>
      </c>
      <c r="J33" s="156">
        <f>ROUND(((SUM(BE82:BE316))*I33),2)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43</v>
      </c>
      <c r="F34" s="156">
        <f>ROUND((SUM(BF82:BF316)),2)</f>
        <v>0</v>
      </c>
      <c r="G34" s="39"/>
      <c r="H34" s="39"/>
      <c r="I34" s="157">
        <v>0.15</v>
      </c>
      <c r="J34" s="156">
        <f>ROUND(((SUM(BF82:BF316))*I34),2)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44</v>
      </c>
      <c r="F35" s="156">
        <f>ROUND((SUM(BG82:BG316)),2)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45</v>
      </c>
      <c r="F36" s="156">
        <f>ROUND((SUM(BH82:BH316)),2)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46</v>
      </c>
      <c r="F37" s="156">
        <f>ROUND((SUM(BI82:BI316)),2)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47</v>
      </c>
      <c r="E39" s="160"/>
      <c r="F39" s="160"/>
      <c r="G39" s="161" t="s">
        <v>48</v>
      </c>
      <c r="H39" s="162" t="s">
        <v>49</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Ostravice - Staré Město, km 26.000-26.250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SO 03 - Kácení dřevin a náhradní výsadba</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Staré Město, Místek</v>
      </c>
      <c r="G52" s="41"/>
      <c r="H52" s="41"/>
      <c r="I52" s="142" t="s">
        <v>23</v>
      </c>
      <c r="J52" s="73" t="str">
        <f>IF(J12="","",J12)</f>
        <v>15. 11. 2019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33</v>
      </c>
      <c r="J55" s="37" t="str">
        <f>E24</f>
        <v>Ing. Lepík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114</v>
      </c>
      <c r="D57" s="174"/>
      <c r="E57" s="174"/>
      <c r="F57" s="174"/>
      <c r="G57" s="174"/>
      <c r="H57" s="174"/>
      <c r="I57" s="175"/>
      <c r="J57" s="176" t="s">
        <v>115</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69</v>
      </c>
      <c r="D59" s="41"/>
      <c r="E59" s="41"/>
      <c r="F59" s="41"/>
      <c r="G59" s="41"/>
      <c r="H59" s="41"/>
      <c r="I59" s="138"/>
      <c r="J59" s="103">
        <f>J82</f>
        <v>0</v>
      </c>
      <c r="K59" s="41"/>
      <c r="L59" s="139"/>
      <c r="S59" s="39"/>
      <c r="T59" s="39"/>
      <c r="U59" s="39"/>
      <c r="V59" s="39"/>
      <c r="W59" s="39"/>
      <c r="X59" s="39"/>
      <c r="Y59" s="39"/>
      <c r="Z59" s="39"/>
      <c r="AA59" s="39"/>
      <c r="AB59" s="39"/>
      <c r="AC59" s="39"/>
      <c r="AD59" s="39"/>
      <c r="AE59" s="39"/>
      <c r="AU59" s="18" t="s">
        <v>116</v>
      </c>
    </row>
    <row r="60" spans="1:31" s="9" customFormat="1" ht="24.95" customHeight="1">
      <c r="A60" s="9"/>
      <c r="B60" s="178"/>
      <c r="C60" s="179"/>
      <c r="D60" s="180" t="s">
        <v>117</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118</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122</v>
      </c>
      <c r="E62" s="188"/>
      <c r="F62" s="188"/>
      <c r="G62" s="188"/>
      <c r="H62" s="188"/>
      <c r="I62" s="189"/>
      <c r="J62" s="190">
        <f>J315</f>
        <v>0</v>
      </c>
      <c r="K62" s="186"/>
      <c r="L62" s="191"/>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138"/>
      <c r="J63" s="41"/>
      <c r="K63" s="41"/>
      <c r="L63" s="139"/>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8"/>
      <c r="J64" s="61"/>
      <c r="K64" s="61"/>
      <c r="L64" s="139"/>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1"/>
      <c r="J68" s="63"/>
      <c r="K68" s="63"/>
      <c r="L68" s="139"/>
      <c r="S68" s="39"/>
      <c r="T68" s="39"/>
      <c r="U68" s="39"/>
      <c r="V68" s="39"/>
      <c r="W68" s="39"/>
      <c r="X68" s="39"/>
      <c r="Y68" s="39"/>
      <c r="Z68" s="39"/>
      <c r="AA68" s="39"/>
      <c r="AB68" s="39"/>
      <c r="AC68" s="39"/>
      <c r="AD68" s="39"/>
      <c r="AE68" s="39"/>
    </row>
    <row r="69" spans="1:31" s="2" customFormat="1" ht="24.95" customHeight="1">
      <c r="A69" s="39"/>
      <c r="B69" s="40"/>
      <c r="C69" s="24" t="s">
        <v>123</v>
      </c>
      <c r="D69" s="41"/>
      <c r="E69" s="41"/>
      <c r="F69" s="41"/>
      <c r="G69" s="41"/>
      <c r="H69" s="41"/>
      <c r="I69" s="138"/>
      <c r="J69" s="41"/>
      <c r="K69" s="41"/>
      <c r="L69" s="139"/>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8"/>
      <c r="J70" s="41"/>
      <c r="K70" s="41"/>
      <c r="L70" s="139"/>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16.5" customHeight="1">
      <c r="A72" s="39"/>
      <c r="B72" s="40"/>
      <c r="C72" s="41"/>
      <c r="D72" s="41"/>
      <c r="E72" s="172" t="str">
        <f>E7</f>
        <v>Ostravice - Staré Město, km 26.000-26.250</v>
      </c>
      <c r="F72" s="33"/>
      <c r="G72" s="33"/>
      <c r="H72" s="33"/>
      <c r="I72" s="138"/>
      <c r="J72" s="41"/>
      <c r="K72" s="41"/>
      <c r="L72" s="139"/>
      <c r="S72" s="39"/>
      <c r="T72" s="39"/>
      <c r="U72" s="39"/>
      <c r="V72" s="39"/>
      <c r="W72" s="39"/>
      <c r="X72" s="39"/>
      <c r="Y72" s="39"/>
      <c r="Z72" s="39"/>
      <c r="AA72" s="39"/>
      <c r="AB72" s="39"/>
      <c r="AC72" s="39"/>
      <c r="AD72" s="39"/>
      <c r="AE72" s="39"/>
    </row>
    <row r="73" spans="1:31" s="2" customFormat="1" ht="12" customHeight="1">
      <c r="A73" s="39"/>
      <c r="B73" s="40"/>
      <c r="C73" s="33" t="s">
        <v>108</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6.5" customHeight="1">
      <c r="A74" s="39"/>
      <c r="B74" s="40"/>
      <c r="C74" s="41"/>
      <c r="D74" s="41"/>
      <c r="E74" s="70" t="str">
        <f>E9</f>
        <v>SO 03 - Kácení dřevin a náhradní výsadba</v>
      </c>
      <c r="F74" s="41"/>
      <c r="G74" s="41"/>
      <c r="H74" s="41"/>
      <c r="I74" s="138"/>
      <c r="J74" s="41"/>
      <c r="K74" s="41"/>
      <c r="L74" s="139"/>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Staré Město, Místek</v>
      </c>
      <c r="G76" s="41"/>
      <c r="H76" s="41"/>
      <c r="I76" s="142" t="s">
        <v>23</v>
      </c>
      <c r="J76" s="73" t="str">
        <f>IF(J12="","",J12)</f>
        <v>15. 11. 2019</v>
      </c>
      <c r="K76" s="41"/>
      <c r="L76" s="139"/>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 xml:space="preserve"> </v>
      </c>
      <c r="G78" s="41"/>
      <c r="H78" s="41"/>
      <c r="I78" s="142" t="s">
        <v>31</v>
      </c>
      <c r="J78" s="37" t="str">
        <f>E21</f>
        <v xml:space="preserve"> </v>
      </c>
      <c r="K78" s="41"/>
      <c r="L78" s="139"/>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142" t="s">
        <v>33</v>
      </c>
      <c r="J79" s="37" t="str">
        <f>E24</f>
        <v>Ing. Lepík</v>
      </c>
      <c r="K79" s="41"/>
      <c r="L79" s="139"/>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11" customFormat="1" ht="29.25" customHeight="1">
      <c r="A81" s="192"/>
      <c r="B81" s="193"/>
      <c r="C81" s="194" t="s">
        <v>124</v>
      </c>
      <c r="D81" s="195" t="s">
        <v>56</v>
      </c>
      <c r="E81" s="195" t="s">
        <v>52</v>
      </c>
      <c r="F81" s="195" t="s">
        <v>53</v>
      </c>
      <c r="G81" s="195" t="s">
        <v>125</v>
      </c>
      <c r="H81" s="195" t="s">
        <v>126</v>
      </c>
      <c r="I81" s="196" t="s">
        <v>127</v>
      </c>
      <c r="J81" s="195" t="s">
        <v>115</v>
      </c>
      <c r="K81" s="197" t="s">
        <v>128</v>
      </c>
      <c r="L81" s="198"/>
      <c r="M81" s="93" t="s">
        <v>19</v>
      </c>
      <c r="N81" s="94" t="s">
        <v>41</v>
      </c>
      <c r="O81" s="94" t="s">
        <v>129</v>
      </c>
      <c r="P81" s="94" t="s">
        <v>130</v>
      </c>
      <c r="Q81" s="94" t="s">
        <v>131</v>
      </c>
      <c r="R81" s="94" t="s">
        <v>132</v>
      </c>
      <c r="S81" s="94" t="s">
        <v>133</v>
      </c>
      <c r="T81" s="95" t="s">
        <v>134</v>
      </c>
      <c r="U81" s="192"/>
      <c r="V81" s="192"/>
      <c r="W81" s="192"/>
      <c r="X81" s="192"/>
      <c r="Y81" s="192"/>
      <c r="Z81" s="192"/>
      <c r="AA81" s="192"/>
      <c r="AB81" s="192"/>
      <c r="AC81" s="192"/>
      <c r="AD81" s="192"/>
      <c r="AE81" s="192"/>
    </row>
    <row r="82" spans="1:63" s="2" customFormat="1" ht="22.8" customHeight="1">
      <c r="A82" s="39"/>
      <c r="B82" s="40"/>
      <c r="C82" s="100" t="s">
        <v>135</v>
      </c>
      <c r="D82" s="41"/>
      <c r="E82" s="41"/>
      <c r="F82" s="41"/>
      <c r="G82" s="41"/>
      <c r="H82" s="41"/>
      <c r="I82" s="138"/>
      <c r="J82" s="199">
        <f>BK82</f>
        <v>0</v>
      </c>
      <c r="K82" s="41"/>
      <c r="L82" s="45"/>
      <c r="M82" s="96"/>
      <c r="N82" s="200"/>
      <c r="O82" s="97"/>
      <c r="P82" s="201">
        <f>P83</f>
        <v>0</v>
      </c>
      <c r="Q82" s="97"/>
      <c r="R82" s="201">
        <f>R83</f>
        <v>11.0373</v>
      </c>
      <c r="S82" s="97"/>
      <c r="T82" s="202">
        <f>T83</f>
        <v>0</v>
      </c>
      <c r="U82" s="39"/>
      <c r="V82" s="39"/>
      <c r="W82" s="39"/>
      <c r="X82" s="39"/>
      <c r="Y82" s="39"/>
      <c r="Z82" s="39"/>
      <c r="AA82" s="39"/>
      <c r="AB82" s="39"/>
      <c r="AC82" s="39"/>
      <c r="AD82" s="39"/>
      <c r="AE82" s="39"/>
      <c r="AT82" s="18" t="s">
        <v>70</v>
      </c>
      <c r="AU82" s="18" t="s">
        <v>116</v>
      </c>
      <c r="BK82" s="203">
        <f>BK83</f>
        <v>0</v>
      </c>
    </row>
    <row r="83" spans="1:63" s="12" customFormat="1" ht="25.9" customHeight="1">
      <c r="A83" s="12"/>
      <c r="B83" s="204"/>
      <c r="C83" s="205"/>
      <c r="D83" s="206" t="s">
        <v>70</v>
      </c>
      <c r="E83" s="207" t="s">
        <v>136</v>
      </c>
      <c r="F83" s="207" t="s">
        <v>137</v>
      </c>
      <c r="G83" s="205"/>
      <c r="H83" s="205"/>
      <c r="I83" s="208"/>
      <c r="J83" s="209">
        <f>BK83</f>
        <v>0</v>
      </c>
      <c r="K83" s="205"/>
      <c r="L83" s="210"/>
      <c r="M83" s="211"/>
      <c r="N83" s="212"/>
      <c r="O83" s="212"/>
      <c r="P83" s="213">
        <f>P84+P315</f>
        <v>0</v>
      </c>
      <c r="Q83" s="212"/>
      <c r="R83" s="213">
        <f>R84+R315</f>
        <v>11.0373</v>
      </c>
      <c r="S83" s="212"/>
      <c r="T83" s="214">
        <f>T84+T315</f>
        <v>0</v>
      </c>
      <c r="U83" s="12"/>
      <c r="V83" s="12"/>
      <c r="W83" s="12"/>
      <c r="X83" s="12"/>
      <c r="Y83" s="12"/>
      <c r="Z83" s="12"/>
      <c r="AA83" s="12"/>
      <c r="AB83" s="12"/>
      <c r="AC83" s="12"/>
      <c r="AD83" s="12"/>
      <c r="AE83" s="12"/>
      <c r="AR83" s="215" t="s">
        <v>79</v>
      </c>
      <c r="AT83" s="216" t="s">
        <v>70</v>
      </c>
      <c r="AU83" s="216" t="s">
        <v>71</v>
      </c>
      <c r="AY83" s="215" t="s">
        <v>138</v>
      </c>
      <c r="BK83" s="217">
        <f>BK84+BK315</f>
        <v>0</v>
      </c>
    </row>
    <row r="84" spans="1:63" s="12" customFormat="1" ht="22.8" customHeight="1">
      <c r="A84" s="12"/>
      <c r="B84" s="204"/>
      <c r="C84" s="205"/>
      <c r="D84" s="206" t="s">
        <v>70</v>
      </c>
      <c r="E84" s="218" t="s">
        <v>79</v>
      </c>
      <c r="F84" s="218" t="s">
        <v>139</v>
      </c>
      <c r="G84" s="205"/>
      <c r="H84" s="205"/>
      <c r="I84" s="208"/>
      <c r="J84" s="219">
        <f>BK84</f>
        <v>0</v>
      </c>
      <c r="K84" s="205"/>
      <c r="L84" s="210"/>
      <c r="M84" s="211"/>
      <c r="N84" s="212"/>
      <c r="O84" s="212"/>
      <c r="P84" s="213">
        <f>SUM(P85:P314)</f>
        <v>0</v>
      </c>
      <c r="Q84" s="212"/>
      <c r="R84" s="213">
        <f>SUM(R85:R314)</f>
        <v>11.0373</v>
      </c>
      <c r="S84" s="212"/>
      <c r="T84" s="214">
        <f>SUM(T85:T314)</f>
        <v>0</v>
      </c>
      <c r="U84" s="12"/>
      <c r="V84" s="12"/>
      <c r="W84" s="12"/>
      <c r="X84" s="12"/>
      <c r="Y84" s="12"/>
      <c r="Z84" s="12"/>
      <c r="AA84" s="12"/>
      <c r="AB84" s="12"/>
      <c r="AC84" s="12"/>
      <c r="AD84" s="12"/>
      <c r="AE84" s="12"/>
      <c r="AR84" s="215" t="s">
        <v>79</v>
      </c>
      <c r="AT84" s="216" t="s">
        <v>70</v>
      </c>
      <c r="AU84" s="216" t="s">
        <v>79</v>
      </c>
      <c r="AY84" s="215" t="s">
        <v>138</v>
      </c>
      <c r="BK84" s="217">
        <f>SUM(BK85:BK314)</f>
        <v>0</v>
      </c>
    </row>
    <row r="85" spans="1:65" s="2" customFormat="1" ht="16.5" customHeight="1">
      <c r="A85" s="39"/>
      <c r="B85" s="40"/>
      <c r="C85" s="269" t="s">
        <v>79</v>
      </c>
      <c r="D85" s="269" t="s">
        <v>209</v>
      </c>
      <c r="E85" s="270" t="s">
        <v>637</v>
      </c>
      <c r="F85" s="271" t="s">
        <v>638</v>
      </c>
      <c r="G85" s="272" t="s">
        <v>197</v>
      </c>
      <c r="H85" s="273">
        <v>7</v>
      </c>
      <c r="I85" s="274"/>
      <c r="J85" s="275">
        <f>ROUND(I85*H85,2)</f>
        <v>0</v>
      </c>
      <c r="K85" s="271" t="s">
        <v>19</v>
      </c>
      <c r="L85" s="276"/>
      <c r="M85" s="277" t="s">
        <v>19</v>
      </c>
      <c r="N85" s="278" t="s">
        <v>42</v>
      </c>
      <c r="O85" s="85"/>
      <c r="P85" s="229">
        <f>O85*H85</f>
        <v>0</v>
      </c>
      <c r="Q85" s="229">
        <v>0.004</v>
      </c>
      <c r="R85" s="229">
        <f>Q85*H85</f>
        <v>0.028</v>
      </c>
      <c r="S85" s="229">
        <v>0</v>
      </c>
      <c r="T85" s="230">
        <f>S85*H85</f>
        <v>0</v>
      </c>
      <c r="U85" s="39"/>
      <c r="V85" s="39"/>
      <c r="W85" s="39"/>
      <c r="X85" s="39"/>
      <c r="Y85" s="39"/>
      <c r="Z85" s="39"/>
      <c r="AA85" s="39"/>
      <c r="AB85" s="39"/>
      <c r="AC85" s="39"/>
      <c r="AD85" s="39"/>
      <c r="AE85" s="39"/>
      <c r="AR85" s="231" t="s">
        <v>194</v>
      </c>
      <c r="AT85" s="231" t="s">
        <v>209</v>
      </c>
      <c r="AU85" s="231" t="s">
        <v>81</v>
      </c>
      <c r="AY85" s="18" t="s">
        <v>138</v>
      </c>
      <c r="BE85" s="232">
        <f>IF(N85="základní",J85,0)</f>
        <v>0</v>
      </c>
      <c r="BF85" s="232">
        <f>IF(N85="snížená",J85,0)</f>
        <v>0</v>
      </c>
      <c r="BG85" s="232">
        <f>IF(N85="zákl. přenesená",J85,0)</f>
        <v>0</v>
      </c>
      <c r="BH85" s="232">
        <f>IF(N85="sníž. přenesená",J85,0)</f>
        <v>0</v>
      </c>
      <c r="BI85" s="232">
        <f>IF(N85="nulová",J85,0)</f>
        <v>0</v>
      </c>
      <c r="BJ85" s="18" t="s">
        <v>79</v>
      </c>
      <c r="BK85" s="232">
        <f>ROUND(I85*H85,2)</f>
        <v>0</v>
      </c>
      <c r="BL85" s="18" t="s">
        <v>145</v>
      </c>
      <c r="BM85" s="231" t="s">
        <v>639</v>
      </c>
    </row>
    <row r="86" spans="1:47" s="2" customFormat="1" ht="12">
      <c r="A86" s="39"/>
      <c r="B86" s="40"/>
      <c r="C86" s="41"/>
      <c r="D86" s="233" t="s">
        <v>149</v>
      </c>
      <c r="E86" s="41"/>
      <c r="F86" s="234" t="s">
        <v>640</v>
      </c>
      <c r="G86" s="41"/>
      <c r="H86" s="41"/>
      <c r="I86" s="138"/>
      <c r="J86" s="41"/>
      <c r="K86" s="41"/>
      <c r="L86" s="45"/>
      <c r="M86" s="235"/>
      <c r="N86" s="236"/>
      <c r="O86" s="85"/>
      <c r="P86" s="85"/>
      <c r="Q86" s="85"/>
      <c r="R86" s="85"/>
      <c r="S86" s="85"/>
      <c r="T86" s="86"/>
      <c r="U86" s="39"/>
      <c r="V86" s="39"/>
      <c r="W86" s="39"/>
      <c r="X86" s="39"/>
      <c r="Y86" s="39"/>
      <c r="Z86" s="39"/>
      <c r="AA86" s="39"/>
      <c r="AB86" s="39"/>
      <c r="AC86" s="39"/>
      <c r="AD86" s="39"/>
      <c r="AE86" s="39"/>
      <c r="AT86" s="18" t="s">
        <v>149</v>
      </c>
      <c r="AU86" s="18" t="s">
        <v>81</v>
      </c>
    </row>
    <row r="87" spans="1:51" s="13" customFormat="1" ht="12">
      <c r="A87" s="13"/>
      <c r="B87" s="237"/>
      <c r="C87" s="238"/>
      <c r="D87" s="233" t="s">
        <v>151</v>
      </c>
      <c r="E87" s="239" t="s">
        <v>19</v>
      </c>
      <c r="F87" s="240" t="s">
        <v>641</v>
      </c>
      <c r="G87" s="238"/>
      <c r="H87" s="241">
        <v>7</v>
      </c>
      <c r="I87" s="242"/>
      <c r="J87" s="238"/>
      <c r="K87" s="238"/>
      <c r="L87" s="243"/>
      <c r="M87" s="244"/>
      <c r="N87" s="245"/>
      <c r="O87" s="245"/>
      <c r="P87" s="245"/>
      <c r="Q87" s="245"/>
      <c r="R87" s="245"/>
      <c r="S87" s="245"/>
      <c r="T87" s="246"/>
      <c r="U87" s="13"/>
      <c r="V87" s="13"/>
      <c r="W87" s="13"/>
      <c r="X87" s="13"/>
      <c r="Y87" s="13"/>
      <c r="Z87" s="13"/>
      <c r="AA87" s="13"/>
      <c r="AB87" s="13"/>
      <c r="AC87" s="13"/>
      <c r="AD87" s="13"/>
      <c r="AE87" s="13"/>
      <c r="AT87" s="247" t="s">
        <v>151</v>
      </c>
      <c r="AU87" s="247" t="s">
        <v>81</v>
      </c>
      <c r="AV87" s="13" t="s">
        <v>81</v>
      </c>
      <c r="AW87" s="13" t="s">
        <v>32</v>
      </c>
      <c r="AX87" s="13" t="s">
        <v>71</v>
      </c>
      <c r="AY87" s="247" t="s">
        <v>138</v>
      </c>
    </row>
    <row r="88" spans="1:51" s="14" customFormat="1" ht="12">
      <c r="A88" s="14"/>
      <c r="B88" s="248"/>
      <c r="C88" s="249"/>
      <c r="D88" s="233" t="s">
        <v>151</v>
      </c>
      <c r="E88" s="250" t="s">
        <v>19</v>
      </c>
      <c r="F88" s="251" t="s">
        <v>153</v>
      </c>
      <c r="G88" s="249"/>
      <c r="H88" s="252">
        <v>7</v>
      </c>
      <c r="I88" s="253"/>
      <c r="J88" s="249"/>
      <c r="K88" s="249"/>
      <c r="L88" s="254"/>
      <c r="M88" s="255"/>
      <c r="N88" s="256"/>
      <c r="O88" s="256"/>
      <c r="P88" s="256"/>
      <c r="Q88" s="256"/>
      <c r="R88" s="256"/>
      <c r="S88" s="256"/>
      <c r="T88" s="257"/>
      <c r="U88" s="14"/>
      <c r="V88" s="14"/>
      <c r="W88" s="14"/>
      <c r="X88" s="14"/>
      <c r="Y88" s="14"/>
      <c r="Z88" s="14"/>
      <c r="AA88" s="14"/>
      <c r="AB88" s="14"/>
      <c r="AC88" s="14"/>
      <c r="AD88" s="14"/>
      <c r="AE88" s="14"/>
      <c r="AT88" s="258" t="s">
        <v>151</v>
      </c>
      <c r="AU88" s="258" t="s">
        <v>81</v>
      </c>
      <c r="AV88" s="14" t="s">
        <v>145</v>
      </c>
      <c r="AW88" s="14" t="s">
        <v>32</v>
      </c>
      <c r="AX88" s="14" t="s">
        <v>79</v>
      </c>
      <c r="AY88" s="258" t="s">
        <v>138</v>
      </c>
    </row>
    <row r="89" spans="1:65" s="2" customFormat="1" ht="16.5" customHeight="1">
      <c r="A89" s="39"/>
      <c r="B89" s="40"/>
      <c r="C89" s="269" t="s">
        <v>81</v>
      </c>
      <c r="D89" s="269" t="s">
        <v>209</v>
      </c>
      <c r="E89" s="270" t="s">
        <v>642</v>
      </c>
      <c r="F89" s="271" t="s">
        <v>643</v>
      </c>
      <c r="G89" s="272" t="s">
        <v>197</v>
      </c>
      <c r="H89" s="273">
        <v>6</v>
      </c>
      <c r="I89" s="274"/>
      <c r="J89" s="275">
        <f>ROUND(I89*H89,2)</f>
        <v>0</v>
      </c>
      <c r="K89" s="271" t="s">
        <v>19</v>
      </c>
      <c r="L89" s="276"/>
      <c r="M89" s="277" t="s">
        <v>19</v>
      </c>
      <c r="N89" s="278" t="s">
        <v>42</v>
      </c>
      <c r="O89" s="85"/>
      <c r="P89" s="229">
        <f>O89*H89</f>
        <v>0</v>
      </c>
      <c r="Q89" s="229">
        <v>0.004</v>
      </c>
      <c r="R89" s="229">
        <f>Q89*H89</f>
        <v>0.024</v>
      </c>
      <c r="S89" s="229">
        <v>0</v>
      </c>
      <c r="T89" s="230">
        <f>S89*H89</f>
        <v>0</v>
      </c>
      <c r="U89" s="39"/>
      <c r="V89" s="39"/>
      <c r="W89" s="39"/>
      <c r="X89" s="39"/>
      <c r="Y89" s="39"/>
      <c r="Z89" s="39"/>
      <c r="AA89" s="39"/>
      <c r="AB89" s="39"/>
      <c r="AC89" s="39"/>
      <c r="AD89" s="39"/>
      <c r="AE89" s="39"/>
      <c r="AR89" s="231" t="s">
        <v>194</v>
      </c>
      <c r="AT89" s="231" t="s">
        <v>209</v>
      </c>
      <c r="AU89" s="231" t="s">
        <v>81</v>
      </c>
      <c r="AY89" s="18" t="s">
        <v>138</v>
      </c>
      <c r="BE89" s="232">
        <f>IF(N89="základní",J89,0)</f>
        <v>0</v>
      </c>
      <c r="BF89" s="232">
        <f>IF(N89="snížená",J89,0)</f>
        <v>0</v>
      </c>
      <c r="BG89" s="232">
        <f>IF(N89="zákl. přenesená",J89,0)</f>
        <v>0</v>
      </c>
      <c r="BH89" s="232">
        <f>IF(N89="sníž. přenesená",J89,0)</f>
        <v>0</v>
      </c>
      <c r="BI89" s="232">
        <f>IF(N89="nulová",J89,0)</f>
        <v>0</v>
      </c>
      <c r="BJ89" s="18" t="s">
        <v>79</v>
      </c>
      <c r="BK89" s="232">
        <f>ROUND(I89*H89,2)</f>
        <v>0</v>
      </c>
      <c r="BL89" s="18" t="s">
        <v>145</v>
      </c>
      <c r="BM89" s="231" t="s">
        <v>644</v>
      </c>
    </row>
    <row r="90" spans="1:47" s="2" customFormat="1" ht="12">
      <c r="A90" s="39"/>
      <c r="B90" s="40"/>
      <c r="C90" s="41"/>
      <c r="D90" s="233" t="s">
        <v>149</v>
      </c>
      <c r="E90" s="41"/>
      <c r="F90" s="234" t="s">
        <v>645</v>
      </c>
      <c r="G90" s="41"/>
      <c r="H90" s="41"/>
      <c r="I90" s="138"/>
      <c r="J90" s="41"/>
      <c r="K90" s="41"/>
      <c r="L90" s="45"/>
      <c r="M90" s="235"/>
      <c r="N90" s="236"/>
      <c r="O90" s="85"/>
      <c r="P90" s="85"/>
      <c r="Q90" s="85"/>
      <c r="R90" s="85"/>
      <c r="S90" s="85"/>
      <c r="T90" s="86"/>
      <c r="U90" s="39"/>
      <c r="V90" s="39"/>
      <c r="W90" s="39"/>
      <c r="X90" s="39"/>
      <c r="Y90" s="39"/>
      <c r="Z90" s="39"/>
      <c r="AA90" s="39"/>
      <c r="AB90" s="39"/>
      <c r="AC90" s="39"/>
      <c r="AD90" s="39"/>
      <c r="AE90" s="39"/>
      <c r="AT90" s="18" t="s">
        <v>149</v>
      </c>
      <c r="AU90" s="18" t="s">
        <v>81</v>
      </c>
    </row>
    <row r="91" spans="1:51" s="13" customFormat="1" ht="12">
      <c r="A91" s="13"/>
      <c r="B91" s="237"/>
      <c r="C91" s="238"/>
      <c r="D91" s="233" t="s">
        <v>151</v>
      </c>
      <c r="E91" s="239" t="s">
        <v>19</v>
      </c>
      <c r="F91" s="240" t="s">
        <v>646</v>
      </c>
      <c r="G91" s="238"/>
      <c r="H91" s="241">
        <v>6</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151</v>
      </c>
      <c r="AU91" s="247" t="s">
        <v>81</v>
      </c>
      <c r="AV91" s="13" t="s">
        <v>81</v>
      </c>
      <c r="AW91" s="13" t="s">
        <v>32</v>
      </c>
      <c r="AX91" s="13" t="s">
        <v>71</v>
      </c>
      <c r="AY91" s="247" t="s">
        <v>138</v>
      </c>
    </row>
    <row r="92" spans="1:51" s="14" customFormat="1" ht="12">
      <c r="A92" s="14"/>
      <c r="B92" s="248"/>
      <c r="C92" s="249"/>
      <c r="D92" s="233" t="s">
        <v>151</v>
      </c>
      <c r="E92" s="250" t="s">
        <v>19</v>
      </c>
      <c r="F92" s="251" t="s">
        <v>153</v>
      </c>
      <c r="G92" s="249"/>
      <c r="H92" s="252">
        <v>6</v>
      </c>
      <c r="I92" s="253"/>
      <c r="J92" s="249"/>
      <c r="K92" s="249"/>
      <c r="L92" s="254"/>
      <c r="M92" s="255"/>
      <c r="N92" s="256"/>
      <c r="O92" s="256"/>
      <c r="P92" s="256"/>
      <c r="Q92" s="256"/>
      <c r="R92" s="256"/>
      <c r="S92" s="256"/>
      <c r="T92" s="257"/>
      <c r="U92" s="14"/>
      <c r="V92" s="14"/>
      <c r="W92" s="14"/>
      <c r="X92" s="14"/>
      <c r="Y92" s="14"/>
      <c r="Z92" s="14"/>
      <c r="AA92" s="14"/>
      <c r="AB92" s="14"/>
      <c r="AC92" s="14"/>
      <c r="AD92" s="14"/>
      <c r="AE92" s="14"/>
      <c r="AT92" s="258" t="s">
        <v>151</v>
      </c>
      <c r="AU92" s="258" t="s">
        <v>81</v>
      </c>
      <c r="AV92" s="14" t="s">
        <v>145</v>
      </c>
      <c r="AW92" s="14" t="s">
        <v>32</v>
      </c>
      <c r="AX92" s="14" t="s">
        <v>79</v>
      </c>
      <c r="AY92" s="258" t="s">
        <v>138</v>
      </c>
    </row>
    <row r="93" spans="1:65" s="2" customFormat="1" ht="16.5" customHeight="1">
      <c r="A93" s="39"/>
      <c r="B93" s="40"/>
      <c r="C93" s="269" t="s">
        <v>160</v>
      </c>
      <c r="D93" s="269" t="s">
        <v>209</v>
      </c>
      <c r="E93" s="270" t="s">
        <v>647</v>
      </c>
      <c r="F93" s="271" t="s">
        <v>648</v>
      </c>
      <c r="G93" s="272" t="s">
        <v>197</v>
      </c>
      <c r="H93" s="273">
        <v>6</v>
      </c>
      <c r="I93" s="274"/>
      <c r="J93" s="275">
        <f>ROUND(I93*H93,2)</f>
        <v>0</v>
      </c>
      <c r="K93" s="271" t="s">
        <v>19</v>
      </c>
      <c r="L93" s="276"/>
      <c r="M93" s="277" t="s">
        <v>19</v>
      </c>
      <c r="N93" s="278" t="s">
        <v>42</v>
      </c>
      <c r="O93" s="85"/>
      <c r="P93" s="229">
        <f>O93*H93</f>
        <v>0</v>
      </c>
      <c r="Q93" s="229">
        <v>0.04</v>
      </c>
      <c r="R93" s="229">
        <f>Q93*H93</f>
        <v>0.24</v>
      </c>
      <c r="S93" s="229">
        <v>0</v>
      </c>
      <c r="T93" s="230">
        <f>S93*H93</f>
        <v>0</v>
      </c>
      <c r="U93" s="39"/>
      <c r="V93" s="39"/>
      <c r="W93" s="39"/>
      <c r="X93" s="39"/>
      <c r="Y93" s="39"/>
      <c r="Z93" s="39"/>
      <c r="AA93" s="39"/>
      <c r="AB93" s="39"/>
      <c r="AC93" s="39"/>
      <c r="AD93" s="39"/>
      <c r="AE93" s="39"/>
      <c r="AR93" s="231" t="s">
        <v>194</v>
      </c>
      <c r="AT93" s="231" t="s">
        <v>209</v>
      </c>
      <c r="AU93" s="231" t="s">
        <v>81</v>
      </c>
      <c r="AY93" s="18" t="s">
        <v>138</v>
      </c>
      <c r="BE93" s="232">
        <f>IF(N93="základní",J93,0)</f>
        <v>0</v>
      </c>
      <c r="BF93" s="232">
        <f>IF(N93="snížená",J93,0)</f>
        <v>0</v>
      </c>
      <c r="BG93" s="232">
        <f>IF(N93="zákl. přenesená",J93,0)</f>
        <v>0</v>
      </c>
      <c r="BH93" s="232">
        <f>IF(N93="sníž. přenesená",J93,0)</f>
        <v>0</v>
      </c>
      <c r="BI93" s="232">
        <f>IF(N93="nulová",J93,0)</f>
        <v>0</v>
      </c>
      <c r="BJ93" s="18" t="s">
        <v>79</v>
      </c>
      <c r="BK93" s="232">
        <f>ROUND(I93*H93,2)</f>
        <v>0</v>
      </c>
      <c r="BL93" s="18" t="s">
        <v>145</v>
      </c>
      <c r="BM93" s="231" t="s">
        <v>649</v>
      </c>
    </row>
    <row r="94" spans="1:47" s="2" customFormat="1" ht="12">
      <c r="A94" s="39"/>
      <c r="B94" s="40"/>
      <c r="C94" s="41"/>
      <c r="D94" s="233" t="s">
        <v>149</v>
      </c>
      <c r="E94" s="41"/>
      <c r="F94" s="234" t="s">
        <v>650</v>
      </c>
      <c r="G94" s="41"/>
      <c r="H94" s="41"/>
      <c r="I94" s="138"/>
      <c r="J94" s="41"/>
      <c r="K94" s="41"/>
      <c r="L94" s="45"/>
      <c r="M94" s="235"/>
      <c r="N94" s="236"/>
      <c r="O94" s="85"/>
      <c r="P94" s="85"/>
      <c r="Q94" s="85"/>
      <c r="R94" s="85"/>
      <c r="S94" s="85"/>
      <c r="T94" s="86"/>
      <c r="U94" s="39"/>
      <c r="V94" s="39"/>
      <c r="W94" s="39"/>
      <c r="X94" s="39"/>
      <c r="Y94" s="39"/>
      <c r="Z94" s="39"/>
      <c r="AA94" s="39"/>
      <c r="AB94" s="39"/>
      <c r="AC94" s="39"/>
      <c r="AD94" s="39"/>
      <c r="AE94" s="39"/>
      <c r="AT94" s="18" t="s">
        <v>149</v>
      </c>
      <c r="AU94" s="18" t="s">
        <v>81</v>
      </c>
    </row>
    <row r="95" spans="1:51" s="13" customFormat="1" ht="12">
      <c r="A95" s="13"/>
      <c r="B95" s="237"/>
      <c r="C95" s="238"/>
      <c r="D95" s="233" t="s">
        <v>151</v>
      </c>
      <c r="E95" s="239" t="s">
        <v>19</v>
      </c>
      <c r="F95" s="240" t="s">
        <v>646</v>
      </c>
      <c r="G95" s="238"/>
      <c r="H95" s="241">
        <v>6</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151</v>
      </c>
      <c r="AU95" s="247" t="s">
        <v>81</v>
      </c>
      <c r="AV95" s="13" t="s">
        <v>81</v>
      </c>
      <c r="AW95" s="13" t="s">
        <v>32</v>
      </c>
      <c r="AX95" s="13" t="s">
        <v>71</v>
      </c>
      <c r="AY95" s="247" t="s">
        <v>138</v>
      </c>
    </row>
    <row r="96" spans="1:51" s="14" customFormat="1" ht="12">
      <c r="A96" s="14"/>
      <c r="B96" s="248"/>
      <c r="C96" s="249"/>
      <c r="D96" s="233" t="s">
        <v>151</v>
      </c>
      <c r="E96" s="250" t="s">
        <v>19</v>
      </c>
      <c r="F96" s="251" t="s">
        <v>153</v>
      </c>
      <c r="G96" s="249"/>
      <c r="H96" s="252">
        <v>6</v>
      </c>
      <c r="I96" s="253"/>
      <c r="J96" s="249"/>
      <c r="K96" s="249"/>
      <c r="L96" s="254"/>
      <c r="M96" s="255"/>
      <c r="N96" s="256"/>
      <c r="O96" s="256"/>
      <c r="P96" s="256"/>
      <c r="Q96" s="256"/>
      <c r="R96" s="256"/>
      <c r="S96" s="256"/>
      <c r="T96" s="257"/>
      <c r="U96" s="14"/>
      <c r="V96" s="14"/>
      <c r="W96" s="14"/>
      <c r="X96" s="14"/>
      <c r="Y96" s="14"/>
      <c r="Z96" s="14"/>
      <c r="AA96" s="14"/>
      <c r="AB96" s="14"/>
      <c r="AC96" s="14"/>
      <c r="AD96" s="14"/>
      <c r="AE96" s="14"/>
      <c r="AT96" s="258" t="s">
        <v>151</v>
      </c>
      <c r="AU96" s="258" t="s">
        <v>81</v>
      </c>
      <c r="AV96" s="14" t="s">
        <v>145</v>
      </c>
      <c r="AW96" s="14" t="s">
        <v>32</v>
      </c>
      <c r="AX96" s="14" t="s">
        <v>79</v>
      </c>
      <c r="AY96" s="258" t="s">
        <v>138</v>
      </c>
    </row>
    <row r="97" spans="1:65" s="2" customFormat="1" ht="16.5" customHeight="1">
      <c r="A97" s="39"/>
      <c r="B97" s="40"/>
      <c r="C97" s="269" t="s">
        <v>145</v>
      </c>
      <c r="D97" s="269" t="s">
        <v>209</v>
      </c>
      <c r="E97" s="270" t="s">
        <v>651</v>
      </c>
      <c r="F97" s="271" t="s">
        <v>652</v>
      </c>
      <c r="G97" s="272" t="s">
        <v>197</v>
      </c>
      <c r="H97" s="273">
        <v>5</v>
      </c>
      <c r="I97" s="274"/>
      <c r="J97" s="275">
        <f>ROUND(I97*H97,2)</f>
        <v>0</v>
      </c>
      <c r="K97" s="271" t="s">
        <v>19</v>
      </c>
      <c r="L97" s="276"/>
      <c r="M97" s="277" t="s">
        <v>19</v>
      </c>
      <c r="N97" s="278" t="s">
        <v>42</v>
      </c>
      <c r="O97" s="85"/>
      <c r="P97" s="229">
        <f>O97*H97</f>
        <v>0</v>
      </c>
      <c r="Q97" s="229">
        <v>0.04</v>
      </c>
      <c r="R97" s="229">
        <f>Q97*H97</f>
        <v>0.2</v>
      </c>
      <c r="S97" s="229">
        <v>0</v>
      </c>
      <c r="T97" s="230">
        <f>S97*H97</f>
        <v>0</v>
      </c>
      <c r="U97" s="39"/>
      <c r="V97" s="39"/>
      <c r="W97" s="39"/>
      <c r="X97" s="39"/>
      <c r="Y97" s="39"/>
      <c r="Z97" s="39"/>
      <c r="AA97" s="39"/>
      <c r="AB97" s="39"/>
      <c r="AC97" s="39"/>
      <c r="AD97" s="39"/>
      <c r="AE97" s="39"/>
      <c r="AR97" s="231" t="s">
        <v>194</v>
      </c>
      <c r="AT97" s="231" t="s">
        <v>209</v>
      </c>
      <c r="AU97" s="231" t="s">
        <v>81</v>
      </c>
      <c r="AY97" s="18" t="s">
        <v>138</v>
      </c>
      <c r="BE97" s="232">
        <f>IF(N97="základní",J97,0)</f>
        <v>0</v>
      </c>
      <c r="BF97" s="232">
        <f>IF(N97="snížená",J97,0)</f>
        <v>0</v>
      </c>
      <c r="BG97" s="232">
        <f>IF(N97="zákl. přenesená",J97,0)</f>
        <v>0</v>
      </c>
      <c r="BH97" s="232">
        <f>IF(N97="sníž. přenesená",J97,0)</f>
        <v>0</v>
      </c>
      <c r="BI97" s="232">
        <f>IF(N97="nulová",J97,0)</f>
        <v>0</v>
      </c>
      <c r="BJ97" s="18" t="s">
        <v>79</v>
      </c>
      <c r="BK97" s="232">
        <f>ROUND(I97*H97,2)</f>
        <v>0</v>
      </c>
      <c r="BL97" s="18" t="s">
        <v>145</v>
      </c>
      <c r="BM97" s="231" t="s">
        <v>653</v>
      </c>
    </row>
    <row r="98" spans="1:47" s="2" customFormat="1" ht="12">
      <c r="A98" s="39"/>
      <c r="B98" s="40"/>
      <c r="C98" s="41"/>
      <c r="D98" s="233" t="s">
        <v>149</v>
      </c>
      <c r="E98" s="41"/>
      <c r="F98" s="234" t="s">
        <v>650</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149</v>
      </c>
      <c r="AU98" s="18" t="s">
        <v>81</v>
      </c>
    </row>
    <row r="99" spans="1:51" s="13" customFormat="1" ht="12">
      <c r="A99" s="13"/>
      <c r="B99" s="237"/>
      <c r="C99" s="238"/>
      <c r="D99" s="233" t="s">
        <v>151</v>
      </c>
      <c r="E99" s="239" t="s">
        <v>19</v>
      </c>
      <c r="F99" s="240" t="s">
        <v>654</v>
      </c>
      <c r="G99" s="238"/>
      <c r="H99" s="241">
        <v>5</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151</v>
      </c>
      <c r="AU99" s="247" t="s">
        <v>81</v>
      </c>
      <c r="AV99" s="13" t="s">
        <v>81</v>
      </c>
      <c r="AW99" s="13" t="s">
        <v>32</v>
      </c>
      <c r="AX99" s="13" t="s">
        <v>71</v>
      </c>
      <c r="AY99" s="247" t="s">
        <v>138</v>
      </c>
    </row>
    <row r="100" spans="1:51" s="14" customFormat="1" ht="12">
      <c r="A100" s="14"/>
      <c r="B100" s="248"/>
      <c r="C100" s="249"/>
      <c r="D100" s="233" t="s">
        <v>151</v>
      </c>
      <c r="E100" s="250" t="s">
        <v>19</v>
      </c>
      <c r="F100" s="251" t="s">
        <v>153</v>
      </c>
      <c r="G100" s="249"/>
      <c r="H100" s="252">
        <v>5</v>
      </c>
      <c r="I100" s="253"/>
      <c r="J100" s="249"/>
      <c r="K100" s="249"/>
      <c r="L100" s="254"/>
      <c r="M100" s="255"/>
      <c r="N100" s="256"/>
      <c r="O100" s="256"/>
      <c r="P100" s="256"/>
      <c r="Q100" s="256"/>
      <c r="R100" s="256"/>
      <c r="S100" s="256"/>
      <c r="T100" s="257"/>
      <c r="U100" s="14"/>
      <c r="V100" s="14"/>
      <c r="W100" s="14"/>
      <c r="X100" s="14"/>
      <c r="Y100" s="14"/>
      <c r="Z100" s="14"/>
      <c r="AA100" s="14"/>
      <c r="AB100" s="14"/>
      <c r="AC100" s="14"/>
      <c r="AD100" s="14"/>
      <c r="AE100" s="14"/>
      <c r="AT100" s="258" t="s">
        <v>151</v>
      </c>
      <c r="AU100" s="258" t="s">
        <v>81</v>
      </c>
      <c r="AV100" s="14" t="s">
        <v>145</v>
      </c>
      <c r="AW100" s="14" t="s">
        <v>32</v>
      </c>
      <c r="AX100" s="14" t="s">
        <v>79</v>
      </c>
      <c r="AY100" s="258" t="s">
        <v>138</v>
      </c>
    </row>
    <row r="101" spans="1:65" s="2" customFormat="1" ht="16.5" customHeight="1">
      <c r="A101" s="39"/>
      <c r="B101" s="40"/>
      <c r="C101" s="269" t="s">
        <v>172</v>
      </c>
      <c r="D101" s="269" t="s">
        <v>209</v>
      </c>
      <c r="E101" s="270" t="s">
        <v>655</v>
      </c>
      <c r="F101" s="271" t="s">
        <v>656</v>
      </c>
      <c r="G101" s="272" t="s">
        <v>197</v>
      </c>
      <c r="H101" s="273">
        <v>6</v>
      </c>
      <c r="I101" s="274"/>
      <c r="J101" s="275">
        <f>ROUND(I101*H101,2)</f>
        <v>0</v>
      </c>
      <c r="K101" s="271" t="s">
        <v>19</v>
      </c>
      <c r="L101" s="276"/>
      <c r="M101" s="277" t="s">
        <v>19</v>
      </c>
      <c r="N101" s="278" t="s">
        <v>42</v>
      </c>
      <c r="O101" s="85"/>
      <c r="P101" s="229">
        <f>O101*H101</f>
        <v>0</v>
      </c>
      <c r="Q101" s="229">
        <v>0.04</v>
      </c>
      <c r="R101" s="229">
        <f>Q101*H101</f>
        <v>0.24</v>
      </c>
      <c r="S101" s="229">
        <v>0</v>
      </c>
      <c r="T101" s="230">
        <f>S101*H101</f>
        <v>0</v>
      </c>
      <c r="U101" s="39"/>
      <c r="V101" s="39"/>
      <c r="W101" s="39"/>
      <c r="X101" s="39"/>
      <c r="Y101" s="39"/>
      <c r="Z101" s="39"/>
      <c r="AA101" s="39"/>
      <c r="AB101" s="39"/>
      <c r="AC101" s="39"/>
      <c r="AD101" s="39"/>
      <c r="AE101" s="39"/>
      <c r="AR101" s="231" t="s">
        <v>194</v>
      </c>
      <c r="AT101" s="231" t="s">
        <v>209</v>
      </c>
      <c r="AU101" s="231" t="s">
        <v>81</v>
      </c>
      <c r="AY101" s="18" t="s">
        <v>138</v>
      </c>
      <c r="BE101" s="232">
        <f>IF(N101="základní",J101,0)</f>
        <v>0</v>
      </c>
      <c r="BF101" s="232">
        <f>IF(N101="snížená",J101,0)</f>
        <v>0</v>
      </c>
      <c r="BG101" s="232">
        <f>IF(N101="zákl. přenesená",J101,0)</f>
        <v>0</v>
      </c>
      <c r="BH101" s="232">
        <f>IF(N101="sníž. přenesená",J101,0)</f>
        <v>0</v>
      </c>
      <c r="BI101" s="232">
        <f>IF(N101="nulová",J101,0)</f>
        <v>0</v>
      </c>
      <c r="BJ101" s="18" t="s">
        <v>79</v>
      </c>
      <c r="BK101" s="232">
        <f>ROUND(I101*H101,2)</f>
        <v>0</v>
      </c>
      <c r="BL101" s="18" t="s">
        <v>145</v>
      </c>
      <c r="BM101" s="231" t="s">
        <v>657</v>
      </c>
    </row>
    <row r="102" spans="1:47" s="2" customFormat="1" ht="12">
      <c r="A102" s="39"/>
      <c r="B102" s="40"/>
      <c r="C102" s="41"/>
      <c r="D102" s="233" t="s">
        <v>149</v>
      </c>
      <c r="E102" s="41"/>
      <c r="F102" s="234" t="s">
        <v>640</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81</v>
      </c>
    </row>
    <row r="103" spans="1:51" s="13" customFormat="1" ht="12">
      <c r="A103" s="13"/>
      <c r="B103" s="237"/>
      <c r="C103" s="238"/>
      <c r="D103" s="233" t="s">
        <v>151</v>
      </c>
      <c r="E103" s="239" t="s">
        <v>19</v>
      </c>
      <c r="F103" s="240" t="s">
        <v>658</v>
      </c>
      <c r="G103" s="238"/>
      <c r="H103" s="241">
        <v>6</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151</v>
      </c>
      <c r="AU103" s="247" t="s">
        <v>81</v>
      </c>
      <c r="AV103" s="13" t="s">
        <v>81</v>
      </c>
      <c r="AW103" s="13" t="s">
        <v>32</v>
      </c>
      <c r="AX103" s="13" t="s">
        <v>71</v>
      </c>
      <c r="AY103" s="247" t="s">
        <v>138</v>
      </c>
    </row>
    <row r="104" spans="1:51" s="14" customFormat="1" ht="12">
      <c r="A104" s="14"/>
      <c r="B104" s="248"/>
      <c r="C104" s="249"/>
      <c r="D104" s="233" t="s">
        <v>151</v>
      </c>
      <c r="E104" s="250" t="s">
        <v>19</v>
      </c>
      <c r="F104" s="251" t="s">
        <v>153</v>
      </c>
      <c r="G104" s="249"/>
      <c r="H104" s="252">
        <v>6</v>
      </c>
      <c r="I104" s="253"/>
      <c r="J104" s="249"/>
      <c r="K104" s="249"/>
      <c r="L104" s="254"/>
      <c r="M104" s="255"/>
      <c r="N104" s="256"/>
      <c r="O104" s="256"/>
      <c r="P104" s="256"/>
      <c r="Q104" s="256"/>
      <c r="R104" s="256"/>
      <c r="S104" s="256"/>
      <c r="T104" s="257"/>
      <c r="U104" s="14"/>
      <c r="V104" s="14"/>
      <c r="W104" s="14"/>
      <c r="X104" s="14"/>
      <c r="Y104" s="14"/>
      <c r="Z104" s="14"/>
      <c r="AA104" s="14"/>
      <c r="AB104" s="14"/>
      <c r="AC104" s="14"/>
      <c r="AD104" s="14"/>
      <c r="AE104" s="14"/>
      <c r="AT104" s="258" t="s">
        <v>151</v>
      </c>
      <c r="AU104" s="258" t="s">
        <v>81</v>
      </c>
      <c r="AV104" s="14" t="s">
        <v>145</v>
      </c>
      <c r="AW104" s="14" t="s">
        <v>32</v>
      </c>
      <c r="AX104" s="14" t="s">
        <v>79</v>
      </c>
      <c r="AY104" s="258" t="s">
        <v>138</v>
      </c>
    </row>
    <row r="105" spans="1:65" s="2" customFormat="1" ht="16.5" customHeight="1">
      <c r="A105" s="39"/>
      <c r="B105" s="40"/>
      <c r="C105" s="269" t="s">
        <v>180</v>
      </c>
      <c r="D105" s="269" t="s">
        <v>209</v>
      </c>
      <c r="E105" s="270" t="s">
        <v>659</v>
      </c>
      <c r="F105" s="271" t="s">
        <v>660</v>
      </c>
      <c r="G105" s="272" t="s">
        <v>197</v>
      </c>
      <c r="H105" s="273">
        <v>3</v>
      </c>
      <c r="I105" s="274"/>
      <c r="J105" s="275">
        <f>ROUND(I105*H105,2)</f>
        <v>0</v>
      </c>
      <c r="K105" s="271" t="s">
        <v>144</v>
      </c>
      <c r="L105" s="276"/>
      <c r="M105" s="277" t="s">
        <v>19</v>
      </c>
      <c r="N105" s="278" t="s">
        <v>42</v>
      </c>
      <c r="O105" s="85"/>
      <c r="P105" s="229">
        <f>O105*H105</f>
        <v>0</v>
      </c>
      <c r="Q105" s="229">
        <v>0.027</v>
      </c>
      <c r="R105" s="229">
        <f>Q105*H105</f>
        <v>0.081</v>
      </c>
      <c r="S105" s="229">
        <v>0</v>
      </c>
      <c r="T105" s="230">
        <f>S105*H105</f>
        <v>0</v>
      </c>
      <c r="U105" s="39"/>
      <c r="V105" s="39"/>
      <c r="W105" s="39"/>
      <c r="X105" s="39"/>
      <c r="Y105" s="39"/>
      <c r="Z105" s="39"/>
      <c r="AA105" s="39"/>
      <c r="AB105" s="39"/>
      <c r="AC105" s="39"/>
      <c r="AD105" s="39"/>
      <c r="AE105" s="39"/>
      <c r="AR105" s="231" t="s">
        <v>194</v>
      </c>
      <c r="AT105" s="231" t="s">
        <v>209</v>
      </c>
      <c r="AU105" s="231" t="s">
        <v>81</v>
      </c>
      <c r="AY105" s="18" t="s">
        <v>138</v>
      </c>
      <c r="BE105" s="232">
        <f>IF(N105="základní",J105,0)</f>
        <v>0</v>
      </c>
      <c r="BF105" s="232">
        <f>IF(N105="snížená",J105,0)</f>
        <v>0</v>
      </c>
      <c r="BG105" s="232">
        <f>IF(N105="zákl. přenesená",J105,0)</f>
        <v>0</v>
      </c>
      <c r="BH105" s="232">
        <f>IF(N105="sníž. přenesená",J105,0)</f>
        <v>0</v>
      </c>
      <c r="BI105" s="232">
        <f>IF(N105="nulová",J105,0)</f>
        <v>0</v>
      </c>
      <c r="BJ105" s="18" t="s">
        <v>79</v>
      </c>
      <c r="BK105" s="232">
        <f>ROUND(I105*H105,2)</f>
        <v>0</v>
      </c>
      <c r="BL105" s="18" t="s">
        <v>145</v>
      </c>
      <c r="BM105" s="231" t="s">
        <v>661</v>
      </c>
    </row>
    <row r="106" spans="1:47" s="2" customFormat="1" ht="12">
      <c r="A106" s="39"/>
      <c r="B106" s="40"/>
      <c r="C106" s="41"/>
      <c r="D106" s="233" t="s">
        <v>149</v>
      </c>
      <c r="E106" s="41"/>
      <c r="F106" s="234" t="s">
        <v>662</v>
      </c>
      <c r="G106" s="41"/>
      <c r="H106" s="41"/>
      <c r="I106" s="138"/>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149</v>
      </c>
      <c r="AU106" s="18" t="s">
        <v>81</v>
      </c>
    </row>
    <row r="107" spans="1:51" s="13" customFormat="1" ht="12">
      <c r="A107" s="13"/>
      <c r="B107" s="237"/>
      <c r="C107" s="238"/>
      <c r="D107" s="233" t="s">
        <v>151</v>
      </c>
      <c r="E107" s="239" t="s">
        <v>19</v>
      </c>
      <c r="F107" s="240" t="s">
        <v>663</v>
      </c>
      <c r="G107" s="238"/>
      <c r="H107" s="241">
        <v>3</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151</v>
      </c>
      <c r="AU107" s="247" t="s">
        <v>81</v>
      </c>
      <c r="AV107" s="13" t="s">
        <v>81</v>
      </c>
      <c r="AW107" s="13" t="s">
        <v>32</v>
      </c>
      <c r="AX107" s="13" t="s">
        <v>71</v>
      </c>
      <c r="AY107" s="247" t="s">
        <v>138</v>
      </c>
    </row>
    <row r="108" spans="1:51" s="14" customFormat="1" ht="12">
      <c r="A108" s="14"/>
      <c r="B108" s="248"/>
      <c r="C108" s="249"/>
      <c r="D108" s="233" t="s">
        <v>151</v>
      </c>
      <c r="E108" s="250" t="s">
        <v>19</v>
      </c>
      <c r="F108" s="251" t="s">
        <v>153</v>
      </c>
      <c r="G108" s="249"/>
      <c r="H108" s="252">
        <v>3</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151</v>
      </c>
      <c r="AU108" s="258" t="s">
        <v>81</v>
      </c>
      <c r="AV108" s="14" t="s">
        <v>145</v>
      </c>
      <c r="AW108" s="14" t="s">
        <v>32</v>
      </c>
      <c r="AX108" s="14" t="s">
        <v>79</v>
      </c>
      <c r="AY108" s="258" t="s">
        <v>138</v>
      </c>
    </row>
    <row r="109" spans="1:65" s="2" customFormat="1" ht="16.5" customHeight="1">
      <c r="A109" s="39"/>
      <c r="B109" s="40"/>
      <c r="C109" s="269" t="s">
        <v>187</v>
      </c>
      <c r="D109" s="269" t="s">
        <v>209</v>
      </c>
      <c r="E109" s="270" t="s">
        <v>664</v>
      </c>
      <c r="F109" s="271" t="s">
        <v>665</v>
      </c>
      <c r="G109" s="272" t="s">
        <v>197</v>
      </c>
      <c r="H109" s="273">
        <v>4</v>
      </c>
      <c r="I109" s="274"/>
      <c r="J109" s="275">
        <f>ROUND(I109*H109,2)</f>
        <v>0</v>
      </c>
      <c r="K109" s="271" t="s">
        <v>19</v>
      </c>
      <c r="L109" s="276"/>
      <c r="M109" s="277" t="s">
        <v>19</v>
      </c>
      <c r="N109" s="278" t="s">
        <v>42</v>
      </c>
      <c r="O109" s="85"/>
      <c r="P109" s="229">
        <f>O109*H109</f>
        <v>0</v>
      </c>
      <c r="Q109" s="229">
        <v>0.027</v>
      </c>
      <c r="R109" s="229">
        <f>Q109*H109</f>
        <v>0.108</v>
      </c>
      <c r="S109" s="229">
        <v>0</v>
      </c>
      <c r="T109" s="230">
        <f>S109*H109</f>
        <v>0</v>
      </c>
      <c r="U109" s="39"/>
      <c r="V109" s="39"/>
      <c r="W109" s="39"/>
      <c r="X109" s="39"/>
      <c r="Y109" s="39"/>
      <c r="Z109" s="39"/>
      <c r="AA109" s="39"/>
      <c r="AB109" s="39"/>
      <c r="AC109" s="39"/>
      <c r="AD109" s="39"/>
      <c r="AE109" s="39"/>
      <c r="AR109" s="231" t="s">
        <v>194</v>
      </c>
      <c r="AT109" s="231" t="s">
        <v>209</v>
      </c>
      <c r="AU109" s="231" t="s">
        <v>81</v>
      </c>
      <c r="AY109" s="18" t="s">
        <v>138</v>
      </c>
      <c r="BE109" s="232">
        <f>IF(N109="základní",J109,0)</f>
        <v>0</v>
      </c>
      <c r="BF109" s="232">
        <f>IF(N109="snížená",J109,0)</f>
        <v>0</v>
      </c>
      <c r="BG109" s="232">
        <f>IF(N109="zákl. přenesená",J109,0)</f>
        <v>0</v>
      </c>
      <c r="BH109" s="232">
        <f>IF(N109="sníž. přenesená",J109,0)</f>
        <v>0</v>
      </c>
      <c r="BI109" s="232">
        <f>IF(N109="nulová",J109,0)</f>
        <v>0</v>
      </c>
      <c r="BJ109" s="18" t="s">
        <v>79</v>
      </c>
      <c r="BK109" s="232">
        <f>ROUND(I109*H109,2)</f>
        <v>0</v>
      </c>
      <c r="BL109" s="18" t="s">
        <v>145</v>
      </c>
      <c r="BM109" s="231" t="s">
        <v>666</v>
      </c>
    </row>
    <row r="110" spans="1:47" s="2" customFormat="1" ht="12">
      <c r="A110" s="39"/>
      <c r="B110" s="40"/>
      <c r="C110" s="41"/>
      <c r="D110" s="233" t="s">
        <v>149</v>
      </c>
      <c r="E110" s="41"/>
      <c r="F110" s="234" t="s">
        <v>667</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149</v>
      </c>
      <c r="AU110" s="18" t="s">
        <v>81</v>
      </c>
    </row>
    <row r="111" spans="1:51" s="13" customFormat="1" ht="12">
      <c r="A111" s="13"/>
      <c r="B111" s="237"/>
      <c r="C111" s="238"/>
      <c r="D111" s="233" t="s">
        <v>151</v>
      </c>
      <c r="E111" s="239" t="s">
        <v>19</v>
      </c>
      <c r="F111" s="240" t="s">
        <v>668</v>
      </c>
      <c r="G111" s="238"/>
      <c r="H111" s="241">
        <v>4</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151</v>
      </c>
      <c r="AU111" s="247" t="s">
        <v>81</v>
      </c>
      <c r="AV111" s="13" t="s">
        <v>81</v>
      </c>
      <c r="AW111" s="13" t="s">
        <v>32</v>
      </c>
      <c r="AX111" s="13" t="s">
        <v>71</v>
      </c>
      <c r="AY111" s="247" t="s">
        <v>138</v>
      </c>
    </row>
    <row r="112" spans="1:51" s="14" customFormat="1" ht="12">
      <c r="A112" s="14"/>
      <c r="B112" s="248"/>
      <c r="C112" s="249"/>
      <c r="D112" s="233" t="s">
        <v>151</v>
      </c>
      <c r="E112" s="250" t="s">
        <v>19</v>
      </c>
      <c r="F112" s="251" t="s">
        <v>153</v>
      </c>
      <c r="G112" s="249"/>
      <c r="H112" s="252">
        <v>4</v>
      </c>
      <c r="I112" s="253"/>
      <c r="J112" s="249"/>
      <c r="K112" s="249"/>
      <c r="L112" s="254"/>
      <c r="M112" s="255"/>
      <c r="N112" s="256"/>
      <c r="O112" s="256"/>
      <c r="P112" s="256"/>
      <c r="Q112" s="256"/>
      <c r="R112" s="256"/>
      <c r="S112" s="256"/>
      <c r="T112" s="257"/>
      <c r="U112" s="14"/>
      <c r="V112" s="14"/>
      <c r="W112" s="14"/>
      <c r="X112" s="14"/>
      <c r="Y112" s="14"/>
      <c r="Z112" s="14"/>
      <c r="AA112" s="14"/>
      <c r="AB112" s="14"/>
      <c r="AC112" s="14"/>
      <c r="AD112" s="14"/>
      <c r="AE112" s="14"/>
      <c r="AT112" s="258" t="s">
        <v>151</v>
      </c>
      <c r="AU112" s="258" t="s">
        <v>81</v>
      </c>
      <c r="AV112" s="14" t="s">
        <v>145</v>
      </c>
      <c r="AW112" s="14" t="s">
        <v>32</v>
      </c>
      <c r="AX112" s="14" t="s">
        <v>79</v>
      </c>
      <c r="AY112" s="258" t="s">
        <v>138</v>
      </c>
    </row>
    <row r="113" spans="1:65" s="2" customFormat="1" ht="16.5" customHeight="1">
      <c r="A113" s="39"/>
      <c r="B113" s="40"/>
      <c r="C113" s="269" t="s">
        <v>194</v>
      </c>
      <c r="D113" s="269" t="s">
        <v>209</v>
      </c>
      <c r="E113" s="270" t="s">
        <v>669</v>
      </c>
      <c r="F113" s="271" t="s">
        <v>670</v>
      </c>
      <c r="G113" s="272" t="s">
        <v>197</v>
      </c>
      <c r="H113" s="273">
        <v>4</v>
      </c>
      <c r="I113" s="274"/>
      <c r="J113" s="275">
        <f>ROUND(I113*H113,2)</f>
        <v>0</v>
      </c>
      <c r="K113" s="271" t="s">
        <v>19</v>
      </c>
      <c r="L113" s="276"/>
      <c r="M113" s="277" t="s">
        <v>19</v>
      </c>
      <c r="N113" s="278" t="s">
        <v>42</v>
      </c>
      <c r="O113" s="85"/>
      <c r="P113" s="229">
        <f>O113*H113</f>
        <v>0</v>
      </c>
      <c r="Q113" s="229">
        <v>0.027</v>
      </c>
      <c r="R113" s="229">
        <f>Q113*H113</f>
        <v>0.108</v>
      </c>
      <c r="S113" s="229">
        <v>0</v>
      </c>
      <c r="T113" s="230">
        <f>S113*H113</f>
        <v>0</v>
      </c>
      <c r="U113" s="39"/>
      <c r="V113" s="39"/>
      <c r="W113" s="39"/>
      <c r="X113" s="39"/>
      <c r="Y113" s="39"/>
      <c r="Z113" s="39"/>
      <c r="AA113" s="39"/>
      <c r="AB113" s="39"/>
      <c r="AC113" s="39"/>
      <c r="AD113" s="39"/>
      <c r="AE113" s="39"/>
      <c r="AR113" s="231" t="s">
        <v>194</v>
      </c>
      <c r="AT113" s="231" t="s">
        <v>209</v>
      </c>
      <c r="AU113" s="231" t="s">
        <v>81</v>
      </c>
      <c r="AY113" s="18" t="s">
        <v>138</v>
      </c>
      <c r="BE113" s="232">
        <f>IF(N113="základní",J113,0)</f>
        <v>0</v>
      </c>
      <c r="BF113" s="232">
        <f>IF(N113="snížená",J113,0)</f>
        <v>0</v>
      </c>
      <c r="BG113" s="232">
        <f>IF(N113="zákl. přenesená",J113,0)</f>
        <v>0</v>
      </c>
      <c r="BH113" s="232">
        <f>IF(N113="sníž. přenesená",J113,0)</f>
        <v>0</v>
      </c>
      <c r="BI113" s="232">
        <f>IF(N113="nulová",J113,0)</f>
        <v>0</v>
      </c>
      <c r="BJ113" s="18" t="s">
        <v>79</v>
      </c>
      <c r="BK113" s="232">
        <f>ROUND(I113*H113,2)</f>
        <v>0</v>
      </c>
      <c r="BL113" s="18" t="s">
        <v>145</v>
      </c>
      <c r="BM113" s="231" t="s">
        <v>671</v>
      </c>
    </row>
    <row r="114" spans="1:47" s="2" customFormat="1" ht="12">
      <c r="A114" s="39"/>
      <c r="B114" s="40"/>
      <c r="C114" s="41"/>
      <c r="D114" s="233" t="s">
        <v>149</v>
      </c>
      <c r="E114" s="41"/>
      <c r="F114" s="234" t="s">
        <v>672</v>
      </c>
      <c r="G114" s="41"/>
      <c r="H114" s="41"/>
      <c r="I114" s="138"/>
      <c r="J114" s="41"/>
      <c r="K114" s="41"/>
      <c r="L114" s="45"/>
      <c r="M114" s="235"/>
      <c r="N114" s="236"/>
      <c r="O114" s="85"/>
      <c r="P114" s="85"/>
      <c r="Q114" s="85"/>
      <c r="R114" s="85"/>
      <c r="S114" s="85"/>
      <c r="T114" s="86"/>
      <c r="U114" s="39"/>
      <c r="V114" s="39"/>
      <c r="W114" s="39"/>
      <c r="X114" s="39"/>
      <c r="Y114" s="39"/>
      <c r="Z114" s="39"/>
      <c r="AA114" s="39"/>
      <c r="AB114" s="39"/>
      <c r="AC114" s="39"/>
      <c r="AD114" s="39"/>
      <c r="AE114" s="39"/>
      <c r="AT114" s="18" t="s">
        <v>149</v>
      </c>
      <c r="AU114" s="18" t="s">
        <v>81</v>
      </c>
    </row>
    <row r="115" spans="1:51" s="13" customFormat="1" ht="12">
      <c r="A115" s="13"/>
      <c r="B115" s="237"/>
      <c r="C115" s="238"/>
      <c r="D115" s="233" t="s">
        <v>151</v>
      </c>
      <c r="E115" s="239" t="s">
        <v>19</v>
      </c>
      <c r="F115" s="240" t="s">
        <v>668</v>
      </c>
      <c r="G115" s="238"/>
      <c r="H115" s="241">
        <v>4</v>
      </c>
      <c r="I115" s="242"/>
      <c r="J115" s="238"/>
      <c r="K115" s="238"/>
      <c r="L115" s="243"/>
      <c r="M115" s="244"/>
      <c r="N115" s="245"/>
      <c r="O115" s="245"/>
      <c r="P115" s="245"/>
      <c r="Q115" s="245"/>
      <c r="R115" s="245"/>
      <c r="S115" s="245"/>
      <c r="T115" s="246"/>
      <c r="U115" s="13"/>
      <c r="V115" s="13"/>
      <c r="W115" s="13"/>
      <c r="X115" s="13"/>
      <c r="Y115" s="13"/>
      <c r="Z115" s="13"/>
      <c r="AA115" s="13"/>
      <c r="AB115" s="13"/>
      <c r="AC115" s="13"/>
      <c r="AD115" s="13"/>
      <c r="AE115" s="13"/>
      <c r="AT115" s="247" t="s">
        <v>151</v>
      </c>
      <c r="AU115" s="247" t="s">
        <v>81</v>
      </c>
      <c r="AV115" s="13" t="s">
        <v>81</v>
      </c>
      <c r="AW115" s="13" t="s">
        <v>32</v>
      </c>
      <c r="AX115" s="13" t="s">
        <v>71</v>
      </c>
      <c r="AY115" s="247" t="s">
        <v>138</v>
      </c>
    </row>
    <row r="116" spans="1:51" s="14" customFormat="1" ht="12">
      <c r="A116" s="14"/>
      <c r="B116" s="248"/>
      <c r="C116" s="249"/>
      <c r="D116" s="233" t="s">
        <v>151</v>
      </c>
      <c r="E116" s="250" t="s">
        <v>19</v>
      </c>
      <c r="F116" s="251" t="s">
        <v>153</v>
      </c>
      <c r="G116" s="249"/>
      <c r="H116" s="252">
        <v>4</v>
      </c>
      <c r="I116" s="253"/>
      <c r="J116" s="249"/>
      <c r="K116" s="249"/>
      <c r="L116" s="254"/>
      <c r="M116" s="255"/>
      <c r="N116" s="256"/>
      <c r="O116" s="256"/>
      <c r="P116" s="256"/>
      <c r="Q116" s="256"/>
      <c r="R116" s="256"/>
      <c r="S116" s="256"/>
      <c r="T116" s="257"/>
      <c r="U116" s="14"/>
      <c r="V116" s="14"/>
      <c r="W116" s="14"/>
      <c r="X116" s="14"/>
      <c r="Y116" s="14"/>
      <c r="Z116" s="14"/>
      <c r="AA116" s="14"/>
      <c r="AB116" s="14"/>
      <c r="AC116" s="14"/>
      <c r="AD116" s="14"/>
      <c r="AE116" s="14"/>
      <c r="AT116" s="258" t="s">
        <v>151</v>
      </c>
      <c r="AU116" s="258" t="s">
        <v>81</v>
      </c>
      <c r="AV116" s="14" t="s">
        <v>145</v>
      </c>
      <c r="AW116" s="14" t="s">
        <v>32</v>
      </c>
      <c r="AX116" s="14" t="s">
        <v>79</v>
      </c>
      <c r="AY116" s="258" t="s">
        <v>138</v>
      </c>
    </row>
    <row r="117" spans="1:65" s="2" customFormat="1" ht="16.5" customHeight="1">
      <c r="A117" s="39"/>
      <c r="B117" s="40"/>
      <c r="C117" s="269" t="s">
        <v>202</v>
      </c>
      <c r="D117" s="269" t="s">
        <v>209</v>
      </c>
      <c r="E117" s="270" t="s">
        <v>673</v>
      </c>
      <c r="F117" s="271" t="s">
        <v>674</v>
      </c>
      <c r="G117" s="272" t="s">
        <v>197</v>
      </c>
      <c r="H117" s="273">
        <v>3</v>
      </c>
      <c r="I117" s="274"/>
      <c r="J117" s="275">
        <f>ROUND(I117*H117,2)</f>
        <v>0</v>
      </c>
      <c r="K117" s="271" t="s">
        <v>19</v>
      </c>
      <c r="L117" s="276"/>
      <c r="M117" s="277" t="s">
        <v>19</v>
      </c>
      <c r="N117" s="278" t="s">
        <v>42</v>
      </c>
      <c r="O117" s="85"/>
      <c r="P117" s="229">
        <f>O117*H117</f>
        <v>0</v>
      </c>
      <c r="Q117" s="229">
        <v>0.027</v>
      </c>
      <c r="R117" s="229">
        <f>Q117*H117</f>
        <v>0.081</v>
      </c>
      <c r="S117" s="229">
        <v>0</v>
      </c>
      <c r="T117" s="230">
        <f>S117*H117</f>
        <v>0</v>
      </c>
      <c r="U117" s="39"/>
      <c r="V117" s="39"/>
      <c r="W117" s="39"/>
      <c r="X117" s="39"/>
      <c r="Y117" s="39"/>
      <c r="Z117" s="39"/>
      <c r="AA117" s="39"/>
      <c r="AB117" s="39"/>
      <c r="AC117" s="39"/>
      <c r="AD117" s="39"/>
      <c r="AE117" s="39"/>
      <c r="AR117" s="231" t="s">
        <v>194</v>
      </c>
      <c r="AT117" s="231" t="s">
        <v>209</v>
      </c>
      <c r="AU117" s="231" t="s">
        <v>81</v>
      </c>
      <c r="AY117" s="18" t="s">
        <v>138</v>
      </c>
      <c r="BE117" s="232">
        <f>IF(N117="základní",J117,0)</f>
        <v>0</v>
      </c>
      <c r="BF117" s="232">
        <f>IF(N117="snížená",J117,0)</f>
        <v>0</v>
      </c>
      <c r="BG117" s="232">
        <f>IF(N117="zákl. přenesená",J117,0)</f>
        <v>0</v>
      </c>
      <c r="BH117" s="232">
        <f>IF(N117="sníž. přenesená",J117,0)</f>
        <v>0</v>
      </c>
      <c r="BI117" s="232">
        <f>IF(N117="nulová",J117,0)</f>
        <v>0</v>
      </c>
      <c r="BJ117" s="18" t="s">
        <v>79</v>
      </c>
      <c r="BK117" s="232">
        <f>ROUND(I117*H117,2)</f>
        <v>0</v>
      </c>
      <c r="BL117" s="18" t="s">
        <v>145</v>
      </c>
      <c r="BM117" s="231" t="s">
        <v>675</v>
      </c>
    </row>
    <row r="118" spans="1:47" s="2" customFormat="1" ht="12">
      <c r="A118" s="39"/>
      <c r="B118" s="40"/>
      <c r="C118" s="41"/>
      <c r="D118" s="233" t="s">
        <v>149</v>
      </c>
      <c r="E118" s="41"/>
      <c r="F118" s="234" t="s">
        <v>676</v>
      </c>
      <c r="G118" s="41"/>
      <c r="H118" s="41"/>
      <c r="I118" s="138"/>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149</v>
      </c>
      <c r="AU118" s="18" t="s">
        <v>81</v>
      </c>
    </row>
    <row r="119" spans="1:51" s="13" customFormat="1" ht="12">
      <c r="A119" s="13"/>
      <c r="B119" s="237"/>
      <c r="C119" s="238"/>
      <c r="D119" s="233" t="s">
        <v>151</v>
      </c>
      <c r="E119" s="239" t="s">
        <v>19</v>
      </c>
      <c r="F119" s="240" t="s">
        <v>663</v>
      </c>
      <c r="G119" s="238"/>
      <c r="H119" s="241">
        <v>3</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151</v>
      </c>
      <c r="AU119" s="247" t="s">
        <v>81</v>
      </c>
      <c r="AV119" s="13" t="s">
        <v>81</v>
      </c>
      <c r="AW119" s="13" t="s">
        <v>32</v>
      </c>
      <c r="AX119" s="13" t="s">
        <v>71</v>
      </c>
      <c r="AY119" s="247" t="s">
        <v>138</v>
      </c>
    </row>
    <row r="120" spans="1:51" s="14" customFormat="1" ht="12">
      <c r="A120" s="14"/>
      <c r="B120" s="248"/>
      <c r="C120" s="249"/>
      <c r="D120" s="233" t="s">
        <v>151</v>
      </c>
      <c r="E120" s="250" t="s">
        <v>19</v>
      </c>
      <c r="F120" s="251" t="s">
        <v>153</v>
      </c>
      <c r="G120" s="249"/>
      <c r="H120" s="252">
        <v>3</v>
      </c>
      <c r="I120" s="253"/>
      <c r="J120" s="249"/>
      <c r="K120" s="249"/>
      <c r="L120" s="254"/>
      <c r="M120" s="255"/>
      <c r="N120" s="256"/>
      <c r="O120" s="256"/>
      <c r="P120" s="256"/>
      <c r="Q120" s="256"/>
      <c r="R120" s="256"/>
      <c r="S120" s="256"/>
      <c r="T120" s="257"/>
      <c r="U120" s="14"/>
      <c r="V120" s="14"/>
      <c r="W120" s="14"/>
      <c r="X120" s="14"/>
      <c r="Y120" s="14"/>
      <c r="Z120" s="14"/>
      <c r="AA120" s="14"/>
      <c r="AB120" s="14"/>
      <c r="AC120" s="14"/>
      <c r="AD120" s="14"/>
      <c r="AE120" s="14"/>
      <c r="AT120" s="258" t="s">
        <v>151</v>
      </c>
      <c r="AU120" s="258" t="s">
        <v>81</v>
      </c>
      <c r="AV120" s="14" t="s">
        <v>145</v>
      </c>
      <c r="AW120" s="14" t="s">
        <v>32</v>
      </c>
      <c r="AX120" s="14" t="s">
        <v>79</v>
      </c>
      <c r="AY120" s="258" t="s">
        <v>138</v>
      </c>
    </row>
    <row r="121" spans="1:65" s="2" customFormat="1" ht="16.5" customHeight="1">
      <c r="A121" s="39"/>
      <c r="B121" s="40"/>
      <c r="C121" s="269" t="s">
        <v>208</v>
      </c>
      <c r="D121" s="269" t="s">
        <v>209</v>
      </c>
      <c r="E121" s="270" t="s">
        <v>677</v>
      </c>
      <c r="F121" s="271" t="s">
        <v>678</v>
      </c>
      <c r="G121" s="272" t="s">
        <v>197</v>
      </c>
      <c r="H121" s="273">
        <v>4</v>
      </c>
      <c r="I121" s="274"/>
      <c r="J121" s="275">
        <f>ROUND(I121*H121,2)</f>
        <v>0</v>
      </c>
      <c r="K121" s="271" t="s">
        <v>19</v>
      </c>
      <c r="L121" s="276"/>
      <c r="M121" s="277" t="s">
        <v>19</v>
      </c>
      <c r="N121" s="278" t="s">
        <v>42</v>
      </c>
      <c r="O121" s="85"/>
      <c r="P121" s="229">
        <f>O121*H121</f>
        <v>0</v>
      </c>
      <c r="Q121" s="229">
        <v>0.027</v>
      </c>
      <c r="R121" s="229">
        <f>Q121*H121</f>
        <v>0.108</v>
      </c>
      <c r="S121" s="229">
        <v>0</v>
      </c>
      <c r="T121" s="230">
        <f>S121*H121</f>
        <v>0</v>
      </c>
      <c r="U121" s="39"/>
      <c r="V121" s="39"/>
      <c r="W121" s="39"/>
      <c r="X121" s="39"/>
      <c r="Y121" s="39"/>
      <c r="Z121" s="39"/>
      <c r="AA121" s="39"/>
      <c r="AB121" s="39"/>
      <c r="AC121" s="39"/>
      <c r="AD121" s="39"/>
      <c r="AE121" s="39"/>
      <c r="AR121" s="231" t="s">
        <v>194</v>
      </c>
      <c r="AT121" s="231" t="s">
        <v>209</v>
      </c>
      <c r="AU121" s="231" t="s">
        <v>81</v>
      </c>
      <c r="AY121" s="18" t="s">
        <v>138</v>
      </c>
      <c r="BE121" s="232">
        <f>IF(N121="základní",J121,0)</f>
        <v>0</v>
      </c>
      <c r="BF121" s="232">
        <f>IF(N121="snížená",J121,0)</f>
        <v>0</v>
      </c>
      <c r="BG121" s="232">
        <f>IF(N121="zákl. přenesená",J121,0)</f>
        <v>0</v>
      </c>
      <c r="BH121" s="232">
        <f>IF(N121="sníž. přenesená",J121,0)</f>
        <v>0</v>
      </c>
      <c r="BI121" s="232">
        <f>IF(N121="nulová",J121,0)</f>
        <v>0</v>
      </c>
      <c r="BJ121" s="18" t="s">
        <v>79</v>
      </c>
      <c r="BK121" s="232">
        <f>ROUND(I121*H121,2)</f>
        <v>0</v>
      </c>
      <c r="BL121" s="18" t="s">
        <v>145</v>
      </c>
      <c r="BM121" s="231" t="s">
        <v>679</v>
      </c>
    </row>
    <row r="122" spans="1:47" s="2" customFormat="1" ht="12">
      <c r="A122" s="39"/>
      <c r="B122" s="40"/>
      <c r="C122" s="41"/>
      <c r="D122" s="233" t="s">
        <v>149</v>
      </c>
      <c r="E122" s="41"/>
      <c r="F122" s="234" t="s">
        <v>667</v>
      </c>
      <c r="G122" s="41"/>
      <c r="H122" s="41"/>
      <c r="I122" s="138"/>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149</v>
      </c>
      <c r="AU122" s="18" t="s">
        <v>81</v>
      </c>
    </row>
    <row r="123" spans="1:51" s="13" customFormat="1" ht="12">
      <c r="A123" s="13"/>
      <c r="B123" s="237"/>
      <c r="C123" s="238"/>
      <c r="D123" s="233" t="s">
        <v>151</v>
      </c>
      <c r="E123" s="239" t="s">
        <v>19</v>
      </c>
      <c r="F123" s="240" t="s">
        <v>668</v>
      </c>
      <c r="G123" s="238"/>
      <c r="H123" s="241">
        <v>4</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151</v>
      </c>
      <c r="AU123" s="247" t="s">
        <v>81</v>
      </c>
      <c r="AV123" s="13" t="s">
        <v>81</v>
      </c>
      <c r="AW123" s="13" t="s">
        <v>32</v>
      </c>
      <c r="AX123" s="13" t="s">
        <v>71</v>
      </c>
      <c r="AY123" s="247" t="s">
        <v>138</v>
      </c>
    </row>
    <row r="124" spans="1:51" s="14" customFormat="1" ht="12">
      <c r="A124" s="14"/>
      <c r="B124" s="248"/>
      <c r="C124" s="249"/>
      <c r="D124" s="233" t="s">
        <v>151</v>
      </c>
      <c r="E124" s="250" t="s">
        <v>19</v>
      </c>
      <c r="F124" s="251" t="s">
        <v>153</v>
      </c>
      <c r="G124" s="249"/>
      <c r="H124" s="252">
        <v>4</v>
      </c>
      <c r="I124" s="253"/>
      <c r="J124" s="249"/>
      <c r="K124" s="249"/>
      <c r="L124" s="254"/>
      <c r="M124" s="255"/>
      <c r="N124" s="256"/>
      <c r="O124" s="256"/>
      <c r="P124" s="256"/>
      <c r="Q124" s="256"/>
      <c r="R124" s="256"/>
      <c r="S124" s="256"/>
      <c r="T124" s="257"/>
      <c r="U124" s="14"/>
      <c r="V124" s="14"/>
      <c r="W124" s="14"/>
      <c r="X124" s="14"/>
      <c r="Y124" s="14"/>
      <c r="Z124" s="14"/>
      <c r="AA124" s="14"/>
      <c r="AB124" s="14"/>
      <c r="AC124" s="14"/>
      <c r="AD124" s="14"/>
      <c r="AE124" s="14"/>
      <c r="AT124" s="258" t="s">
        <v>151</v>
      </c>
      <c r="AU124" s="258" t="s">
        <v>81</v>
      </c>
      <c r="AV124" s="14" t="s">
        <v>145</v>
      </c>
      <c r="AW124" s="14" t="s">
        <v>32</v>
      </c>
      <c r="AX124" s="14" t="s">
        <v>79</v>
      </c>
      <c r="AY124" s="258" t="s">
        <v>138</v>
      </c>
    </row>
    <row r="125" spans="1:65" s="2" customFormat="1" ht="16.5" customHeight="1">
      <c r="A125" s="39"/>
      <c r="B125" s="40"/>
      <c r="C125" s="269" t="s">
        <v>216</v>
      </c>
      <c r="D125" s="269" t="s">
        <v>209</v>
      </c>
      <c r="E125" s="270" t="s">
        <v>680</v>
      </c>
      <c r="F125" s="271" t="s">
        <v>681</v>
      </c>
      <c r="G125" s="272" t="s">
        <v>197</v>
      </c>
      <c r="H125" s="273">
        <v>6</v>
      </c>
      <c r="I125" s="274"/>
      <c r="J125" s="275">
        <f>ROUND(I125*H125,2)</f>
        <v>0</v>
      </c>
      <c r="K125" s="271" t="s">
        <v>19</v>
      </c>
      <c r="L125" s="276"/>
      <c r="M125" s="277" t="s">
        <v>19</v>
      </c>
      <c r="N125" s="278" t="s">
        <v>42</v>
      </c>
      <c r="O125" s="85"/>
      <c r="P125" s="229">
        <f>O125*H125</f>
        <v>0</v>
      </c>
      <c r="Q125" s="229">
        <v>0.015</v>
      </c>
      <c r="R125" s="229">
        <f>Q125*H125</f>
        <v>0.09</v>
      </c>
      <c r="S125" s="229">
        <v>0</v>
      </c>
      <c r="T125" s="230">
        <f>S125*H125</f>
        <v>0</v>
      </c>
      <c r="U125" s="39"/>
      <c r="V125" s="39"/>
      <c r="W125" s="39"/>
      <c r="X125" s="39"/>
      <c r="Y125" s="39"/>
      <c r="Z125" s="39"/>
      <c r="AA125" s="39"/>
      <c r="AB125" s="39"/>
      <c r="AC125" s="39"/>
      <c r="AD125" s="39"/>
      <c r="AE125" s="39"/>
      <c r="AR125" s="231" t="s">
        <v>194</v>
      </c>
      <c r="AT125" s="231" t="s">
        <v>209</v>
      </c>
      <c r="AU125" s="231" t="s">
        <v>81</v>
      </c>
      <c r="AY125" s="18" t="s">
        <v>138</v>
      </c>
      <c r="BE125" s="232">
        <f>IF(N125="základní",J125,0)</f>
        <v>0</v>
      </c>
      <c r="BF125" s="232">
        <f>IF(N125="snížená",J125,0)</f>
        <v>0</v>
      </c>
      <c r="BG125" s="232">
        <f>IF(N125="zákl. přenesená",J125,0)</f>
        <v>0</v>
      </c>
      <c r="BH125" s="232">
        <f>IF(N125="sníž. přenesená",J125,0)</f>
        <v>0</v>
      </c>
      <c r="BI125" s="232">
        <f>IF(N125="nulová",J125,0)</f>
        <v>0</v>
      </c>
      <c r="BJ125" s="18" t="s">
        <v>79</v>
      </c>
      <c r="BK125" s="232">
        <f>ROUND(I125*H125,2)</f>
        <v>0</v>
      </c>
      <c r="BL125" s="18" t="s">
        <v>145</v>
      </c>
      <c r="BM125" s="231" t="s">
        <v>682</v>
      </c>
    </row>
    <row r="126" spans="1:47" s="2" customFormat="1" ht="12">
      <c r="A126" s="39"/>
      <c r="B126" s="40"/>
      <c r="C126" s="41"/>
      <c r="D126" s="233" t="s">
        <v>149</v>
      </c>
      <c r="E126" s="41"/>
      <c r="F126" s="234" t="s">
        <v>683</v>
      </c>
      <c r="G126" s="41"/>
      <c r="H126" s="41"/>
      <c r="I126" s="138"/>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149</v>
      </c>
      <c r="AU126" s="18" t="s">
        <v>81</v>
      </c>
    </row>
    <row r="127" spans="1:51" s="13" customFormat="1" ht="12">
      <c r="A127" s="13"/>
      <c r="B127" s="237"/>
      <c r="C127" s="238"/>
      <c r="D127" s="233" t="s">
        <v>151</v>
      </c>
      <c r="E127" s="239" t="s">
        <v>19</v>
      </c>
      <c r="F127" s="240" t="s">
        <v>646</v>
      </c>
      <c r="G127" s="238"/>
      <c r="H127" s="241">
        <v>6</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151</v>
      </c>
      <c r="AU127" s="247" t="s">
        <v>81</v>
      </c>
      <c r="AV127" s="13" t="s">
        <v>81</v>
      </c>
      <c r="AW127" s="13" t="s">
        <v>32</v>
      </c>
      <c r="AX127" s="13" t="s">
        <v>71</v>
      </c>
      <c r="AY127" s="247" t="s">
        <v>138</v>
      </c>
    </row>
    <row r="128" spans="1:51" s="14" customFormat="1" ht="12">
      <c r="A128" s="14"/>
      <c r="B128" s="248"/>
      <c r="C128" s="249"/>
      <c r="D128" s="233" t="s">
        <v>151</v>
      </c>
      <c r="E128" s="250" t="s">
        <v>19</v>
      </c>
      <c r="F128" s="251" t="s">
        <v>153</v>
      </c>
      <c r="G128" s="249"/>
      <c r="H128" s="252">
        <v>6</v>
      </c>
      <c r="I128" s="253"/>
      <c r="J128" s="249"/>
      <c r="K128" s="249"/>
      <c r="L128" s="254"/>
      <c r="M128" s="255"/>
      <c r="N128" s="256"/>
      <c r="O128" s="256"/>
      <c r="P128" s="256"/>
      <c r="Q128" s="256"/>
      <c r="R128" s="256"/>
      <c r="S128" s="256"/>
      <c r="T128" s="257"/>
      <c r="U128" s="14"/>
      <c r="V128" s="14"/>
      <c r="W128" s="14"/>
      <c r="X128" s="14"/>
      <c r="Y128" s="14"/>
      <c r="Z128" s="14"/>
      <c r="AA128" s="14"/>
      <c r="AB128" s="14"/>
      <c r="AC128" s="14"/>
      <c r="AD128" s="14"/>
      <c r="AE128" s="14"/>
      <c r="AT128" s="258" t="s">
        <v>151</v>
      </c>
      <c r="AU128" s="258" t="s">
        <v>81</v>
      </c>
      <c r="AV128" s="14" t="s">
        <v>145</v>
      </c>
      <c r="AW128" s="14" t="s">
        <v>32</v>
      </c>
      <c r="AX128" s="14" t="s">
        <v>79</v>
      </c>
      <c r="AY128" s="258" t="s">
        <v>138</v>
      </c>
    </row>
    <row r="129" spans="1:65" s="2" customFormat="1" ht="16.5" customHeight="1">
      <c r="A129" s="39"/>
      <c r="B129" s="40"/>
      <c r="C129" s="269" t="s">
        <v>222</v>
      </c>
      <c r="D129" s="269" t="s">
        <v>209</v>
      </c>
      <c r="E129" s="270" t="s">
        <v>684</v>
      </c>
      <c r="F129" s="271" t="s">
        <v>685</v>
      </c>
      <c r="G129" s="272" t="s">
        <v>197</v>
      </c>
      <c r="H129" s="273">
        <v>6</v>
      </c>
      <c r="I129" s="274"/>
      <c r="J129" s="275">
        <f>ROUND(I129*H129,2)</f>
        <v>0</v>
      </c>
      <c r="K129" s="271" t="s">
        <v>19</v>
      </c>
      <c r="L129" s="276"/>
      <c r="M129" s="277" t="s">
        <v>19</v>
      </c>
      <c r="N129" s="278" t="s">
        <v>42</v>
      </c>
      <c r="O129" s="85"/>
      <c r="P129" s="229">
        <f>O129*H129</f>
        <v>0</v>
      </c>
      <c r="Q129" s="229">
        <v>0.015</v>
      </c>
      <c r="R129" s="229">
        <f>Q129*H129</f>
        <v>0.09</v>
      </c>
      <c r="S129" s="229">
        <v>0</v>
      </c>
      <c r="T129" s="230">
        <f>S129*H129</f>
        <v>0</v>
      </c>
      <c r="U129" s="39"/>
      <c r="V129" s="39"/>
      <c r="W129" s="39"/>
      <c r="X129" s="39"/>
      <c r="Y129" s="39"/>
      <c r="Z129" s="39"/>
      <c r="AA129" s="39"/>
      <c r="AB129" s="39"/>
      <c r="AC129" s="39"/>
      <c r="AD129" s="39"/>
      <c r="AE129" s="39"/>
      <c r="AR129" s="231" t="s">
        <v>194</v>
      </c>
      <c r="AT129" s="231" t="s">
        <v>209</v>
      </c>
      <c r="AU129" s="231" t="s">
        <v>81</v>
      </c>
      <c r="AY129" s="18" t="s">
        <v>138</v>
      </c>
      <c r="BE129" s="232">
        <f>IF(N129="základní",J129,0)</f>
        <v>0</v>
      </c>
      <c r="BF129" s="232">
        <f>IF(N129="snížená",J129,0)</f>
        <v>0</v>
      </c>
      <c r="BG129" s="232">
        <f>IF(N129="zákl. přenesená",J129,0)</f>
        <v>0</v>
      </c>
      <c r="BH129" s="232">
        <f>IF(N129="sníž. přenesená",J129,0)</f>
        <v>0</v>
      </c>
      <c r="BI129" s="232">
        <f>IF(N129="nulová",J129,0)</f>
        <v>0</v>
      </c>
      <c r="BJ129" s="18" t="s">
        <v>79</v>
      </c>
      <c r="BK129" s="232">
        <f>ROUND(I129*H129,2)</f>
        <v>0</v>
      </c>
      <c r="BL129" s="18" t="s">
        <v>145</v>
      </c>
      <c r="BM129" s="231" t="s">
        <v>686</v>
      </c>
    </row>
    <row r="130" spans="1:47" s="2" customFormat="1" ht="12">
      <c r="A130" s="39"/>
      <c r="B130" s="40"/>
      <c r="C130" s="41"/>
      <c r="D130" s="233" t="s">
        <v>149</v>
      </c>
      <c r="E130" s="41"/>
      <c r="F130" s="234" t="s">
        <v>683</v>
      </c>
      <c r="G130" s="41"/>
      <c r="H130" s="41"/>
      <c r="I130" s="138"/>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149</v>
      </c>
      <c r="AU130" s="18" t="s">
        <v>81</v>
      </c>
    </row>
    <row r="131" spans="1:51" s="13" customFormat="1" ht="12">
      <c r="A131" s="13"/>
      <c r="B131" s="237"/>
      <c r="C131" s="238"/>
      <c r="D131" s="233" t="s">
        <v>151</v>
      </c>
      <c r="E131" s="239" t="s">
        <v>19</v>
      </c>
      <c r="F131" s="240" t="s">
        <v>646</v>
      </c>
      <c r="G131" s="238"/>
      <c r="H131" s="241">
        <v>6</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151</v>
      </c>
      <c r="AU131" s="247" t="s">
        <v>81</v>
      </c>
      <c r="AV131" s="13" t="s">
        <v>81</v>
      </c>
      <c r="AW131" s="13" t="s">
        <v>32</v>
      </c>
      <c r="AX131" s="13" t="s">
        <v>71</v>
      </c>
      <c r="AY131" s="247" t="s">
        <v>138</v>
      </c>
    </row>
    <row r="132" spans="1:51" s="14" customFormat="1" ht="12">
      <c r="A132" s="14"/>
      <c r="B132" s="248"/>
      <c r="C132" s="249"/>
      <c r="D132" s="233" t="s">
        <v>151</v>
      </c>
      <c r="E132" s="250" t="s">
        <v>19</v>
      </c>
      <c r="F132" s="251" t="s">
        <v>153</v>
      </c>
      <c r="G132" s="249"/>
      <c r="H132" s="252">
        <v>6</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151</v>
      </c>
      <c r="AU132" s="258" t="s">
        <v>81</v>
      </c>
      <c r="AV132" s="14" t="s">
        <v>145</v>
      </c>
      <c r="AW132" s="14" t="s">
        <v>32</v>
      </c>
      <c r="AX132" s="14" t="s">
        <v>79</v>
      </c>
      <c r="AY132" s="258" t="s">
        <v>138</v>
      </c>
    </row>
    <row r="133" spans="1:65" s="2" customFormat="1" ht="16.5" customHeight="1">
      <c r="A133" s="39"/>
      <c r="B133" s="40"/>
      <c r="C133" s="269" t="s">
        <v>229</v>
      </c>
      <c r="D133" s="269" t="s">
        <v>209</v>
      </c>
      <c r="E133" s="270" t="s">
        <v>687</v>
      </c>
      <c r="F133" s="271" t="s">
        <v>688</v>
      </c>
      <c r="G133" s="272" t="s">
        <v>197</v>
      </c>
      <c r="H133" s="273">
        <v>6</v>
      </c>
      <c r="I133" s="274"/>
      <c r="J133" s="275">
        <f>ROUND(I133*H133,2)</f>
        <v>0</v>
      </c>
      <c r="K133" s="271" t="s">
        <v>19</v>
      </c>
      <c r="L133" s="276"/>
      <c r="M133" s="277" t="s">
        <v>19</v>
      </c>
      <c r="N133" s="278" t="s">
        <v>42</v>
      </c>
      <c r="O133" s="85"/>
      <c r="P133" s="229">
        <f>O133*H133</f>
        <v>0</v>
      </c>
      <c r="Q133" s="229">
        <v>0.015</v>
      </c>
      <c r="R133" s="229">
        <f>Q133*H133</f>
        <v>0.09</v>
      </c>
      <c r="S133" s="229">
        <v>0</v>
      </c>
      <c r="T133" s="230">
        <f>S133*H133</f>
        <v>0</v>
      </c>
      <c r="U133" s="39"/>
      <c r="V133" s="39"/>
      <c r="W133" s="39"/>
      <c r="X133" s="39"/>
      <c r="Y133" s="39"/>
      <c r="Z133" s="39"/>
      <c r="AA133" s="39"/>
      <c r="AB133" s="39"/>
      <c r="AC133" s="39"/>
      <c r="AD133" s="39"/>
      <c r="AE133" s="39"/>
      <c r="AR133" s="231" t="s">
        <v>194</v>
      </c>
      <c r="AT133" s="231" t="s">
        <v>209</v>
      </c>
      <c r="AU133" s="231" t="s">
        <v>81</v>
      </c>
      <c r="AY133" s="18" t="s">
        <v>138</v>
      </c>
      <c r="BE133" s="232">
        <f>IF(N133="základní",J133,0)</f>
        <v>0</v>
      </c>
      <c r="BF133" s="232">
        <f>IF(N133="snížená",J133,0)</f>
        <v>0</v>
      </c>
      <c r="BG133" s="232">
        <f>IF(N133="zákl. přenesená",J133,0)</f>
        <v>0</v>
      </c>
      <c r="BH133" s="232">
        <f>IF(N133="sníž. přenesená",J133,0)</f>
        <v>0</v>
      </c>
      <c r="BI133" s="232">
        <f>IF(N133="nulová",J133,0)</f>
        <v>0</v>
      </c>
      <c r="BJ133" s="18" t="s">
        <v>79</v>
      </c>
      <c r="BK133" s="232">
        <f>ROUND(I133*H133,2)</f>
        <v>0</v>
      </c>
      <c r="BL133" s="18" t="s">
        <v>145</v>
      </c>
      <c r="BM133" s="231" t="s">
        <v>689</v>
      </c>
    </row>
    <row r="134" spans="1:47" s="2" customFormat="1" ht="12">
      <c r="A134" s="39"/>
      <c r="B134" s="40"/>
      <c r="C134" s="41"/>
      <c r="D134" s="233" t="s">
        <v>149</v>
      </c>
      <c r="E134" s="41"/>
      <c r="F134" s="234" t="s">
        <v>683</v>
      </c>
      <c r="G134" s="41"/>
      <c r="H134" s="41"/>
      <c r="I134" s="138"/>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149</v>
      </c>
      <c r="AU134" s="18" t="s">
        <v>81</v>
      </c>
    </row>
    <row r="135" spans="1:51" s="13" customFormat="1" ht="12">
      <c r="A135" s="13"/>
      <c r="B135" s="237"/>
      <c r="C135" s="238"/>
      <c r="D135" s="233" t="s">
        <v>151</v>
      </c>
      <c r="E135" s="239" t="s">
        <v>19</v>
      </c>
      <c r="F135" s="240" t="s">
        <v>646</v>
      </c>
      <c r="G135" s="238"/>
      <c r="H135" s="241">
        <v>6</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151</v>
      </c>
      <c r="AU135" s="247" t="s">
        <v>81</v>
      </c>
      <c r="AV135" s="13" t="s">
        <v>81</v>
      </c>
      <c r="AW135" s="13" t="s">
        <v>32</v>
      </c>
      <c r="AX135" s="13" t="s">
        <v>71</v>
      </c>
      <c r="AY135" s="247" t="s">
        <v>138</v>
      </c>
    </row>
    <row r="136" spans="1:51" s="14" customFormat="1" ht="12">
      <c r="A136" s="14"/>
      <c r="B136" s="248"/>
      <c r="C136" s="249"/>
      <c r="D136" s="233" t="s">
        <v>151</v>
      </c>
      <c r="E136" s="250" t="s">
        <v>19</v>
      </c>
      <c r="F136" s="251" t="s">
        <v>153</v>
      </c>
      <c r="G136" s="249"/>
      <c r="H136" s="252">
        <v>6</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151</v>
      </c>
      <c r="AU136" s="258" t="s">
        <v>81</v>
      </c>
      <c r="AV136" s="14" t="s">
        <v>145</v>
      </c>
      <c r="AW136" s="14" t="s">
        <v>32</v>
      </c>
      <c r="AX136" s="14" t="s">
        <v>79</v>
      </c>
      <c r="AY136" s="258" t="s">
        <v>138</v>
      </c>
    </row>
    <row r="137" spans="1:65" s="2" customFormat="1" ht="24" customHeight="1">
      <c r="A137" s="39"/>
      <c r="B137" s="40"/>
      <c r="C137" s="220" t="s">
        <v>236</v>
      </c>
      <c r="D137" s="220" t="s">
        <v>140</v>
      </c>
      <c r="E137" s="221" t="s">
        <v>690</v>
      </c>
      <c r="F137" s="222" t="s">
        <v>691</v>
      </c>
      <c r="G137" s="223" t="s">
        <v>143</v>
      </c>
      <c r="H137" s="224">
        <v>230</v>
      </c>
      <c r="I137" s="225"/>
      <c r="J137" s="226">
        <f>ROUND(I137*H137,2)</f>
        <v>0</v>
      </c>
      <c r="K137" s="222" t="s">
        <v>144</v>
      </c>
      <c r="L137" s="45"/>
      <c r="M137" s="227" t="s">
        <v>19</v>
      </c>
      <c r="N137" s="228" t="s">
        <v>42</v>
      </c>
      <c r="O137" s="85"/>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145</v>
      </c>
      <c r="AT137" s="231" t="s">
        <v>140</v>
      </c>
      <c r="AU137" s="231" t="s">
        <v>81</v>
      </c>
      <c r="AY137" s="18" t="s">
        <v>138</v>
      </c>
      <c r="BE137" s="232">
        <f>IF(N137="základní",J137,0)</f>
        <v>0</v>
      </c>
      <c r="BF137" s="232">
        <f>IF(N137="snížená",J137,0)</f>
        <v>0</v>
      </c>
      <c r="BG137" s="232">
        <f>IF(N137="zákl. přenesená",J137,0)</f>
        <v>0</v>
      </c>
      <c r="BH137" s="232">
        <f>IF(N137="sníž. přenesená",J137,0)</f>
        <v>0</v>
      </c>
      <c r="BI137" s="232">
        <f>IF(N137="nulová",J137,0)</f>
        <v>0</v>
      </c>
      <c r="BJ137" s="18" t="s">
        <v>79</v>
      </c>
      <c r="BK137" s="232">
        <f>ROUND(I137*H137,2)</f>
        <v>0</v>
      </c>
      <c r="BL137" s="18" t="s">
        <v>145</v>
      </c>
      <c r="BM137" s="231" t="s">
        <v>692</v>
      </c>
    </row>
    <row r="138" spans="1:47" s="2" customFormat="1" ht="12">
      <c r="A138" s="39"/>
      <c r="B138" s="40"/>
      <c r="C138" s="41"/>
      <c r="D138" s="233" t="s">
        <v>147</v>
      </c>
      <c r="E138" s="41"/>
      <c r="F138" s="234" t="s">
        <v>693</v>
      </c>
      <c r="G138" s="41"/>
      <c r="H138" s="41"/>
      <c r="I138" s="138"/>
      <c r="J138" s="41"/>
      <c r="K138" s="41"/>
      <c r="L138" s="45"/>
      <c r="M138" s="235"/>
      <c r="N138" s="236"/>
      <c r="O138" s="85"/>
      <c r="P138" s="85"/>
      <c r="Q138" s="85"/>
      <c r="R138" s="85"/>
      <c r="S138" s="85"/>
      <c r="T138" s="86"/>
      <c r="U138" s="39"/>
      <c r="V138" s="39"/>
      <c r="W138" s="39"/>
      <c r="X138" s="39"/>
      <c r="Y138" s="39"/>
      <c r="Z138" s="39"/>
      <c r="AA138" s="39"/>
      <c r="AB138" s="39"/>
      <c r="AC138" s="39"/>
      <c r="AD138" s="39"/>
      <c r="AE138" s="39"/>
      <c r="AT138" s="18" t="s">
        <v>147</v>
      </c>
      <c r="AU138" s="18" t="s">
        <v>81</v>
      </c>
    </row>
    <row r="139" spans="1:47" s="2" customFormat="1" ht="12">
      <c r="A139" s="39"/>
      <c r="B139" s="40"/>
      <c r="C139" s="41"/>
      <c r="D139" s="233" t="s">
        <v>149</v>
      </c>
      <c r="E139" s="41"/>
      <c r="F139" s="234" t="s">
        <v>694</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149</v>
      </c>
      <c r="AU139" s="18" t="s">
        <v>81</v>
      </c>
    </row>
    <row r="140" spans="1:51" s="13" customFormat="1" ht="12">
      <c r="A140" s="13"/>
      <c r="B140" s="237"/>
      <c r="C140" s="238"/>
      <c r="D140" s="233" t="s">
        <v>151</v>
      </c>
      <c r="E140" s="239" t="s">
        <v>19</v>
      </c>
      <c r="F140" s="240" t="s">
        <v>695</v>
      </c>
      <c r="G140" s="238"/>
      <c r="H140" s="241">
        <v>230</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151</v>
      </c>
      <c r="AU140" s="247" t="s">
        <v>81</v>
      </c>
      <c r="AV140" s="13" t="s">
        <v>81</v>
      </c>
      <c r="AW140" s="13" t="s">
        <v>32</v>
      </c>
      <c r="AX140" s="13" t="s">
        <v>71</v>
      </c>
      <c r="AY140" s="247" t="s">
        <v>138</v>
      </c>
    </row>
    <row r="141" spans="1:51" s="14" customFormat="1" ht="12">
      <c r="A141" s="14"/>
      <c r="B141" s="248"/>
      <c r="C141" s="249"/>
      <c r="D141" s="233" t="s">
        <v>151</v>
      </c>
      <c r="E141" s="250" t="s">
        <v>19</v>
      </c>
      <c r="F141" s="251" t="s">
        <v>153</v>
      </c>
      <c r="G141" s="249"/>
      <c r="H141" s="252">
        <v>230</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151</v>
      </c>
      <c r="AU141" s="258" t="s">
        <v>81</v>
      </c>
      <c r="AV141" s="14" t="s">
        <v>145</v>
      </c>
      <c r="AW141" s="14" t="s">
        <v>32</v>
      </c>
      <c r="AX141" s="14" t="s">
        <v>79</v>
      </c>
      <c r="AY141" s="258" t="s">
        <v>138</v>
      </c>
    </row>
    <row r="142" spans="1:65" s="2" customFormat="1" ht="24" customHeight="1">
      <c r="A142" s="39"/>
      <c r="B142" s="40"/>
      <c r="C142" s="220" t="s">
        <v>8</v>
      </c>
      <c r="D142" s="220" t="s">
        <v>140</v>
      </c>
      <c r="E142" s="221" t="s">
        <v>696</v>
      </c>
      <c r="F142" s="222" t="s">
        <v>697</v>
      </c>
      <c r="G142" s="223" t="s">
        <v>163</v>
      </c>
      <c r="H142" s="224">
        <v>7.461</v>
      </c>
      <c r="I142" s="225"/>
      <c r="J142" s="226">
        <f>ROUND(I142*H142,2)</f>
        <v>0</v>
      </c>
      <c r="K142" s="222" t="s">
        <v>144</v>
      </c>
      <c r="L142" s="45"/>
      <c r="M142" s="227" t="s">
        <v>19</v>
      </c>
      <c r="N142" s="228" t="s">
        <v>42</v>
      </c>
      <c r="O142" s="85"/>
      <c r="P142" s="229">
        <f>O142*H142</f>
        <v>0</v>
      </c>
      <c r="Q142" s="229">
        <v>0</v>
      </c>
      <c r="R142" s="229">
        <f>Q142*H142</f>
        <v>0</v>
      </c>
      <c r="S142" s="229">
        <v>0</v>
      </c>
      <c r="T142" s="230">
        <f>S142*H142</f>
        <v>0</v>
      </c>
      <c r="U142" s="39"/>
      <c r="V142" s="39"/>
      <c r="W142" s="39"/>
      <c r="X142" s="39"/>
      <c r="Y142" s="39"/>
      <c r="Z142" s="39"/>
      <c r="AA142" s="39"/>
      <c r="AB142" s="39"/>
      <c r="AC142" s="39"/>
      <c r="AD142" s="39"/>
      <c r="AE142" s="39"/>
      <c r="AR142" s="231" t="s">
        <v>145</v>
      </c>
      <c r="AT142" s="231" t="s">
        <v>140</v>
      </c>
      <c r="AU142" s="231" t="s">
        <v>81</v>
      </c>
      <c r="AY142" s="18" t="s">
        <v>138</v>
      </c>
      <c r="BE142" s="232">
        <f>IF(N142="základní",J142,0)</f>
        <v>0</v>
      </c>
      <c r="BF142" s="232">
        <f>IF(N142="snížená",J142,0)</f>
        <v>0</v>
      </c>
      <c r="BG142" s="232">
        <f>IF(N142="zákl. přenesená",J142,0)</f>
        <v>0</v>
      </c>
      <c r="BH142" s="232">
        <f>IF(N142="sníž. přenesená",J142,0)</f>
        <v>0</v>
      </c>
      <c r="BI142" s="232">
        <f>IF(N142="nulová",J142,0)</f>
        <v>0</v>
      </c>
      <c r="BJ142" s="18" t="s">
        <v>79</v>
      </c>
      <c r="BK142" s="232">
        <f>ROUND(I142*H142,2)</f>
        <v>0</v>
      </c>
      <c r="BL142" s="18" t="s">
        <v>145</v>
      </c>
      <c r="BM142" s="231" t="s">
        <v>698</v>
      </c>
    </row>
    <row r="143" spans="1:47" s="2" customFormat="1" ht="12">
      <c r="A143" s="39"/>
      <c r="B143" s="40"/>
      <c r="C143" s="41"/>
      <c r="D143" s="233" t="s">
        <v>147</v>
      </c>
      <c r="E143" s="41"/>
      <c r="F143" s="234" t="s">
        <v>699</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147</v>
      </c>
      <c r="AU143" s="18" t="s">
        <v>81</v>
      </c>
    </row>
    <row r="144" spans="1:47" s="2" customFormat="1" ht="12">
      <c r="A144" s="39"/>
      <c r="B144" s="40"/>
      <c r="C144" s="41"/>
      <c r="D144" s="233" t="s">
        <v>149</v>
      </c>
      <c r="E144" s="41"/>
      <c r="F144" s="234" t="s">
        <v>700</v>
      </c>
      <c r="G144" s="41"/>
      <c r="H144" s="41"/>
      <c r="I144" s="138"/>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149</v>
      </c>
      <c r="AU144" s="18" t="s">
        <v>81</v>
      </c>
    </row>
    <row r="145" spans="1:51" s="15" customFormat="1" ht="12">
      <c r="A145" s="15"/>
      <c r="B145" s="259"/>
      <c r="C145" s="260"/>
      <c r="D145" s="233" t="s">
        <v>151</v>
      </c>
      <c r="E145" s="261" t="s">
        <v>19</v>
      </c>
      <c r="F145" s="262" t="s">
        <v>701</v>
      </c>
      <c r="G145" s="260"/>
      <c r="H145" s="261" t="s">
        <v>19</v>
      </c>
      <c r="I145" s="263"/>
      <c r="J145" s="260"/>
      <c r="K145" s="260"/>
      <c r="L145" s="264"/>
      <c r="M145" s="265"/>
      <c r="N145" s="266"/>
      <c r="O145" s="266"/>
      <c r="P145" s="266"/>
      <c r="Q145" s="266"/>
      <c r="R145" s="266"/>
      <c r="S145" s="266"/>
      <c r="T145" s="267"/>
      <c r="U145" s="15"/>
      <c r="V145" s="15"/>
      <c r="W145" s="15"/>
      <c r="X145" s="15"/>
      <c r="Y145" s="15"/>
      <c r="Z145" s="15"/>
      <c r="AA145" s="15"/>
      <c r="AB145" s="15"/>
      <c r="AC145" s="15"/>
      <c r="AD145" s="15"/>
      <c r="AE145" s="15"/>
      <c r="AT145" s="268" t="s">
        <v>151</v>
      </c>
      <c r="AU145" s="268" t="s">
        <v>81</v>
      </c>
      <c r="AV145" s="15" t="s">
        <v>79</v>
      </c>
      <c r="AW145" s="15" t="s">
        <v>32</v>
      </c>
      <c r="AX145" s="15" t="s">
        <v>71</v>
      </c>
      <c r="AY145" s="268" t="s">
        <v>138</v>
      </c>
    </row>
    <row r="146" spans="1:51" s="15" customFormat="1" ht="12">
      <c r="A146" s="15"/>
      <c r="B146" s="259"/>
      <c r="C146" s="260"/>
      <c r="D146" s="233" t="s">
        <v>151</v>
      </c>
      <c r="E146" s="261" t="s">
        <v>19</v>
      </c>
      <c r="F146" s="262" t="s">
        <v>702</v>
      </c>
      <c r="G146" s="260"/>
      <c r="H146" s="261" t="s">
        <v>19</v>
      </c>
      <c r="I146" s="263"/>
      <c r="J146" s="260"/>
      <c r="K146" s="260"/>
      <c r="L146" s="264"/>
      <c r="M146" s="265"/>
      <c r="N146" s="266"/>
      <c r="O146" s="266"/>
      <c r="P146" s="266"/>
      <c r="Q146" s="266"/>
      <c r="R146" s="266"/>
      <c r="S146" s="266"/>
      <c r="T146" s="267"/>
      <c r="U146" s="15"/>
      <c r="V146" s="15"/>
      <c r="W146" s="15"/>
      <c r="X146" s="15"/>
      <c r="Y146" s="15"/>
      <c r="Z146" s="15"/>
      <c r="AA146" s="15"/>
      <c r="AB146" s="15"/>
      <c r="AC146" s="15"/>
      <c r="AD146" s="15"/>
      <c r="AE146" s="15"/>
      <c r="AT146" s="268" t="s">
        <v>151</v>
      </c>
      <c r="AU146" s="268" t="s">
        <v>81</v>
      </c>
      <c r="AV146" s="15" t="s">
        <v>79</v>
      </c>
      <c r="AW146" s="15" t="s">
        <v>32</v>
      </c>
      <c r="AX146" s="15" t="s">
        <v>71</v>
      </c>
      <c r="AY146" s="268" t="s">
        <v>138</v>
      </c>
    </row>
    <row r="147" spans="1:51" s="15" customFormat="1" ht="12">
      <c r="A147" s="15"/>
      <c r="B147" s="259"/>
      <c r="C147" s="260"/>
      <c r="D147" s="233" t="s">
        <v>151</v>
      </c>
      <c r="E147" s="261" t="s">
        <v>19</v>
      </c>
      <c r="F147" s="262" t="s">
        <v>703</v>
      </c>
      <c r="G147" s="260"/>
      <c r="H147" s="261" t="s">
        <v>19</v>
      </c>
      <c r="I147" s="263"/>
      <c r="J147" s="260"/>
      <c r="K147" s="260"/>
      <c r="L147" s="264"/>
      <c r="M147" s="265"/>
      <c r="N147" s="266"/>
      <c r="O147" s="266"/>
      <c r="P147" s="266"/>
      <c r="Q147" s="266"/>
      <c r="R147" s="266"/>
      <c r="S147" s="266"/>
      <c r="T147" s="267"/>
      <c r="U147" s="15"/>
      <c r="V147" s="15"/>
      <c r="W147" s="15"/>
      <c r="X147" s="15"/>
      <c r="Y147" s="15"/>
      <c r="Z147" s="15"/>
      <c r="AA147" s="15"/>
      <c r="AB147" s="15"/>
      <c r="AC147" s="15"/>
      <c r="AD147" s="15"/>
      <c r="AE147" s="15"/>
      <c r="AT147" s="268" t="s">
        <v>151</v>
      </c>
      <c r="AU147" s="268" t="s">
        <v>81</v>
      </c>
      <c r="AV147" s="15" t="s">
        <v>79</v>
      </c>
      <c r="AW147" s="15" t="s">
        <v>32</v>
      </c>
      <c r="AX147" s="15" t="s">
        <v>71</v>
      </c>
      <c r="AY147" s="268" t="s">
        <v>138</v>
      </c>
    </row>
    <row r="148" spans="1:51" s="13" customFormat="1" ht="12">
      <c r="A148" s="13"/>
      <c r="B148" s="237"/>
      <c r="C148" s="238"/>
      <c r="D148" s="233" t="s">
        <v>151</v>
      </c>
      <c r="E148" s="239" t="s">
        <v>19</v>
      </c>
      <c r="F148" s="240" t="s">
        <v>704</v>
      </c>
      <c r="G148" s="238"/>
      <c r="H148" s="241">
        <v>7.461</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151</v>
      </c>
      <c r="AU148" s="247" t="s">
        <v>81</v>
      </c>
      <c r="AV148" s="13" t="s">
        <v>81</v>
      </c>
      <c r="AW148" s="13" t="s">
        <v>32</v>
      </c>
      <c r="AX148" s="13" t="s">
        <v>71</v>
      </c>
      <c r="AY148" s="247" t="s">
        <v>138</v>
      </c>
    </row>
    <row r="149" spans="1:51" s="14" customFormat="1" ht="12">
      <c r="A149" s="14"/>
      <c r="B149" s="248"/>
      <c r="C149" s="249"/>
      <c r="D149" s="233" t="s">
        <v>151</v>
      </c>
      <c r="E149" s="250" t="s">
        <v>19</v>
      </c>
      <c r="F149" s="251" t="s">
        <v>153</v>
      </c>
      <c r="G149" s="249"/>
      <c r="H149" s="252">
        <v>7.461</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151</v>
      </c>
      <c r="AU149" s="258" t="s">
        <v>81</v>
      </c>
      <c r="AV149" s="14" t="s">
        <v>145</v>
      </c>
      <c r="AW149" s="14" t="s">
        <v>32</v>
      </c>
      <c r="AX149" s="14" t="s">
        <v>79</v>
      </c>
      <c r="AY149" s="258" t="s">
        <v>138</v>
      </c>
    </row>
    <row r="150" spans="1:65" s="2" customFormat="1" ht="16.5" customHeight="1">
      <c r="A150" s="39"/>
      <c r="B150" s="40"/>
      <c r="C150" s="220" t="s">
        <v>247</v>
      </c>
      <c r="D150" s="220" t="s">
        <v>140</v>
      </c>
      <c r="E150" s="221" t="s">
        <v>705</v>
      </c>
      <c r="F150" s="222" t="s">
        <v>706</v>
      </c>
      <c r="G150" s="223" t="s">
        <v>197</v>
      </c>
      <c r="H150" s="224">
        <v>20</v>
      </c>
      <c r="I150" s="225"/>
      <c r="J150" s="226">
        <f>ROUND(I150*H150,2)</f>
        <v>0</v>
      </c>
      <c r="K150" s="222" t="s">
        <v>144</v>
      </c>
      <c r="L150" s="45"/>
      <c r="M150" s="227" t="s">
        <v>19</v>
      </c>
      <c r="N150" s="228" t="s">
        <v>42</v>
      </c>
      <c r="O150" s="85"/>
      <c r="P150" s="229">
        <f>O150*H150</f>
        <v>0</v>
      </c>
      <c r="Q150" s="229">
        <v>0</v>
      </c>
      <c r="R150" s="229">
        <f>Q150*H150</f>
        <v>0</v>
      </c>
      <c r="S150" s="229">
        <v>0</v>
      </c>
      <c r="T150" s="230">
        <f>S150*H150</f>
        <v>0</v>
      </c>
      <c r="U150" s="39"/>
      <c r="V150" s="39"/>
      <c r="W150" s="39"/>
      <c r="X150" s="39"/>
      <c r="Y150" s="39"/>
      <c r="Z150" s="39"/>
      <c r="AA150" s="39"/>
      <c r="AB150" s="39"/>
      <c r="AC150" s="39"/>
      <c r="AD150" s="39"/>
      <c r="AE150" s="39"/>
      <c r="AR150" s="231" t="s">
        <v>145</v>
      </c>
      <c r="AT150" s="231" t="s">
        <v>140</v>
      </c>
      <c r="AU150" s="231" t="s">
        <v>81</v>
      </c>
      <c r="AY150" s="18" t="s">
        <v>138</v>
      </c>
      <c r="BE150" s="232">
        <f>IF(N150="základní",J150,0)</f>
        <v>0</v>
      </c>
      <c r="BF150" s="232">
        <f>IF(N150="snížená",J150,0)</f>
        <v>0</v>
      </c>
      <c r="BG150" s="232">
        <f>IF(N150="zákl. přenesená",J150,0)</f>
        <v>0</v>
      </c>
      <c r="BH150" s="232">
        <f>IF(N150="sníž. přenesená",J150,0)</f>
        <v>0</v>
      </c>
      <c r="BI150" s="232">
        <f>IF(N150="nulová",J150,0)</f>
        <v>0</v>
      </c>
      <c r="BJ150" s="18" t="s">
        <v>79</v>
      </c>
      <c r="BK150" s="232">
        <f>ROUND(I150*H150,2)</f>
        <v>0</v>
      </c>
      <c r="BL150" s="18" t="s">
        <v>145</v>
      </c>
      <c r="BM150" s="231" t="s">
        <v>707</v>
      </c>
    </row>
    <row r="151" spans="1:47" s="2" customFormat="1" ht="12">
      <c r="A151" s="39"/>
      <c r="B151" s="40"/>
      <c r="C151" s="41"/>
      <c r="D151" s="233" t="s">
        <v>147</v>
      </c>
      <c r="E151" s="41"/>
      <c r="F151" s="234" t="s">
        <v>708</v>
      </c>
      <c r="G151" s="41"/>
      <c r="H151" s="41"/>
      <c r="I151" s="138"/>
      <c r="J151" s="41"/>
      <c r="K151" s="41"/>
      <c r="L151" s="45"/>
      <c r="M151" s="235"/>
      <c r="N151" s="236"/>
      <c r="O151" s="85"/>
      <c r="P151" s="85"/>
      <c r="Q151" s="85"/>
      <c r="R151" s="85"/>
      <c r="S151" s="85"/>
      <c r="T151" s="86"/>
      <c r="U151" s="39"/>
      <c r="V151" s="39"/>
      <c r="W151" s="39"/>
      <c r="X151" s="39"/>
      <c r="Y151" s="39"/>
      <c r="Z151" s="39"/>
      <c r="AA151" s="39"/>
      <c r="AB151" s="39"/>
      <c r="AC151" s="39"/>
      <c r="AD151" s="39"/>
      <c r="AE151" s="39"/>
      <c r="AT151" s="18" t="s">
        <v>147</v>
      </c>
      <c r="AU151" s="18" t="s">
        <v>81</v>
      </c>
    </row>
    <row r="152" spans="1:51" s="13" customFormat="1" ht="12">
      <c r="A152" s="13"/>
      <c r="B152" s="237"/>
      <c r="C152" s="238"/>
      <c r="D152" s="233" t="s">
        <v>151</v>
      </c>
      <c r="E152" s="239" t="s">
        <v>628</v>
      </c>
      <c r="F152" s="240" t="s">
        <v>709</v>
      </c>
      <c r="G152" s="238"/>
      <c r="H152" s="241">
        <v>20</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151</v>
      </c>
      <c r="AU152" s="247" t="s">
        <v>81</v>
      </c>
      <c r="AV152" s="13" t="s">
        <v>81</v>
      </c>
      <c r="AW152" s="13" t="s">
        <v>32</v>
      </c>
      <c r="AX152" s="13" t="s">
        <v>71</v>
      </c>
      <c r="AY152" s="247" t="s">
        <v>138</v>
      </c>
    </row>
    <row r="153" spans="1:51" s="14" customFormat="1" ht="12">
      <c r="A153" s="14"/>
      <c r="B153" s="248"/>
      <c r="C153" s="249"/>
      <c r="D153" s="233" t="s">
        <v>151</v>
      </c>
      <c r="E153" s="250" t="s">
        <v>19</v>
      </c>
      <c r="F153" s="251" t="s">
        <v>153</v>
      </c>
      <c r="G153" s="249"/>
      <c r="H153" s="252">
        <v>20</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151</v>
      </c>
      <c r="AU153" s="258" t="s">
        <v>81</v>
      </c>
      <c r="AV153" s="14" t="s">
        <v>145</v>
      </c>
      <c r="AW153" s="14" t="s">
        <v>32</v>
      </c>
      <c r="AX153" s="14" t="s">
        <v>79</v>
      </c>
      <c r="AY153" s="258" t="s">
        <v>138</v>
      </c>
    </row>
    <row r="154" spans="1:65" s="2" customFormat="1" ht="16.5" customHeight="1">
      <c r="A154" s="39"/>
      <c r="B154" s="40"/>
      <c r="C154" s="220" t="s">
        <v>254</v>
      </c>
      <c r="D154" s="220" t="s">
        <v>140</v>
      </c>
      <c r="E154" s="221" t="s">
        <v>710</v>
      </c>
      <c r="F154" s="222" t="s">
        <v>711</v>
      </c>
      <c r="G154" s="223" t="s">
        <v>197</v>
      </c>
      <c r="H154" s="224">
        <v>12</v>
      </c>
      <c r="I154" s="225"/>
      <c r="J154" s="226">
        <f>ROUND(I154*H154,2)</f>
        <v>0</v>
      </c>
      <c r="K154" s="222" t="s">
        <v>144</v>
      </c>
      <c r="L154" s="45"/>
      <c r="M154" s="227" t="s">
        <v>19</v>
      </c>
      <c r="N154" s="228" t="s">
        <v>42</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145</v>
      </c>
      <c r="AT154" s="231" t="s">
        <v>140</v>
      </c>
      <c r="AU154" s="231" t="s">
        <v>81</v>
      </c>
      <c r="AY154" s="18" t="s">
        <v>138</v>
      </c>
      <c r="BE154" s="232">
        <f>IF(N154="základní",J154,0)</f>
        <v>0</v>
      </c>
      <c r="BF154" s="232">
        <f>IF(N154="snížená",J154,0)</f>
        <v>0</v>
      </c>
      <c r="BG154" s="232">
        <f>IF(N154="zákl. přenesená",J154,0)</f>
        <v>0</v>
      </c>
      <c r="BH154" s="232">
        <f>IF(N154="sníž. přenesená",J154,0)</f>
        <v>0</v>
      </c>
      <c r="BI154" s="232">
        <f>IF(N154="nulová",J154,0)</f>
        <v>0</v>
      </c>
      <c r="BJ154" s="18" t="s">
        <v>79</v>
      </c>
      <c r="BK154" s="232">
        <f>ROUND(I154*H154,2)</f>
        <v>0</v>
      </c>
      <c r="BL154" s="18" t="s">
        <v>145</v>
      </c>
      <c r="BM154" s="231" t="s">
        <v>712</v>
      </c>
    </row>
    <row r="155" spans="1:47" s="2" customFormat="1" ht="12">
      <c r="A155" s="39"/>
      <c r="B155" s="40"/>
      <c r="C155" s="41"/>
      <c r="D155" s="233" t="s">
        <v>147</v>
      </c>
      <c r="E155" s="41"/>
      <c r="F155" s="234" t="s">
        <v>708</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147</v>
      </c>
      <c r="AU155" s="18" t="s">
        <v>81</v>
      </c>
    </row>
    <row r="156" spans="1:51" s="13" customFormat="1" ht="12">
      <c r="A156" s="13"/>
      <c r="B156" s="237"/>
      <c r="C156" s="238"/>
      <c r="D156" s="233" t="s">
        <v>151</v>
      </c>
      <c r="E156" s="239" t="s">
        <v>630</v>
      </c>
      <c r="F156" s="240" t="s">
        <v>713</v>
      </c>
      <c r="G156" s="238"/>
      <c r="H156" s="241">
        <v>12</v>
      </c>
      <c r="I156" s="242"/>
      <c r="J156" s="238"/>
      <c r="K156" s="238"/>
      <c r="L156" s="243"/>
      <c r="M156" s="244"/>
      <c r="N156" s="245"/>
      <c r="O156" s="245"/>
      <c r="P156" s="245"/>
      <c r="Q156" s="245"/>
      <c r="R156" s="245"/>
      <c r="S156" s="245"/>
      <c r="T156" s="246"/>
      <c r="U156" s="13"/>
      <c r="V156" s="13"/>
      <c r="W156" s="13"/>
      <c r="X156" s="13"/>
      <c r="Y156" s="13"/>
      <c r="Z156" s="13"/>
      <c r="AA156" s="13"/>
      <c r="AB156" s="13"/>
      <c r="AC156" s="13"/>
      <c r="AD156" s="13"/>
      <c r="AE156" s="13"/>
      <c r="AT156" s="247" t="s">
        <v>151</v>
      </c>
      <c r="AU156" s="247" t="s">
        <v>81</v>
      </c>
      <c r="AV156" s="13" t="s">
        <v>81</v>
      </c>
      <c r="AW156" s="13" t="s">
        <v>32</v>
      </c>
      <c r="AX156" s="13" t="s">
        <v>71</v>
      </c>
      <c r="AY156" s="247" t="s">
        <v>138</v>
      </c>
    </row>
    <row r="157" spans="1:51" s="14" customFormat="1" ht="12">
      <c r="A157" s="14"/>
      <c r="B157" s="248"/>
      <c r="C157" s="249"/>
      <c r="D157" s="233" t="s">
        <v>151</v>
      </c>
      <c r="E157" s="250" t="s">
        <v>19</v>
      </c>
      <c r="F157" s="251" t="s">
        <v>153</v>
      </c>
      <c r="G157" s="249"/>
      <c r="H157" s="252">
        <v>12</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151</v>
      </c>
      <c r="AU157" s="258" t="s">
        <v>81</v>
      </c>
      <c r="AV157" s="14" t="s">
        <v>145</v>
      </c>
      <c r="AW157" s="14" t="s">
        <v>32</v>
      </c>
      <c r="AX157" s="14" t="s">
        <v>79</v>
      </c>
      <c r="AY157" s="258" t="s">
        <v>138</v>
      </c>
    </row>
    <row r="158" spans="1:65" s="2" customFormat="1" ht="16.5" customHeight="1">
      <c r="A158" s="39"/>
      <c r="B158" s="40"/>
      <c r="C158" s="220" t="s">
        <v>261</v>
      </c>
      <c r="D158" s="220" t="s">
        <v>140</v>
      </c>
      <c r="E158" s="221" t="s">
        <v>714</v>
      </c>
      <c r="F158" s="222" t="s">
        <v>715</v>
      </c>
      <c r="G158" s="223" t="s">
        <v>197</v>
      </c>
      <c r="H158" s="224">
        <v>1</v>
      </c>
      <c r="I158" s="225"/>
      <c r="J158" s="226">
        <f>ROUND(I158*H158,2)</f>
        <v>0</v>
      </c>
      <c r="K158" s="222" t="s">
        <v>144</v>
      </c>
      <c r="L158" s="45"/>
      <c r="M158" s="227" t="s">
        <v>19</v>
      </c>
      <c r="N158" s="228" t="s">
        <v>42</v>
      </c>
      <c r="O158" s="85"/>
      <c r="P158" s="229">
        <f>O158*H158</f>
        <v>0</v>
      </c>
      <c r="Q158" s="229">
        <v>0</v>
      </c>
      <c r="R158" s="229">
        <f>Q158*H158</f>
        <v>0</v>
      </c>
      <c r="S158" s="229">
        <v>0</v>
      </c>
      <c r="T158" s="230">
        <f>S158*H158</f>
        <v>0</v>
      </c>
      <c r="U158" s="39"/>
      <c r="V158" s="39"/>
      <c r="W158" s="39"/>
      <c r="X158" s="39"/>
      <c r="Y158" s="39"/>
      <c r="Z158" s="39"/>
      <c r="AA158" s="39"/>
      <c r="AB158" s="39"/>
      <c r="AC158" s="39"/>
      <c r="AD158" s="39"/>
      <c r="AE158" s="39"/>
      <c r="AR158" s="231" t="s">
        <v>145</v>
      </c>
      <c r="AT158" s="231" t="s">
        <v>140</v>
      </c>
      <c r="AU158" s="231" t="s">
        <v>81</v>
      </c>
      <c r="AY158" s="18" t="s">
        <v>138</v>
      </c>
      <c r="BE158" s="232">
        <f>IF(N158="základní",J158,0)</f>
        <v>0</v>
      </c>
      <c r="BF158" s="232">
        <f>IF(N158="snížená",J158,0)</f>
        <v>0</v>
      </c>
      <c r="BG158" s="232">
        <f>IF(N158="zákl. přenesená",J158,0)</f>
        <v>0</v>
      </c>
      <c r="BH158" s="232">
        <f>IF(N158="sníž. přenesená",J158,0)</f>
        <v>0</v>
      </c>
      <c r="BI158" s="232">
        <f>IF(N158="nulová",J158,0)</f>
        <v>0</v>
      </c>
      <c r="BJ158" s="18" t="s">
        <v>79</v>
      </c>
      <c r="BK158" s="232">
        <f>ROUND(I158*H158,2)</f>
        <v>0</v>
      </c>
      <c r="BL158" s="18" t="s">
        <v>145</v>
      </c>
      <c r="BM158" s="231" t="s">
        <v>716</v>
      </c>
    </row>
    <row r="159" spans="1:47" s="2" customFormat="1" ht="12">
      <c r="A159" s="39"/>
      <c r="B159" s="40"/>
      <c r="C159" s="41"/>
      <c r="D159" s="233" t="s">
        <v>147</v>
      </c>
      <c r="E159" s="41"/>
      <c r="F159" s="234" t="s">
        <v>708</v>
      </c>
      <c r="G159" s="41"/>
      <c r="H159" s="41"/>
      <c r="I159" s="138"/>
      <c r="J159" s="41"/>
      <c r="K159" s="41"/>
      <c r="L159" s="45"/>
      <c r="M159" s="235"/>
      <c r="N159" s="236"/>
      <c r="O159" s="85"/>
      <c r="P159" s="85"/>
      <c r="Q159" s="85"/>
      <c r="R159" s="85"/>
      <c r="S159" s="85"/>
      <c r="T159" s="86"/>
      <c r="U159" s="39"/>
      <c r="V159" s="39"/>
      <c r="W159" s="39"/>
      <c r="X159" s="39"/>
      <c r="Y159" s="39"/>
      <c r="Z159" s="39"/>
      <c r="AA159" s="39"/>
      <c r="AB159" s="39"/>
      <c r="AC159" s="39"/>
      <c r="AD159" s="39"/>
      <c r="AE159" s="39"/>
      <c r="AT159" s="18" t="s">
        <v>147</v>
      </c>
      <c r="AU159" s="18" t="s">
        <v>81</v>
      </c>
    </row>
    <row r="160" spans="1:51" s="13" customFormat="1" ht="12">
      <c r="A160" s="13"/>
      <c r="B160" s="237"/>
      <c r="C160" s="238"/>
      <c r="D160" s="233" t="s">
        <v>151</v>
      </c>
      <c r="E160" s="239" t="s">
        <v>632</v>
      </c>
      <c r="F160" s="240" t="s">
        <v>717</v>
      </c>
      <c r="G160" s="238"/>
      <c r="H160" s="241">
        <v>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151</v>
      </c>
      <c r="AU160" s="247" t="s">
        <v>81</v>
      </c>
      <c r="AV160" s="13" t="s">
        <v>81</v>
      </c>
      <c r="AW160" s="13" t="s">
        <v>32</v>
      </c>
      <c r="AX160" s="13" t="s">
        <v>71</v>
      </c>
      <c r="AY160" s="247" t="s">
        <v>138</v>
      </c>
    </row>
    <row r="161" spans="1:51" s="14" customFormat="1" ht="12">
      <c r="A161" s="14"/>
      <c r="B161" s="248"/>
      <c r="C161" s="249"/>
      <c r="D161" s="233" t="s">
        <v>151</v>
      </c>
      <c r="E161" s="250" t="s">
        <v>19</v>
      </c>
      <c r="F161" s="251" t="s">
        <v>153</v>
      </c>
      <c r="G161" s="249"/>
      <c r="H161" s="252">
        <v>1</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151</v>
      </c>
      <c r="AU161" s="258" t="s">
        <v>81</v>
      </c>
      <c r="AV161" s="14" t="s">
        <v>145</v>
      </c>
      <c r="AW161" s="14" t="s">
        <v>32</v>
      </c>
      <c r="AX161" s="14" t="s">
        <v>79</v>
      </c>
      <c r="AY161" s="258" t="s">
        <v>138</v>
      </c>
    </row>
    <row r="162" spans="1:65" s="2" customFormat="1" ht="24" customHeight="1">
      <c r="A162" s="39"/>
      <c r="B162" s="40"/>
      <c r="C162" s="220" t="s">
        <v>268</v>
      </c>
      <c r="D162" s="220" t="s">
        <v>140</v>
      </c>
      <c r="E162" s="221" t="s">
        <v>718</v>
      </c>
      <c r="F162" s="222" t="s">
        <v>719</v>
      </c>
      <c r="G162" s="223" t="s">
        <v>197</v>
      </c>
      <c r="H162" s="224">
        <v>20</v>
      </c>
      <c r="I162" s="225"/>
      <c r="J162" s="226">
        <f>ROUND(I162*H162,2)</f>
        <v>0</v>
      </c>
      <c r="K162" s="222" t="s">
        <v>144</v>
      </c>
      <c r="L162" s="45"/>
      <c r="M162" s="227" t="s">
        <v>19</v>
      </c>
      <c r="N162" s="228" t="s">
        <v>42</v>
      </c>
      <c r="O162" s="85"/>
      <c r="P162" s="229">
        <f>O162*H162</f>
        <v>0</v>
      </c>
      <c r="Q162" s="229">
        <v>5E-05</v>
      </c>
      <c r="R162" s="229">
        <f>Q162*H162</f>
        <v>0.001</v>
      </c>
      <c r="S162" s="229">
        <v>0</v>
      </c>
      <c r="T162" s="230">
        <f>S162*H162</f>
        <v>0</v>
      </c>
      <c r="U162" s="39"/>
      <c r="V162" s="39"/>
      <c r="W162" s="39"/>
      <c r="X162" s="39"/>
      <c r="Y162" s="39"/>
      <c r="Z162" s="39"/>
      <c r="AA162" s="39"/>
      <c r="AB162" s="39"/>
      <c r="AC162" s="39"/>
      <c r="AD162" s="39"/>
      <c r="AE162" s="39"/>
      <c r="AR162" s="231" t="s">
        <v>145</v>
      </c>
      <c r="AT162" s="231" t="s">
        <v>140</v>
      </c>
      <c r="AU162" s="231" t="s">
        <v>81</v>
      </c>
      <c r="AY162" s="18" t="s">
        <v>138</v>
      </c>
      <c r="BE162" s="232">
        <f>IF(N162="základní",J162,0)</f>
        <v>0</v>
      </c>
      <c r="BF162" s="232">
        <f>IF(N162="snížená",J162,0)</f>
        <v>0</v>
      </c>
      <c r="BG162" s="232">
        <f>IF(N162="zákl. přenesená",J162,0)</f>
        <v>0</v>
      </c>
      <c r="BH162" s="232">
        <f>IF(N162="sníž. přenesená",J162,0)</f>
        <v>0</v>
      </c>
      <c r="BI162" s="232">
        <f>IF(N162="nulová",J162,0)</f>
        <v>0</v>
      </c>
      <c r="BJ162" s="18" t="s">
        <v>79</v>
      </c>
      <c r="BK162" s="232">
        <f>ROUND(I162*H162,2)</f>
        <v>0</v>
      </c>
      <c r="BL162" s="18" t="s">
        <v>145</v>
      </c>
      <c r="BM162" s="231" t="s">
        <v>720</v>
      </c>
    </row>
    <row r="163" spans="1:47" s="2" customFormat="1" ht="12">
      <c r="A163" s="39"/>
      <c r="B163" s="40"/>
      <c r="C163" s="41"/>
      <c r="D163" s="233" t="s">
        <v>147</v>
      </c>
      <c r="E163" s="41"/>
      <c r="F163" s="234" t="s">
        <v>721</v>
      </c>
      <c r="G163" s="41"/>
      <c r="H163" s="41"/>
      <c r="I163" s="138"/>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147</v>
      </c>
      <c r="AU163" s="18" t="s">
        <v>81</v>
      </c>
    </row>
    <row r="164" spans="1:51" s="13" customFormat="1" ht="12">
      <c r="A164" s="13"/>
      <c r="B164" s="237"/>
      <c r="C164" s="238"/>
      <c r="D164" s="233" t="s">
        <v>151</v>
      </c>
      <c r="E164" s="239" t="s">
        <v>19</v>
      </c>
      <c r="F164" s="240" t="s">
        <v>709</v>
      </c>
      <c r="G164" s="238"/>
      <c r="H164" s="241">
        <v>20</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151</v>
      </c>
      <c r="AU164" s="247" t="s">
        <v>81</v>
      </c>
      <c r="AV164" s="13" t="s">
        <v>81</v>
      </c>
      <c r="AW164" s="13" t="s">
        <v>32</v>
      </c>
      <c r="AX164" s="13" t="s">
        <v>71</v>
      </c>
      <c r="AY164" s="247" t="s">
        <v>138</v>
      </c>
    </row>
    <row r="165" spans="1:51" s="14" customFormat="1" ht="12">
      <c r="A165" s="14"/>
      <c r="B165" s="248"/>
      <c r="C165" s="249"/>
      <c r="D165" s="233" t="s">
        <v>151</v>
      </c>
      <c r="E165" s="250" t="s">
        <v>19</v>
      </c>
      <c r="F165" s="251" t="s">
        <v>153</v>
      </c>
      <c r="G165" s="249"/>
      <c r="H165" s="252">
        <v>20</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151</v>
      </c>
      <c r="AU165" s="258" t="s">
        <v>81</v>
      </c>
      <c r="AV165" s="14" t="s">
        <v>145</v>
      </c>
      <c r="AW165" s="14" t="s">
        <v>32</v>
      </c>
      <c r="AX165" s="14" t="s">
        <v>79</v>
      </c>
      <c r="AY165" s="258" t="s">
        <v>138</v>
      </c>
    </row>
    <row r="166" spans="1:65" s="2" customFormat="1" ht="24" customHeight="1">
      <c r="A166" s="39"/>
      <c r="B166" s="40"/>
      <c r="C166" s="220" t="s">
        <v>275</v>
      </c>
      <c r="D166" s="220" t="s">
        <v>140</v>
      </c>
      <c r="E166" s="221" t="s">
        <v>722</v>
      </c>
      <c r="F166" s="222" t="s">
        <v>723</v>
      </c>
      <c r="G166" s="223" t="s">
        <v>197</v>
      </c>
      <c r="H166" s="224">
        <v>12</v>
      </c>
      <c r="I166" s="225"/>
      <c r="J166" s="226">
        <f>ROUND(I166*H166,2)</f>
        <v>0</v>
      </c>
      <c r="K166" s="222" t="s">
        <v>144</v>
      </c>
      <c r="L166" s="45"/>
      <c r="M166" s="227" t="s">
        <v>19</v>
      </c>
      <c r="N166" s="228" t="s">
        <v>42</v>
      </c>
      <c r="O166" s="85"/>
      <c r="P166" s="229">
        <f>O166*H166</f>
        <v>0</v>
      </c>
      <c r="Q166" s="229">
        <v>5E-05</v>
      </c>
      <c r="R166" s="229">
        <f>Q166*H166</f>
        <v>0.0006000000000000001</v>
      </c>
      <c r="S166" s="229">
        <v>0</v>
      </c>
      <c r="T166" s="230">
        <f>S166*H166</f>
        <v>0</v>
      </c>
      <c r="U166" s="39"/>
      <c r="V166" s="39"/>
      <c r="W166" s="39"/>
      <c r="X166" s="39"/>
      <c r="Y166" s="39"/>
      <c r="Z166" s="39"/>
      <c r="AA166" s="39"/>
      <c r="AB166" s="39"/>
      <c r="AC166" s="39"/>
      <c r="AD166" s="39"/>
      <c r="AE166" s="39"/>
      <c r="AR166" s="231" t="s">
        <v>145</v>
      </c>
      <c r="AT166" s="231" t="s">
        <v>140</v>
      </c>
      <c r="AU166" s="231" t="s">
        <v>81</v>
      </c>
      <c r="AY166" s="18" t="s">
        <v>138</v>
      </c>
      <c r="BE166" s="232">
        <f>IF(N166="základní",J166,0)</f>
        <v>0</v>
      </c>
      <c r="BF166" s="232">
        <f>IF(N166="snížená",J166,0)</f>
        <v>0</v>
      </c>
      <c r="BG166" s="232">
        <f>IF(N166="zákl. přenesená",J166,0)</f>
        <v>0</v>
      </c>
      <c r="BH166" s="232">
        <f>IF(N166="sníž. přenesená",J166,0)</f>
        <v>0</v>
      </c>
      <c r="BI166" s="232">
        <f>IF(N166="nulová",J166,0)</f>
        <v>0</v>
      </c>
      <c r="BJ166" s="18" t="s">
        <v>79</v>
      </c>
      <c r="BK166" s="232">
        <f>ROUND(I166*H166,2)</f>
        <v>0</v>
      </c>
      <c r="BL166" s="18" t="s">
        <v>145</v>
      </c>
      <c r="BM166" s="231" t="s">
        <v>724</v>
      </c>
    </row>
    <row r="167" spans="1:47" s="2" customFormat="1" ht="12">
      <c r="A167" s="39"/>
      <c r="B167" s="40"/>
      <c r="C167" s="41"/>
      <c r="D167" s="233" t="s">
        <v>147</v>
      </c>
      <c r="E167" s="41"/>
      <c r="F167" s="234" t="s">
        <v>721</v>
      </c>
      <c r="G167" s="41"/>
      <c r="H167" s="41"/>
      <c r="I167" s="138"/>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147</v>
      </c>
      <c r="AU167" s="18" t="s">
        <v>81</v>
      </c>
    </row>
    <row r="168" spans="1:51" s="13" customFormat="1" ht="12">
      <c r="A168" s="13"/>
      <c r="B168" s="237"/>
      <c r="C168" s="238"/>
      <c r="D168" s="233" t="s">
        <v>151</v>
      </c>
      <c r="E168" s="239" t="s">
        <v>19</v>
      </c>
      <c r="F168" s="240" t="s">
        <v>713</v>
      </c>
      <c r="G168" s="238"/>
      <c r="H168" s="241">
        <v>12</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151</v>
      </c>
      <c r="AU168" s="247" t="s">
        <v>81</v>
      </c>
      <c r="AV168" s="13" t="s">
        <v>81</v>
      </c>
      <c r="AW168" s="13" t="s">
        <v>32</v>
      </c>
      <c r="AX168" s="13" t="s">
        <v>71</v>
      </c>
      <c r="AY168" s="247" t="s">
        <v>138</v>
      </c>
    </row>
    <row r="169" spans="1:51" s="14" customFormat="1" ht="12">
      <c r="A169" s="14"/>
      <c r="B169" s="248"/>
      <c r="C169" s="249"/>
      <c r="D169" s="233" t="s">
        <v>151</v>
      </c>
      <c r="E169" s="250" t="s">
        <v>19</v>
      </c>
      <c r="F169" s="251" t="s">
        <v>153</v>
      </c>
      <c r="G169" s="249"/>
      <c r="H169" s="252">
        <v>12</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151</v>
      </c>
      <c r="AU169" s="258" t="s">
        <v>81</v>
      </c>
      <c r="AV169" s="14" t="s">
        <v>145</v>
      </c>
      <c r="AW169" s="14" t="s">
        <v>32</v>
      </c>
      <c r="AX169" s="14" t="s">
        <v>79</v>
      </c>
      <c r="AY169" s="258" t="s">
        <v>138</v>
      </c>
    </row>
    <row r="170" spans="1:65" s="2" customFormat="1" ht="24" customHeight="1">
      <c r="A170" s="39"/>
      <c r="B170" s="40"/>
      <c r="C170" s="220" t="s">
        <v>7</v>
      </c>
      <c r="D170" s="220" t="s">
        <v>140</v>
      </c>
      <c r="E170" s="221" t="s">
        <v>725</v>
      </c>
      <c r="F170" s="222" t="s">
        <v>726</v>
      </c>
      <c r="G170" s="223" t="s">
        <v>197</v>
      </c>
      <c r="H170" s="224">
        <v>1</v>
      </c>
      <c r="I170" s="225"/>
      <c r="J170" s="226">
        <f>ROUND(I170*H170,2)</f>
        <v>0</v>
      </c>
      <c r="K170" s="222" t="s">
        <v>144</v>
      </c>
      <c r="L170" s="45"/>
      <c r="M170" s="227" t="s">
        <v>19</v>
      </c>
      <c r="N170" s="228" t="s">
        <v>42</v>
      </c>
      <c r="O170" s="85"/>
      <c r="P170" s="229">
        <f>O170*H170</f>
        <v>0</v>
      </c>
      <c r="Q170" s="229">
        <v>9E-05</v>
      </c>
      <c r="R170" s="229">
        <f>Q170*H170</f>
        <v>9E-05</v>
      </c>
      <c r="S170" s="229">
        <v>0</v>
      </c>
      <c r="T170" s="230">
        <f>S170*H170</f>
        <v>0</v>
      </c>
      <c r="U170" s="39"/>
      <c r="V170" s="39"/>
      <c r="W170" s="39"/>
      <c r="X170" s="39"/>
      <c r="Y170" s="39"/>
      <c r="Z170" s="39"/>
      <c r="AA170" s="39"/>
      <c r="AB170" s="39"/>
      <c r="AC170" s="39"/>
      <c r="AD170" s="39"/>
      <c r="AE170" s="39"/>
      <c r="AR170" s="231" t="s">
        <v>145</v>
      </c>
      <c r="AT170" s="231" t="s">
        <v>140</v>
      </c>
      <c r="AU170" s="231" t="s">
        <v>81</v>
      </c>
      <c r="AY170" s="18" t="s">
        <v>138</v>
      </c>
      <c r="BE170" s="232">
        <f>IF(N170="základní",J170,0)</f>
        <v>0</v>
      </c>
      <c r="BF170" s="232">
        <f>IF(N170="snížená",J170,0)</f>
        <v>0</v>
      </c>
      <c r="BG170" s="232">
        <f>IF(N170="zákl. přenesená",J170,0)</f>
        <v>0</v>
      </c>
      <c r="BH170" s="232">
        <f>IF(N170="sníž. přenesená",J170,0)</f>
        <v>0</v>
      </c>
      <c r="BI170" s="232">
        <f>IF(N170="nulová",J170,0)</f>
        <v>0</v>
      </c>
      <c r="BJ170" s="18" t="s">
        <v>79</v>
      </c>
      <c r="BK170" s="232">
        <f>ROUND(I170*H170,2)</f>
        <v>0</v>
      </c>
      <c r="BL170" s="18" t="s">
        <v>145</v>
      </c>
      <c r="BM170" s="231" t="s">
        <v>727</v>
      </c>
    </row>
    <row r="171" spans="1:47" s="2" customFormat="1" ht="12">
      <c r="A171" s="39"/>
      <c r="B171" s="40"/>
      <c r="C171" s="41"/>
      <c r="D171" s="233" t="s">
        <v>147</v>
      </c>
      <c r="E171" s="41"/>
      <c r="F171" s="234" t="s">
        <v>721</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147</v>
      </c>
      <c r="AU171" s="18" t="s">
        <v>81</v>
      </c>
    </row>
    <row r="172" spans="1:51" s="13" customFormat="1" ht="12">
      <c r="A172" s="13"/>
      <c r="B172" s="237"/>
      <c r="C172" s="238"/>
      <c r="D172" s="233" t="s">
        <v>151</v>
      </c>
      <c r="E172" s="239" t="s">
        <v>19</v>
      </c>
      <c r="F172" s="240" t="s">
        <v>717</v>
      </c>
      <c r="G172" s="238"/>
      <c r="H172" s="241">
        <v>1</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151</v>
      </c>
      <c r="AU172" s="247" t="s">
        <v>81</v>
      </c>
      <c r="AV172" s="13" t="s">
        <v>81</v>
      </c>
      <c r="AW172" s="13" t="s">
        <v>32</v>
      </c>
      <c r="AX172" s="13" t="s">
        <v>71</v>
      </c>
      <c r="AY172" s="247" t="s">
        <v>138</v>
      </c>
    </row>
    <row r="173" spans="1:51" s="14" customFormat="1" ht="12">
      <c r="A173" s="14"/>
      <c r="B173" s="248"/>
      <c r="C173" s="249"/>
      <c r="D173" s="233" t="s">
        <v>151</v>
      </c>
      <c r="E173" s="250" t="s">
        <v>19</v>
      </c>
      <c r="F173" s="251" t="s">
        <v>153</v>
      </c>
      <c r="G173" s="249"/>
      <c r="H173" s="252">
        <v>1</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151</v>
      </c>
      <c r="AU173" s="258" t="s">
        <v>81</v>
      </c>
      <c r="AV173" s="14" t="s">
        <v>145</v>
      </c>
      <c r="AW173" s="14" t="s">
        <v>32</v>
      </c>
      <c r="AX173" s="14" t="s">
        <v>79</v>
      </c>
      <c r="AY173" s="258" t="s">
        <v>138</v>
      </c>
    </row>
    <row r="174" spans="1:65" s="2" customFormat="1" ht="24" customHeight="1">
      <c r="A174" s="39"/>
      <c r="B174" s="40"/>
      <c r="C174" s="220" t="s">
        <v>287</v>
      </c>
      <c r="D174" s="220" t="s">
        <v>140</v>
      </c>
      <c r="E174" s="221" t="s">
        <v>728</v>
      </c>
      <c r="F174" s="222" t="s">
        <v>729</v>
      </c>
      <c r="G174" s="223" t="s">
        <v>197</v>
      </c>
      <c r="H174" s="224">
        <v>20</v>
      </c>
      <c r="I174" s="225"/>
      <c r="J174" s="226">
        <f>ROUND(I174*H174,2)</f>
        <v>0</v>
      </c>
      <c r="K174" s="222" t="s">
        <v>144</v>
      </c>
      <c r="L174" s="45"/>
      <c r="M174" s="227" t="s">
        <v>19</v>
      </c>
      <c r="N174" s="228" t="s">
        <v>42</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145</v>
      </c>
      <c r="AT174" s="231" t="s">
        <v>140</v>
      </c>
      <c r="AU174" s="231" t="s">
        <v>81</v>
      </c>
      <c r="AY174" s="18" t="s">
        <v>138</v>
      </c>
      <c r="BE174" s="232">
        <f>IF(N174="základní",J174,0)</f>
        <v>0</v>
      </c>
      <c r="BF174" s="232">
        <f>IF(N174="snížená",J174,0)</f>
        <v>0</v>
      </c>
      <c r="BG174" s="232">
        <f>IF(N174="zákl. přenesená",J174,0)</f>
        <v>0</v>
      </c>
      <c r="BH174" s="232">
        <f>IF(N174="sníž. přenesená",J174,0)</f>
        <v>0</v>
      </c>
      <c r="BI174" s="232">
        <f>IF(N174="nulová",J174,0)</f>
        <v>0</v>
      </c>
      <c r="BJ174" s="18" t="s">
        <v>79</v>
      </c>
      <c r="BK174" s="232">
        <f>ROUND(I174*H174,2)</f>
        <v>0</v>
      </c>
      <c r="BL174" s="18" t="s">
        <v>145</v>
      </c>
      <c r="BM174" s="231" t="s">
        <v>730</v>
      </c>
    </row>
    <row r="175" spans="1:47" s="2" customFormat="1" ht="12">
      <c r="A175" s="39"/>
      <c r="B175" s="40"/>
      <c r="C175" s="41"/>
      <c r="D175" s="233" t="s">
        <v>147</v>
      </c>
      <c r="E175" s="41"/>
      <c r="F175" s="234" t="s">
        <v>731</v>
      </c>
      <c r="G175" s="41"/>
      <c r="H175" s="41"/>
      <c r="I175" s="138"/>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147</v>
      </c>
      <c r="AU175" s="18" t="s">
        <v>81</v>
      </c>
    </row>
    <row r="176" spans="1:51" s="13" customFormat="1" ht="12">
      <c r="A176" s="13"/>
      <c r="B176" s="237"/>
      <c r="C176" s="238"/>
      <c r="D176" s="233" t="s">
        <v>151</v>
      </c>
      <c r="E176" s="239" t="s">
        <v>19</v>
      </c>
      <c r="F176" s="240" t="s">
        <v>628</v>
      </c>
      <c r="G176" s="238"/>
      <c r="H176" s="241">
        <v>20</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151</v>
      </c>
      <c r="AU176" s="247" t="s">
        <v>81</v>
      </c>
      <c r="AV176" s="13" t="s">
        <v>81</v>
      </c>
      <c r="AW176" s="13" t="s">
        <v>32</v>
      </c>
      <c r="AX176" s="13" t="s">
        <v>71</v>
      </c>
      <c r="AY176" s="247" t="s">
        <v>138</v>
      </c>
    </row>
    <row r="177" spans="1:51" s="14" customFormat="1" ht="12">
      <c r="A177" s="14"/>
      <c r="B177" s="248"/>
      <c r="C177" s="249"/>
      <c r="D177" s="233" t="s">
        <v>151</v>
      </c>
      <c r="E177" s="250" t="s">
        <v>19</v>
      </c>
      <c r="F177" s="251" t="s">
        <v>153</v>
      </c>
      <c r="G177" s="249"/>
      <c r="H177" s="252">
        <v>20</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151</v>
      </c>
      <c r="AU177" s="258" t="s">
        <v>81</v>
      </c>
      <c r="AV177" s="14" t="s">
        <v>145</v>
      </c>
      <c r="AW177" s="14" t="s">
        <v>32</v>
      </c>
      <c r="AX177" s="14" t="s">
        <v>79</v>
      </c>
      <c r="AY177" s="258" t="s">
        <v>138</v>
      </c>
    </row>
    <row r="178" spans="1:65" s="2" customFormat="1" ht="24" customHeight="1">
      <c r="A178" s="39"/>
      <c r="B178" s="40"/>
      <c r="C178" s="220" t="s">
        <v>292</v>
      </c>
      <c r="D178" s="220" t="s">
        <v>140</v>
      </c>
      <c r="E178" s="221" t="s">
        <v>732</v>
      </c>
      <c r="F178" s="222" t="s">
        <v>733</v>
      </c>
      <c r="G178" s="223" t="s">
        <v>197</v>
      </c>
      <c r="H178" s="224">
        <v>12</v>
      </c>
      <c r="I178" s="225"/>
      <c r="J178" s="226">
        <f>ROUND(I178*H178,2)</f>
        <v>0</v>
      </c>
      <c r="K178" s="222" t="s">
        <v>144</v>
      </c>
      <c r="L178" s="45"/>
      <c r="M178" s="227" t="s">
        <v>19</v>
      </c>
      <c r="N178" s="228" t="s">
        <v>42</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145</v>
      </c>
      <c r="AT178" s="231" t="s">
        <v>140</v>
      </c>
      <c r="AU178" s="231" t="s">
        <v>81</v>
      </c>
      <c r="AY178" s="18" t="s">
        <v>138</v>
      </c>
      <c r="BE178" s="232">
        <f>IF(N178="základní",J178,0)</f>
        <v>0</v>
      </c>
      <c r="BF178" s="232">
        <f>IF(N178="snížená",J178,0)</f>
        <v>0</v>
      </c>
      <c r="BG178" s="232">
        <f>IF(N178="zákl. přenesená",J178,0)</f>
        <v>0</v>
      </c>
      <c r="BH178" s="232">
        <f>IF(N178="sníž. přenesená",J178,0)</f>
        <v>0</v>
      </c>
      <c r="BI178" s="232">
        <f>IF(N178="nulová",J178,0)</f>
        <v>0</v>
      </c>
      <c r="BJ178" s="18" t="s">
        <v>79</v>
      </c>
      <c r="BK178" s="232">
        <f>ROUND(I178*H178,2)</f>
        <v>0</v>
      </c>
      <c r="BL178" s="18" t="s">
        <v>145</v>
      </c>
      <c r="BM178" s="231" t="s">
        <v>734</v>
      </c>
    </row>
    <row r="179" spans="1:47" s="2" customFormat="1" ht="12">
      <c r="A179" s="39"/>
      <c r="B179" s="40"/>
      <c r="C179" s="41"/>
      <c r="D179" s="233" t="s">
        <v>147</v>
      </c>
      <c r="E179" s="41"/>
      <c r="F179" s="234" t="s">
        <v>731</v>
      </c>
      <c r="G179" s="41"/>
      <c r="H179" s="41"/>
      <c r="I179" s="138"/>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147</v>
      </c>
      <c r="AU179" s="18" t="s">
        <v>81</v>
      </c>
    </row>
    <row r="180" spans="1:51" s="13" customFormat="1" ht="12">
      <c r="A180" s="13"/>
      <c r="B180" s="237"/>
      <c r="C180" s="238"/>
      <c r="D180" s="233" t="s">
        <v>151</v>
      </c>
      <c r="E180" s="239" t="s">
        <v>19</v>
      </c>
      <c r="F180" s="240" t="s">
        <v>630</v>
      </c>
      <c r="G180" s="238"/>
      <c r="H180" s="241">
        <v>12</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151</v>
      </c>
      <c r="AU180" s="247" t="s">
        <v>81</v>
      </c>
      <c r="AV180" s="13" t="s">
        <v>81</v>
      </c>
      <c r="AW180" s="13" t="s">
        <v>32</v>
      </c>
      <c r="AX180" s="13" t="s">
        <v>79</v>
      </c>
      <c r="AY180" s="247" t="s">
        <v>138</v>
      </c>
    </row>
    <row r="181" spans="1:65" s="2" customFormat="1" ht="24" customHeight="1">
      <c r="A181" s="39"/>
      <c r="B181" s="40"/>
      <c r="C181" s="220" t="s">
        <v>297</v>
      </c>
      <c r="D181" s="220" t="s">
        <v>140</v>
      </c>
      <c r="E181" s="221" t="s">
        <v>735</v>
      </c>
      <c r="F181" s="222" t="s">
        <v>736</v>
      </c>
      <c r="G181" s="223" t="s">
        <v>197</v>
      </c>
      <c r="H181" s="224">
        <v>1</v>
      </c>
      <c r="I181" s="225"/>
      <c r="J181" s="226">
        <f>ROUND(I181*H181,2)</f>
        <v>0</v>
      </c>
      <c r="K181" s="222" t="s">
        <v>144</v>
      </c>
      <c r="L181" s="45"/>
      <c r="M181" s="227" t="s">
        <v>19</v>
      </c>
      <c r="N181" s="228" t="s">
        <v>42</v>
      </c>
      <c r="O181" s="85"/>
      <c r="P181" s="229">
        <f>O181*H181</f>
        <v>0</v>
      </c>
      <c r="Q181" s="229">
        <v>0</v>
      </c>
      <c r="R181" s="229">
        <f>Q181*H181</f>
        <v>0</v>
      </c>
      <c r="S181" s="229">
        <v>0</v>
      </c>
      <c r="T181" s="230">
        <f>S181*H181</f>
        <v>0</v>
      </c>
      <c r="U181" s="39"/>
      <c r="V181" s="39"/>
      <c r="W181" s="39"/>
      <c r="X181" s="39"/>
      <c r="Y181" s="39"/>
      <c r="Z181" s="39"/>
      <c r="AA181" s="39"/>
      <c r="AB181" s="39"/>
      <c r="AC181" s="39"/>
      <c r="AD181" s="39"/>
      <c r="AE181" s="39"/>
      <c r="AR181" s="231" t="s">
        <v>145</v>
      </c>
      <c r="AT181" s="231" t="s">
        <v>140</v>
      </c>
      <c r="AU181" s="231" t="s">
        <v>81</v>
      </c>
      <c r="AY181" s="18" t="s">
        <v>138</v>
      </c>
      <c r="BE181" s="232">
        <f>IF(N181="základní",J181,0)</f>
        <v>0</v>
      </c>
      <c r="BF181" s="232">
        <f>IF(N181="snížená",J181,0)</f>
        <v>0</v>
      </c>
      <c r="BG181" s="232">
        <f>IF(N181="zákl. přenesená",J181,0)</f>
        <v>0</v>
      </c>
      <c r="BH181" s="232">
        <f>IF(N181="sníž. přenesená",J181,0)</f>
        <v>0</v>
      </c>
      <c r="BI181" s="232">
        <f>IF(N181="nulová",J181,0)</f>
        <v>0</v>
      </c>
      <c r="BJ181" s="18" t="s">
        <v>79</v>
      </c>
      <c r="BK181" s="232">
        <f>ROUND(I181*H181,2)</f>
        <v>0</v>
      </c>
      <c r="BL181" s="18" t="s">
        <v>145</v>
      </c>
      <c r="BM181" s="231" t="s">
        <v>737</v>
      </c>
    </row>
    <row r="182" spans="1:47" s="2" customFormat="1" ht="12">
      <c r="A182" s="39"/>
      <c r="B182" s="40"/>
      <c r="C182" s="41"/>
      <c r="D182" s="233" t="s">
        <v>147</v>
      </c>
      <c r="E182" s="41"/>
      <c r="F182" s="234" t="s">
        <v>731</v>
      </c>
      <c r="G182" s="41"/>
      <c r="H182" s="41"/>
      <c r="I182" s="138"/>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147</v>
      </c>
      <c r="AU182" s="18" t="s">
        <v>81</v>
      </c>
    </row>
    <row r="183" spans="1:51" s="13" customFormat="1" ht="12">
      <c r="A183" s="13"/>
      <c r="B183" s="237"/>
      <c r="C183" s="238"/>
      <c r="D183" s="233" t="s">
        <v>151</v>
      </c>
      <c r="E183" s="239" t="s">
        <v>19</v>
      </c>
      <c r="F183" s="240" t="s">
        <v>632</v>
      </c>
      <c r="G183" s="238"/>
      <c r="H183" s="241">
        <v>1</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151</v>
      </c>
      <c r="AU183" s="247" t="s">
        <v>81</v>
      </c>
      <c r="AV183" s="13" t="s">
        <v>81</v>
      </c>
      <c r="AW183" s="13" t="s">
        <v>32</v>
      </c>
      <c r="AX183" s="13" t="s">
        <v>79</v>
      </c>
      <c r="AY183" s="247" t="s">
        <v>138</v>
      </c>
    </row>
    <row r="184" spans="1:65" s="2" customFormat="1" ht="24" customHeight="1">
      <c r="A184" s="39"/>
      <c r="B184" s="40"/>
      <c r="C184" s="220" t="s">
        <v>304</v>
      </c>
      <c r="D184" s="220" t="s">
        <v>140</v>
      </c>
      <c r="E184" s="221" t="s">
        <v>738</v>
      </c>
      <c r="F184" s="222" t="s">
        <v>739</v>
      </c>
      <c r="G184" s="223" t="s">
        <v>197</v>
      </c>
      <c r="H184" s="224">
        <v>20</v>
      </c>
      <c r="I184" s="225"/>
      <c r="J184" s="226">
        <f>ROUND(I184*H184,2)</f>
        <v>0</v>
      </c>
      <c r="K184" s="222" t="s">
        <v>144</v>
      </c>
      <c r="L184" s="45"/>
      <c r="M184" s="227" t="s">
        <v>19</v>
      </c>
      <c r="N184" s="228" t="s">
        <v>42</v>
      </c>
      <c r="O184" s="85"/>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145</v>
      </c>
      <c r="AT184" s="231" t="s">
        <v>140</v>
      </c>
      <c r="AU184" s="231" t="s">
        <v>81</v>
      </c>
      <c r="AY184" s="18" t="s">
        <v>138</v>
      </c>
      <c r="BE184" s="232">
        <f>IF(N184="základní",J184,0)</f>
        <v>0</v>
      </c>
      <c r="BF184" s="232">
        <f>IF(N184="snížená",J184,0)</f>
        <v>0</v>
      </c>
      <c r="BG184" s="232">
        <f>IF(N184="zákl. přenesená",J184,0)</f>
        <v>0</v>
      </c>
      <c r="BH184" s="232">
        <f>IF(N184="sníž. přenesená",J184,0)</f>
        <v>0</v>
      </c>
      <c r="BI184" s="232">
        <f>IF(N184="nulová",J184,0)</f>
        <v>0</v>
      </c>
      <c r="BJ184" s="18" t="s">
        <v>79</v>
      </c>
      <c r="BK184" s="232">
        <f>ROUND(I184*H184,2)</f>
        <v>0</v>
      </c>
      <c r="BL184" s="18" t="s">
        <v>145</v>
      </c>
      <c r="BM184" s="231" t="s">
        <v>740</v>
      </c>
    </row>
    <row r="185" spans="1:47" s="2" customFormat="1" ht="12">
      <c r="A185" s="39"/>
      <c r="B185" s="40"/>
      <c r="C185" s="41"/>
      <c r="D185" s="233" t="s">
        <v>147</v>
      </c>
      <c r="E185" s="41"/>
      <c r="F185" s="234" t="s">
        <v>731</v>
      </c>
      <c r="G185" s="41"/>
      <c r="H185" s="41"/>
      <c r="I185" s="138"/>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147</v>
      </c>
      <c r="AU185" s="18" t="s">
        <v>81</v>
      </c>
    </row>
    <row r="186" spans="1:51" s="13" customFormat="1" ht="12">
      <c r="A186" s="13"/>
      <c r="B186" s="237"/>
      <c r="C186" s="238"/>
      <c r="D186" s="233" t="s">
        <v>151</v>
      </c>
      <c r="E186" s="239" t="s">
        <v>19</v>
      </c>
      <c r="F186" s="240" t="s">
        <v>709</v>
      </c>
      <c r="G186" s="238"/>
      <c r="H186" s="241">
        <v>20</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151</v>
      </c>
      <c r="AU186" s="247" t="s">
        <v>81</v>
      </c>
      <c r="AV186" s="13" t="s">
        <v>81</v>
      </c>
      <c r="AW186" s="13" t="s">
        <v>32</v>
      </c>
      <c r="AX186" s="13" t="s">
        <v>71</v>
      </c>
      <c r="AY186" s="247" t="s">
        <v>138</v>
      </c>
    </row>
    <row r="187" spans="1:51" s="14" customFormat="1" ht="12">
      <c r="A187" s="14"/>
      <c r="B187" s="248"/>
      <c r="C187" s="249"/>
      <c r="D187" s="233" t="s">
        <v>151</v>
      </c>
      <c r="E187" s="250" t="s">
        <v>19</v>
      </c>
      <c r="F187" s="251" t="s">
        <v>153</v>
      </c>
      <c r="G187" s="249"/>
      <c r="H187" s="252">
        <v>20</v>
      </c>
      <c r="I187" s="253"/>
      <c r="J187" s="249"/>
      <c r="K187" s="249"/>
      <c r="L187" s="254"/>
      <c r="M187" s="255"/>
      <c r="N187" s="256"/>
      <c r="O187" s="256"/>
      <c r="P187" s="256"/>
      <c r="Q187" s="256"/>
      <c r="R187" s="256"/>
      <c r="S187" s="256"/>
      <c r="T187" s="257"/>
      <c r="U187" s="14"/>
      <c r="V187" s="14"/>
      <c r="W187" s="14"/>
      <c r="X187" s="14"/>
      <c r="Y187" s="14"/>
      <c r="Z187" s="14"/>
      <c r="AA187" s="14"/>
      <c r="AB187" s="14"/>
      <c r="AC187" s="14"/>
      <c r="AD187" s="14"/>
      <c r="AE187" s="14"/>
      <c r="AT187" s="258" t="s">
        <v>151</v>
      </c>
      <c r="AU187" s="258" t="s">
        <v>81</v>
      </c>
      <c r="AV187" s="14" t="s">
        <v>145</v>
      </c>
      <c r="AW187" s="14" t="s">
        <v>32</v>
      </c>
      <c r="AX187" s="14" t="s">
        <v>79</v>
      </c>
      <c r="AY187" s="258" t="s">
        <v>138</v>
      </c>
    </row>
    <row r="188" spans="1:65" s="2" customFormat="1" ht="24" customHeight="1">
      <c r="A188" s="39"/>
      <c r="B188" s="40"/>
      <c r="C188" s="220" t="s">
        <v>310</v>
      </c>
      <c r="D188" s="220" t="s">
        <v>140</v>
      </c>
      <c r="E188" s="221" t="s">
        <v>741</v>
      </c>
      <c r="F188" s="222" t="s">
        <v>742</v>
      </c>
      <c r="G188" s="223" t="s">
        <v>197</v>
      </c>
      <c r="H188" s="224">
        <v>12</v>
      </c>
      <c r="I188" s="225"/>
      <c r="J188" s="226">
        <f>ROUND(I188*H188,2)</f>
        <v>0</v>
      </c>
      <c r="K188" s="222" t="s">
        <v>144</v>
      </c>
      <c r="L188" s="45"/>
      <c r="M188" s="227" t="s">
        <v>19</v>
      </c>
      <c r="N188" s="228" t="s">
        <v>42</v>
      </c>
      <c r="O188" s="85"/>
      <c r="P188" s="229">
        <f>O188*H188</f>
        <v>0</v>
      </c>
      <c r="Q188" s="229">
        <v>0</v>
      </c>
      <c r="R188" s="229">
        <f>Q188*H188</f>
        <v>0</v>
      </c>
      <c r="S188" s="229">
        <v>0</v>
      </c>
      <c r="T188" s="230">
        <f>S188*H188</f>
        <v>0</v>
      </c>
      <c r="U188" s="39"/>
      <c r="V188" s="39"/>
      <c r="W188" s="39"/>
      <c r="X188" s="39"/>
      <c r="Y188" s="39"/>
      <c r="Z188" s="39"/>
      <c r="AA188" s="39"/>
      <c r="AB188" s="39"/>
      <c r="AC188" s="39"/>
      <c r="AD188" s="39"/>
      <c r="AE188" s="39"/>
      <c r="AR188" s="231" t="s">
        <v>145</v>
      </c>
      <c r="AT188" s="231" t="s">
        <v>140</v>
      </c>
      <c r="AU188" s="231" t="s">
        <v>81</v>
      </c>
      <c r="AY188" s="18" t="s">
        <v>138</v>
      </c>
      <c r="BE188" s="232">
        <f>IF(N188="základní",J188,0)</f>
        <v>0</v>
      </c>
      <c r="BF188" s="232">
        <f>IF(N188="snížená",J188,0)</f>
        <v>0</v>
      </c>
      <c r="BG188" s="232">
        <f>IF(N188="zákl. přenesená",J188,0)</f>
        <v>0</v>
      </c>
      <c r="BH188" s="232">
        <f>IF(N188="sníž. přenesená",J188,0)</f>
        <v>0</v>
      </c>
      <c r="BI188" s="232">
        <f>IF(N188="nulová",J188,0)</f>
        <v>0</v>
      </c>
      <c r="BJ188" s="18" t="s">
        <v>79</v>
      </c>
      <c r="BK188" s="232">
        <f>ROUND(I188*H188,2)</f>
        <v>0</v>
      </c>
      <c r="BL188" s="18" t="s">
        <v>145</v>
      </c>
      <c r="BM188" s="231" t="s">
        <v>743</v>
      </c>
    </row>
    <row r="189" spans="1:47" s="2" customFormat="1" ht="12">
      <c r="A189" s="39"/>
      <c r="B189" s="40"/>
      <c r="C189" s="41"/>
      <c r="D189" s="233" t="s">
        <v>147</v>
      </c>
      <c r="E189" s="41"/>
      <c r="F189" s="234" t="s">
        <v>731</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147</v>
      </c>
      <c r="AU189" s="18" t="s">
        <v>81</v>
      </c>
    </row>
    <row r="190" spans="1:51" s="13" customFormat="1" ht="12">
      <c r="A190" s="13"/>
      <c r="B190" s="237"/>
      <c r="C190" s="238"/>
      <c r="D190" s="233" t="s">
        <v>151</v>
      </c>
      <c r="E190" s="239" t="s">
        <v>19</v>
      </c>
      <c r="F190" s="240" t="s">
        <v>713</v>
      </c>
      <c r="G190" s="238"/>
      <c r="H190" s="241">
        <v>12</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151</v>
      </c>
      <c r="AU190" s="247" t="s">
        <v>81</v>
      </c>
      <c r="AV190" s="13" t="s">
        <v>81</v>
      </c>
      <c r="AW190" s="13" t="s">
        <v>32</v>
      </c>
      <c r="AX190" s="13" t="s">
        <v>71</v>
      </c>
      <c r="AY190" s="247" t="s">
        <v>138</v>
      </c>
    </row>
    <row r="191" spans="1:51" s="14" customFormat="1" ht="12">
      <c r="A191" s="14"/>
      <c r="B191" s="248"/>
      <c r="C191" s="249"/>
      <c r="D191" s="233" t="s">
        <v>151</v>
      </c>
      <c r="E191" s="250" t="s">
        <v>19</v>
      </c>
      <c r="F191" s="251" t="s">
        <v>153</v>
      </c>
      <c r="G191" s="249"/>
      <c r="H191" s="252">
        <v>12</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151</v>
      </c>
      <c r="AU191" s="258" t="s">
        <v>81</v>
      </c>
      <c r="AV191" s="14" t="s">
        <v>145</v>
      </c>
      <c r="AW191" s="14" t="s">
        <v>32</v>
      </c>
      <c r="AX191" s="14" t="s">
        <v>79</v>
      </c>
      <c r="AY191" s="258" t="s">
        <v>138</v>
      </c>
    </row>
    <row r="192" spans="1:65" s="2" customFormat="1" ht="24" customHeight="1">
      <c r="A192" s="39"/>
      <c r="B192" s="40"/>
      <c r="C192" s="220" t="s">
        <v>317</v>
      </c>
      <c r="D192" s="220" t="s">
        <v>140</v>
      </c>
      <c r="E192" s="221" t="s">
        <v>744</v>
      </c>
      <c r="F192" s="222" t="s">
        <v>745</v>
      </c>
      <c r="G192" s="223" t="s">
        <v>197</v>
      </c>
      <c r="H192" s="224">
        <v>1</v>
      </c>
      <c r="I192" s="225"/>
      <c r="J192" s="226">
        <f>ROUND(I192*H192,2)</f>
        <v>0</v>
      </c>
      <c r="K192" s="222" t="s">
        <v>144</v>
      </c>
      <c r="L192" s="45"/>
      <c r="M192" s="227" t="s">
        <v>19</v>
      </c>
      <c r="N192" s="228" t="s">
        <v>42</v>
      </c>
      <c r="O192" s="85"/>
      <c r="P192" s="229">
        <f>O192*H192</f>
        <v>0</v>
      </c>
      <c r="Q192" s="229">
        <v>0</v>
      </c>
      <c r="R192" s="229">
        <f>Q192*H192</f>
        <v>0</v>
      </c>
      <c r="S192" s="229">
        <v>0</v>
      </c>
      <c r="T192" s="230">
        <f>S192*H192</f>
        <v>0</v>
      </c>
      <c r="U192" s="39"/>
      <c r="V192" s="39"/>
      <c r="W192" s="39"/>
      <c r="X192" s="39"/>
      <c r="Y192" s="39"/>
      <c r="Z192" s="39"/>
      <c r="AA192" s="39"/>
      <c r="AB192" s="39"/>
      <c r="AC192" s="39"/>
      <c r="AD192" s="39"/>
      <c r="AE192" s="39"/>
      <c r="AR192" s="231" t="s">
        <v>145</v>
      </c>
      <c r="AT192" s="231" t="s">
        <v>140</v>
      </c>
      <c r="AU192" s="231" t="s">
        <v>81</v>
      </c>
      <c r="AY192" s="18" t="s">
        <v>138</v>
      </c>
      <c r="BE192" s="232">
        <f>IF(N192="základní",J192,0)</f>
        <v>0</v>
      </c>
      <c r="BF192" s="232">
        <f>IF(N192="snížená",J192,0)</f>
        <v>0</v>
      </c>
      <c r="BG192" s="232">
        <f>IF(N192="zákl. přenesená",J192,0)</f>
        <v>0</v>
      </c>
      <c r="BH192" s="232">
        <f>IF(N192="sníž. přenesená",J192,0)</f>
        <v>0</v>
      </c>
      <c r="BI192" s="232">
        <f>IF(N192="nulová",J192,0)</f>
        <v>0</v>
      </c>
      <c r="BJ192" s="18" t="s">
        <v>79</v>
      </c>
      <c r="BK192" s="232">
        <f>ROUND(I192*H192,2)</f>
        <v>0</v>
      </c>
      <c r="BL192" s="18" t="s">
        <v>145</v>
      </c>
      <c r="BM192" s="231" t="s">
        <v>746</v>
      </c>
    </row>
    <row r="193" spans="1:47" s="2" customFormat="1" ht="12">
      <c r="A193" s="39"/>
      <c r="B193" s="40"/>
      <c r="C193" s="41"/>
      <c r="D193" s="233" t="s">
        <v>147</v>
      </c>
      <c r="E193" s="41"/>
      <c r="F193" s="234" t="s">
        <v>731</v>
      </c>
      <c r="G193" s="41"/>
      <c r="H193" s="41"/>
      <c r="I193" s="138"/>
      <c r="J193" s="41"/>
      <c r="K193" s="41"/>
      <c r="L193" s="45"/>
      <c r="M193" s="235"/>
      <c r="N193" s="236"/>
      <c r="O193" s="85"/>
      <c r="P193" s="85"/>
      <c r="Q193" s="85"/>
      <c r="R193" s="85"/>
      <c r="S193" s="85"/>
      <c r="T193" s="86"/>
      <c r="U193" s="39"/>
      <c r="V193" s="39"/>
      <c r="W193" s="39"/>
      <c r="X193" s="39"/>
      <c r="Y193" s="39"/>
      <c r="Z193" s="39"/>
      <c r="AA193" s="39"/>
      <c r="AB193" s="39"/>
      <c r="AC193" s="39"/>
      <c r="AD193" s="39"/>
      <c r="AE193" s="39"/>
      <c r="AT193" s="18" t="s">
        <v>147</v>
      </c>
      <c r="AU193" s="18" t="s">
        <v>81</v>
      </c>
    </row>
    <row r="194" spans="1:51" s="13" customFormat="1" ht="12">
      <c r="A194" s="13"/>
      <c r="B194" s="237"/>
      <c r="C194" s="238"/>
      <c r="D194" s="233" t="s">
        <v>151</v>
      </c>
      <c r="E194" s="239" t="s">
        <v>19</v>
      </c>
      <c r="F194" s="240" t="s">
        <v>717</v>
      </c>
      <c r="G194" s="238"/>
      <c r="H194" s="241">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151</v>
      </c>
      <c r="AU194" s="247" t="s">
        <v>81</v>
      </c>
      <c r="AV194" s="13" t="s">
        <v>81</v>
      </c>
      <c r="AW194" s="13" t="s">
        <v>32</v>
      </c>
      <c r="AX194" s="13" t="s">
        <v>71</v>
      </c>
      <c r="AY194" s="247" t="s">
        <v>138</v>
      </c>
    </row>
    <row r="195" spans="1:51" s="14" customFormat="1" ht="12">
      <c r="A195" s="14"/>
      <c r="B195" s="248"/>
      <c r="C195" s="249"/>
      <c r="D195" s="233" t="s">
        <v>151</v>
      </c>
      <c r="E195" s="250" t="s">
        <v>19</v>
      </c>
      <c r="F195" s="251" t="s">
        <v>153</v>
      </c>
      <c r="G195" s="249"/>
      <c r="H195" s="252">
        <v>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151</v>
      </c>
      <c r="AU195" s="258" t="s">
        <v>81</v>
      </c>
      <c r="AV195" s="14" t="s">
        <v>145</v>
      </c>
      <c r="AW195" s="14" t="s">
        <v>32</v>
      </c>
      <c r="AX195" s="14" t="s">
        <v>79</v>
      </c>
      <c r="AY195" s="258" t="s">
        <v>138</v>
      </c>
    </row>
    <row r="196" spans="1:65" s="2" customFormat="1" ht="24" customHeight="1">
      <c r="A196" s="39"/>
      <c r="B196" s="40"/>
      <c r="C196" s="220" t="s">
        <v>324</v>
      </c>
      <c r="D196" s="220" t="s">
        <v>140</v>
      </c>
      <c r="E196" s="221" t="s">
        <v>747</v>
      </c>
      <c r="F196" s="222" t="s">
        <v>748</v>
      </c>
      <c r="G196" s="223" t="s">
        <v>197</v>
      </c>
      <c r="H196" s="224">
        <v>20</v>
      </c>
      <c r="I196" s="225"/>
      <c r="J196" s="226">
        <f>ROUND(I196*H196,2)</f>
        <v>0</v>
      </c>
      <c r="K196" s="222" t="s">
        <v>144</v>
      </c>
      <c r="L196" s="45"/>
      <c r="M196" s="227" t="s">
        <v>19</v>
      </c>
      <c r="N196" s="228" t="s">
        <v>42</v>
      </c>
      <c r="O196" s="85"/>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145</v>
      </c>
      <c r="AT196" s="231" t="s">
        <v>140</v>
      </c>
      <c r="AU196" s="231" t="s">
        <v>81</v>
      </c>
      <c r="AY196" s="18" t="s">
        <v>138</v>
      </c>
      <c r="BE196" s="232">
        <f>IF(N196="základní",J196,0)</f>
        <v>0</v>
      </c>
      <c r="BF196" s="232">
        <f>IF(N196="snížená",J196,0)</f>
        <v>0</v>
      </c>
      <c r="BG196" s="232">
        <f>IF(N196="zákl. přenesená",J196,0)</f>
        <v>0</v>
      </c>
      <c r="BH196" s="232">
        <f>IF(N196="sníž. přenesená",J196,0)</f>
        <v>0</v>
      </c>
      <c r="BI196" s="232">
        <f>IF(N196="nulová",J196,0)</f>
        <v>0</v>
      </c>
      <c r="BJ196" s="18" t="s">
        <v>79</v>
      </c>
      <c r="BK196" s="232">
        <f>ROUND(I196*H196,2)</f>
        <v>0</v>
      </c>
      <c r="BL196" s="18" t="s">
        <v>145</v>
      </c>
      <c r="BM196" s="231" t="s">
        <v>749</v>
      </c>
    </row>
    <row r="197" spans="1:47" s="2" customFormat="1" ht="12">
      <c r="A197" s="39"/>
      <c r="B197" s="40"/>
      <c r="C197" s="41"/>
      <c r="D197" s="233" t="s">
        <v>147</v>
      </c>
      <c r="E197" s="41"/>
      <c r="F197" s="234" t="s">
        <v>731</v>
      </c>
      <c r="G197" s="41"/>
      <c r="H197" s="41"/>
      <c r="I197" s="138"/>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147</v>
      </c>
      <c r="AU197" s="18" t="s">
        <v>81</v>
      </c>
    </row>
    <row r="198" spans="1:47" s="2" customFormat="1" ht="12">
      <c r="A198" s="39"/>
      <c r="B198" s="40"/>
      <c r="C198" s="41"/>
      <c r="D198" s="233" t="s">
        <v>149</v>
      </c>
      <c r="E198" s="41"/>
      <c r="F198" s="234" t="s">
        <v>750</v>
      </c>
      <c r="G198" s="41"/>
      <c r="H198" s="41"/>
      <c r="I198" s="138"/>
      <c r="J198" s="41"/>
      <c r="K198" s="41"/>
      <c r="L198" s="45"/>
      <c r="M198" s="235"/>
      <c r="N198" s="236"/>
      <c r="O198" s="85"/>
      <c r="P198" s="85"/>
      <c r="Q198" s="85"/>
      <c r="R198" s="85"/>
      <c r="S198" s="85"/>
      <c r="T198" s="86"/>
      <c r="U198" s="39"/>
      <c r="V198" s="39"/>
      <c r="W198" s="39"/>
      <c r="X198" s="39"/>
      <c r="Y198" s="39"/>
      <c r="Z198" s="39"/>
      <c r="AA198" s="39"/>
      <c r="AB198" s="39"/>
      <c r="AC198" s="39"/>
      <c r="AD198" s="39"/>
      <c r="AE198" s="39"/>
      <c r="AT198" s="18" t="s">
        <v>149</v>
      </c>
      <c r="AU198" s="18" t="s">
        <v>81</v>
      </c>
    </row>
    <row r="199" spans="1:51" s="13" customFormat="1" ht="12">
      <c r="A199" s="13"/>
      <c r="B199" s="237"/>
      <c r="C199" s="238"/>
      <c r="D199" s="233" t="s">
        <v>151</v>
      </c>
      <c r="E199" s="239" t="s">
        <v>19</v>
      </c>
      <c r="F199" s="240" t="s">
        <v>709</v>
      </c>
      <c r="G199" s="238"/>
      <c r="H199" s="241">
        <v>20</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151</v>
      </c>
      <c r="AU199" s="247" t="s">
        <v>81</v>
      </c>
      <c r="AV199" s="13" t="s">
        <v>81</v>
      </c>
      <c r="AW199" s="13" t="s">
        <v>32</v>
      </c>
      <c r="AX199" s="13" t="s">
        <v>71</v>
      </c>
      <c r="AY199" s="247" t="s">
        <v>138</v>
      </c>
    </row>
    <row r="200" spans="1:51" s="14" customFormat="1" ht="12">
      <c r="A200" s="14"/>
      <c r="B200" s="248"/>
      <c r="C200" s="249"/>
      <c r="D200" s="233" t="s">
        <v>151</v>
      </c>
      <c r="E200" s="250" t="s">
        <v>19</v>
      </c>
      <c r="F200" s="251" t="s">
        <v>153</v>
      </c>
      <c r="G200" s="249"/>
      <c r="H200" s="252">
        <v>20</v>
      </c>
      <c r="I200" s="253"/>
      <c r="J200" s="249"/>
      <c r="K200" s="249"/>
      <c r="L200" s="254"/>
      <c r="M200" s="255"/>
      <c r="N200" s="256"/>
      <c r="O200" s="256"/>
      <c r="P200" s="256"/>
      <c r="Q200" s="256"/>
      <c r="R200" s="256"/>
      <c r="S200" s="256"/>
      <c r="T200" s="257"/>
      <c r="U200" s="14"/>
      <c r="V200" s="14"/>
      <c r="W200" s="14"/>
      <c r="X200" s="14"/>
      <c r="Y200" s="14"/>
      <c r="Z200" s="14"/>
      <c r="AA200" s="14"/>
      <c r="AB200" s="14"/>
      <c r="AC200" s="14"/>
      <c r="AD200" s="14"/>
      <c r="AE200" s="14"/>
      <c r="AT200" s="258" t="s">
        <v>151</v>
      </c>
      <c r="AU200" s="258" t="s">
        <v>81</v>
      </c>
      <c r="AV200" s="14" t="s">
        <v>145</v>
      </c>
      <c r="AW200" s="14" t="s">
        <v>32</v>
      </c>
      <c r="AX200" s="14" t="s">
        <v>79</v>
      </c>
      <c r="AY200" s="258" t="s">
        <v>138</v>
      </c>
    </row>
    <row r="201" spans="1:65" s="2" customFormat="1" ht="24" customHeight="1">
      <c r="A201" s="39"/>
      <c r="B201" s="40"/>
      <c r="C201" s="220" t="s">
        <v>329</v>
      </c>
      <c r="D201" s="220" t="s">
        <v>140</v>
      </c>
      <c r="E201" s="221" t="s">
        <v>751</v>
      </c>
      <c r="F201" s="222" t="s">
        <v>752</v>
      </c>
      <c r="G201" s="223" t="s">
        <v>197</v>
      </c>
      <c r="H201" s="224">
        <v>12</v>
      </c>
      <c r="I201" s="225"/>
      <c r="J201" s="226">
        <f>ROUND(I201*H201,2)</f>
        <v>0</v>
      </c>
      <c r="K201" s="222" t="s">
        <v>144</v>
      </c>
      <c r="L201" s="45"/>
      <c r="M201" s="227" t="s">
        <v>19</v>
      </c>
      <c r="N201" s="228" t="s">
        <v>42</v>
      </c>
      <c r="O201" s="85"/>
      <c r="P201" s="229">
        <f>O201*H201</f>
        <v>0</v>
      </c>
      <c r="Q201" s="229">
        <v>0</v>
      </c>
      <c r="R201" s="229">
        <f>Q201*H201</f>
        <v>0</v>
      </c>
      <c r="S201" s="229">
        <v>0</v>
      </c>
      <c r="T201" s="230">
        <f>S201*H201</f>
        <v>0</v>
      </c>
      <c r="U201" s="39"/>
      <c r="V201" s="39"/>
      <c r="W201" s="39"/>
      <c r="X201" s="39"/>
      <c r="Y201" s="39"/>
      <c r="Z201" s="39"/>
      <c r="AA201" s="39"/>
      <c r="AB201" s="39"/>
      <c r="AC201" s="39"/>
      <c r="AD201" s="39"/>
      <c r="AE201" s="39"/>
      <c r="AR201" s="231" t="s">
        <v>145</v>
      </c>
      <c r="AT201" s="231" t="s">
        <v>140</v>
      </c>
      <c r="AU201" s="231" t="s">
        <v>81</v>
      </c>
      <c r="AY201" s="18" t="s">
        <v>138</v>
      </c>
      <c r="BE201" s="232">
        <f>IF(N201="základní",J201,0)</f>
        <v>0</v>
      </c>
      <c r="BF201" s="232">
        <f>IF(N201="snížená",J201,0)</f>
        <v>0</v>
      </c>
      <c r="BG201" s="232">
        <f>IF(N201="zákl. přenesená",J201,0)</f>
        <v>0</v>
      </c>
      <c r="BH201" s="232">
        <f>IF(N201="sníž. přenesená",J201,0)</f>
        <v>0</v>
      </c>
      <c r="BI201" s="232">
        <f>IF(N201="nulová",J201,0)</f>
        <v>0</v>
      </c>
      <c r="BJ201" s="18" t="s">
        <v>79</v>
      </c>
      <c r="BK201" s="232">
        <f>ROUND(I201*H201,2)</f>
        <v>0</v>
      </c>
      <c r="BL201" s="18" t="s">
        <v>145</v>
      </c>
      <c r="BM201" s="231" t="s">
        <v>753</v>
      </c>
    </row>
    <row r="202" spans="1:47" s="2" customFormat="1" ht="12">
      <c r="A202" s="39"/>
      <c r="B202" s="40"/>
      <c r="C202" s="41"/>
      <c r="D202" s="233" t="s">
        <v>147</v>
      </c>
      <c r="E202" s="41"/>
      <c r="F202" s="234" t="s">
        <v>731</v>
      </c>
      <c r="G202" s="41"/>
      <c r="H202" s="41"/>
      <c r="I202" s="138"/>
      <c r="J202" s="41"/>
      <c r="K202" s="41"/>
      <c r="L202" s="45"/>
      <c r="M202" s="235"/>
      <c r="N202" s="236"/>
      <c r="O202" s="85"/>
      <c r="P202" s="85"/>
      <c r="Q202" s="85"/>
      <c r="R202" s="85"/>
      <c r="S202" s="85"/>
      <c r="T202" s="86"/>
      <c r="U202" s="39"/>
      <c r="V202" s="39"/>
      <c r="W202" s="39"/>
      <c r="X202" s="39"/>
      <c r="Y202" s="39"/>
      <c r="Z202" s="39"/>
      <c r="AA202" s="39"/>
      <c r="AB202" s="39"/>
      <c r="AC202" s="39"/>
      <c r="AD202" s="39"/>
      <c r="AE202" s="39"/>
      <c r="AT202" s="18" t="s">
        <v>147</v>
      </c>
      <c r="AU202" s="18" t="s">
        <v>81</v>
      </c>
    </row>
    <row r="203" spans="1:47" s="2" customFormat="1" ht="12">
      <c r="A203" s="39"/>
      <c r="B203" s="40"/>
      <c r="C203" s="41"/>
      <c r="D203" s="233" t="s">
        <v>149</v>
      </c>
      <c r="E203" s="41"/>
      <c r="F203" s="234" t="s">
        <v>754</v>
      </c>
      <c r="G203" s="41"/>
      <c r="H203" s="41"/>
      <c r="I203" s="138"/>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149</v>
      </c>
      <c r="AU203" s="18" t="s">
        <v>81</v>
      </c>
    </row>
    <row r="204" spans="1:51" s="13" customFormat="1" ht="12">
      <c r="A204" s="13"/>
      <c r="B204" s="237"/>
      <c r="C204" s="238"/>
      <c r="D204" s="233" t="s">
        <v>151</v>
      </c>
      <c r="E204" s="239" t="s">
        <v>19</v>
      </c>
      <c r="F204" s="240" t="s">
        <v>713</v>
      </c>
      <c r="G204" s="238"/>
      <c r="H204" s="241">
        <v>12</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151</v>
      </c>
      <c r="AU204" s="247" t="s">
        <v>81</v>
      </c>
      <c r="AV204" s="13" t="s">
        <v>81</v>
      </c>
      <c r="AW204" s="13" t="s">
        <v>32</v>
      </c>
      <c r="AX204" s="13" t="s">
        <v>71</v>
      </c>
      <c r="AY204" s="247" t="s">
        <v>138</v>
      </c>
    </row>
    <row r="205" spans="1:51" s="14" customFormat="1" ht="12">
      <c r="A205" s="14"/>
      <c r="B205" s="248"/>
      <c r="C205" s="249"/>
      <c r="D205" s="233" t="s">
        <v>151</v>
      </c>
      <c r="E205" s="250" t="s">
        <v>19</v>
      </c>
      <c r="F205" s="251" t="s">
        <v>153</v>
      </c>
      <c r="G205" s="249"/>
      <c r="H205" s="252">
        <v>12</v>
      </c>
      <c r="I205" s="253"/>
      <c r="J205" s="249"/>
      <c r="K205" s="249"/>
      <c r="L205" s="254"/>
      <c r="M205" s="255"/>
      <c r="N205" s="256"/>
      <c r="O205" s="256"/>
      <c r="P205" s="256"/>
      <c r="Q205" s="256"/>
      <c r="R205" s="256"/>
      <c r="S205" s="256"/>
      <c r="T205" s="257"/>
      <c r="U205" s="14"/>
      <c r="V205" s="14"/>
      <c r="W205" s="14"/>
      <c r="X205" s="14"/>
      <c r="Y205" s="14"/>
      <c r="Z205" s="14"/>
      <c r="AA205" s="14"/>
      <c r="AB205" s="14"/>
      <c r="AC205" s="14"/>
      <c r="AD205" s="14"/>
      <c r="AE205" s="14"/>
      <c r="AT205" s="258" t="s">
        <v>151</v>
      </c>
      <c r="AU205" s="258" t="s">
        <v>81</v>
      </c>
      <c r="AV205" s="14" t="s">
        <v>145</v>
      </c>
      <c r="AW205" s="14" t="s">
        <v>32</v>
      </c>
      <c r="AX205" s="14" t="s">
        <v>79</v>
      </c>
      <c r="AY205" s="258" t="s">
        <v>138</v>
      </c>
    </row>
    <row r="206" spans="1:65" s="2" customFormat="1" ht="24" customHeight="1">
      <c r="A206" s="39"/>
      <c r="B206" s="40"/>
      <c r="C206" s="220" t="s">
        <v>334</v>
      </c>
      <c r="D206" s="220" t="s">
        <v>140</v>
      </c>
      <c r="E206" s="221" t="s">
        <v>755</v>
      </c>
      <c r="F206" s="222" t="s">
        <v>756</v>
      </c>
      <c r="G206" s="223" t="s">
        <v>197</v>
      </c>
      <c r="H206" s="224">
        <v>1</v>
      </c>
      <c r="I206" s="225"/>
      <c r="J206" s="226">
        <f>ROUND(I206*H206,2)</f>
        <v>0</v>
      </c>
      <c r="K206" s="222" t="s">
        <v>144</v>
      </c>
      <c r="L206" s="45"/>
      <c r="M206" s="227" t="s">
        <v>19</v>
      </c>
      <c r="N206" s="228" t="s">
        <v>42</v>
      </c>
      <c r="O206" s="85"/>
      <c r="P206" s="229">
        <f>O206*H206</f>
        <v>0</v>
      </c>
      <c r="Q206" s="229">
        <v>0</v>
      </c>
      <c r="R206" s="229">
        <f>Q206*H206</f>
        <v>0</v>
      </c>
      <c r="S206" s="229">
        <v>0</v>
      </c>
      <c r="T206" s="230">
        <f>S206*H206</f>
        <v>0</v>
      </c>
      <c r="U206" s="39"/>
      <c r="V206" s="39"/>
      <c r="W206" s="39"/>
      <c r="X206" s="39"/>
      <c r="Y206" s="39"/>
      <c r="Z206" s="39"/>
      <c r="AA206" s="39"/>
      <c r="AB206" s="39"/>
      <c r="AC206" s="39"/>
      <c r="AD206" s="39"/>
      <c r="AE206" s="39"/>
      <c r="AR206" s="231" t="s">
        <v>145</v>
      </c>
      <c r="AT206" s="231" t="s">
        <v>140</v>
      </c>
      <c r="AU206" s="231" t="s">
        <v>81</v>
      </c>
      <c r="AY206" s="18" t="s">
        <v>138</v>
      </c>
      <c r="BE206" s="232">
        <f>IF(N206="základní",J206,0)</f>
        <v>0</v>
      </c>
      <c r="BF206" s="232">
        <f>IF(N206="snížená",J206,0)</f>
        <v>0</v>
      </c>
      <c r="BG206" s="232">
        <f>IF(N206="zákl. přenesená",J206,0)</f>
        <v>0</v>
      </c>
      <c r="BH206" s="232">
        <f>IF(N206="sníž. přenesená",J206,0)</f>
        <v>0</v>
      </c>
      <c r="BI206" s="232">
        <f>IF(N206="nulová",J206,0)</f>
        <v>0</v>
      </c>
      <c r="BJ206" s="18" t="s">
        <v>79</v>
      </c>
      <c r="BK206" s="232">
        <f>ROUND(I206*H206,2)</f>
        <v>0</v>
      </c>
      <c r="BL206" s="18" t="s">
        <v>145</v>
      </c>
      <c r="BM206" s="231" t="s">
        <v>757</v>
      </c>
    </row>
    <row r="207" spans="1:47" s="2" customFormat="1" ht="12">
      <c r="A207" s="39"/>
      <c r="B207" s="40"/>
      <c r="C207" s="41"/>
      <c r="D207" s="233" t="s">
        <v>147</v>
      </c>
      <c r="E207" s="41"/>
      <c r="F207" s="234" t="s">
        <v>731</v>
      </c>
      <c r="G207" s="41"/>
      <c r="H207" s="41"/>
      <c r="I207" s="138"/>
      <c r="J207" s="41"/>
      <c r="K207" s="41"/>
      <c r="L207" s="45"/>
      <c r="M207" s="235"/>
      <c r="N207" s="236"/>
      <c r="O207" s="85"/>
      <c r="P207" s="85"/>
      <c r="Q207" s="85"/>
      <c r="R207" s="85"/>
      <c r="S207" s="85"/>
      <c r="T207" s="86"/>
      <c r="U207" s="39"/>
      <c r="V207" s="39"/>
      <c r="W207" s="39"/>
      <c r="X207" s="39"/>
      <c r="Y207" s="39"/>
      <c r="Z207" s="39"/>
      <c r="AA207" s="39"/>
      <c r="AB207" s="39"/>
      <c r="AC207" s="39"/>
      <c r="AD207" s="39"/>
      <c r="AE207" s="39"/>
      <c r="AT207" s="18" t="s">
        <v>147</v>
      </c>
      <c r="AU207" s="18" t="s">
        <v>81</v>
      </c>
    </row>
    <row r="208" spans="1:47" s="2" customFormat="1" ht="12">
      <c r="A208" s="39"/>
      <c r="B208" s="40"/>
      <c r="C208" s="41"/>
      <c r="D208" s="233" t="s">
        <v>149</v>
      </c>
      <c r="E208" s="41"/>
      <c r="F208" s="234" t="s">
        <v>758</v>
      </c>
      <c r="G208" s="41"/>
      <c r="H208" s="41"/>
      <c r="I208" s="138"/>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149</v>
      </c>
      <c r="AU208" s="18" t="s">
        <v>81</v>
      </c>
    </row>
    <row r="209" spans="1:51" s="13" customFormat="1" ht="12">
      <c r="A209" s="13"/>
      <c r="B209" s="237"/>
      <c r="C209" s="238"/>
      <c r="D209" s="233" t="s">
        <v>151</v>
      </c>
      <c r="E209" s="239" t="s">
        <v>19</v>
      </c>
      <c r="F209" s="240" t="s">
        <v>717</v>
      </c>
      <c r="G209" s="238"/>
      <c r="H209" s="241">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151</v>
      </c>
      <c r="AU209" s="247" t="s">
        <v>81</v>
      </c>
      <c r="AV209" s="13" t="s">
        <v>81</v>
      </c>
      <c r="AW209" s="13" t="s">
        <v>32</v>
      </c>
      <c r="AX209" s="13" t="s">
        <v>71</v>
      </c>
      <c r="AY209" s="247" t="s">
        <v>138</v>
      </c>
    </row>
    <row r="210" spans="1:51" s="14" customFormat="1" ht="12">
      <c r="A210" s="14"/>
      <c r="B210" s="248"/>
      <c r="C210" s="249"/>
      <c r="D210" s="233" t="s">
        <v>151</v>
      </c>
      <c r="E210" s="250" t="s">
        <v>19</v>
      </c>
      <c r="F210" s="251" t="s">
        <v>153</v>
      </c>
      <c r="G210" s="249"/>
      <c r="H210" s="252">
        <v>1</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151</v>
      </c>
      <c r="AU210" s="258" t="s">
        <v>81</v>
      </c>
      <c r="AV210" s="14" t="s">
        <v>145</v>
      </c>
      <c r="AW210" s="14" t="s">
        <v>32</v>
      </c>
      <c r="AX210" s="14" t="s">
        <v>79</v>
      </c>
      <c r="AY210" s="258" t="s">
        <v>138</v>
      </c>
    </row>
    <row r="211" spans="1:65" s="2" customFormat="1" ht="16.5" customHeight="1">
      <c r="A211" s="39"/>
      <c r="B211" s="40"/>
      <c r="C211" s="220" t="s">
        <v>337</v>
      </c>
      <c r="D211" s="220" t="s">
        <v>140</v>
      </c>
      <c r="E211" s="221" t="s">
        <v>759</v>
      </c>
      <c r="F211" s="222" t="s">
        <v>760</v>
      </c>
      <c r="G211" s="223" t="s">
        <v>212</v>
      </c>
      <c r="H211" s="224">
        <v>11</v>
      </c>
      <c r="I211" s="225"/>
      <c r="J211" s="226">
        <f>ROUND(I211*H211,2)</f>
        <v>0</v>
      </c>
      <c r="K211" s="222" t="s">
        <v>19</v>
      </c>
      <c r="L211" s="45"/>
      <c r="M211" s="227" t="s">
        <v>19</v>
      </c>
      <c r="N211" s="228" t="s">
        <v>42</v>
      </c>
      <c r="O211" s="85"/>
      <c r="P211" s="229">
        <f>O211*H211</f>
        <v>0</v>
      </c>
      <c r="Q211" s="229">
        <v>0</v>
      </c>
      <c r="R211" s="229">
        <f>Q211*H211</f>
        <v>0</v>
      </c>
      <c r="S211" s="229">
        <v>0</v>
      </c>
      <c r="T211" s="230">
        <f>S211*H211</f>
        <v>0</v>
      </c>
      <c r="U211" s="39"/>
      <c r="V211" s="39"/>
      <c r="W211" s="39"/>
      <c r="X211" s="39"/>
      <c r="Y211" s="39"/>
      <c r="Z211" s="39"/>
      <c r="AA211" s="39"/>
      <c r="AB211" s="39"/>
      <c r="AC211" s="39"/>
      <c r="AD211" s="39"/>
      <c r="AE211" s="39"/>
      <c r="AR211" s="231" t="s">
        <v>145</v>
      </c>
      <c r="AT211" s="231" t="s">
        <v>140</v>
      </c>
      <c r="AU211" s="231" t="s">
        <v>81</v>
      </c>
      <c r="AY211" s="18" t="s">
        <v>138</v>
      </c>
      <c r="BE211" s="232">
        <f>IF(N211="základní",J211,0)</f>
        <v>0</v>
      </c>
      <c r="BF211" s="232">
        <f>IF(N211="snížená",J211,0)</f>
        <v>0</v>
      </c>
      <c r="BG211" s="232">
        <f>IF(N211="zákl. přenesená",J211,0)</f>
        <v>0</v>
      </c>
      <c r="BH211" s="232">
        <f>IF(N211="sníž. přenesená",J211,0)</f>
        <v>0</v>
      </c>
      <c r="BI211" s="232">
        <f>IF(N211="nulová",J211,0)</f>
        <v>0</v>
      </c>
      <c r="BJ211" s="18" t="s">
        <v>79</v>
      </c>
      <c r="BK211" s="232">
        <f>ROUND(I211*H211,2)</f>
        <v>0</v>
      </c>
      <c r="BL211" s="18" t="s">
        <v>145</v>
      </c>
      <c r="BM211" s="231" t="s">
        <v>761</v>
      </c>
    </row>
    <row r="212" spans="1:47" s="2" customFormat="1" ht="12">
      <c r="A212" s="39"/>
      <c r="B212" s="40"/>
      <c r="C212" s="41"/>
      <c r="D212" s="233" t="s">
        <v>149</v>
      </c>
      <c r="E212" s="41"/>
      <c r="F212" s="234" t="s">
        <v>762</v>
      </c>
      <c r="G212" s="41"/>
      <c r="H212" s="41"/>
      <c r="I212" s="138"/>
      <c r="J212" s="41"/>
      <c r="K212" s="41"/>
      <c r="L212" s="45"/>
      <c r="M212" s="235"/>
      <c r="N212" s="236"/>
      <c r="O212" s="85"/>
      <c r="P212" s="85"/>
      <c r="Q212" s="85"/>
      <c r="R212" s="85"/>
      <c r="S212" s="85"/>
      <c r="T212" s="86"/>
      <c r="U212" s="39"/>
      <c r="V212" s="39"/>
      <c r="W212" s="39"/>
      <c r="X212" s="39"/>
      <c r="Y212" s="39"/>
      <c r="Z212" s="39"/>
      <c r="AA212" s="39"/>
      <c r="AB212" s="39"/>
      <c r="AC212" s="39"/>
      <c r="AD212" s="39"/>
      <c r="AE212" s="39"/>
      <c r="AT212" s="18" t="s">
        <v>149</v>
      </c>
      <c r="AU212" s="18" t="s">
        <v>81</v>
      </c>
    </row>
    <row r="213" spans="1:51" s="13" customFormat="1" ht="12">
      <c r="A213" s="13"/>
      <c r="B213" s="237"/>
      <c r="C213" s="238"/>
      <c r="D213" s="233" t="s">
        <v>151</v>
      </c>
      <c r="E213" s="239" t="s">
        <v>19</v>
      </c>
      <c r="F213" s="240" t="s">
        <v>763</v>
      </c>
      <c r="G213" s="238"/>
      <c r="H213" s="241">
        <v>11</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151</v>
      </c>
      <c r="AU213" s="247" t="s">
        <v>81</v>
      </c>
      <c r="AV213" s="13" t="s">
        <v>81</v>
      </c>
      <c r="AW213" s="13" t="s">
        <v>32</v>
      </c>
      <c r="AX213" s="13" t="s">
        <v>71</v>
      </c>
      <c r="AY213" s="247" t="s">
        <v>138</v>
      </c>
    </row>
    <row r="214" spans="1:51" s="14" customFormat="1" ht="12">
      <c r="A214" s="14"/>
      <c r="B214" s="248"/>
      <c r="C214" s="249"/>
      <c r="D214" s="233" t="s">
        <v>151</v>
      </c>
      <c r="E214" s="250" t="s">
        <v>19</v>
      </c>
      <c r="F214" s="251" t="s">
        <v>153</v>
      </c>
      <c r="G214" s="249"/>
      <c r="H214" s="252">
        <v>11</v>
      </c>
      <c r="I214" s="253"/>
      <c r="J214" s="249"/>
      <c r="K214" s="249"/>
      <c r="L214" s="254"/>
      <c r="M214" s="255"/>
      <c r="N214" s="256"/>
      <c r="O214" s="256"/>
      <c r="P214" s="256"/>
      <c r="Q214" s="256"/>
      <c r="R214" s="256"/>
      <c r="S214" s="256"/>
      <c r="T214" s="257"/>
      <c r="U214" s="14"/>
      <c r="V214" s="14"/>
      <c r="W214" s="14"/>
      <c r="X214" s="14"/>
      <c r="Y214" s="14"/>
      <c r="Z214" s="14"/>
      <c r="AA214" s="14"/>
      <c r="AB214" s="14"/>
      <c r="AC214" s="14"/>
      <c r="AD214" s="14"/>
      <c r="AE214" s="14"/>
      <c r="AT214" s="258" t="s">
        <v>151</v>
      </c>
      <c r="AU214" s="258" t="s">
        <v>81</v>
      </c>
      <c r="AV214" s="14" t="s">
        <v>145</v>
      </c>
      <c r="AW214" s="14" t="s">
        <v>32</v>
      </c>
      <c r="AX214" s="14" t="s">
        <v>79</v>
      </c>
      <c r="AY214" s="258" t="s">
        <v>138</v>
      </c>
    </row>
    <row r="215" spans="1:65" s="2" customFormat="1" ht="24" customHeight="1">
      <c r="A215" s="39"/>
      <c r="B215" s="40"/>
      <c r="C215" s="220" t="s">
        <v>343</v>
      </c>
      <c r="D215" s="220" t="s">
        <v>140</v>
      </c>
      <c r="E215" s="221" t="s">
        <v>764</v>
      </c>
      <c r="F215" s="222" t="s">
        <v>765</v>
      </c>
      <c r="G215" s="223" t="s">
        <v>197</v>
      </c>
      <c r="H215" s="224">
        <v>80</v>
      </c>
      <c r="I215" s="225"/>
      <c r="J215" s="226">
        <f>ROUND(I215*H215,2)</f>
        <v>0</v>
      </c>
      <c r="K215" s="222" t="s">
        <v>144</v>
      </c>
      <c r="L215" s="45"/>
      <c r="M215" s="227" t="s">
        <v>19</v>
      </c>
      <c r="N215" s="228" t="s">
        <v>42</v>
      </c>
      <c r="O215" s="85"/>
      <c r="P215" s="229">
        <f>O215*H215</f>
        <v>0</v>
      </c>
      <c r="Q215" s="229">
        <v>0</v>
      </c>
      <c r="R215" s="229">
        <f>Q215*H215</f>
        <v>0</v>
      </c>
      <c r="S215" s="229">
        <v>0</v>
      </c>
      <c r="T215" s="230">
        <f>S215*H215</f>
        <v>0</v>
      </c>
      <c r="U215" s="39"/>
      <c r="V215" s="39"/>
      <c r="W215" s="39"/>
      <c r="X215" s="39"/>
      <c r="Y215" s="39"/>
      <c r="Z215" s="39"/>
      <c r="AA215" s="39"/>
      <c r="AB215" s="39"/>
      <c r="AC215" s="39"/>
      <c r="AD215" s="39"/>
      <c r="AE215" s="39"/>
      <c r="AR215" s="231" t="s">
        <v>145</v>
      </c>
      <c r="AT215" s="231" t="s">
        <v>140</v>
      </c>
      <c r="AU215" s="231" t="s">
        <v>81</v>
      </c>
      <c r="AY215" s="18" t="s">
        <v>138</v>
      </c>
      <c r="BE215" s="232">
        <f>IF(N215="základní",J215,0)</f>
        <v>0</v>
      </c>
      <c r="BF215" s="232">
        <f>IF(N215="snížená",J215,0)</f>
        <v>0</v>
      </c>
      <c r="BG215" s="232">
        <f>IF(N215="zákl. přenesená",J215,0)</f>
        <v>0</v>
      </c>
      <c r="BH215" s="232">
        <f>IF(N215="sníž. přenesená",J215,0)</f>
        <v>0</v>
      </c>
      <c r="BI215" s="232">
        <f>IF(N215="nulová",J215,0)</f>
        <v>0</v>
      </c>
      <c r="BJ215" s="18" t="s">
        <v>79</v>
      </c>
      <c r="BK215" s="232">
        <f>ROUND(I215*H215,2)</f>
        <v>0</v>
      </c>
      <c r="BL215" s="18" t="s">
        <v>145</v>
      </c>
      <c r="BM215" s="231" t="s">
        <v>766</v>
      </c>
    </row>
    <row r="216" spans="1:47" s="2" customFormat="1" ht="12">
      <c r="A216" s="39"/>
      <c r="B216" s="40"/>
      <c r="C216" s="41"/>
      <c r="D216" s="233" t="s">
        <v>147</v>
      </c>
      <c r="E216" s="41"/>
      <c r="F216" s="234" t="s">
        <v>767</v>
      </c>
      <c r="G216" s="41"/>
      <c r="H216" s="41"/>
      <c r="I216" s="138"/>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147</v>
      </c>
      <c r="AU216" s="18" t="s">
        <v>81</v>
      </c>
    </row>
    <row r="217" spans="1:47" s="2" customFormat="1" ht="12">
      <c r="A217" s="39"/>
      <c r="B217" s="40"/>
      <c r="C217" s="41"/>
      <c r="D217" s="233" t="s">
        <v>149</v>
      </c>
      <c r="E217" s="41"/>
      <c r="F217" s="234" t="s">
        <v>768</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149</v>
      </c>
      <c r="AU217" s="18" t="s">
        <v>81</v>
      </c>
    </row>
    <row r="218" spans="1:51" s="13" customFormat="1" ht="12">
      <c r="A218" s="13"/>
      <c r="B218" s="237"/>
      <c r="C218" s="238"/>
      <c r="D218" s="233" t="s">
        <v>151</v>
      </c>
      <c r="E218" s="239" t="s">
        <v>19</v>
      </c>
      <c r="F218" s="240" t="s">
        <v>769</v>
      </c>
      <c r="G218" s="238"/>
      <c r="H218" s="241">
        <v>80</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151</v>
      </c>
      <c r="AU218" s="247" t="s">
        <v>81</v>
      </c>
      <c r="AV218" s="13" t="s">
        <v>81</v>
      </c>
      <c r="AW218" s="13" t="s">
        <v>32</v>
      </c>
      <c r="AX218" s="13" t="s">
        <v>71</v>
      </c>
      <c r="AY218" s="247" t="s">
        <v>138</v>
      </c>
    </row>
    <row r="219" spans="1:51" s="14" customFormat="1" ht="12">
      <c r="A219" s="14"/>
      <c r="B219" s="248"/>
      <c r="C219" s="249"/>
      <c r="D219" s="233" t="s">
        <v>151</v>
      </c>
      <c r="E219" s="250" t="s">
        <v>19</v>
      </c>
      <c r="F219" s="251" t="s">
        <v>153</v>
      </c>
      <c r="G219" s="249"/>
      <c r="H219" s="252">
        <v>80</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151</v>
      </c>
      <c r="AU219" s="258" t="s">
        <v>81</v>
      </c>
      <c r="AV219" s="14" t="s">
        <v>145</v>
      </c>
      <c r="AW219" s="14" t="s">
        <v>32</v>
      </c>
      <c r="AX219" s="14" t="s">
        <v>79</v>
      </c>
      <c r="AY219" s="258" t="s">
        <v>138</v>
      </c>
    </row>
    <row r="220" spans="1:65" s="2" customFormat="1" ht="16.5" customHeight="1">
      <c r="A220" s="39"/>
      <c r="B220" s="40"/>
      <c r="C220" s="269" t="s">
        <v>349</v>
      </c>
      <c r="D220" s="269" t="s">
        <v>209</v>
      </c>
      <c r="E220" s="270" t="s">
        <v>770</v>
      </c>
      <c r="F220" s="271" t="s">
        <v>771</v>
      </c>
      <c r="G220" s="272" t="s">
        <v>163</v>
      </c>
      <c r="H220" s="273">
        <v>0.2</v>
      </c>
      <c r="I220" s="274"/>
      <c r="J220" s="275">
        <f>ROUND(I220*H220,2)</f>
        <v>0</v>
      </c>
      <c r="K220" s="271" t="s">
        <v>144</v>
      </c>
      <c r="L220" s="276"/>
      <c r="M220" s="277" t="s">
        <v>19</v>
      </c>
      <c r="N220" s="278" t="s">
        <v>42</v>
      </c>
      <c r="O220" s="85"/>
      <c r="P220" s="229">
        <f>O220*H220</f>
        <v>0</v>
      </c>
      <c r="Q220" s="229">
        <v>0.22</v>
      </c>
      <c r="R220" s="229">
        <f>Q220*H220</f>
        <v>0.044000000000000004</v>
      </c>
      <c r="S220" s="229">
        <v>0</v>
      </c>
      <c r="T220" s="230">
        <f>S220*H220</f>
        <v>0</v>
      </c>
      <c r="U220" s="39"/>
      <c r="V220" s="39"/>
      <c r="W220" s="39"/>
      <c r="X220" s="39"/>
      <c r="Y220" s="39"/>
      <c r="Z220" s="39"/>
      <c r="AA220" s="39"/>
      <c r="AB220" s="39"/>
      <c r="AC220" s="39"/>
      <c r="AD220" s="39"/>
      <c r="AE220" s="39"/>
      <c r="AR220" s="231" t="s">
        <v>194</v>
      </c>
      <c r="AT220" s="231" t="s">
        <v>209</v>
      </c>
      <c r="AU220" s="231" t="s">
        <v>81</v>
      </c>
      <c r="AY220" s="18" t="s">
        <v>138</v>
      </c>
      <c r="BE220" s="232">
        <f>IF(N220="základní",J220,0)</f>
        <v>0</v>
      </c>
      <c r="BF220" s="232">
        <f>IF(N220="snížená",J220,0)</f>
        <v>0</v>
      </c>
      <c r="BG220" s="232">
        <f>IF(N220="zákl. přenesená",J220,0)</f>
        <v>0</v>
      </c>
      <c r="BH220" s="232">
        <f>IF(N220="sníž. přenesená",J220,0)</f>
        <v>0</v>
      </c>
      <c r="BI220" s="232">
        <f>IF(N220="nulová",J220,0)</f>
        <v>0</v>
      </c>
      <c r="BJ220" s="18" t="s">
        <v>79</v>
      </c>
      <c r="BK220" s="232">
        <f>ROUND(I220*H220,2)</f>
        <v>0</v>
      </c>
      <c r="BL220" s="18" t="s">
        <v>145</v>
      </c>
      <c r="BM220" s="231" t="s">
        <v>772</v>
      </c>
    </row>
    <row r="221" spans="1:47" s="2" customFormat="1" ht="12">
      <c r="A221" s="39"/>
      <c r="B221" s="40"/>
      <c r="C221" s="41"/>
      <c r="D221" s="233" t="s">
        <v>149</v>
      </c>
      <c r="E221" s="41"/>
      <c r="F221" s="234" t="s">
        <v>773</v>
      </c>
      <c r="G221" s="41"/>
      <c r="H221" s="41"/>
      <c r="I221" s="138"/>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149</v>
      </c>
      <c r="AU221" s="18" t="s">
        <v>81</v>
      </c>
    </row>
    <row r="222" spans="1:51" s="13" customFormat="1" ht="12">
      <c r="A222" s="13"/>
      <c r="B222" s="237"/>
      <c r="C222" s="238"/>
      <c r="D222" s="233" t="s">
        <v>151</v>
      </c>
      <c r="E222" s="239" t="s">
        <v>19</v>
      </c>
      <c r="F222" s="240" t="s">
        <v>774</v>
      </c>
      <c r="G222" s="238"/>
      <c r="H222" s="241">
        <v>4</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151</v>
      </c>
      <c r="AU222" s="247" t="s">
        <v>81</v>
      </c>
      <c r="AV222" s="13" t="s">
        <v>81</v>
      </c>
      <c r="AW222" s="13" t="s">
        <v>32</v>
      </c>
      <c r="AX222" s="13" t="s">
        <v>71</v>
      </c>
      <c r="AY222" s="247" t="s">
        <v>138</v>
      </c>
    </row>
    <row r="223" spans="1:51" s="14" customFormat="1" ht="12">
      <c r="A223" s="14"/>
      <c r="B223" s="248"/>
      <c r="C223" s="249"/>
      <c r="D223" s="233" t="s">
        <v>151</v>
      </c>
      <c r="E223" s="250" t="s">
        <v>19</v>
      </c>
      <c r="F223" s="251" t="s">
        <v>153</v>
      </c>
      <c r="G223" s="249"/>
      <c r="H223" s="252">
        <v>4</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151</v>
      </c>
      <c r="AU223" s="258" t="s">
        <v>81</v>
      </c>
      <c r="AV223" s="14" t="s">
        <v>145</v>
      </c>
      <c r="AW223" s="14" t="s">
        <v>32</v>
      </c>
      <c r="AX223" s="14" t="s">
        <v>79</v>
      </c>
      <c r="AY223" s="258" t="s">
        <v>138</v>
      </c>
    </row>
    <row r="224" spans="1:51" s="13" customFormat="1" ht="12">
      <c r="A224" s="13"/>
      <c r="B224" s="237"/>
      <c r="C224" s="238"/>
      <c r="D224" s="233" t="s">
        <v>151</v>
      </c>
      <c r="E224" s="238"/>
      <c r="F224" s="240" t="s">
        <v>775</v>
      </c>
      <c r="G224" s="238"/>
      <c r="H224" s="241">
        <v>0.2</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151</v>
      </c>
      <c r="AU224" s="247" t="s">
        <v>81</v>
      </c>
      <c r="AV224" s="13" t="s">
        <v>81</v>
      </c>
      <c r="AW224" s="13" t="s">
        <v>4</v>
      </c>
      <c r="AX224" s="13" t="s">
        <v>79</v>
      </c>
      <c r="AY224" s="247" t="s">
        <v>138</v>
      </c>
    </row>
    <row r="225" spans="1:65" s="2" customFormat="1" ht="24" customHeight="1">
      <c r="A225" s="39"/>
      <c r="B225" s="40"/>
      <c r="C225" s="220" t="s">
        <v>356</v>
      </c>
      <c r="D225" s="220" t="s">
        <v>140</v>
      </c>
      <c r="E225" s="221" t="s">
        <v>776</v>
      </c>
      <c r="F225" s="222" t="s">
        <v>777</v>
      </c>
      <c r="G225" s="223" t="s">
        <v>197</v>
      </c>
      <c r="H225" s="224">
        <v>38</v>
      </c>
      <c r="I225" s="225"/>
      <c r="J225" s="226">
        <f>ROUND(I225*H225,2)</f>
        <v>0</v>
      </c>
      <c r="K225" s="222" t="s">
        <v>144</v>
      </c>
      <c r="L225" s="45"/>
      <c r="M225" s="227" t="s">
        <v>19</v>
      </c>
      <c r="N225" s="228" t="s">
        <v>42</v>
      </c>
      <c r="O225" s="85"/>
      <c r="P225" s="229">
        <f>O225*H225</f>
        <v>0</v>
      </c>
      <c r="Q225" s="229">
        <v>0</v>
      </c>
      <c r="R225" s="229">
        <f>Q225*H225</f>
        <v>0</v>
      </c>
      <c r="S225" s="229">
        <v>0</v>
      </c>
      <c r="T225" s="230">
        <f>S225*H225</f>
        <v>0</v>
      </c>
      <c r="U225" s="39"/>
      <c r="V225" s="39"/>
      <c r="W225" s="39"/>
      <c r="X225" s="39"/>
      <c r="Y225" s="39"/>
      <c r="Z225" s="39"/>
      <c r="AA225" s="39"/>
      <c r="AB225" s="39"/>
      <c r="AC225" s="39"/>
      <c r="AD225" s="39"/>
      <c r="AE225" s="39"/>
      <c r="AR225" s="231" t="s">
        <v>145</v>
      </c>
      <c r="AT225" s="231" t="s">
        <v>140</v>
      </c>
      <c r="AU225" s="231" t="s">
        <v>81</v>
      </c>
      <c r="AY225" s="18" t="s">
        <v>138</v>
      </c>
      <c r="BE225" s="232">
        <f>IF(N225="základní",J225,0)</f>
        <v>0</v>
      </c>
      <c r="BF225" s="232">
        <f>IF(N225="snížená",J225,0)</f>
        <v>0</v>
      </c>
      <c r="BG225" s="232">
        <f>IF(N225="zákl. přenesená",J225,0)</f>
        <v>0</v>
      </c>
      <c r="BH225" s="232">
        <f>IF(N225="sníž. přenesená",J225,0)</f>
        <v>0</v>
      </c>
      <c r="BI225" s="232">
        <f>IF(N225="nulová",J225,0)</f>
        <v>0</v>
      </c>
      <c r="BJ225" s="18" t="s">
        <v>79</v>
      </c>
      <c r="BK225" s="232">
        <f>ROUND(I225*H225,2)</f>
        <v>0</v>
      </c>
      <c r="BL225" s="18" t="s">
        <v>145</v>
      </c>
      <c r="BM225" s="231" t="s">
        <v>778</v>
      </c>
    </row>
    <row r="226" spans="1:47" s="2" customFormat="1" ht="12">
      <c r="A226" s="39"/>
      <c r="B226" s="40"/>
      <c r="C226" s="41"/>
      <c r="D226" s="233" t="s">
        <v>147</v>
      </c>
      <c r="E226" s="41"/>
      <c r="F226" s="234" t="s">
        <v>767</v>
      </c>
      <c r="G226" s="41"/>
      <c r="H226" s="41"/>
      <c r="I226" s="138"/>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147</v>
      </c>
      <c r="AU226" s="18" t="s">
        <v>81</v>
      </c>
    </row>
    <row r="227" spans="1:47" s="2" customFormat="1" ht="12">
      <c r="A227" s="39"/>
      <c r="B227" s="40"/>
      <c r="C227" s="41"/>
      <c r="D227" s="233" t="s">
        <v>149</v>
      </c>
      <c r="E227" s="41"/>
      <c r="F227" s="234" t="s">
        <v>779</v>
      </c>
      <c r="G227" s="41"/>
      <c r="H227" s="41"/>
      <c r="I227" s="138"/>
      <c r="J227" s="41"/>
      <c r="K227" s="41"/>
      <c r="L227" s="45"/>
      <c r="M227" s="235"/>
      <c r="N227" s="236"/>
      <c r="O227" s="85"/>
      <c r="P227" s="85"/>
      <c r="Q227" s="85"/>
      <c r="R227" s="85"/>
      <c r="S227" s="85"/>
      <c r="T227" s="86"/>
      <c r="U227" s="39"/>
      <c r="V227" s="39"/>
      <c r="W227" s="39"/>
      <c r="X227" s="39"/>
      <c r="Y227" s="39"/>
      <c r="Z227" s="39"/>
      <c r="AA227" s="39"/>
      <c r="AB227" s="39"/>
      <c r="AC227" s="39"/>
      <c r="AD227" s="39"/>
      <c r="AE227" s="39"/>
      <c r="AT227" s="18" t="s">
        <v>149</v>
      </c>
      <c r="AU227" s="18" t="s">
        <v>81</v>
      </c>
    </row>
    <row r="228" spans="1:51" s="13" customFormat="1" ht="12">
      <c r="A228" s="13"/>
      <c r="B228" s="237"/>
      <c r="C228" s="238"/>
      <c r="D228" s="233" t="s">
        <v>151</v>
      </c>
      <c r="E228" s="239" t="s">
        <v>624</v>
      </c>
      <c r="F228" s="240" t="s">
        <v>780</v>
      </c>
      <c r="G228" s="238"/>
      <c r="H228" s="241">
        <v>38</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151</v>
      </c>
      <c r="AU228" s="247" t="s">
        <v>81</v>
      </c>
      <c r="AV228" s="13" t="s">
        <v>81</v>
      </c>
      <c r="AW228" s="13" t="s">
        <v>32</v>
      </c>
      <c r="AX228" s="13" t="s">
        <v>71</v>
      </c>
      <c r="AY228" s="247" t="s">
        <v>138</v>
      </c>
    </row>
    <row r="229" spans="1:51" s="14" customFormat="1" ht="12">
      <c r="A229" s="14"/>
      <c r="B229" s="248"/>
      <c r="C229" s="249"/>
      <c r="D229" s="233" t="s">
        <v>151</v>
      </c>
      <c r="E229" s="250" t="s">
        <v>19</v>
      </c>
      <c r="F229" s="251" t="s">
        <v>153</v>
      </c>
      <c r="G229" s="249"/>
      <c r="H229" s="252">
        <v>38</v>
      </c>
      <c r="I229" s="253"/>
      <c r="J229" s="249"/>
      <c r="K229" s="249"/>
      <c r="L229" s="254"/>
      <c r="M229" s="255"/>
      <c r="N229" s="256"/>
      <c r="O229" s="256"/>
      <c r="P229" s="256"/>
      <c r="Q229" s="256"/>
      <c r="R229" s="256"/>
      <c r="S229" s="256"/>
      <c r="T229" s="257"/>
      <c r="U229" s="14"/>
      <c r="V229" s="14"/>
      <c r="W229" s="14"/>
      <c r="X229" s="14"/>
      <c r="Y229" s="14"/>
      <c r="Z229" s="14"/>
      <c r="AA229" s="14"/>
      <c r="AB229" s="14"/>
      <c r="AC229" s="14"/>
      <c r="AD229" s="14"/>
      <c r="AE229" s="14"/>
      <c r="AT229" s="258" t="s">
        <v>151</v>
      </c>
      <c r="AU229" s="258" t="s">
        <v>81</v>
      </c>
      <c r="AV229" s="14" t="s">
        <v>145</v>
      </c>
      <c r="AW229" s="14" t="s">
        <v>32</v>
      </c>
      <c r="AX229" s="14" t="s">
        <v>79</v>
      </c>
      <c r="AY229" s="258" t="s">
        <v>138</v>
      </c>
    </row>
    <row r="230" spans="1:65" s="2" customFormat="1" ht="16.5" customHeight="1">
      <c r="A230" s="39"/>
      <c r="B230" s="40"/>
      <c r="C230" s="269" t="s">
        <v>361</v>
      </c>
      <c r="D230" s="269" t="s">
        <v>209</v>
      </c>
      <c r="E230" s="270" t="s">
        <v>770</v>
      </c>
      <c r="F230" s="271" t="s">
        <v>771</v>
      </c>
      <c r="G230" s="272" t="s">
        <v>163</v>
      </c>
      <c r="H230" s="273">
        <v>6.08</v>
      </c>
      <c r="I230" s="274"/>
      <c r="J230" s="275">
        <f>ROUND(I230*H230,2)</f>
        <v>0</v>
      </c>
      <c r="K230" s="271" t="s">
        <v>144</v>
      </c>
      <c r="L230" s="276"/>
      <c r="M230" s="277" t="s">
        <v>19</v>
      </c>
      <c r="N230" s="278" t="s">
        <v>42</v>
      </c>
      <c r="O230" s="85"/>
      <c r="P230" s="229">
        <f>O230*H230</f>
        <v>0</v>
      </c>
      <c r="Q230" s="229">
        <v>0.22</v>
      </c>
      <c r="R230" s="229">
        <f>Q230*H230</f>
        <v>1.3376000000000001</v>
      </c>
      <c r="S230" s="229">
        <v>0</v>
      </c>
      <c r="T230" s="230">
        <f>S230*H230</f>
        <v>0</v>
      </c>
      <c r="U230" s="39"/>
      <c r="V230" s="39"/>
      <c r="W230" s="39"/>
      <c r="X230" s="39"/>
      <c r="Y230" s="39"/>
      <c r="Z230" s="39"/>
      <c r="AA230" s="39"/>
      <c r="AB230" s="39"/>
      <c r="AC230" s="39"/>
      <c r="AD230" s="39"/>
      <c r="AE230" s="39"/>
      <c r="AR230" s="231" t="s">
        <v>194</v>
      </c>
      <c r="AT230" s="231" t="s">
        <v>209</v>
      </c>
      <c r="AU230" s="231" t="s">
        <v>81</v>
      </c>
      <c r="AY230" s="18" t="s">
        <v>138</v>
      </c>
      <c r="BE230" s="232">
        <f>IF(N230="základní",J230,0)</f>
        <v>0</v>
      </c>
      <c r="BF230" s="232">
        <f>IF(N230="snížená",J230,0)</f>
        <v>0</v>
      </c>
      <c r="BG230" s="232">
        <f>IF(N230="zákl. přenesená",J230,0)</f>
        <v>0</v>
      </c>
      <c r="BH230" s="232">
        <f>IF(N230="sníž. přenesená",J230,0)</f>
        <v>0</v>
      </c>
      <c r="BI230" s="232">
        <f>IF(N230="nulová",J230,0)</f>
        <v>0</v>
      </c>
      <c r="BJ230" s="18" t="s">
        <v>79</v>
      </c>
      <c r="BK230" s="232">
        <f>ROUND(I230*H230,2)</f>
        <v>0</v>
      </c>
      <c r="BL230" s="18" t="s">
        <v>145</v>
      </c>
      <c r="BM230" s="231" t="s">
        <v>781</v>
      </c>
    </row>
    <row r="231" spans="1:47" s="2" customFormat="1" ht="12">
      <c r="A231" s="39"/>
      <c r="B231" s="40"/>
      <c r="C231" s="41"/>
      <c r="D231" s="233" t="s">
        <v>149</v>
      </c>
      <c r="E231" s="41"/>
      <c r="F231" s="234" t="s">
        <v>782</v>
      </c>
      <c r="G231" s="41"/>
      <c r="H231" s="41"/>
      <c r="I231" s="138"/>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149</v>
      </c>
      <c r="AU231" s="18" t="s">
        <v>81</v>
      </c>
    </row>
    <row r="232" spans="1:51" s="13" customFormat="1" ht="12">
      <c r="A232" s="13"/>
      <c r="B232" s="237"/>
      <c r="C232" s="238"/>
      <c r="D232" s="233" t="s">
        <v>151</v>
      </c>
      <c r="E232" s="239" t="s">
        <v>19</v>
      </c>
      <c r="F232" s="240" t="s">
        <v>783</v>
      </c>
      <c r="G232" s="238"/>
      <c r="H232" s="241">
        <v>15.2</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151</v>
      </c>
      <c r="AU232" s="247" t="s">
        <v>81</v>
      </c>
      <c r="AV232" s="13" t="s">
        <v>81</v>
      </c>
      <c r="AW232" s="13" t="s">
        <v>32</v>
      </c>
      <c r="AX232" s="13" t="s">
        <v>71</v>
      </c>
      <c r="AY232" s="247" t="s">
        <v>138</v>
      </c>
    </row>
    <row r="233" spans="1:51" s="14" customFormat="1" ht="12">
      <c r="A233" s="14"/>
      <c r="B233" s="248"/>
      <c r="C233" s="249"/>
      <c r="D233" s="233" t="s">
        <v>151</v>
      </c>
      <c r="E233" s="250" t="s">
        <v>19</v>
      </c>
      <c r="F233" s="251" t="s">
        <v>153</v>
      </c>
      <c r="G233" s="249"/>
      <c r="H233" s="252">
        <v>15.2</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151</v>
      </c>
      <c r="AU233" s="258" t="s">
        <v>81</v>
      </c>
      <c r="AV233" s="14" t="s">
        <v>145</v>
      </c>
      <c r="AW233" s="14" t="s">
        <v>32</v>
      </c>
      <c r="AX233" s="14" t="s">
        <v>79</v>
      </c>
      <c r="AY233" s="258" t="s">
        <v>138</v>
      </c>
    </row>
    <row r="234" spans="1:51" s="13" customFormat="1" ht="12">
      <c r="A234" s="13"/>
      <c r="B234" s="237"/>
      <c r="C234" s="238"/>
      <c r="D234" s="233" t="s">
        <v>151</v>
      </c>
      <c r="E234" s="238"/>
      <c r="F234" s="240" t="s">
        <v>784</v>
      </c>
      <c r="G234" s="238"/>
      <c r="H234" s="241">
        <v>6.08</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151</v>
      </c>
      <c r="AU234" s="247" t="s">
        <v>81</v>
      </c>
      <c r="AV234" s="13" t="s">
        <v>81</v>
      </c>
      <c r="AW234" s="13" t="s">
        <v>4</v>
      </c>
      <c r="AX234" s="13" t="s">
        <v>79</v>
      </c>
      <c r="AY234" s="247" t="s">
        <v>138</v>
      </c>
    </row>
    <row r="235" spans="1:65" s="2" customFormat="1" ht="24" customHeight="1">
      <c r="A235" s="39"/>
      <c r="B235" s="40"/>
      <c r="C235" s="220" t="s">
        <v>367</v>
      </c>
      <c r="D235" s="220" t="s">
        <v>140</v>
      </c>
      <c r="E235" s="221" t="s">
        <v>785</v>
      </c>
      <c r="F235" s="222" t="s">
        <v>786</v>
      </c>
      <c r="G235" s="223" t="s">
        <v>197</v>
      </c>
      <c r="H235" s="224">
        <v>28</v>
      </c>
      <c r="I235" s="225"/>
      <c r="J235" s="226">
        <f>ROUND(I235*H235,2)</f>
        <v>0</v>
      </c>
      <c r="K235" s="222" t="s">
        <v>144</v>
      </c>
      <c r="L235" s="45"/>
      <c r="M235" s="227" t="s">
        <v>19</v>
      </c>
      <c r="N235" s="228" t="s">
        <v>42</v>
      </c>
      <c r="O235" s="85"/>
      <c r="P235" s="229">
        <f>O235*H235</f>
        <v>0</v>
      </c>
      <c r="Q235" s="229">
        <v>0</v>
      </c>
      <c r="R235" s="229">
        <f>Q235*H235</f>
        <v>0</v>
      </c>
      <c r="S235" s="229">
        <v>0</v>
      </c>
      <c r="T235" s="230">
        <f>S235*H235</f>
        <v>0</v>
      </c>
      <c r="U235" s="39"/>
      <c r="V235" s="39"/>
      <c r="W235" s="39"/>
      <c r="X235" s="39"/>
      <c r="Y235" s="39"/>
      <c r="Z235" s="39"/>
      <c r="AA235" s="39"/>
      <c r="AB235" s="39"/>
      <c r="AC235" s="39"/>
      <c r="AD235" s="39"/>
      <c r="AE235" s="39"/>
      <c r="AR235" s="231" t="s">
        <v>145</v>
      </c>
      <c r="AT235" s="231" t="s">
        <v>140</v>
      </c>
      <c r="AU235" s="231" t="s">
        <v>81</v>
      </c>
      <c r="AY235" s="18" t="s">
        <v>138</v>
      </c>
      <c r="BE235" s="232">
        <f>IF(N235="základní",J235,0)</f>
        <v>0</v>
      </c>
      <c r="BF235" s="232">
        <f>IF(N235="snížená",J235,0)</f>
        <v>0</v>
      </c>
      <c r="BG235" s="232">
        <f>IF(N235="zákl. přenesená",J235,0)</f>
        <v>0</v>
      </c>
      <c r="BH235" s="232">
        <f>IF(N235="sníž. přenesená",J235,0)</f>
        <v>0</v>
      </c>
      <c r="BI235" s="232">
        <f>IF(N235="nulová",J235,0)</f>
        <v>0</v>
      </c>
      <c r="BJ235" s="18" t="s">
        <v>79</v>
      </c>
      <c r="BK235" s="232">
        <f>ROUND(I235*H235,2)</f>
        <v>0</v>
      </c>
      <c r="BL235" s="18" t="s">
        <v>145</v>
      </c>
      <c r="BM235" s="231" t="s">
        <v>787</v>
      </c>
    </row>
    <row r="236" spans="1:47" s="2" customFormat="1" ht="12">
      <c r="A236" s="39"/>
      <c r="B236" s="40"/>
      <c r="C236" s="41"/>
      <c r="D236" s="233" t="s">
        <v>147</v>
      </c>
      <c r="E236" s="41"/>
      <c r="F236" s="234" t="s">
        <v>767</v>
      </c>
      <c r="G236" s="41"/>
      <c r="H236" s="41"/>
      <c r="I236" s="138"/>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147</v>
      </c>
      <c r="AU236" s="18" t="s">
        <v>81</v>
      </c>
    </row>
    <row r="237" spans="1:47" s="2" customFormat="1" ht="12">
      <c r="A237" s="39"/>
      <c r="B237" s="40"/>
      <c r="C237" s="41"/>
      <c r="D237" s="233" t="s">
        <v>149</v>
      </c>
      <c r="E237" s="41"/>
      <c r="F237" s="234" t="s">
        <v>788</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149</v>
      </c>
      <c r="AU237" s="18" t="s">
        <v>81</v>
      </c>
    </row>
    <row r="238" spans="1:51" s="13" customFormat="1" ht="12">
      <c r="A238" s="13"/>
      <c r="B238" s="237"/>
      <c r="C238" s="238"/>
      <c r="D238" s="233" t="s">
        <v>151</v>
      </c>
      <c r="E238" s="239" t="s">
        <v>626</v>
      </c>
      <c r="F238" s="240" t="s">
        <v>789</v>
      </c>
      <c r="G238" s="238"/>
      <c r="H238" s="241">
        <v>28</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151</v>
      </c>
      <c r="AU238" s="247" t="s">
        <v>81</v>
      </c>
      <c r="AV238" s="13" t="s">
        <v>81</v>
      </c>
      <c r="AW238" s="13" t="s">
        <v>32</v>
      </c>
      <c r="AX238" s="13" t="s">
        <v>71</v>
      </c>
      <c r="AY238" s="247" t="s">
        <v>138</v>
      </c>
    </row>
    <row r="239" spans="1:51" s="14" customFormat="1" ht="12">
      <c r="A239" s="14"/>
      <c r="B239" s="248"/>
      <c r="C239" s="249"/>
      <c r="D239" s="233" t="s">
        <v>151</v>
      </c>
      <c r="E239" s="250" t="s">
        <v>19</v>
      </c>
      <c r="F239" s="251" t="s">
        <v>153</v>
      </c>
      <c r="G239" s="249"/>
      <c r="H239" s="252">
        <v>28</v>
      </c>
      <c r="I239" s="253"/>
      <c r="J239" s="249"/>
      <c r="K239" s="249"/>
      <c r="L239" s="254"/>
      <c r="M239" s="255"/>
      <c r="N239" s="256"/>
      <c r="O239" s="256"/>
      <c r="P239" s="256"/>
      <c r="Q239" s="256"/>
      <c r="R239" s="256"/>
      <c r="S239" s="256"/>
      <c r="T239" s="257"/>
      <c r="U239" s="14"/>
      <c r="V239" s="14"/>
      <c r="W239" s="14"/>
      <c r="X239" s="14"/>
      <c r="Y239" s="14"/>
      <c r="Z239" s="14"/>
      <c r="AA239" s="14"/>
      <c r="AB239" s="14"/>
      <c r="AC239" s="14"/>
      <c r="AD239" s="14"/>
      <c r="AE239" s="14"/>
      <c r="AT239" s="258" t="s">
        <v>151</v>
      </c>
      <c r="AU239" s="258" t="s">
        <v>81</v>
      </c>
      <c r="AV239" s="14" t="s">
        <v>145</v>
      </c>
      <c r="AW239" s="14" t="s">
        <v>32</v>
      </c>
      <c r="AX239" s="14" t="s">
        <v>79</v>
      </c>
      <c r="AY239" s="258" t="s">
        <v>138</v>
      </c>
    </row>
    <row r="240" spans="1:65" s="2" customFormat="1" ht="16.5" customHeight="1">
      <c r="A240" s="39"/>
      <c r="B240" s="40"/>
      <c r="C240" s="269" t="s">
        <v>373</v>
      </c>
      <c r="D240" s="269" t="s">
        <v>209</v>
      </c>
      <c r="E240" s="270" t="s">
        <v>770</v>
      </c>
      <c r="F240" s="271" t="s">
        <v>771</v>
      </c>
      <c r="G240" s="272" t="s">
        <v>163</v>
      </c>
      <c r="H240" s="273">
        <v>28</v>
      </c>
      <c r="I240" s="274"/>
      <c r="J240" s="275">
        <f>ROUND(I240*H240,2)</f>
        <v>0</v>
      </c>
      <c r="K240" s="271" t="s">
        <v>144</v>
      </c>
      <c r="L240" s="276"/>
      <c r="M240" s="277" t="s">
        <v>19</v>
      </c>
      <c r="N240" s="278" t="s">
        <v>42</v>
      </c>
      <c r="O240" s="85"/>
      <c r="P240" s="229">
        <f>O240*H240</f>
        <v>0</v>
      </c>
      <c r="Q240" s="229">
        <v>0.22</v>
      </c>
      <c r="R240" s="229">
        <f>Q240*H240</f>
        <v>6.16</v>
      </c>
      <c r="S240" s="229">
        <v>0</v>
      </c>
      <c r="T240" s="230">
        <f>S240*H240</f>
        <v>0</v>
      </c>
      <c r="U240" s="39"/>
      <c r="V240" s="39"/>
      <c r="W240" s="39"/>
      <c r="X240" s="39"/>
      <c r="Y240" s="39"/>
      <c r="Z240" s="39"/>
      <c r="AA240" s="39"/>
      <c r="AB240" s="39"/>
      <c r="AC240" s="39"/>
      <c r="AD240" s="39"/>
      <c r="AE240" s="39"/>
      <c r="AR240" s="231" t="s">
        <v>194</v>
      </c>
      <c r="AT240" s="231" t="s">
        <v>209</v>
      </c>
      <c r="AU240" s="231" t="s">
        <v>81</v>
      </c>
      <c r="AY240" s="18" t="s">
        <v>138</v>
      </c>
      <c r="BE240" s="232">
        <f>IF(N240="základní",J240,0)</f>
        <v>0</v>
      </c>
      <c r="BF240" s="232">
        <f>IF(N240="snížená",J240,0)</f>
        <v>0</v>
      </c>
      <c r="BG240" s="232">
        <f>IF(N240="zákl. přenesená",J240,0)</f>
        <v>0</v>
      </c>
      <c r="BH240" s="232">
        <f>IF(N240="sníž. přenesená",J240,0)</f>
        <v>0</v>
      </c>
      <c r="BI240" s="232">
        <f>IF(N240="nulová",J240,0)</f>
        <v>0</v>
      </c>
      <c r="BJ240" s="18" t="s">
        <v>79</v>
      </c>
      <c r="BK240" s="232">
        <f>ROUND(I240*H240,2)</f>
        <v>0</v>
      </c>
      <c r="BL240" s="18" t="s">
        <v>145</v>
      </c>
      <c r="BM240" s="231" t="s">
        <v>790</v>
      </c>
    </row>
    <row r="241" spans="1:47" s="2" customFormat="1" ht="12">
      <c r="A241" s="39"/>
      <c r="B241" s="40"/>
      <c r="C241" s="41"/>
      <c r="D241" s="233" t="s">
        <v>149</v>
      </c>
      <c r="E241" s="41"/>
      <c r="F241" s="234" t="s">
        <v>791</v>
      </c>
      <c r="G241" s="41"/>
      <c r="H241" s="41"/>
      <c r="I241" s="138"/>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149</v>
      </c>
      <c r="AU241" s="18" t="s">
        <v>81</v>
      </c>
    </row>
    <row r="242" spans="1:51" s="13" customFormat="1" ht="12">
      <c r="A242" s="13"/>
      <c r="B242" s="237"/>
      <c r="C242" s="238"/>
      <c r="D242" s="233" t="s">
        <v>151</v>
      </c>
      <c r="E242" s="239" t="s">
        <v>19</v>
      </c>
      <c r="F242" s="240" t="s">
        <v>792</v>
      </c>
      <c r="G242" s="238"/>
      <c r="H242" s="241">
        <v>28</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151</v>
      </c>
      <c r="AU242" s="247" t="s">
        <v>81</v>
      </c>
      <c r="AV242" s="13" t="s">
        <v>81</v>
      </c>
      <c r="AW242" s="13" t="s">
        <v>32</v>
      </c>
      <c r="AX242" s="13" t="s">
        <v>71</v>
      </c>
      <c r="AY242" s="247" t="s">
        <v>138</v>
      </c>
    </row>
    <row r="243" spans="1:51" s="14" customFormat="1" ht="12">
      <c r="A243" s="14"/>
      <c r="B243" s="248"/>
      <c r="C243" s="249"/>
      <c r="D243" s="233" t="s">
        <v>151</v>
      </c>
      <c r="E243" s="250" t="s">
        <v>19</v>
      </c>
      <c r="F243" s="251" t="s">
        <v>153</v>
      </c>
      <c r="G243" s="249"/>
      <c r="H243" s="252">
        <v>28</v>
      </c>
      <c r="I243" s="253"/>
      <c r="J243" s="249"/>
      <c r="K243" s="249"/>
      <c r="L243" s="254"/>
      <c r="M243" s="255"/>
      <c r="N243" s="256"/>
      <c r="O243" s="256"/>
      <c r="P243" s="256"/>
      <c r="Q243" s="256"/>
      <c r="R243" s="256"/>
      <c r="S243" s="256"/>
      <c r="T243" s="257"/>
      <c r="U243" s="14"/>
      <c r="V243" s="14"/>
      <c r="W243" s="14"/>
      <c r="X243" s="14"/>
      <c r="Y243" s="14"/>
      <c r="Z243" s="14"/>
      <c r="AA243" s="14"/>
      <c r="AB243" s="14"/>
      <c r="AC243" s="14"/>
      <c r="AD243" s="14"/>
      <c r="AE243" s="14"/>
      <c r="AT243" s="258" t="s">
        <v>151</v>
      </c>
      <c r="AU243" s="258" t="s">
        <v>81</v>
      </c>
      <c r="AV243" s="14" t="s">
        <v>145</v>
      </c>
      <c r="AW243" s="14" t="s">
        <v>32</v>
      </c>
      <c r="AX243" s="14" t="s">
        <v>79</v>
      </c>
      <c r="AY243" s="258" t="s">
        <v>138</v>
      </c>
    </row>
    <row r="244" spans="1:65" s="2" customFormat="1" ht="24" customHeight="1">
      <c r="A244" s="39"/>
      <c r="B244" s="40"/>
      <c r="C244" s="220" t="s">
        <v>379</v>
      </c>
      <c r="D244" s="220" t="s">
        <v>140</v>
      </c>
      <c r="E244" s="221" t="s">
        <v>793</v>
      </c>
      <c r="F244" s="222" t="s">
        <v>794</v>
      </c>
      <c r="G244" s="223" t="s">
        <v>197</v>
      </c>
      <c r="H244" s="224">
        <v>38</v>
      </c>
      <c r="I244" s="225"/>
      <c r="J244" s="226">
        <f>ROUND(I244*H244,2)</f>
        <v>0</v>
      </c>
      <c r="K244" s="222" t="s">
        <v>144</v>
      </c>
      <c r="L244" s="45"/>
      <c r="M244" s="227" t="s">
        <v>19</v>
      </c>
      <c r="N244" s="228" t="s">
        <v>42</v>
      </c>
      <c r="O244" s="85"/>
      <c r="P244" s="229">
        <f>O244*H244</f>
        <v>0</v>
      </c>
      <c r="Q244" s="229">
        <v>0</v>
      </c>
      <c r="R244" s="229">
        <f>Q244*H244</f>
        <v>0</v>
      </c>
      <c r="S244" s="229">
        <v>0</v>
      </c>
      <c r="T244" s="230">
        <f>S244*H244</f>
        <v>0</v>
      </c>
      <c r="U244" s="39"/>
      <c r="V244" s="39"/>
      <c r="W244" s="39"/>
      <c r="X244" s="39"/>
      <c r="Y244" s="39"/>
      <c r="Z244" s="39"/>
      <c r="AA244" s="39"/>
      <c r="AB244" s="39"/>
      <c r="AC244" s="39"/>
      <c r="AD244" s="39"/>
      <c r="AE244" s="39"/>
      <c r="AR244" s="231" t="s">
        <v>145</v>
      </c>
      <c r="AT244" s="231" t="s">
        <v>140</v>
      </c>
      <c r="AU244" s="231" t="s">
        <v>81</v>
      </c>
      <c r="AY244" s="18" t="s">
        <v>138</v>
      </c>
      <c r="BE244" s="232">
        <f>IF(N244="základní",J244,0)</f>
        <v>0</v>
      </c>
      <c r="BF244" s="232">
        <f>IF(N244="snížená",J244,0)</f>
        <v>0</v>
      </c>
      <c r="BG244" s="232">
        <f>IF(N244="zákl. přenesená",J244,0)</f>
        <v>0</v>
      </c>
      <c r="BH244" s="232">
        <f>IF(N244="sníž. přenesená",J244,0)</f>
        <v>0</v>
      </c>
      <c r="BI244" s="232">
        <f>IF(N244="nulová",J244,0)</f>
        <v>0</v>
      </c>
      <c r="BJ244" s="18" t="s">
        <v>79</v>
      </c>
      <c r="BK244" s="232">
        <f>ROUND(I244*H244,2)</f>
        <v>0</v>
      </c>
      <c r="BL244" s="18" t="s">
        <v>145</v>
      </c>
      <c r="BM244" s="231" t="s">
        <v>795</v>
      </c>
    </row>
    <row r="245" spans="1:47" s="2" customFormat="1" ht="12">
      <c r="A245" s="39"/>
      <c r="B245" s="40"/>
      <c r="C245" s="41"/>
      <c r="D245" s="233" t="s">
        <v>147</v>
      </c>
      <c r="E245" s="41"/>
      <c r="F245" s="234" t="s">
        <v>796</v>
      </c>
      <c r="G245" s="41"/>
      <c r="H245" s="41"/>
      <c r="I245" s="138"/>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147</v>
      </c>
      <c r="AU245" s="18" t="s">
        <v>81</v>
      </c>
    </row>
    <row r="246" spans="1:47" s="2" customFormat="1" ht="12">
      <c r="A246" s="39"/>
      <c r="B246" s="40"/>
      <c r="C246" s="41"/>
      <c r="D246" s="233" t="s">
        <v>149</v>
      </c>
      <c r="E246" s="41"/>
      <c r="F246" s="234" t="s">
        <v>797</v>
      </c>
      <c r="G246" s="41"/>
      <c r="H246" s="41"/>
      <c r="I246" s="138"/>
      <c r="J246" s="41"/>
      <c r="K246" s="41"/>
      <c r="L246" s="45"/>
      <c r="M246" s="235"/>
      <c r="N246" s="236"/>
      <c r="O246" s="85"/>
      <c r="P246" s="85"/>
      <c r="Q246" s="85"/>
      <c r="R246" s="85"/>
      <c r="S246" s="85"/>
      <c r="T246" s="86"/>
      <c r="U246" s="39"/>
      <c r="V246" s="39"/>
      <c r="W246" s="39"/>
      <c r="X246" s="39"/>
      <c r="Y246" s="39"/>
      <c r="Z246" s="39"/>
      <c r="AA246" s="39"/>
      <c r="AB246" s="39"/>
      <c r="AC246" s="39"/>
      <c r="AD246" s="39"/>
      <c r="AE246" s="39"/>
      <c r="AT246" s="18" t="s">
        <v>149</v>
      </c>
      <c r="AU246" s="18" t="s">
        <v>81</v>
      </c>
    </row>
    <row r="247" spans="1:51" s="13" customFormat="1" ht="12">
      <c r="A247" s="13"/>
      <c r="B247" s="237"/>
      <c r="C247" s="238"/>
      <c r="D247" s="233" t="s">
        <v>151</v>
      </c>
      <c r="E247" s="239" t="s">
        <v>19</v>
      </c>
      <c r="F247" s="240" t="s">
        <v>624</v>
      </c>
      <c r="G247" s="238"/>
      <c r="H247" s="241">
        <v>38</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151</v>
      </c>
      <c r="AU247" s="247" t="s">
        <v>81</v>
      </c>
      <c r="AV247" s="13" t="s">
        <v>81</v>
      </c>
      <c r="AW247" s="13" t="s">
        <v>32</v>
      </c>
      <c r="AX247" s="13" t="s">
        <v>71</v>
      </c>
      <c r="AY247" s="247" t="s">
        <v>138</v>
      </c>
    </row>
    <row r="248" spans="1:51" s="14" customFormat="1" ht="12">
      <c r="A248" s="14"/>
      <c r="B248" s="248"/>
      <c r="C248" s="249"/>
      <c r="D248" s="233" t="s">
        <v>151</v>
      </c>
      <c r="E248" s="250" t="s">
        <v>19</v>
      </c>
      <c r="F248" s="251" t="s">
        <v>153</v>
      </c>
      <c r="G248" s="249"/>
      <c r="H248" s="252">
        <v>38</v>
      </c>
      <c r="I248" s="253"/>
      <c r="J248" s="249"/>
      <c r="K248" s="249"/>
      <c r="L248" s="254"/>
      <c r="M248" s="255"/>
      <c r="N248" s="256"/>
      <c r="O248" s="256"/>
      <c r="P248" s="256"/>
      <c r="Q248" s="256"/>
      <c r="R248" s="256"/>
      <c r="S248" s="256"/>
      <c r="T248" s="257"/>
      <c r="U248" s="14"/>
      <c r="V248" s="14"/>
      <c r="W248" s="14"/>
      <c r="X248" s="14"/>
      <c r="Y248" s="14"/>
      <c r="Z248" s="14"/>
      <c r="AA248" s="14"/>
      <c r="AB248" s="14"/>
      <c r="AC248" s="14"/>
      <c r="AD248" s="14"/>
      <c r="AE248" s="14"/>
      <c r="AT248" s="258" t="s">
        <v>151</v>
      </c>
      <c r="AU248" s="258" t="s">
        <v>81</v>
      </c>
      <c r="AV248" s="14" t="s">
        <v>145</v>
      </c>
      <c r="AW248" s="14" t="s">
        <v>32</v>
      </c>
      <c r="AX248" s="14" t="s">
        <v>79</v>
      </c>
      <c r="AY248" s="258" t="s">
        <v>138</v>
      </c>
    </row>
    <row r="249" spans="1:65" s="2" customFormat="1" ht="24" customHeight="1">
      <c r="A249" s="39"/>
      <c r="B249" s="40"/>
      <c r="C249" s="220" t="s">
        <v>386</v>
      </c>
      <c r="D249" s="220" t="s">
        <v>140</v>
      </c>
      <c r="E249" s="221" t="s">
        <v>798</v>
      </c>
      <c r="F249" s="222" t="s">
        <v>799</v>
      </c>
      <c r="G249" s="223" t="s">
        <v>197</v>
      </c>
      <c r="H249" s="224">
        <v>28</v>
      </c>
      <c r="I249" s="225"/>
      <c r="J249" s="226">
        <f>ROUND(I249*H249,2)</f>
        <v>0</v>
      </c>
      <c r="K249" s="222" t="s">
        <v>144</v>
      </c>
      <c r="L249" s="45"/>
      <c r="M249" s="227" t="s">
        <v>19</v>
      </c>
      <c r="N249" s="228" t="s">
        <v>42</v>
      </c>
      <c r="O249" s="85"/>
      <c r="P249" s="229">
        <f>O249*H249</f>
        <v>0</v>
      </c>
      <c r="Q249" s="229">
        <v>0</v>
      </c>
      <c r="R249" s="229">
        <f>Q249*H249</f>
        <v>0</v>
      </c>
      <c r="S249" s="229">
        <v>0</v>
      </c>
      <c r="T249" s="230">
        <f>S249*H249</f>
        <v>0</v>
      </c>
      <c r="U249" s="39"/>
      <c r="V249" s="39"/>
      <c r="W249" s="39"/>
      <c r="X249" s="39"/>
      <c r="Y249" s="39"/>
      <c r="Z249" s="39"/>
      <c r="AA249" s="39"/>
      <c r="AB249" s="39"/>
      <c r="AC249" s="39"/>
      <c r="AD249" s="39"/>
      <c r="AE249" s="39"/>
      <c r="AR249" s="231" t="s">
        <v>145</v>
      </c>
      <c r="AT249" s="231" t="s">
        <v>140</v>
      </c>
      <c r="AU249" s="231" t="s">
        <v>81</v>
      </c>
      <c r="AY249" s="18" t="s">
        <v>138</v>
      </c>
      <c r="BE249" s="232">
        <f>IF(N249="základní",J249,0)</f>
        <v>0</v>
      </c>
      <c r="BF249" s="232">
        <f>IF(N249="snížená",J249,0)</f>
        <v>0</v>
      </c>
      <c r="BG249" s="232">
        <f>IF(N249="zákl. přenesená",J249,0)</f>
        <v>0</v>
      </c>
      <c r="BH249" s="232">
        <f>IF(N249="sníž. přenesená",J249,0)</f>
        <v>0</v>
      </c>
      <c r="BI249" s="232">
        <f>IF(N249="nulová",J249,0)</f>
        <v>0</v>
      </c>
      <c r="BJ249" s="18" t="s">
        <v>79</v>
      </c>
      <c r="BK249" s="232">
        <f>ROUND(I249*H249,2)</f>
        <v>0</v>
      </c>
      <c r="BL249" s="18" t="s">
        <v>145</v>
      </c>
      <c r="BM249" s="231" t="s">
        <v>800</v>
      </c>
    </row>
    <row r="250" spans="1:47" s="2" customFormat="1" ht="12">
      <c r="A250" s="39"/>
      <c r="B250" s="40"/>
      <c r="C250" s="41"/>
      <c r="D250" s="233" t="s">
        <v>147</v>
      </c>
      <c r="E250" s="41"/>
      <c r="F250" s="234" t="s">
        <v>796</v>
      </c>
      <c r="G250" s="41"/>
      <c r="H250" s="41"/>
      <c r="I250" s="138"/>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147</v>
      </c>
      <c r="AU250" s="18" t="s">
        <v>81</v>
      </c>
    </row>
    <row r="251" spans="1:47" s="2" customFormat="1" ht="12">
      <c r="A251" s="39"/>
      <c r="B251" s="40"/>
      <c r="C251" s="41"/>
      <c r="D251" s="233" t="s">
        <v>149</v>
      </c>
      <c r="E251" s="41"/>
      <c r="F251" s="234" t="s">
        <v>801</v>
      </c>
      <c r="G251" s="41"/>
      <c r="H251" s="41"/>
      <c r="I251" s="138"/>
      <c r="J251" s="41"/>
      <c r="K251" s="41"/>
      <c r="L251" s="45"/>
      <c r="M251" s="235"/>
      <c r="N251" s="236"/>
      <c r="O251" s="85"/>
      <c r="P251" s="85"/>
      <c r="Q251" s="85"/>
      <c r="R251" s="85"/>
      <c r="S251" s="85"/>
      <c r="T251" s="86"/>
      <c r="U251" s="39"/>
      <c r="V251" s="39"/>
      <c r="W251" s="39"/>
      <c r="X251" s="39"/>
      <c r="Y251" s="39"/>
      <c r="Z251" s="39"/>
      <c r="AA251" s="39"/>
      <c r="AB251" s="39"/>
      <c r="AC251" s="39"/>
      <c r="AD251" s="39"/>
      <c r="AE251" s="39"/>
      <c r="AT251" s="18" t="s">
        <v>149</v>
      </c>
      <c r="AU251" s="18" t="s">
        <v>81</v>
      </c>
    </row>
    <row r="252" spans="1:51" s="13" customFormat="1" ht="12">
      <c r="A252" s="13"/>
      <c r="B252" s="237"/>
      <c r="C252" s="238"/>
      <c r="D252" s="233" t="s">
        <v>151</v>
      </c>
      <c r="E252" s="239" t="s">
        <v>19</v>
      </c>
      <c r="F252" s="240" t="s">
        <v>626</v>
      </c>
      <c r="G252" s="238"/>
      <c r="H252" s="241">
        <v>28</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151</v>
      </c>
      <c r="AU252" s="247" t="s">
        <v>81</v>
      </c>
      <c r="AV252" s="13" t="s">
        <v>81</v>
      </c>
      <c r="AW252" s="13" t="s">
        <v>32</v>
      </c>
      <c r="AX252" s="13" t="s">
        <v>71</v>
      </c>
      <c r="AY252" s="247" t="s">
        <v>138</v>
      </c>
    </row>
    <row r="253" spans="1:51" s="14" customFormat="1" ht="12">
      <c r="A253" s="14"/>
      <c r="B253" s="248"/>
      <c r="C253" s="249"/>
      <c r="D253" s="233" t="s">
        <v>151</v>
      </c>
      <c r="E253" s="250" t="s">
        <v>19</v>
      </c>
      <c r="F253" s="251" t="s">
        <v>153</v>
      </c>
      <c r="G253" s="249"/>
      <c r="H253" s="252">
        <v>28</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151</v>
      </c>
      <c r="AU253" s="258" t="s">
        <v>81</v>
      </c>
      <c r="AV253" s="14" t="s">
        <v>145</v>
      </c>
      <c r="AW253" s="14" t="s">
        <v>32</v>
      </c>
      <c r="AX253" s="14" t="s">
        <v>79</v>
      </c>
      <c r="AY253" s="258" t="s">
        <v>138</v>
      </c>
    </row>
    <row r="254" spans="1:65" s="2" customFormat="1" ht="24" customHeight="1">
      <c r="A254" s="39"/>
      <c r="B254" s="40"/>
      <c r="C254" s="220" t="s">
        <v>802</v>
      </c>
      <c r="D254" s="220" t="s">
        <v>140</v>
      </c>
      <c r="E254" s="221" t="s">
        <v>803</v>
      </c>
      <c r="F254" s="222" t="s">
        <v>804</v>
      </c>
      <c r="G254" s="223" t="s">
        <v>197</v>
      </c>
      <c r="H254" s="224">
        <v>80</v>
      </c>
      <c r="I254" s="225"/>
      <c r="J254" s="226">
        <f>ROUND(I254*H254,2)</f>
        <v>0</v>
      </c>
      <c r="K254" s="222" t="s">
        <v>144</v>
      </c>
      <c r="L254" s="45"/>
      <c r="M254" s="227" t="s">
        <v>19</v>
      </c>
      <c r="N254" s="228" t="s">
        <v>42</v>
      </c>
      <c r="O254" s="85"/>
      <c r="P254" s="229">
        <f>O254*H254</f>
        <v>0</v>
      </c>
      <c r="Q254" s="229">
        <v>0</v>
      </c>
      <c r="R254" s="229">
        <f>Q254*H254</f>
        <v>0</v>
      </c>
      <c r="S254" s="229">
        <v>0</v>
      </c>
      <c r="T254" s="230">
        <f>S254*H254</f>
        <v>0</v>
      </c>
      <c r="U254" s="39"/>
      <c r="V254" s="39"/>
      <c r="W254" s="39"/>
      <c r="X254" s="39"/>
      <c r="Y254" s="39"/>
      <c r="Z254" s="39"/>
      <c r="AA254" s="39"/>
      <c r="AB254" s="39"/>
      <c r="AC254" s="39"/>
      <c r="AD254" s="39"/>
      <c r="AE254" s="39"/>
      <c r="AR254" s="231" t="s">
        <v>145</v>
      </c>
      <c r="AT254" s="231" t="s">
        <v>140</v>
      </c>
      <c r="AU254" s="231" t="s">
        <v>81</v>
      </c>
      <c r="AY254" s="18" t="s">
        <v>138</v>
      </c>
      <c r="BE254" s="232">
        <f>IF(N254="základní",J254,0)</f>
        <v>0</v>
      </c>
      <c r="BF254" s="232">
        <f>IF(N254="snížená",J254,0)</f>
        <v>0</v>
      </c>
      <c r="BG254" s="232">
        <f>IF(N254="zákl. přenesená",J254,0)</f>
        <v>0</v>
      </c>
      <c r="BH254" s="232">
        <f>IF(N254="sníž. přenesená",J254,0)</f>
        <v>0</v>
      </c>
      <c r="BI254" s="232">
        <f>IF(N254="nulová",J254,0)</f>
        <v>0</v>
      </c>
      <c r="BJ254" s="18" t="s">
        <v>79</v>
      </c>
      <c r="BK254" s="232">
        <f>ROUND(I254*H254,2)</f>
        <v>0</v>
      </c>
      <c r="BL254" s="18" t="s">
        <v>145</v>
      </c>
      <c r="BM254" s="231" t="s">
        <v>805</v>
      </c>
    </row>
    <row r="255" spans="1:47" s="2" customFormat="1" ht="12">
      <c r="A255" s="39"/>
      <c r="B255" s="40"/>
      <c r="C255" s="41"/>
      <c r="D255" s="233" t="s">
        <v>147</v>
      </c>
      <c r="E255" s="41"/>
      <c r="F255" s="234" t="s">
        <v>806</v>
      </c>
      <c r="G255" s="41"/>
      <c r="H255" s="41"/>
      <c r="I255" s="138"/>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147</v>
      </c>
      <c r="AU255" s="18" t="s">
        <v>81</v>
      </c>
    </row>
    <row r="256" spans="1:51" s="13" customFormat="1" ht="12">
      <c r="A256" s="13"/>
      <c r="B256" s="237"/>
      <c r="C256" s="238"/>
      <c r="D256" s="233" t="s">
        <v>151</v>
      </c>
      <c r="E256" s="239" t="s">
        <v>19</v>
      </c>
      <c r="F256" s="240" t="s">
        <v>807</v>
      </c>
      <c r="G256" s="238"/>
      <c r="H256" s="241">
        <v>80</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151</v>
      </c>
      <c r="AU256" s="247" t="s">
        <v>81</v>
      </c>
      <c r="AV256" s="13" t="s">
        <v>81</v>
      </c>
      <c r="AW256" s="13" t="s">
        <v>32</v>
      </c>
      <c r="AX256" s="13" t="s">
        <v>71</v>
      </c>
      <c r="AY256" s="247" t="s">
        <v>138</v>
      </c>
    </row>
    <row r="257" spans="1:51" s="14" customFormat="1" ht="12">
      <c r="A257" s="14"/>
      <c r="B257" s="248"/>
      <c r="C257" s="249"/>
      <c r="D257" s="233" t="s">
        <v>151</v>
      </c>
      <c r="E257" s="250" t="s">
        <v>19</v>
      </c>
      <c r="F257" s="251" t="s">
        <v>153</v>
      </c>
      <c r="G257" s="249"/>
      <c r="H257" s="252">
        <v>80</v>
      </c>
      <c r="I257" s="253"/>
      <c r="J257" s="249"/>
      <c r="K257" s="249"/>
      <c r="L257" s="254"/>
      <c r="M257" s="255"/>
      <c r="N257" s="256"/>
      <c r="O257" s="256"/>
      <c r="P257" s="256"/>
      <c r="Q257" s="256"/>
      <c r="R257" s="256"/>
      <c r="S257" s="256"/>
      <c r="T257" s="257"/>
      <c r="U257" s="14"/>
      <c r="V257" s="14"/>
      <c r="W257" s="14"/>
      <c r="X257" s="14"/>
      <c r="Y257" s="14"/>
      <c r="Z257" s="14"/>
      <c r="AA257" s="14"/>
      <c r="AB257" s="14"/>
      <c r="AC257" s="14"/>
      <c r="AD257" s="14"/>
      <c r="AE257" s="14"/>
      <c r="AT257" s="258" t="s">
        <v>151</v>
      </c>
      <c r="AU257" s="258" t="s">
        <v>81</v>
      </c>
      <c r="AV257" s="14" t="s">
        <v>145</v>
      </c>
      <c r="AW257" s="14" t="s">
        <v>32</v>
      </c>
      <c r="AX257" s="14" t="s">
        <v>79</v>
      </c>
      <c r="AY257" s="258" t="s">
        <v>138</v>
      </c>
    </row>
    <row r="258" spans="1:65" s="2" customFormat="1" ht="24" customHeight="1">
      <c r="A258" s="39"/>
      <c r="B258" s="40"/>
      <c r="C258" s="269" t="s">
        <v>808</v>
      </c>
      <c r="D258" s="269" t="s">
        <v>209</v>
      </c>
      <c r="E258" s="270" t="s">
        <v>809</v>
      </c>
      <c r="F258" s="271" t="s">
        <v>810</v>
      </c>
      <c r="G258" s="272" t="s">
        <v>197</v>
      </c>
      <c r="H258" s="273">
        <v>20</v>
      </c>
      <c r="I258" s="274"/>
      <c r="J258" s="275">
        <f>ROUND(I258*H258,2)</f>
        <v>0</v>
      </c>
      <c r="K258" s="271" t="s">
        <v>19</v>
      </c>
      <c r="L258" s="276"/>
      <c r="M258" s="277" t="s">
        <v>19</v>
      </c>
      <c r="N258" s="278" t="s">
        <v>42</v>
      </c>
      <c r="O258" s="85"/>
      <c r="P258" s="229">
        <f>O258*H258</f>
        <v>0</v>
      </c>
      <c r="Q258" s="229">
        <v>0.00058</v>
      </c>
      <c r="R258" s="229">
        <f>Q258*H258</f>
        <v>0.0116</v>
      </c>
      <c r="S258" s="229">
        <v>0</v>
      </c>
      <c r="T258" s="230">
        <f>S258*H258</f>
        <v>0</v>
      </c>
      <c r="U258" s="39"/>
      <c r="V258" s="39"/>
      <c r="W258" s="39"/>
      <c r="X258" s="39"/>
      <c r="Y258" s="39"/>
      <c r="Z258" s="39"/>
      <c r="AA258" s="39"/>
      <c r="AB258" s="39"/>
      <c r="AC258" s="39"/>
      <c r="AD258" s="39"/>
      <c r="AE258" s="39"/>
      <c r="AR258" s="231" t="s">
        <v>194</v>
      </c>
      <c r="AT258" s="231" t="s">
        <v>209</v>
      </c>
      <c r="AU258" s="231" t="s">
        <v>81</v>
      </c>
      <c r="AY258" s="18" t="s">
        <v>138</v>
      </c>
      <c r="BE258" s="232">
        <f>IF(N258="základní",J258,0)</f>
        <v>0</v>
      </c>
      <c r="BF258" s="232">
        <f>IF(N258="snížená",J258,0)</f>
        <v>0</v>
      </c>
      <c r="BG258" s="232">
        <f>IF(N258="zákl. přenesená",J258,0)</f>
        <v>0</v>
      </c>
      <c r="BH258" s="232">
        <f>IF(N258="sníž. přenesená",J258,0)</f>
        <v>0</v>
      </c>
      <c r="BI258" s="232">
        <f>IF(N258="nulová",J258,0)</f>
        <v>0</v>
      </c>
      <c r="BJ258" s="18" t="s">
        <v>79</v>
      </c>
      <c r="BK258" s="232">
        <f>ROUND(I258*H258,2)</f>
        <v>0</v>
      </c>
      <c r="BL258" s="18" t="s">
        <v>145</v>
      </c>
      <c r="BM258" s="231" t="s">
        <v>811</v>
      </c>
    </row>
    <row r="259" spans="1:47" s="2" customFormat="1" ht="12">
      <c r="A259" s="39"/>
      <c r="B259" s="40"/>
      <c r="C259" s="41"/>
      <c r="D259" s="233" t="s">
        <v>149</v>
      </c>
      <c r="E259" s="41"/>
      <c r="F259" s="234" t="s">
        <v>812</v>
      </c>
      <c r="G259" s="41"/>
      <c r="H259" s="41"/>
      <c r="I259" s="138"/>
      <c r="J259" s="41"/>
      <c r="K259" s="41"/>
      <c r="L259" s="45"/>
      <c r="M259" s="235"/>
      <c r="N259" s="236"/>
      <c r="O259" s="85"/>
      <c r="P259" s="85"/>
      <c r="Q259" s="85"/>
      <c r="R259" s="85"/>
      <c r="S259" s="85"/>
      <c r="T259" s="86"/>
      <c r="U259" s="39"/>
      <c r="V259" s="39"/>
      <c r="W259" s="39"/>
      <c r="X259" s="39"/>
      <c r="Y259" s="39"/>
      <c r="Z259" s="39"/>
      <c r="AA259" s="39"/>
      <c r="AB259" s="39"/>
      <c r="AC259" s="39"/>
      <c r="AD259" s="39"/>
      <c r="AE259" s="39"/>
      <c r="AT259" s="18" t="s">
        <v>149</v>
      </c>
      <c r="AU259" s="18" t="s">
        <v>81</v>
      </c>
    </row>
    <row r="260" spans="1:51" s="13" customFormat="1" ht="12">
      <c r="A260" s="13"/>
      <c r="B260" s="237"/>
      <c r="C260" s="238"/>
      <c r="D260" s="233" t="s">
        <v>151</v>
      </c>
      <c r="E260" s="239" t="s">
        <v>19</v>
      </c>
      <c r="F260" s="240" t="s">
        <v>813</v>
      </c>
      <c r="G260" s="238"/>
      <c r="H260" s="241">
        <v>20</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151</v>
      </c>
      <c r="AU260" s="247" t="s">
        <v>81</v>
      </c>
      <c r="AV260" s="13" t="s">
        <v>81</v>
      </c>
      <c r="AW260" s="13" t="s">
        <v>32</v>
      </c>
      <c r="AX260" s="13" t="s">
        <v>71</v>
      </c>
      <c r="AY260" s="247" t="s">
        <v>138</v>
      </c>
    </row>
    <row r="261" spans="1:51" s="14" customFormat="1" ht="12">
      <c r="A261" s="14"/>
      <c r="B261" s="248"/>
      <c r="C261" s="249"/>
      <c r="D261" s="233" t="s">
        <v>151</v>
      </c>
      <c r="E261" s="250" t="s">
        <v>19</v>
      </c>
      <c r="F261" s="251" t="s">
        <v>153</v>
      </c>
      <c r="G261" s="249"/>
      <c r="H261" s="252">
        <v>20</v>
      </c>
      <c r="I261" s="253"/>
      <c r="J261" s="249"/>
      <c r="K261" s="249"/>
      <c r="L261" s="254"/>
      <c r="M261" s="255"/>
      <c r="N261" s="256"/>
      <c r="O261" s="256"/>
      <c r="P261" s="256"/>
      <c r="Q261" s="256"/>
      <c r="R261" s="256"/>
      <c r="S261" s="256"/>
      <c r="T261" s="257"/>
      <c r="U261" s="14"/>
      <c r="V261" s="14"/>
      <c r="W261" s="14"/>
      <c r="X261" s="14"/>
      <c r="Y261" s="14"/>
      <c r="Z261" s="14"/>
      <c r="AA261" s="14"/>
      <c r="AB261" s="14"/>
      <c r="AC261" s="14"/>
      <c r="AD261" s="14"/>
      <c r="AE261" s="14"/>
      <c r="AT261" s="258" t="s">
        <v>151</v>
      </c>
      <c r="AU261" s="258" t="s">
        <v>81</v>
      </c>
      <c r="AV261" s="14" t="s">
        <v>145</v>
      </c>
      <c r="AW261" s="14" t="s">
        <v>32</v>
      </c>
      <c r="AX261" s="14" t="s">
        <v>79</v>
      </c>
      <c r="AY261" s="258" t="s">
        <v>138</v>
      </c>
    </row>
    <row r="262" spans="1:65" s="2" customFormat="1" ht="16.5" customHeight="1">
      <c r="A262" s="39"/>
      <c r="B262" s="40"/>
      <c r="C262" s="269" t="s">
        <v>814</v>
      </c>
      <c r="D262" s="269" t="s">
        <v>209</v>
      </c>
      <c r="E262" s="270" t="s">
        <v>815</v>
      </c>
      <c r="F262" s="271" t="s">
        <v>816</v>
      </c>
      <c r="G262" s="272" t="s">
        <v>197</v>
      </c>
      <c r="H262" s="273">
        <v>20</v>
      </c>
      <c r="I262" s="274"/>
      <c r="J262" s="275">
        <f>ROUND(I262*H262,2)</f>
        <v>0</v>
      </c>
      <c r="K262" s="271" t="s">
        <v>19</v>
      </c>
      <c r="L262" s="276"/>
      <c r="M262" s="277" t="s">
        <v>19</v>
      </c>
      <c r="N262" s="278" t="s">
        <v>42</v>
      </c>
      <c r="O262" s="85"/>
      <c r="P262" s="229">
        <f>O262*H262</f>
        <v>0</v>
      </c>
      <c r="Q262" s="229">
        <v>0.00058</v>
      </c>
      <c r="R262" s="229">
        <f>Q262*H262</f>
        <v>0.0116</v>
      </c>
      <c r="S262" s="229">
        <v>0</v>
      </c>
      <c r="T262" s="230">
        <f>S262*H262</f>
        <v>0</v>
      </c>
      <c r="U262" s="39"/>
      <c r="V262" s="39"/>
      <c r="W262" s="39"/>
      <c r="X262" s="39"/>
      <c r="Y262" s="39"/>
      <c r="Z262" s="39"/>
      <c r="AA262" s="39"/>
      <c r="AB262" s="39"/>
      <c r="AC262" s="39"/>
      <c r="AD262" s="39"/>
      <c r="AE262" s="39"/>
      <c r="AR262" s="231" t="s">
        <v>194</v>
      </c>
      <c r="AT262" s="231" t="s">
        <v>209</v>
      </c>
      <c r="AU262" s="231" t="s">
        <v>81</v>
      </c>
      <c r="AY262" s="18" t="s">
        <v>138</v>
      </c>
      <c r="BE262" s="232">
        <f>IF(N262="základní",J262,0)</f>
        <v>0</v>
      </c>
      <c r="BF262" s="232">
        <f>IF(N262="snížená",J262,0)</f>
        <v>0</v>
      </c>
      <c r="BG262" s="232">
        <f>IF(N262="zákl. přenesená",J262,0)</f>
        <v>0</v>
      </c>
      <c r="BH262" s="232">
        <f>IF(N262="sníž. přenesená",J262,0)</f>
        <v>0</v>
      </c>
      <c r="BI262" s="232">
        <f>IF(N262="nulová",J262,0)</f>
        <v>0</v>
      </c>
      <c r="BJ262" s="18" t="s">
        <v>79</v>
      </c>
      <c r="BK262" s="232">
        <f>ROUND(I262*H262,2)</f>
        <v>0</v>
      </c>
      <c r="BL262" s="18" t="s">
        <v>145</v>
      </c>
      <c r="BM262" s="231" t="s">
        <v>817</v>
      </c>
    </row>
    <row r="263" spans="1:47" s="2" customFormat="1" ht="12">
      <c r="A263" s="39"/>
      <c r="B263" s="40"/>
      <c r="C263" s="41"/>
      <c r="D263" s="233" t="s">
        <v>149</v>
      </c>
      <c r="E263" s="41"/>
      <c r="F263" s="234" t="s">
        <v>818</v>
      </c>
      <c r="G263" s="41"/>
      <c r="H263" s="41"/>
      <c r="I263" s="138"/>
      <c r="J263" s="41"/>
      <c r="K263" s="41"/>
      <c r="L263" s="45"/>
      <c r="M263" s="235"/>
      <c r="N263" s="236"/>
      <c r="O263" s="85"/>
      <c r="P263" s="85"/>
      <c r="Q263" s="85"/>
      <c r="R263" s="85"/>
      <c r="S263" s="85"/>
      <c r="T263" s="86"/>
      <c r="U263" s="39"/>
      <c r="V263" s="39"/>
      <c r="W263" s="39"/>
      <c r="X263" s="39"/>
      <c r="Y263" s="39"/>
      <c r="Z263" s="39"/>
      <c r="AA263" s="39"/>
      <c r="AB263" s="39"/>
      <c r="AC263" s="39"/>
      <c r="AD263" s="39"/>
      <c r="AE263" s="39"/>
      <c r="AT263" s="18" t="s">
        <v>149</v>
      </c>
      <c r="AU263" s="18" t="s">
        <v>81</v>
      </c>
    </row>
    <row r="264" spans="1:51" s="13" customFormat="1" ht="12">
      <c r="A264" s="13"/>
      <c r="B264" s="237"/>
      <c r="C264" s="238"/>
      <c r="D264" s="233" t="s">
        <v>151</v>
      </c>
      <c r="E264" s="239" t="s">
        <v>19</v>
      </c>
      <c r="F264" s="240" t="s">
        <v>813</v>
      </c>
      <c r="G264" s="238"/>
      <c r="H264" s="241">
        <v>20</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151</v>
      </c>
      <c r="AU264" s="247" t="s">
        <v>81</v>
      </c>
      <c r="AV264" s="13" t="s">
        <v>81</v>
      </c>
      <c r="AW264" s="13" t="s">
        <v>32</v>
      </c>
      <c r="AX264" s="13" t="s">
        <v>71</v>
      </c>
      <c r="AY264" s="247" t="s">
        <v>138</v>
      </c>
    </row>
    <row r="265" spans="1:51" s="14" customFormat="1" ht="12">
      <c r="A265" s="14"/>
      <c r="B265" s="248"/>
      <c r="C265" s="249"/>
      <c r="D265" s="233" t="s">
        <v>151</v>
      </c>
      <c r="E265" s="250" t="s">
        <v>19</v>
      </c>
      <c r="F265" s="251" t="s">
        <v>153</v>
      </c>
      <c r="G265" s="249"/>
      <c r="H265" s="252">
        <v>20</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151</v>
      </c>
      <c r="AU265" s="258" t="s">
        <v>81</v>
      </c>
      <c r="AV265" s="14" t="s">
        <v>145</v>
      </c>
      <c r="AW265" s="14" t="s">
        <v>32</v>
      </c>
      <c r="AX265" s="14" t="s">
        <v>79</v>
      </c>
      <c r="AY265" s="258" t="s">
        <v>138</v>
      </c>
    </row>
    <row r="266" spans="1:65" s="2" customFormat="1" ht="24" customHeight="1">
      <c r="A266" s="39"/>
      <c r="B266" s="40"/>
      <c r="C266" s="269" t="s">
        <v>819</v>
      </c>
      <c r="D266" s="269" t="s">
        <v>209</v>
      </c>
      <c r="E266" s="270" t="s">
        <v>820</v>
      </c>
      <c r="F266" s="271" t="s">
        <v>821</v>
      </c>
      <c r="G266" s="272" t="s">
        <v>197</v>
      </c>
      <c r="H266" s="273">
        <v>20</v>
      </c>
      <c r="I266" s="274"/>
      <c r="J266" s="275">
        <f>ROUND(I266*H266,2)</f>
        <v>0</v>
      </c>
      <c r="K266" s="271" t="s">
        <v>19</v>
      </c>
      <c r="L266" s="276"/>
      <c r="M266" s="277" t="s">
        <v>19</v>
      </c>
      <c r="N266" s="278" t="s">
        <v>42</v>
      </c>
      <c r="O266" s="85"/>
      <c r="P266" s="229">
        <f>O266*H266</f>
        <v>0</v>
      </c>
      <c r="Q266" s="229">
        <v>0.00058</v>
      </c>
      <c r="R266" s="229">
        <f>Q266*H266</f>
        <v>0.0116</v>
      </c>
      <c r="S266" s="229">
        <v>0</v>
      </c>
      <c r="T266" s="230">
        <f>S266*H266</f>
        <v>0</v>
      </c>
      <c r="U266" s="39"/>
      <c r="V266" s="39"/>
      <c r="W266" s="39"/>
      <c r="X266" s="39"/>
      <c r="Y266" s="39"/>
      <c r="Z266" s="39"/>
      <c r="AA266" s="39"/>
      <c r="AB266" s="39"/>
      <c r="AC266" s="39"/>
      <c r="AD266" s="39"/>
      <c r="AE266" s="39"/>
      <c r="AR266" s="231" t="s">
        <v>194</v>
      </c>
      <c r="AT266" s="231" t="s">
        <v>209</v>
      </c>
      <c r="AU266" s="231" t="s">
        <v>81</v>
      </c>
      <c r="AY266" s="18" t="s">
        <v>138</v>
      </c>
      <c r="BE266" s="232">
        <f>IF(N266="základní",J266,0)</f>
        <v>0</v>
      </c>
      <c r="BF266" s="232">
        <f>IF(N266="snížená",J266,0)</f>
        <v>0</v>
      </c>
      <c r="BG266" s="232">
        <f>IF(N266="zákl. přenesená",J266,0)</f>
        <v>0</v>
      </c>
      <c r="BH266" s="232">
        <f>IF(N266="sníž. přenesená",J266,0)</f>
        <v>0</v>
      </c>
      <c r="BI266" s="232">
        <f>IF(N266="nulová",J266,0)</f>
        <v>0</v>
      </c>
      <c r="BJ266" s="18" t="s">
        <v>79</v>
      </c>
      <c r="BK266" s="232">
        <f>ROUND(I266*H266,2)</f>
        <v>0</v>
      </c>
      <c r="BL266" s="18" t="s">
        <v>145</v>
      </c>
      <c r="BM266" s="231" t="s">
        <v>822</v>
      </c>
    </row>
    <row r="267" spans="1:47" s="2" customFormat="1" ht="12">
      <c r="A267" s="39"/>
      <c r="B267" s="40"/>
      <c r="C267" s="41"/>
      <c r="D267" s="233" t="s">
        <v>149</v>
      </c>
      <c r="E267" s="41"/>
      <c r="F267" s="234" t="s">
        <v>818</v>
      </c>
      <c r="G267" s="41"/>
      <c r="H267" s="41"/>
      <c r="I267" s="138"/>
      <c r="J267" s="41"/>
      <c r="K267" s="41"/>
      <c r="L267" s="45"/>
      <c r="M267" s="235"/>
      <c r="N267" s="236"/>
      <c r="O267" s="85"/>
      <c r="P267" s="85"/>
      <c r="Q267" s="85"/>
      <c r="R267" s="85"/>
      <c r="S267" s="85"/>
      <c r="T267" s="86"/>
      <c r="U267" s="39"/>
      <c r="V267" s="39"/>
      <c r="W267" s="39"/>
      <c r="X267" s="39"/>
      <c r="Y267" s="39"/>
      <c r="Z267" s="39"/>
      <c r="AA267" s="39"/>
      <c r="AB267" s="39"/>
      <c r="AC267" s="39"/>
      <c r="AD267" s="39"/>
      <c r="AE267" s="39"/>
      <c r="AT267" s="18" t="s">
        <v>149</v>
      </c>
      <c r="AU267" s="18" t="s">
        <v>81</v>
      </c>
    </row>
    <row r="268" spans="1:51" s="13" customFormat="1" ht="12">
      <c r="A268" s="13"/>
      <c r="B268" s="237"/>
      <c r="C268" s="238"/>
      <c r="D268" s="233" t="s">
        <v>151</v>
      </c>
      <c r="E268" s="239" t="s">
        <v>19</v>
      </c>
      <c r="F268" s="240" t="s">
        <v>813</v>
      </c>
      <c r="G268" s="238"/>
      <c r="H268" s="241">
        <v>20</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151</v>
      </c>
      <c r="AU268" s="247" t="s">
        <v>81</v>
      </c>
      <c r="AV268" s="13" t="s">
        <v>81</v>
      </c>
      <c r="AW268" s="13" t="s">
        <v>32</v>
      </c>
      <c r="AX268" s="13" t="s">
        <v>71</v>
      </c>
      <c r="AY268" s="247" t="s">
        <v>138</v>
      </c>
    </row>
    <row r="269" spans="1:51" s="14" customFormat="1" ht="12">
      <c r="A269" s="14"/>
      <c r="B269" s="248"/>
      <c r="C269" s="249"/>
      <c r="D269" s="233" t="s">
        <v>151</v>
      </c>
      <c r="E269" s="250" t="s">
        <v>19</v>
      </c>
      <c r="F269" s="251" t="s">
        <v>153</v>
      </c>
      <c r="G269" s="249"/>
      <c r="H269" s="252">
        <v>20</v>
      </c>
      <c r="I269" s="253"/>
      <c r="J269" s="249"/>
      <c r="K269" s="249"/>
      <c r="L269" s="254"/>
      <c r="M269" s="255"/>
      <c r="N269" s="256"/>
      <c r="O269" s="256"/>
      <c r="P269" s="256"/>
      <c r="Q269" s="256"/>
      <c r="R269" s="256"/>
      <c r="S269" s="256"/>
      <c r="T269" s="257"/>
      <c r="U269" s="14"/>
      <c r="V269" s="14"/>
      <c r="W269" s="14"/>
      <c r="X269" s="14"/>
      <c r="Y269" s="14"/>
      <c r="Z269" s="14"/>
      <c r="AA269" s="14"/>
      <c r="AB269" s="14"/>
      <c r="AC269" s="14"/>
      <c r="AD269" s="14"/>
      <c r="AE269" s="14"/>
      <c r="AT269" s="258" t="s">
        <v>151</v>
      </c>
      <c r="AU269" s="258" t="s">
        <v>81</v>
      </c>
      <c r="AV269" s="14" t="s">
        <v>145</v>
      </c>
      <c r="AW269" s="14" t="s">
        <v>32</v>
      </c>
      <c r="AX269" s="14" t="s">
        <v>79</v>
      </c>
      <c r="AY269" s="258" t="s">
        <v>138</v>
      </c>
    </row>
    <row r="270" spans="1:65" s="2" customFormat="1" ht="16.5" customHeight="1">
      <c r="A270" s="39"/>
      <c r="B270" s="40"/>
      <c r="C270" s="269" t="s">
        <v>823</v>
      </c>
      <c r="D270" s="269" t="s">
        <v>209</v>
      </c>
      <c r="E270" s="270" t="s">
        <v>824</v>
      </c>
      <c r="F270" s="271" t="s">
        <v>825</v>
      </c>
      <c r="G270" s="272" t="s">
        <v>197</v>
      </c>
      <c r="H270" s="273">
        <v>20</v>
      </c>
      <c r="I270" s="274"/>
      <c r="J270" s="275">
        <f>ROUND(I270*H270,2)</f>
        <v>0</v>
      </c>
      <c r="K270" s="271" t="s">
        <v>19</v>
      </c>
      <c r="L270" s="276"/>
      <c r="M270" s="277" t="s">
        <v>19</v>
      </c>
      <c r="N270" s="278" t="s">
        <v>42</v>
      </c>
      <c r="O270" s="85"/>
      <c r="P270" s="229">
        <f>O270*H270</f>
        <v>0</v>
      </c>
      <c r="Q270" s="229">
        <v>0.00058</v>
      </c>
      <c r="R270" s="229">
        <f>Q270*H270</f>
        <v>0.0116</v>
      </c>
      <c r="S270" s="229">
        <v>0</v>
      </c>
      <c r="T270" s="230">
        <f>S270*H270</f>
        <v>0</v>
      </c>
      <c r="U270" s="39"/>
      <c r="V270" s="39"/>
      <c r="W270" s="39"/>
      <c r="X270" s="39"/>
      <c r="Y270" s="39"/>
      <c r="Z270" s="39"/>
      <c r="AA270" s="39"/>
      <c r="AB270" s="39"/>
      <c r="AC270" s="39"/>
      <c r="AD270" s="39"/>
      <c r="AE270" s="39"/>
      <c r="AR270" s="231" t="s">
        <v>194</v>
      </c>
      <c r="AT270" s="231" t="s">
        <v>209</v>
      </c>
      <c r="AU270" s="231" t="s">
        <v>81</v>
      </c>
      <c r="AY270" s="18" t="s">
        <v>138</v>
      </c>
      <c r="BE270" s="232">
        <f>IF(N270="základní",J270,0)</f>
        <v>0</v>
      </c>
      <c r="BF270" s="232">
        <f>IF(N270="snížená",J270,0)</f>
        <v>0</v>
      </c>
      <c r="BG270" s="232">
        <f>IF(N270="zákl. přenesená",J270,0)</f>
        <v>0</v>
      </c>
      <c r="BH270" s="232">
        <f>IF(N270="sníž. přenesená",J270,0)</f>
        <v>0</v>
      </c>
      <c r="BI270" s="232">
        <f>IF(N270="nulová",J270,0)</f>
        <v>0</v>
      </c>
      <c r="BJ270" s="18" t="s">
        <v>79</v>
      </c>
      <c r="BK270" s="232">
        <f>ROUND(I270*H270,2)</f>
        <v>0</v>
      </c>
      <c r="BL270" s="18" t="s">
        <v>145</v>
      </c>
      <c r="BM270" s="231" t="s">
        <v>826</v>
      </c>
    </row>
    <row r="271" spans="1:47" s="2" customFormat="1" ht="12">
      <c r="A271" s="39"/>
      <c r="B271" s="40"/>
      <c r="C271" s="41"/>
      <c r="D271" s="233" t="s">
        <v>149</v>
      </c>
      <c r="E271" s="41"/>
      <c r="F271" s="234" t="s">
        <v>818</v>
      </c>
      <c r="G271" s="41"/>
      <c r="H271" s="41"/>
      <c r="I271" s="138"/>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149</v>
      </c>
      <c r="AU271" s="18" t="s">
        <v>81</v>
      </c>
    </row>
    <row r="272" spans="1:51" s="13" customFormat="1" ht="12">
      <c r="A272" s="13"/>
      <c r="B272" s="237"/>
      <c r="C272" s="238"/>
      <c r="D272" s="233" t="s">
        <v>151</v>
      </c>
      <c r="E272" s="239" t="s">
        <v>19</v>
      </c>
      <c r="F272" s="240" t="s">
        <v>813</v>
      </c>
      <c r="G272" s="238"/>
      <c r="H272" s="241">
        <v>20</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151</v>
      </c>
      <c r="AU272" s="247" t="s">
        <v>81</v>
      </c>
      <c r="AV272" s="13" t="s">
        <v>81</v>
      </c>
      <c r="AW272" s="13" t="s">
        <v>32</v>
      </c>
      <c r="AX272" s="13" t="s">
        <v>71</v>
      </c>
      <c r="AY272" s="247" t="s">
        <v>138</v>
      </c>
    </row>
    <row r="273" spans="1:51" s="14" customFormat="1" ht="12">
      <c r="A273" s="14"/>
      <c r="B273" s="248"/>
      <c r="C273" s="249"/>
      <c r="D273" s="233" t="s">
        <v>151</v>
      </c>
      <c r="E273" s="250" t="s">
        <v>19</v>
      </c>
      <c r="F273" s="251" t="s">
        <v>153</v>
      </c>
      <c r="G273" s="249"/>
      <c r="H273" s="252">
        <v>20</v>
      </c>
      <c r="I273" s="253"/>
      <c r="J273" s="249"/>
      <c r="K273" s="249"/>
      <c r="L273" s="254"/>
      <c r="M273" s="255"/>
      <c r="N273" s="256"/>
      <c r="O273" s="256"/>
      <c r="P273" s="256"/>
      <c r="Q273" s="256"/>
      <c r="R273" s="256"/>
      <c r="S273" s="256"/>
      <c r="T273" s="257"/>
      <c r="U273" s="14"/>
      <c r="V273" s="14"/>
      <c r="W273" s="14"/>
      <c r="X273" s="14"/>
      <c r="Y273" s="14"/>
      <c r="Z273" s="14"/>
      <c r="AA273" s="14"/>
      <c r="AB273" s="14"/>
      <c r="AC273" s="14"/>
      <c r="AD273" s="14"/>
      <c r="AE273" s="14"/>
      <c r="AT273" s="258" t="s">
        <v>151</v>
      </c>
      <c r="AU273" s="258" t="s">
        <v>81</v>
      </c>
      <c r="AV273" s="14" t="s">
        <v>145</v>
      </c>
      <c r="AW273" s="14" t="s">
        <v>32</v>
      </c>
      <c r="AX273" s="14" t="s">
        <v>79</v>
      </c>
      <c r="AY273" s="258" t="s">
        <v>138</v>
      </c>
    </row>
    <row r="274" spans="1:65" s="2" customFormat="1" ht="16.5" customHeight="1">
      <c r="A274" s="39"/>
      <c r="B274" s="40"/>
      <c r="C274" s="220" t="s">
        <v>827</v>
      </c>
      <c r="D274" s="220" t="s">
        <v>140</v>
      </c>
      <c r="E274" s="221" t="s">
        <v>828</v>
      </c>
      <c r="F274" s="222" t="s">
        <v>829</v>
      </c>
      <c r="G274" s="223" t="s">
        <v>197</v>
      </c>
      <c r="H274" s="224">
        <v>28</v>
      </c>
      <c r="I274" s="225"/>
      <c r="J274" s="226">
        <f>ROUND(I274*H274,2)</f>
        <v>0</v>
      </c>
      <c r="K274" s="222" t="s">
        <v>144</v>
      </c>
      <c r="L274" s="45"/>
      <c r="M274" s="227" t="s">
        <v>19</v>
      </c>
      <c r="N274" s="228" t="s">
        <v>42</v>
      </c>
      <c r="O274" s="85"/>
      <c r="P274" s="229">
        <f>O274*H274</f>
        <v>0</v>
      </c>
      <c r="Q274" s="229">
        <v>6E-05</v>
      </c>
      <c r="R274" s="229">
        <f>Q274*H274</f>
        <v>0.00168</v>
      </c>
      <c r="S274" s="229">
        <v>0</v>
      </c>
      <c r="T274" s="230">
        <f>S274*H274</f>
        <v>0</v>
      </c>
      <c r="U274" s="39"/>
      <c r="V274" s="39"/>
      <c r="W274" s="39"/>
      <c r="X274" s="39"/>
      <c r="Y274" s="39"/>
      <c r="Z274" s="39"/>
      <c r="AA274" s="39"/>
      <c r="AB274" s="39"/>
      <c r="AC274" s="39"/>
      <c r="AD274" s="39"/>
      <c r="AE274" s="39"/>
      <c r="AR274" s="231" t="s">
        <v>145</v>
      </c>
      <c r="AT274" s="231" t="s">
        <v>140</v>
      </c>
      <c r="AU274" s="231" t="s">
        <v>81</v>
      </c>
      <c r="AY274" s="18" t="s">
        <v>138</v>
      </c>
      <c r="BE274" s="232">
        <f>IF(N274="základní",J274,0)</f>
        <v>0</v>
      </c>
      <c r="BF274" s="232">
        <f>IF(N274="snížená",J274,0)</f>
        <v>0</v>
      </c>
      <c r="BG274" s="232">
        <f>IF(N274="zákl. přenesená",J274,0)</f>
        <v>0</v>
      </c>
      <c r="BH274" s="232">
        <f>IF(N274="sníž. přenesená",J274,0)</f>
        <v>0</v>
      </c>
      <c r="BI274" s="232">
        <f>IF(N274="nulová",J274,0)</f>
        <v>0</v>
      </c>
      <c r="BJ274" s="18" t="s">
        <v>79</v>
      </c>
      <c r="BK274" s="232">
        <f>ROUND(I274*H274,2)</f>
        <v>0</v>
      </c>
      <c r="BL274" s="18" t="s">
        <v>145</v>
      </c>
      <c r="BM274" s="231" t="s">
        <v>830</v>
      </c>
    </row>
    <row r="275" spans="1:47" s="2" customFormat="1" ht="12">
      <c r="A275" s="39"/>
      <c r="B275" s="40"/>
      <c r="C275" s="41"/>
      <c r="D275" s="233" t="s">
        <v>147</v>
      </c>
      <c r="E275" s="41"/>
      <c r="F275" s="234" t="s">
        <v>831</v>
      </c>
      <c r="G275" s="41"/>
      <c r="H275" s="41"/>
      <c r="I275" s="138"/>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147</v>
      </c>
      <c r="AU275" s="18" t="s">
        <v>81</v>
      </c>
    </row>
    <row r="276" spans="1:47" s="2" customFormat="1" ht="12">
      <c r="A276" s="39"/>
      <c r="B276" s="40"/>
      <c r="C276" s="41"/>
      <c r="D276" s="233" t="s">
        <v>149</v>
      </c>
      <c r="E276" s="41"/>
      <c r="F276" s="234" t="s">
        <v>832</v>
      </c>
      <c r="G276" s="41"/>
      <c r="H276" s="41"/>
      <c r="I276" s="138"/>
      <c r="J276" s="41"/>
      <c r="K276" s="41"/>
      <c r="L276" s="45"/>
      <c r="M276" s="235"/>
      <c r="N276" s="236"/>
      <c r="O276" s="85"/>
      <c r="P276" s="85"/>
      <c r="Q276" s="85"/>
      <c r="R276" s="85"/>
      <c r="S276" s="85"/>
      <c r="T276" s="86"/>
      <c r="U276" s="39"/>
      <c r="V276" s="39"/>
      <c r="W276" s="39"/>
      <c r="X276" s="39"/>
      <c r="Y276" s="39"/>
      <c r="Z276" s="39"/>
      <c r="AA276" s="39"/>
      <c r="AB276" s="39"/>
      <c r="AC276" s="39"/>
      <c r="AD276" s="39"/>
      <c r="AE276" s="39"/>
      <c r="AT276" s="18" t="s">
        <v>149</v>
      </c>
      <c r="AU276" s="18" t="s">
        <v>81</v>
      </c>
    </row>
    <row r="277" spans="1:51" s="13" customFormat="1" ht="12">
      <c r="A277" s="13"/>
      <c r="B277" s="237"/>
      <c r="C277" s="238"/>
      <c r="D277" s="233" t="s">
        <v>151</v>
      </c>
      <c r="E277" s="239" t="s">
        <v>19</v>
      </c>
      <c r="F277" s="240" t="s">
        <v>626</v>
      </c>
      <c r="G277" s="238"/>
      <c r="H277" s="241">
        <v>28</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151</v>
      </c>
      <c r="AU277" s="247" t="s">
        <v>81</v>
      </c>
      <c r="AV277" s="13" t="s">
        <v>81</v>
      </c>
      <c r="AW277" s="13" t="s">
        <v>32</v>
      </c>
      <c r="AX277" s="13" t="s">
        <v>71</v>
      </c>
      <c r="AY277" s="247" t="s">
        <v>138</v>
      </c>
    </row>
    <row r="278" spans="1:51" s="14" customFormat="1" ht="12">
      <c r="A278" s="14"/>
      <c r="B278" s="248"/>
      <c r="C278" s="249"/>
      <c r="D278" s="233" t="s">
        <v>151</v>
      </c>
      <c r="E278" s="250" t="s">
        <v>19</v>
      </c>
      <c r="F278" s="251" t="s">
        <v>153</v>
      </c>
      <c r="G278" s="249"/>
      <c r="H278" s="252">
        <v>28</v>
      </c>
      <c r="I278" s="253"/>
      <c r="J278" s="249"/>
      <c r="K278" s="249"/>
      <c r="L278" s="254"/>
      <c r="M278" s="255"/>
      <c r="N278" s="256"/>
      <c r="O278" s="256"/>
      <c r="P278" s="256"/>
      <c r="Q278" s="256"/>
      <c r="R278" s="256"/>
      <c r="S278" s="256"/>
      <c r="T278" s="257"/>
      <c r="U278" s="14"/>
      <c r="V278" s="14"/>
      <c r="W278" s="14"/>
      <c r="X278" s="14"/>
      <c r="Y278" s="14"/>
      <c r="Z278" s="14"/>
      <c r="AA278" s="14"/>
      <c r="AB278" s="14"/>
      <c r="AC278" s="14"/>
      <c r="AD278" s="14"/>
      <c r="AE278" s="14"/>
      <c r="AT278" s="258" t="s">
        <v>151</v>
      </c>
      <c r="AU278" s="258" t="s">
        <v>81</v>
      </c>
      <c r="AV278" s="14" t="s">
        <v>145</v>
      </c>
      <c r="AW278" s="14" t="s">
        <v>32</v>
      </c>
      <c r="AX278" s="14" t="s">
        <v>79</v>
      </c>
      <c r="AY278" s="258" t="s">
        <v>138</v>
      </c>
    </row>
    <row r="279" spans="1:65" s="2" customFormat="1" ht="16.5" customHeight="1">
      <c r="A279" s="39"/>
      <c r="B279" s="40"/>
      <c r="C279" s="269" t="s">
        <v>833</v>
      </c>
      <c r="D279" s="269" t="s">
        <v>209</v>
      </c>
      <c r="E279" s="270" t="s">
        <v>498</v>
      </c>
      <c r="F279" s="271" t="s">
        <v>499</v>
      </c>
      <c r="G279" s="272" t="s">
        <v>163</v>
      </c>
      <c r="H279" s="273">
        <v>1.649</v>
      </c>
      <c r="I279" s="274"/>
      <c r="J279" s="275">
        <f>ROUND(I279*H279,2)</f>
        <v>0</v>
      </c>
      <c r="K279" s="271" t="s">
        <v>144</v>
      </c>
      <c r="L279" s="276"/>
      <c r="M279" s="277" t="s">
        <v>19</v>
      </c>
      <c r="N279" s="278" t="s">
        <v>42</v>
      </c>
      <c r="O279" s="85"/>
      <c r="P279" s="229">
        <f>O279*H279</f>
        <v>0</v>
      </c>
      <c r="Q279" s="229">
        <v>0.65</v>
      </c>
      <c r="R279" s="229">
        <f>Q279*H279</f>
        <v>1.07185</v>
      </c>
      <c r="S279" s="229">
        <v>0</v>
      </c>
      <c r="T279" s="230">
        <f>S279*H279</f>
        <v>0</v>
      </c>
      <c r="U279" s="39"/>
      <c r="V279" s="39"/>
      <c r="W279" s="39"/>
      <c r="X279" s="39"/>
      <c r="Y279" s="39"/>
      <c r="Z279" s="39"/>
      <c r="AA279" s="39"/>
      <c r="AB279" s="39"/>
      <c r="AC279" s="39"/>
      <c r="AD279" s="39"/>
      <c r="AE279" s="39"/>
      <c r="AR279" s="231" t="s">
        <v>194</v>
      </c>
      <c r="AT279" s="231" t="s">
        <v>209</v>
      </c>
      <c r="AU279" s="231" t="s">
        <v>81</v>
      </c>
      <c r="AY279" s="18" t="s">
        <v>138</v>
      </c>
      <c r="BE279" s="232">
        <f>IF(N279="základní",J279,0)</f>
        <v>0</v>
      </c>
      <c r="BF279" s="232">
        <f>IF(N279="snížená",J279,0)</f>
        <v>0</v>
      </c>
      <c r="BG279" s="232">
        <f>IF(N279="zákl. přenesená",J279,0)</f>
        <v>0</v>
      </c>
      <c r="BH279" s="232">
        <f>IF(N279="sníž. přenesená",J279,0)</f>
        <v>0</v>
      </c>
      <c r="BI279" s="232">
        <f>IF(N279="nulová",J279,0)</f>
        <v>0</v>
      </c>
      <c r="BJ279" s="18" t="s">
        <v>79</v>
      </c>
      <c r="BK279" s="232">
        <f>ROUND(I279*H279,2)</f>
        <v>0</v>
      </c>
      <c r="BL279" s="18" t="s">
        <v>145</v>
      </c>
      <c r="BM279" s="231" t="s">
        <v>834</v>
      </c>
    </row>
    <row r="280" spans="1:51" s="13" customFormat="1" ht="12">
      <c r="A280" s="13"/>
      <c r="B280" s="237"/>
      <c r="C280" s="238"/>
      <c r="D280" s="233" t="s">
        <v>151</v>
      </c>
      <c r="E280" s="239" t="s">
        <v>19</v>
      </c>
      <c r="F280" s="240" t="s">
        <v>835</v>
      </c>
      <c r="G280" s="238"/>
      <c r="H280" s="241">
        <v>1.649</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151</v>
      </c>
      <c r="AU280" s="247" t="s">
        <v>81</v>
      </c>
      <c r="AV280" s="13" t="s">
        <v>81</v>
      </c>
      <c r="AW280" s="13" t="s">
        <v>32</v>
      </c>
      <c r="AX280" s="13" t="s">
        <v>71</v>
      </c>
      <c r="AY280" s="247" t="s">
        <v>138</v>
      </c>
    </row>
    <row r="281" spans="1:51" s="14" customFormat="1" ht="12">
      <c r="A281" s="14"/>
      <c r="B281" s="248"/>
      <c r="C281" s="249"/>
      <c r="D281" s="233" t="s">
        <v>151</v>
      </c>
      <c r="E281" s="250" t="s">
        <v>19</v>
      </c>
      <c r="F281" s="251" t="s">
        <v>153</v>
      </c>
      <c r="G281" s="249"/>
      <c r="H281" s="252">
        <v>1.649</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151</v>
      </c>
      <c r="AU281" s="258" t="s">
        <v>81</v>
      </c>
      <c r="AV281" s="14" t="s">
        <v>145</v>
      </c>
      <c r="AW281" s="14" t="s">
        <v>32</v>
      </c>
      <c r="AX281" s="14" t="s">
        <v>79</v>
      </c>
      <c r="AY281" s="258" t="s">
        <v>138</v>
      </c>
    </row>
    <row r="282" spans="1:65" s="2" customFormat="1" ht="24" customHeight="1">
      <c r="A282" s="39"/>
      <c r="B282" s="40"/>
      <c r="C282" s="220" t="s">
        <v>836</v>
      </c>
      <c r="D282" s="220" t="s">
        <v>140</v>
      </c>
      <c r="E282" s="221" t="s">
        <v>837</v>
      </c>
      <c r="F282" s="222" t="s">
        <v>838</v>
      </c>
      <c r="G282" s="223" t="s">
        <v>197</v>
      </c>
      <c r="H282" s="224">
        <v>38</v>
      </c>
      <c r="I282" s="225"/>
      <c r="J282" s="226">
        <f>ROUND(I282*H282,2)</f>
        <v>0</v>
      </c>
      <c r="K282" s="222" t="s">
        <v>144</v>
      </c>
      <c r="L282" s="45"/>
      <c r="M282" s="227" t="s">
        <v>19</v>
      </c>
      <c r="N282" s="228" t="s">
        <v>42</v>
      </c>
      <c r="O282" s="85"/>
      <c r="P282" s="229">
        <f>O282*H282</f>
        <v>0</v>
      </c>
      <c r="Q282" s="229">
        <v>0.0026</v>
      </c>
      <c r="R282" s="229">
        <f>Q282*H282</f>
        <v>0.0988</v>
      </c>
      <c r="S282" s="229">
        <v>0</v>
      </c>
      <c r="T282" s="230">
        <f>S282*H282</f>
        <v>0</v>
      </c>
      <c r="U282" s="39"/>
      <c r="V282" s="39"/>
      <c r="W282" s="39"/>
      <c r="X282" s="39"/>
      <c r="Y282" s="39"/>
      <c r="Z282" s="39"/>
      <c r="AA282" s="39"/>
      <c r="AB282" s="39"/>
      <c r="AC282" s="39"/>
      <c r="AD282" s="39"/>
      <c r="AE282" s="39"/>
      <c r="AR282" s="231" t="s">
        <v>145</v>
      </c>
      <c r="AT282" s="231" t="s">
        <v>140</v>
      </c>
      <c r="AU282" s="231" t="s">
        <v>81</v>
      </c>
      <c r="AY282" s="18" t="s">
        <v>138</v>
      </c>
      <c r="BE282" s="232">
        <f>IF(N282="základní",J282,0)</f>
        <v>0</v>
      </c>
      <c r="BF282" s="232">
        <f>IF(N282="snížená",J282,0)</f>
        <v>0</v>
      </c>
      <c r="BG282" s="232">
        <f>IF(N282="zákl. přenesená",J282,0)</f>
        <v>0</v>
      </c>
      <c r="BH282" s="232">
        <f>IF(N282="sníž. přenesená",J282,0)</f>
        <v>0</v>
      </c>
      <c r="BI282" s="232">
        <f>IF(N282="nulová",J282,0)</f>
        <v>0</v>
      </c>
      <c r="BJ282" s="18" t="s">
        <v>79</v>
      </c>
      <c r="BK282" s="232">
        <f>ROUND(I282*H282,2)</f>
        <v>0</v>
      </c>
      <c r="BL282" s="18" t="s">
        <v>145</v>
      </c>
      <c r="BM282" s="231" t="s">
        <v>839</v>
      </c>
    </row>
    <row r="283" spans="1:47" s="2" customFormat="1" ht="12">
      <c r="A283" s="39"/>
      <c r="B283" s="40"/>
      <c r="C283" s="41"/>
      <c r="D283" s="233" t="s">
        <v>147</v>
      </c>
      <c r="E283" s="41"/>
      <c r="F283" s="234" t="s">
        <v>840</v>
      </c>
      <c r="G283" s="41"/>
      <c r="H283" s="41"/>
      <c r="I283" s="138"/>
      <c r="J283" s="41"/>
      <c r="K283" s="41"/>
      <c r="L283" s="45"/>
      <c r="M283" s="235"/>
      <c r="N283" s="236"/>
      <c r="O283" s="85"/>
      <c r="P283" s="85"/>
      <c r="Q283" s="85"/>
      <c r="R283" s="85"/>
      <c r="S283" s="85"/>
      <c r="T283" s="86"/>
      <c r="U283" s="39"/>
      <c r="V283" s="39"/>
      <c r="W283" s="39"/>
      <c r="X283" s="39"/>
      <c r="Y283" s="39"/>
      <c r="Z283" s="39"/>
      <c r="AA283" s="39"/>
      <c r="AB283" s="39"/>
      <c r="AC283" s="39"/>
      <c r="AD283" s="39"/>
      <c r="AE283" s="39"/>
      <c r="AT283" s="18" t="s">
        <v>147</v>
      </c>
      <c r="AU283" s="18" t="s">
        <v>81</v>
      </c>
    </row>
    <row r="284" spans="1:47" s="2" customFormat="1" ht="12">
      <c r="A284" s="39"/>
      <c r="B284" s="40"/>
      <c r="C284" s="41"/>
      <c r="D284" s="233" t="s">
        <v>149</v>
      </c>
      <c r="E284" s="41"/>
      <c r="F284" s="234" t="s">
        <v>841</v>
      </c>
      <c r="G284" s="41"/>
      <c r="H284" s="41"/>
      <c r="I284" s="138"/>
      <c r="J284" s="41"/>
      <c r="K284" s="41"/>
      <c r="L284" s="45"/>
      <c r="M284" s="235"/>
      <c r="N284" s="236"/>
      <c r="O284" s="85"/>
      <c r="P284" s="85"/>
      <c r="Q284" s="85"/>
      <c r="R284" s="85"/>
      <c r="S284" s="85"/>
      <c r="T284" s="86"/>
      <c r="U284" s="39"/>
      <c r="V284" s="39"/>
      <c r="W284" s="39"/>
      <c r="X284" s="39"/>
      <c r="Y284" s="39"/>
      <c r="Z284" s="39"/>
      <c r="AA284" s="39"/>
      <c r="AB284" s="39"/>
      <c r="AC284" s="39"/>
      <c r="AD284" s="39"/>
      <c r="AE284" s="39"/>
      <c r="AT284" s="18" t="s">
        <v>149</v>
      </c>
      <c r="AU284" s="18" t="s">
        <v>81</v>
      </c>
    </row>
    <row r="285" spans="1:51" s="13" customFormat="1" ht="12">
      <c r="A285" s="13"/>
      <c r="B285" s="237"/>
      <c r="C285" s="238"/>
      <c r="D285" s="233" t="s">
        <v>151</v>
      </c>
      <c r="E285" s="239" t="s">
        <v>19</v>
      </c>
      <c r="F285" s="240" t="s">
        <v>624</v>
      </c>
      <c r="G285" s="238"/>
      <c r="H285" s="241">
        <v>38</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151</v>
      </c>
      <c r="AU285" s="247" t="s">
        <v>81</v>
      </c>
      <c r="AV285" s="13" t="s">
        <v>81</v>
      </c>
      <c r="AW285" s="13" t="s">
        <v>32</v>
      </c>
      <c r="AX285" s="13" t="s">
        <v>71</v>
      </c>
      <c r="AY285" s="247" t="s">
        <v>138</v>
      </c>
    </row>
    <row r="286" spans="1:51" s="14" customFormat="1" ht="12">
      <c r="A286" s="14"/>
      <c r="B286" s="248"/>
      <c r="C286" s="249"/>
      <c r="D286" s="233" t="s">
        <v>151</v>
      </c>
      <c r="E286" s="250" t="s">
        <v>19</v>
      </c>
      <c r="F286" s="251" t="s">
        <v>153</v>
      </c>
      <c r="G286" s="249"/>
      <c r="H286" s="252">
        <v>38</v>
      </c>
      <c r="I286" s="253"/>
      <c r="J286" s="249"/>
      <c r="K286" s="249"/>
      <c r="L286" s="254"/>
      <c r="M286" s="255"/>
      <c r="N286" s="256"/>
      <c r="O286" s="256"/>
      <c r="P286" s="256"/>
      <c r="Q286" s="256"/>
      <c r="R286" s="256"/>
      <c r="S286" s="256"/>
      <c r="T286" s="257"/>
      <c r="U286" s="14"/>
      <c r="V286" s="14"/>
      <c r="W286" s="14"/>
      <c r="X286" s="14"/>
      <c r="Y286" s="14"/>
      <c r="Z286" s="14"/>
      <c r="AA286" s="14"/>
      <c r="AB286" s="14"/>
      <c r="AC286" s="14"/>
      <c r="AD286" s="14"/>
      <c r="AE286" s="14"/>
      <c r="AT286" s="258" t="s">
        <v>151</v>
      </c>
      <c r="AU286" s="258" t="s">
        <v>81</v>
      </c>
      <c r="AV286" s="14" t="s">
        <v>145</v>
      </c>
      <c r="AW286" s="14" t="s">
        <v>32</v>
      </c>
      <c r="AX286" s="14" t="s">
        <v>79</v>
      </c>
      <c r="AY286" s="258" t="s">
        <v>138</v>
      </c>
    </row>
    <row r="287" spans="1:65" s="2" customFormat="1" ht="16.5" customHeight="1">
      <c r="A287" s="39"/>
      <c r="B287" s="40"/>
      <c r="C287" s="220" t="s">
        <v>842</v>
      </c>
      <c r="D287" s="220" t="s">
        <v>140</v>
      </c>
      <c r="E287" s="221" t="s">
        <v>843</v>
      </c>
      <c r="F287" s="222" t="s">
        <v>844</v>
      </c>
      <c r="G287" s="223" t="s">
        <v>197</v>
      </c>
      <c r="H287" s="224">
        <v>146</v>
      </c>
      <c r="I287" s="225"/>
      <c r="J287" s="226">
        <f>ROUND(I287*H287,2)</f>
        <v>0</v>
      </c>
      <c r="K287" s="222" t="s">
        <v>19</v>
      </c>
      <c r="L287" s="45"/>
      <c r="M287" s="227" t="s">
        <v>19</v>
      </c>
      <c r="N287" s="228" t="s">
        <v>42</v>
      </c>
      <c r="O287" s="85"/>
      <c r="P287" s="229">
        <f>O287*H287</f>
        <v>0</v>
      </c>
      <c r="Q287" s="229">
        <v>0</v>
      </c>
      <c r="R287" s="229">
        <f>Q287*H287</f>
        <v>0</v>
      </c>
      <c r="S287" s="229">
        <v>0</v>
      </c>
      <c r="T287" s="230">
        <f>S287*H287</f>
        <v>0</v>
      </c>
      <c r="U287" s="39"/>
      <c r="V287" s="39"/>
      <c r="W287" s="39"/>
      <c r="X287" s="39"/>
      <c r="Y287" s="39"/>
      <c r="Z287" s="39"/>
      <c r="AA287" s="39"/>
      <c r="AB287" s="39"/>
      <c r="AC287" s="39"/>
      <c r="AD287" s="39"/>
      <c r="AE287" s="39"/>
      <c r="AR287" s="231" t="s">
        <v>145</v>
      </c>
      <c r="AT287" s="231" t="s">
        <v>140</v>
      </c>
      <c r="AU287" s="231" t="s">
        <v>81</v>
      </c>
      <c r="AY287" s="18" t="s">
        <v>138</v>
      </c>
      <c r="BE287" s="232">
        <f>IF(N287="základní",J287,0)</f>
        <v>0</v>
      </c>
      <c r="BF287" s="232">
        <f>IF(N287="snížená",J287,0)</f>
        <v>0</v>
      </c>
      <c r="BG287" s="232">
        <f>IF(N287="zákl. přenesená",J287,0)</f>
        <v>0</v>
      </c>
      <c r="BH287" s="232">
        <f>IF(N287="sníž. přenesená",J287,0)</f>
        <v>0</v>
      </c>
      <c r="BI287" s="232">
        <f>IF(N287="nulová",J287,0)</f>
        <v>0</v>
      </c>
      <c r="BJ287" s="18" t="s">
        <v>79</v>
      </c>
      <c r="BK287" s="232">
        <f>ROUND(I287*H287,2)</f>
        <v>0</v>
      </c>
      <c r="BL287" s="18" t="s">
        <v>145</v>
      </c>
      <c r="BM287" s="231" t="s">
        <v>845</v>
      </c>
    </row>
    <row r="288" spans="1:47" s="2" customFormat="1" ht="12">
      <c r="A288" s="39"/>
      <c r="B288" s="40"/>
      <c r="C288" s="41"/>
      <c r="D288" s="233" t="s">
        <v>149</v>
      </c>
      <c r="E288" s="41"/>
      <c r="F288" s="234" t="s">
        <v>846</v>
      </c>
      <c r="G288" s="41"/>
      <c r="H288" s="41"/>
      <c r="I288" s="138"/>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149</v>
      </c>
      <c r="AU288" s="18" t="s">
        <v>81</v>
      </c>
    </row>
    <row r="289" spans="1:51" s="13" customFormat="1" ht="12">
      <c r="A289" s="13"/>
      <c r="B289" s="237"/>
      <c r="C289" s="238"/>
      <c r="D289" s="233" t="s">
        <v>151</v>
      </c>
      <c r="E289" s="239" t="s">
        <v>19</v>
      </c>
      <c r="F289" s="240" t="s">
        <v>847</v>
      </c>
      <c r="G289" s="238"/>
      <c r="H289" s="241">
        <v>146</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151</v>
      </c>
      <c r="AU289" s="247" t="s">
        <v>81</v>
      </c>
      <c r="AV289" s="13" t="s">
        <v>81</v>
      </c>
      <c r="AW289" s="13" t="s">
        <v>32</v>
      </c>
      <c r="AX289" s="13" t="s">
        <v>71</v>
      </c>
      <c r="AY289" s="247" t="s">
        <v>138</v>
      </c>
    </row>
    <row r="290" spans="1:51" s="14" customFormat="1" ht="12">
      <c r="A290" s="14"/>
      <c r="B290" s="248"/>
      <c r="C290" s="249"/>
      <c r="D290" s="233" t="s">
        <v>151</v>
      </c>
      <c r="E290" s="250" t="s">
        <v>19</v>
      </c>
      <c r="F290" s="251" t="s">
        <v>153</v>
      </c>
      <c r="G290" s="249"/>
      <c r="H290" s="252">
        <v>146</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151</v>
      </c>
      <c r="AU290" s="258" t="s">
        <v>81</v>
      </c>
      <c r="AV290" s="14" t="s">
        <v>145</v>
      </c>
      <c r="AW290" s="14" t="s">
        <v>32</v>
      </c>
      <c r="AX290" s="14" t="s">
        <v>79</v>
      </c>
      <c r="AY290" s="258" t="s">
        <v>138</v>
      </c>
    </row>
    <row r="291" spans="1:65" s="2" customFormat="1" ht="16.5" customHeight="1">
      <c r="A291" s="39"/>
      <c r="B291" s="40"/>
      <c r="C291" s="269" t="s">
        <v>848</v>
      </c>
      <c r="D291" s="269" t="s">
        <v>209</v>
      </c>
      <c r="E291" s="270" t="s">
        <v>849</v>
      </c>
      <c r="F291" s="271" t="s">
        <v>850</v>
      </c>
      <c r="G291" s="272" t="s">
        <v>197</v>
      </c>
      <c r="H291" s="273">
        <v>650</v>
      </c>
      <c r="I291" s="274"/>
      <c r="J291" s="275">
        <f>ROUND(I291*H291,2)</f>
        <v>0</v>
      </c>
      <c r="K291" s="271" t="s">
        <v>19</v>
      </c>
      <c r="L291" s="276"/>
      <c r="M291" s="277" t="s">
        <v>19</v>
      </c>
      <c r="N291" s="278" t="s">
        <v>42</v>
      </c>
      <c r="O291" s="85"/>
      <c r="P291" s="229">
        <f>O291*H291</f>
        <v>0</v>
      </c>
      <c r="Q291" s="229">
        <v>0.001</v>
      </c>
      <c r="R291" s="229">
        <f>Q291*H291</f>
        <v>0.65</v>
      </c>
      <c r="S291" s="229">
        <v>0</v>
      </c>
      <c r="T291" s="230">
        <f>S291*H291</f>
        <v>0</v>
      </c>
      <c r="U291" s="39"/>
      <c r="V291" s="39"/>
      <c r="W291" s="39"/>
      <c r="X291" s="39"/>
      <c r="Y291" s="39"/>
      <c r="Z291" s="39"/>
      <c r="AA291" s="39"/>
      <c r="AB291" s="39"/>
      <c r="AC291" s="39"/>
      <c r="AD291" s="39"/>
      <c r="AE291" s="39"/>
      <c r="AR291" s="231" t="s">
        <v>194</v>
      </c>
      <c r="AT291" s="231" t="s">
        <v>209</v>
      </c>
      <c r="AU291" s="231" t="s">
        <v>81</v>
      </c>
      <c r="AY291" s="18" t="s">
        <v>138</v>
      </c>
      <c r="BE291" s="232">
        <f>IF(N291="základní",J291,0)</f>
        <v>0</v>
      </c>
      <c r="BF291" s="232">
        <f>IF(N291="snížená",J291,0)</f>
        <v>0</v>
      </c>
      <c r="BG291" s="232">
        <f>IF(N291="zákl. přenesená",J291,0)</f>
        <v>0</v>
      </c>
      <c r="BH291" s="232">
        <f>IF(N291="sníž. přenesená",J291,0)</f>
        <v>0</v>
      </c>
      <c r="BI291" s="232">
        <f>IF(N291="nulová",J291,0)</f>
        <v>0</v>
      </c>
      <c r="BJ291" s="18" t="s">
        <v>79</v>
      </c>
      <c r="BK291" s="232">
        <f>ROUND(I291*H291,2)</f>
        <v>0</v>
      </c>
      <c r="BL291" s="18" t="s">
        <v>145</v>
      </c>
      <c r="BM291" s="231" t="s">
        <v>851</v>
      </c>
    </row>
    <row r="292" spans="1:51" s="13" customFormat="1" ht="12">
      <c r="A292" s="13"/>
      <c r="B292" s="237"/>
      <c r="C292" s="238"/>
      <c r="D292" s="233" t="s">
        <v>151</v>
      </c>
      <c r="E292" s="239" t="s">
        <v>19</v>
      </c>
      <c r="F292" s="240" t="s">
        <v>852</v>
      </c>
      <c r="G292" s="238"/>
      <c r="H292" s="241">
        <v>650</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151</v>
      </c>
      <c r="AU292" s="247" t="s">
        <v>81</v>
      </c>
      <c r="AV292" s="13" t="s">
        <v>81</v>
      </c>
      <c r="AW292" s="13" t="s">
        <v>32</v>
      </c>
      <c r="AX292" s="13" t="s">
        <v>71</v>
      </c>
      <c r="AY292" s="247" t="s">
        <v>138</v>
      </c>
    </row>
    <row r="293" spans="1:51" s="14" customFormat="1" ht="12">
      <c r="A293" s="14"/>
      <c r="B293" s="248"/>
      <c r="C293" s="249"/>
      <c r="D293" s="233" t="s">
        <v>151</v>
      </c>
      <c r="E293" s="250" t="s">
        <v>19</v>
      </c>
      <c r="F293" s="251" t="s">
        <v>153</v>
      </c>
      <c r="G293" s="249"/>
      <c r="H293" s="252">
        <v>650</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151</v>
      </c>
      <c r="AU293" s="258" t="s">
        <v>81</v>
      </c>
      <c r="AV293" s="14" t="s">
        <v>145</v>
      </c>
      <c r="AW293" s="14" t="s">
        <v>32</v>
      </c>
      <c r="AX293" s="14" t="s">
        <v>79</v>
      </c>
      <c r="AY293" s="258" t="s">
        <v>138</v>
      </c>
    </row>
    <row r="294" spans="1:65" s="2" customFormat="1" ht="16.5" customHeight="1">
      <c r="A294" s="39"/>
      <c r="B294" s="40"/>
      <c r="C294" s="220" t="s">
        <v>853</v>
      </c>
      <c r="D294" s="220" t="s">
        <v>140</v>
      </c>
      <c r="E294" s="221" t="s">
        <v>854</v>
      </c>
      <c r="F294" s="222" t="s">
        <v>855</v>
      </c>
      <c r="G294" s="223" t="s">
        <v>197</v>
      </c>
      <c r="H294" s="224">
        <v>66</v>
      </c>
      <c r="I294" s="225"/>
      <c r="J294" s="226">
        <f>ROUND(I294*H294,2)</f>
        <v>0</v>
      </c>
      <c r="K294" s="222" t="s">
        <v>144</v>
      </c>
      <c r="L294" s="45"/>
      <c r="M294" s="227" t="s">
        <v>19</v>
      </c>
      <c r="N294" s="228" t="s">
        <v>42</v>
      </c>
      <c r="O294" s="85"/>
      <c r="P294" s="229">
        <f>O294*H294</f>
        <v>0</v>
      </c>
      <c r="Q294" s="229">
        <v>0.00208</v>
      </c>
      <c r="R294" s="229">
        <f>Q294*H294</f>
        <v>0.13727999999999999</v>
      </c>
      <c r="S294" s="229">
        <v>0</v>
      </c>
      <c r="T294" s="230">
        <f>S294*H294</f>
        <v>0</v>
      </c>
      <c r="U294" s="39"/>
      <c r="V294" s="39"/>
      <c r="W294" s="39"/>
      <c r="X294" s="39"/>
      <c r="Y294" s="39"/>
      <c r="Z294" s="39"/>
      <c r="AA294" s="39"/>
      <c r="AB294" s="39"/>
      <c r="AC294" s="39"/>
      <c r="AD294" s="39"/>
      <c r="AE294" s="39"/>
      <c r="AR294" s="231" t="s">
        <v>145</v>
      </c>
      <c r="AT294" s="231" t="s">
        <v>140</v>
      </c>
      <c r="AU294" s="231" t="s">
        <v>81</v>
      </c>
      <c r="AY294" s="18" t="s">
        <v>138</v>
      </c>
      <c r="BE294" s="232">
        <f>IF(N294="základní",J294,0)</f>
        <v>0</v>
      </c>
      <c r="BF294" s="232">
        <f>IF(N294="snížená",J294,0)</f>
        <v>0</v>
      </c>
      <c r="BG294" s="232">
        <f>IF(N294="zákl. přenesená",J294,0)</f>
        <v>0</v>
      </c>
      <c r="BH294" s="232">
        <f>IF(N294="sníž. přenesená",J294,0)</f>
        <v>0</v>
      </c>
      <c r="BI294" s="232">
        <f>IF(N294="nulová",J294,0)</f>
        <v>0</v>
      </c>
      <c r="BJ294" s="18" t="s">
        <v>79</v>
      </c>
      <c r="BK294" s="232">
        <f>ROUND(I294*H294,2)</f>
        <v>0</v>
      </c>
      <c r="BL294" s="18" t="s">
        <v>145</v>
      </c>
      <c r="BM294" s="231" t="s">
        <v>856</v>
      </c>
    </row>
    <row r="295" spans="1:47" s="2" customFormat="1" ht="12">
      <c r="A295" s="39"/>
      <c r="B295" s="40"/>
      <c r="C295" s="41"/>
      <c r="D295" s="233" t="s">
        <v>147</v>
      </c>
      <c r="E295" s="41"/>
      <c r="F295" s="234" t="s">
        <v>857</v>
      </c>
      <c r="G295" s="41"/>
      <c r="H295" s="41"/>
      <c r="I295" s="138"/>
      <c r="J295" s="41"/>
      <c r="K295" s="41"/>
      <c r="L295" s="45"/>
      <c r="M295" s="235"/>
      <c r="N295" s="236"/>
      <c r="O295" s="85"/>
      <c r="P295" s="85"/>
      <c r="Q295" s="85"/>
      <c r="R295" s="85"/>
      <c r="S295" s="85"/>
      <c r="T295" s="86"/>
      <c r="U295" s="39"/>
      <c r="V295" s="39"/>
      <c r="W295" s="39"/>
      <c r="X295" s="39"/>
      <c r="Y295" s="39"/>
      <c r="Z295" s="39"/>
      <c r="AA295" s="39"/>
      <c r="AB295" s="39"/>
      <c r="AC295" s="39"/>
      <c r="AD295" s="39"/>
      <c r="AE295" s="39"/>
      <c r="AT295" s="18" t="s">
        <v>147</v>
      </c>
      <c r="AU295" s="18" t="s">
        <v>81</v>
      </c>
    </row>
    <row r="296" spans="1:47" s="2" customFormat="1" ht="12">
      <c r="A296" s="39"/>
      <c r="B296" s="40"/>
      <c r="C296" s="41"/>
      <c r="D296" s="233" t="s">
        <v>149</v>
      </c>
      <c r="E296" s="41"/>
      <c r="F296" s="234" t="s">
        <v>858</v>
      </c>
      <c r="G296" s="41"/>
      <c r="H296" s="41"/>
      <c r="I296" s="138"/>
      <c r="J296" s="41"/>
      <c r="K296" s="41"/>
      <c r="L296" s="45"/>
      <c r="M296" s="235"/>
      <c r="N296" s="236"/>
      <c r="O296" s="85"/>
      <c r="P296" s="85"/>
      <c r="Q296" s="85"/>
      <c r="R296" s="85"/>
      <c r="S296" s="85"/>
      <c r="T296" s="86"/>
      <c r="U296" s="39"/>
      <c r="V296" s="39"/>
      <c r="W296" s="39"/>
      <c r="X296" s="39"/>
      <c r="Y296" s="39"/>
      <c r="Z296" s="39"/>
      <c r="AA296" s="39"/>
      <c r="AB296" s="39"/>
      <c r="AC296" s="39"/>
      <c r="AD296" s="39"/>
      <c r="AE296" s="39"/>
      <c r="AT296" s="18" t="s">
        <v>149</v>
      </c>
      <c r="AU296" s="18" t="s">
        <v>81</v>
      </c>
    </row>
    <row r="297" spans="1:51" s="13" customFormat="1" ht="12">
      <c r="A297" s="13"/>
      <c r="B297" s="237"/>
      <c r="C297" s="238"/>
      <c r="D297" s="233" t="s">
        <v>151</v>
      </c>
      <c r="E297" s="239" t="s">
        <v>19</v>
      </c>
      <c r="F297" s="240" t="s">
        <v>859</v>
      </c>
      <c r="G297" s="238"/>
      <c r="H297" s="241">
        <v>66</v>
      </c>
      <c r="I297" s="242"/>
      <c r="J297" s="238"/>
      <c r="K297" s="238"/>
      <c r="L297" s="243"/>
      <c r="M297" s="244"/>
      <c r="N297" s="245"/>
      <c r="O297" s="245"/>
      <c r="P297" s="245"/>
      <c r="Q297" s="245"/>
      <c r="R297" s="245"/>
      <c r="S297" s="245"/>
      <c r="T297" s="246"/>
      <c r="U297" s="13"/>
      <c r="V297" s="13"/>
      <c r="W297" s="13"/>
      <c r="X297" s="13"/>
      <c r="Y297" s="13"/>
      <c r="Z297" s="13"/>
      <c r="AA297" s="13"/>
      <c r="AB297" s="13"/>
      <c r="AC297" s="13"/>
      <c r="AD297" s="13"/>
      <c r="AE297" s="13"/>
      <c r="AT297" s="247" t="s">
        <v>151</v>
      </c>
      <c r="AU297" s="247" t="s">
        <v>81</v>
      </c>
      <c r="AV297" s="13" t="s">
        <v>81</v>
      </c>
      <c r="AW297" s="13" t="s">
        <v>32</v>
      </c>
      <c r="AX297" s="13" t="s">
        <v>71</v>
      </c>
      <c r="AY297" s="247" t="s">
        <v>138</v>
      </c>
    </row>
    <row r="298" spans="1:51" s="14" customFormat="1" ht="12">
      <c r="A298" s="14"/>
      <c r="B298" s="248"/>
      <c r="C298" s="249"/>
      <c r="D298" s="233" t="s">
        <v>151</v>
      </c>
      <c r="E298" s="250" t="s">
        <v>19</v>
      </c>
      <c r="F298" s="251" t="s">
        <v>153</v>
      </c>
      <c r="G298" s="249"/>
      <c r="H298" s="252">
        <v>66</v>
      </c>
      <c r="I298" s="253"/>
      <c r="J298" s="249"/>
      <c r="K298" s="249"/>
      <c r="L298" s="254"/>
      <c r="M298" s="255"/>
      <c r="N298" s="256"/>
      <c r="O298" s="256"/>
      <c r="P298" s="256"/>
      <c r="Q298" s="256"/>
      <c r="R298" s="256"/>
      <c r="S298" s="256"/>
      <c r="T298" s="257"/>
      <c r="U298" s="14"/>
      <c r="V298" s="14"/>
      <c r="W298" s="14"/>
      <c r="X298" s="14"/>
      <c r="Y298" s="14"/>
      <c r="Z298" s="14"/>
      <c r="AA298" s="14"/>
      <c r="AB298" s="14"/>
      <c r="AC298" s="14"/>
      <c r="AD298" s="14"/>
      <c r="AE298" s="14"/>
      <c r="AT298" s="258" t="s">
        <v>151</v>
      </c>
      <c r="AU298" s="258" t="s">
        <v>81</v>
      </c>
      <c r="AV298" s="14" t="s">
        <v>145</v>
      </c>
      <c r="AW298" s="14" t="s">
        <v>32</v>
      </c>
      <c r="AX298" s="14" t="s">
        <v>79</v>
      </c>
      <c r="AY298" s="258" t="s">
        <v>138</v>
      </c>
    </row>
    <row r="299" spans="1:65" s="2" customFormat="1" ht="16.5" customHeight="1">
      <c r="A299" s="39"/>
      <c r="B299" s="40"/>
      <c r="C299" s="220" t="s">
        <v>860</v>
      </c>
      <c r="D299" s="220" t="s">
        <v>140</v>
      </c>
      <c r="E299" s="221" t="s">
        <v>861</v>
      </c>
      <c r="F299" s="222" t="s">
        <v>862</v>
      </c>
      <c r="G299" s="223" t="s">
        <v>143</v>
      </c>
      <c r="H299" s="224">
        <v>90</v>
      </c>
      <c r="I299" s="225"/>
      <c r="J299" s="226">
        <f>ROUND(I299*H299,2)</f>
        <v>0</v>
      </c>
      <c r="K299" s="222" t="s">
        <v>144</v>
      </c>
      <c r="L299" s="45"/>
      <c r="M299" s="227" t="s">
        <v>19</v>
      </c>
      <c r="N299" s="228" t="s">
        <v>42</v>
      </c>
      <c r="O299" s="85"/>
      <c r="P299" s="229">
        <f>O299*H299</f>
        <v>0</v>
      </c>
      <c r="Q299" s="229">
        <v>0</v>
      </c>
      <c r="R299" s="229">
        <f>Q299*H299</f>
        <v>0</v>
      </c>
      <c r="S299" s="229">
        <v>0</v>
      </c>
      <c r="T299" s="230">
        <f>S299*H299</f>
        <v>0</v>
      </c>
      <c r="U299" s="39"/>
      <c r="V299" s="39"/>
      <c r="W299" s="39"/>
      <c r="X299" s="39"/>
      <c r="Y299" s="39"/>
      <c r="Z299" s="39"/>
      <c r="AA299" s="39"/>
      <c r="AB299" s="39"/>
      <c r="AC299" s="39"/>
      <c r="AD299" s="39"/>
      <c r="AE299" s="39"/>
      <c r="AR299" s="231" t="s">
        <v>145</v>
      </c>
      <c r="AT299" s="231" t="s">
        <v>140</v>
      </c>
      <c r="AU299" s="231" t="s">
        <v>81</v>
      </c>
      <c r="AY299" s="18" t="s">
        <v>138</v>
      </c>
      <c r="BE299" s="232">
        <f>IF(N299="základní",J299,0)</f>
        <v>0</v>
      </c>
      <c r="BF299" s="232">
        <f>IF(N299="snížená",J299,0)</f>
        <v>0</v>
      </c>
      <c r="BG299" s="232">
        <f>IF(N299="zákl. přenesená",J299,0)</f>
        <v>0</v>
      </c>
      <c r="BH299" s="232">
        <f>IF(N299="sníž. přenesená",J299,0)</f>
        <v>0</v>
      </c>
      <c r="BI299" s="232">
        <f>IF(N299="nulová",J299,0)</f>
        <v>0</v>
      </c>
      <c r="BJ299" s="18" t="s">
        <v>79</v>
      </c>
      <c r="BK299" s="232">
        <f>ROUND(I299*H299,2)</f>
        <v>0</v>
      </c>
      <c r="BL299" s="18" t="s">
        <v>145</v>
      </c>
      <c r="BM299" s="231" t="s">
        <v>863</v>
      </c>
    </row>
    <row r="300" spans="1:47" s="2" customFormat="1" ht="12">
      <c r="A300" s="39"/>
      <c r="B300" s="40"/>
      <c r="C300" s="41"/>
      <c r="D300" s="233" t="s">
        <v>147</v>
      </c>
      <c r="E300" s="41"/>
      <c r="F300" s="234" t="s">
        <v>864</v>
      </c>
      <c r="G300" s="41"/>
      <c r="H300" s="41"/>
      <c r="I300" s="138"/>
      <c r="J300" s="41"/>
      <c r="K300" s="41"/>
      <c r="L300" s="45"/>
      <c r="M300" s="235"/>
      <c r="N300" s="236"/>
      <c r="O300" s="85"/>
      <c r="P300" s="85"/>
      <c r="Q300" s="85"/>
      <c r="R300" s="85"/>
      <c r="S300" s="85"/>
      <c r="T300" s="86"/>
      <c r="U300" s="39"/>
      <c r="V300" s="39"/>
      <c r="W300" s="39"/>
      <c r="X300" s="39"/>
      <c r="Y300" s="39"/>
      <c r="Z300" s="39"/>
      <c r="AA300" s="39"/>
      <c r="AB300" s="39"/>
      <c r="AC300" s="39"/>
      <c r="AD300" s="39"/>
      <c r="AE300" s="39"/>
      <c r="AT300" s="18" t="s">
        <v>147</v>
      </c>
      <c r="AU300" s="18" t="s">
        <v>81</v>
      </c>
    </row>
    <row r="301" spans="1:47" s="2" customFormat="1" ht="12">
      <c r="A301" s="39"/>
      <c r="B301" s="40"/>
      <c r="C301" s="41"/>
      <c r="D301" s="233" t="s">
        <v>149</v>
      </c>
      <c r="E301" s="41"/>
      <c r="F301" s="234" t="s">
        <v>865</v>
      </c>
      <c r="G301" s="41"/>
      <c r="H301" s="41"/>
      <c r="I301" s="138"/>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149</v>
      </c>
      <c r="AU301" s="18" t="s">
        <v>81</v>
      </c>
    </row>
    <row r="302" spans="1:51" s="13" customFormat="1" ht="12">
      <c r="A302" s="13"/>
      <c r="B302" s="237"/>
      <c r="C302" s="238"/>
      <c r="D302" s="233" t="s">
        <v>151</v>
      </c>
      <c r="E302" s="239" t="s">
        <v>19</v>
      </c>
      <c r="F302" s="240" t="s">
        <v>866</v>
      </c>
      <c r="G302" s="238"/>
      <c r="H302" s="241">
        <v>90</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151</v>
      </c>
      <c r="AU302" s="247" t="s">
        <v>81</v>
      </c>
      <c r="AV302" s="13" t="s">
        <v>81</v>
      </c>
      <c r="AW302" s="13" t="s">
        <v>32</v>
      </c>
      <c r="AX302" s="13" t="s">
        <v>71</v>
      </c>
      <c r="AY302" s="247" t="s">
        <v>138</v>
      </c>
    </row>
    <row r="303" spans="1:51" s="14" customFormat="1" ht="12">
      <c r="A303" s="14"/>
      <c r="B303" s="248"/>
      <c r="C303" s="249"/>
      <c r="D303" s="233" t="s">
        <v>151</v>
      </c>
      <c r="E303" s="250" t="s">
        <v>19</v>
      </c>
      <c r="F303" s="251" t="s">
        <v>153</v>
      </c>
      <c r="G303" s="249"/>
      <c r="H303" s="252">
        <v>90</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151</v>
      </c>
      <c r="AU303" s="258" t="s">
        <v>81</v>
      </c>
      <c r="AV303" s="14" t="s">
        <v>145</v>
      </c>
      <c r="AW303" s="14" t="s">
        <v>32</v>
      </c>
      <c r="AX303" s="14" t="s">
        <v>79</v>
      </c>
      <c r="AY303" s="258" t="s">
        <v>138</v>
      </c>
    </row>
    <row r="304" spans="1:65" s="2" customFormat="1" ht="16.5" customHeight="1">
      <c r="A304" s="39"/>
      <c r="B304" s="40"/>
      <c r="C304" s="220" t="s">
        <v>867</v>
      </c>
      <c r="D304" s="220" t="s">
        <v>140</v>
      </c>
      <c r="E304" s="221" t="s">
        <v>868</v>
      </c>
      <c r="F304" s="222" t="s">
        <v>869</v>
      </c>
      <c r="G304" s="223" t="s">
        <v>163</v>
      </c>
      <c r="H304" s="224">
        <v>3.34</v>
      </c>
      <c r="I304" s="225"/>
      <c r="J304" s="226">
        <f>ROUND(I304*H304,2)</f>
        <v>0</v>
      </c>
      <c r="K304" s="222" t="s">
        <v>144</v>
      </c>
      <c r="L304" s="45"/>
      <c r="M304" s="227" t="s">
        <v>19</v>
      </c>
      <c r="N304" s="228" t="s">
        <v>42</v>
      </c>
      <c r="O304" s="85"/>
      <c r="P304" s="229">
        <f>O304*H304</f>
        <v>0</v>
      </c>
      <c r="Q304" s="229">
        <v>0</v>
      </c>
      <c r="R304" s="229">
        <f>Q304*H304</f>
        <v>0</v>
      </c>
      <c r="S304" s="229">
        <v>0</v>
      </c>
      <c r="T304" s="230">
        <f>S304*H304</f>
        <v>0</v>
      </c>
      <c r="U304" s="39"/>
      <c r="V304" s="39"/>
      <c r="W304" s="39"/>
      <c r="X304" s="39"/>
      <c r="Y304" s="39"/>
      <c r="Z304" s="39"/>
      <c r="AA304" s="39"/>
      <c r="AB304" s="39"/>
      <c r="AC304" s="39"/>
      <c r="AD304" s="39"/>
      <c r="AE304" s="39"/>
      <c r="AR304" s="231" t="s">
        <v>145</v>
      </c>
      <c r="AT304" s="231" t="s">
        <v>140</v>
      </c>
      <c r="AU304" s="231" t="s">
        <v>81</v>
      </c>
      <c r="AY304" s="18" t="s">
        <v>138</v>
      </c>
      <c r="BE304" s="232">
        <f>IF(N304="základní",J304,0)</f>
        <v>0</v>
      </c>
      <c r="BF304" s="232">
        <f>IF(N304="snížená",J304,0)</f>
        <v>0</v>
      </c>
      <c r="BG304" s="232">
        <f>IF(N304="zákl. přenesená",J304,0)</f>
        <v>0</v>
      </c>
      <c r="BH304" s="232">
        <f>IF(N304="sníž. přenesená",J304,0)</f>
        <v>0</v>
      </c>
      <c r="BI304" s="232">
        <f>IF(N304="nulová",J304,0)</f>
        <v>0</v>
      </c>
      <c r="BJ304" s="18" t="s">
        <v>79</v>
      </c>
      <c r="BK304" s="232">
        <f>ROUND(I304*H304,2)</f>
        <v>0</v>
      </c>
      <c r="BL304" s="18" t="s">
        <v>145</v>
      </c>
      <c r="BM304" s="231" t="s">
        <v>870</v>
      </c>
    </row>
    <row r="305" spans="1:47" s="2" customFormat="1" ht="12">
      <c r="A305" s="39"/>
      <c r="B305" s="40"/>
      <c r="C305" s="41"/>
      <c r="D305" s="233" t="s">
        <v>149</v>
      </c>
      <c r="E305" s="41"/>
      <c r="F305" s="234" t="s">
        <v>871</v>
      </c>
      <c r="G305" s="41"/>
      <c r="H305" s="41"/>
      <c r="I305" s="138"/>
      <c r="J305" s="41"/>
      <c r="K305" s="41"/>
      <c r="L305" s="45"/>
      <c r="M305" s="235"/>
      <c r="N305" s="236"/>
      <c r="O305" s="85"/>
      <c r="P305" s="85"/>
      <c r="Q305" s="85"/>
      <c r="R305" s="85"/>
      <c r="S305" s="85"/>
      <c r="T305" s="86"/>
      <c r="U305" s="39"/>
      <c r="V305" s="39"/>
      <c r="W305" s="39"/>
      <c r="X305" s="39"/>
      <c r="Y305" s="39"/>
      <c r="Z305" s="39"/>
      <c r="AA305" s="39"/>
      <c r="AB305" s="39"/>
      <c r="AC305" s="39"/>
      <c r="AD305" s="39"/>
      <c r="AE305" s="39"/>
      <c r="AT305" s="18" t="s">
        <v>149</v>
      </c>
      <c r="AU305" s="18" t="s">
        <v>81</v>
      </c>
    </row>
    <row r="306" spans="1:51" s="13" customFormat="1" ht="12">
      <c r="A306" s="13"/>
      <c r="B306" s="237"/>
      <c r="C306" s="238"/>
      <c r="D306" s="233" t="s">
        <v>151</v>
      </c>
      <c r="E306" s="239" t="s">
        <v>633</v>
      </c>
      <c r="F306" s="240" t="s">
        <v>872</v>
      </c>
      <c r="G306" s="238"/>
      <c r="H306" s="241">
        <v>3.34</v>
      </c>
      <c r="I306" s="242"/>
      <c r="J306" s="238"/>
      <c r="K306" s="238"/>
      <c r="L306" s="243"/>
      <c r="M306" s="244"/>
      <c r="N306" s="245"/>
      <c r="O306" s="245"/>
      <c r="P306" s="245"/>
      <c r="Q306" s="245"/>
      <c r="R306" s="245"/>
      <c r="S306" s="245"/>
      <c r="T306" s="246"/>
      <c r="U306" s="13"/>
      <c r="V306" s="13"/>
      <c r="W306" s="13"/>
      <c r="X306" s="13"/>
      <c r="Y306" s="13"/>
      <c r="Z306" s="13"/>
      <c r="AA306" s="13"/>
      <c r="AB306" s="13"/>
      <c r="AC306" s="13"/>
      <c r="AD306" s="13"/>
      <c r="AE306" s="13"/>
      <c r="AT306" s="247" t="s">
        <v>151</v>
      </c>
      <c r="AU306" s="247" t="s">
        <v>81</v>
      </c>
      <c r="AV306" s="13" t="s">
        <v>81</v>
      </c>
      <c r="AW306" s="13" t="s">
        <v>32</v>
      </c>
      <c r="AX306" s="13" t="s">
        <v>71</v>
      </c>
      <c r="AY306" s="247" t="s">
        <v>138</v>
      </c>
    </row>
    <row r="307" spans="1:51" s="14" customFormat="1" ht="12">
      <c r="A307" s="14"/>
      <c r="B307" s="248"/>
      <c r="C307" s="249"/>
      <c r="D307" s="233" t="s">
        <v>151</v>
      </c>
      <c r="E307" s="250" t="s">
        <v>19</v>
      </c>
      <c r="F307" s="251" t="s">
        <v>153</v>
      </c>
      <c r="G307" s="249"/>
      <c r="H307" s="252">
        <v>3.34</v>
      </c>
      <c r="I307" s="253"/>
      <c r="J307" s="249"/>
      <c r="K307" s="249"/>
      <c r="L307" s="254"/>
      <c r="M307" s="255"/>
      <c r="N307" s="256"/>
      <c r="O307" s="256"/>
      <c r="P307" s="256"/>
      <c r="Q307" s="256"/>
      <c r="R307" s="256"/>
      <c r="S307" s="256"/>
      <c r="T307" s="257"/>
      <c r="U307" s="14"/>
      <c r="V307" s="14"/>
      <c r="W307" s="14"/>
      <c r="X307" s="14"/>
      <c r="Y307" s="14"/>
      <c r="Z307" s="14"/>
      <c r="AA307" s="14"/>
      <c r="AB307" s="14"/>
      <c r="AC307" s="14"/>
      <c r="AD307" s="14"/>
      <c r="AE307" s="14"/>
      <c r="AT307" s="258" t="s">
        <v>151</v>
      </c>
      <c r="AU307" s="258" t="s">
        <v>81</v>
      </c>
      <c r="AV307" s="14" t="s">
        <v>145</v>
      </c>
      <c r="AW307" s="14" t="s">
        <v>32</v>
      </c>
      <c r="AX307" s="14" t="s">
        <v>79</v>
      </c>
      <c r="AY307" s="258" t="s">
        <v>138</v>
      </c>
    </row>
    <row r="308" spans="1:65" s="2" customFormat="1" ht="16.5" customHeight="1">
      <c r="A308" s="39"/>
      <c r="B308" s="40"/>
      <c r="C308" s="220" t="s">
        <v>873</v>
      </c>
      <c r="D308" s="220" t="s">
        <v>140</v>
      </c>
      <c r="E308" s="221" t="s">
        <v>874</v>
      </c>
      <c r="F308" s="222" t="s">
        <v>875</v>
      </c>
      <c r="G308" s="223" t="s">
        <v>163</v>
      </c>
      <c r="H308" s="224">
        <v>3.34</v>
      </c>
      <c r="I308" s="225"/>
      <c r="J308" s="226">
        <f>ROUND(I308*H308,2)</f>
        <v>0</v>
      </c>
      <c r="K308" s="222" t="s">
        <v>144</v>
      </c>
      <c r="L308" s="45"/>
      <c r="M308" s="227" t="s">
        <v>19</v>
      </c>
      <c r="N308" s="228" t="s">
        <v>42</v>
      </c>
      <c r="O308" s="85"/>
      <c r="P308" s="229">
        <f>O308*H308</f>
        <v>0</v>
      </c>
      <c r="Q308" s="229">
        <v>0</v>
      </c>
      <c r="R308" s="229">
        <f>Q308*H308</f>
        <v>0</v>
      </c>
      <c r="S308" s="229">
        <v>0</v>
      </c>
      <c r="T308" s="230">
        <f>S308*H308</f>
        <v>0</v>
      </c>
      <c r="U308" s="39"/>
      <c r="V308" s="39"/>
      <c r="W308" s="39"/>
      <c r="X308" s="39"/>
      <c r="Y308" s="39"/>
      <c r="Z308" s="39"/>
      <c r="AA308" s="39"/>
      <c r="AB308" s="39"/>
      <c r="AC308" s="39"/>
      <c r="AD308" s="39"/>
      <c r="AE308" s="39"/>
      <c r="AR308" s="231" t="s">
        <v>145</v>
      </c>
      <c r="AT308" s="231" t="s">
        <v>140</v>
      </c>
      <c r="AU308" s="231" t="s">
        <v>81</v>
      </c>
      <c r="AY308" s="18" t="s">
        <v>138</v>
      </c>
      <c r="BE308" s="232">
        <f>IF(N308="základní",J308,0)</f>
        <v>0</v>
      </c>
      <c r="BF308" s="232">
        <f>IF(N308="snížená",J308,0)</f>
        <v>0</v>
      </c>
      <c r="BG308" s="232">
        <f>IF(N308="zákl. přenesená",J308,0)</f>
        <v>0</v>
      </c>
      <c r="BH308" s="232">
        <f>IF(N308="sníž. přenesená",J308,0)</f>
        <v>0</v>
      </c>
      <c r="BI308" s="232">
        <f>IF(N308="nulová",J308,0)</f>
        <v>0</v>
      </c>
      <c r="BJ308" s="18" t="s">
        <v>79</v>
      </c>
      <c r="BK308" s="232">
        <f>ROUND(I308*H308,2)</f>
        <v>0</v>
      </c>
      <c r="BL308" s="18" t="s">
        <v>145</v>
      </c>
      <c r="BM308" s="231" t="s">
        <v>876</v>
      </c>
    </row>
    <row r="309" spans="1:47" s="2" customFormat="1" ht="12">
      <c r="A309" s="39"/>
      <c r="B309" s="40"/>
      <c r="C309" s="41"/>
      <c r="D309" s="233" t="s">
        <v>147</v>
      </c>
      <c r="E309" s="41"/>
      <c r="F309" s="234" t="s">
        <v>877</v>
      </c>
      <c r="G309" s="41"/>
      <c r="H309" s="41"/>
      <c r="I309" s="138"/>
      <c r="J309" s="41"/>
      <c r="K309" s="41"/>
      <c r="L309" s="45"/>
      <c r="M309" s="235"/>
      <c r="N309" s="236"/>
      <c r="O309" s="85"/>
      <c r="P309" s="85"/>
      <c r="Q309" s="85"/>
      <c r="R309" s="85"/>
      <c r="S309" s="85"/>
      <c r="T309" s="86"/>
      <c r="U309" s="39"/>
      <c r="V309" s="39"/>
      <c r="W309" s="39"/>
      <c r="X309" s="39"/>
      <c r="Y309" s="39"/>
      <c r="Z309" s="39"/>
      <c r="AA309" s="39"/>
      <c r="AB309" s="39"/>
      <c r="AC309" s="39"/>
      <c r="AD309" s="39"/>
      <c r="AE309" s="39"/>
      <c r="AT309" s="18" t="s">
        <v>147</v>
      </c>
      <c r="AU309" s="18" t="s">
        <v>81</v>
      </c>
    </row>
    <row r="310" spans="1:51" s="13" customFormat="1" ht="12">
      <c r="A310" s="13"/>
      <c r="B310" s="237"/>
      <c r="C310" s="238"/>
      <c r="D310" s="233" t="s">
        <v>151</v>
      </c>
      <c r="E310" s="239" t="s">
        <v>19</v>
      </c>
      <c r="F310" s="240" t="s">
        <v>633</v>
      </c>
      <c r="G310" s="238"/>
      <c r="H310" s="241">
        <v>3.34</v>
      </c>
      <c r="I310" s="242"/>
      <c r="J310" s="238"/>
      <c r="K310" s="238"/>
      <c r="L310" s="243"/>
      <c r="M310" s="244"/>
      <c r="N310" s="245"/>
      <c r="O310" s="245"/>
      <c r="P310" s="245"/>
      <c r="Q310" s="245"/>
      <c r="R310" s="245"/>
      <c r="S310" s="245"/>
      <c r="T310" s="246"/>
      <c r="U310" s="13"/>
      <c r="V310" s="13"/>
      <c r="W310" s="13"/>
      <c r="X310" s="13"/>
      <c r="Y310" s="13"/>
      <c r="Z310" s="13"/>
      <c r="AA310" s="13"/>
      <c r="AB310" s="13"/>
      <c r="AC310" s="13"/>
      <c r="AD310" s="13"/>
      <c r="AE310" s="13"/>
      <c r="AT310" s="247" t="s">
        <v>151</v>
      </c>
      <c r="AU310" s="247" t="s">
        <v>81</v>
      </c>
      <c r="AV310" s="13" t="s">
        <v>81</v>
      </c>
      <c r="AW310" s="13" t="s">
        <v>32</v>
      </c>
      <c r="AX310" s="13" t="s">
        <v>71</v>
      </c>
      <c r="AY310" s="247" t="s">
        <v>138</v>
      </c>
    </row>
    <row r="311" spans="1:51" s="14" customFormat="1" ht="12">
      <c r="A311" s="14"/>
      <c r="B311" s="248"/>
      <c r="C311" s="249"/>
      <c r="D311" s="233" t="s">
        <v>151</v>
      </c>
      <c r="E311" s="250" t="s">
        <v>19</v>
      </c>
      <c r="F311" s="251" t="s">
        <v>153</v>
      </c>
      <c r="G311" s="249"/>
      <c r="H311" s="252">
        <v>3.34</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151</v>
      </c>
      <c r="AU311" s="258" t="s">
        <v>81</v>
      </c>
      <c r="AV311" s="14" t="s">
        <v>145</v>
      </c>
      <c r="AW311" s="14" t="s">
        <v>32</v>
      </c>
      <c r="AX311" s="14" t="s">
        <v>79</v>
      </c>
      <c r="AY311" s="258" t="s">
        <v>138</v>
      </c>
    </row>
    <row r="312" spans="1:65" s="2" customFormat="1" ht="16.5" customHeight="1">
      <c r="A312" s="39"/>
      <c r="B312" s="40"/>
      <c r="C312" s="269" t="s">
        <v>878</v>
      </c>
      <c r="D312" s="269" t="s">
        <v>209</v>
      </c>
      <c r="E312" s="270" t="s">
        <v>879</v>
      </c>
      <c r="F312" s="271" t="s">
        <v>880</v>
      </c>
      <c r="G312" s="272" t="s">
        <v>163</v>
      </c>
      <c r="H312" s="273">
        <v>3.34</v>
      </c>
      <c r="I312" s="274"/>
      <c r="J312" s="275">
        <f>ROUND(I312*H312,2)</f>
        <v>0</v>
      </c>
      <c r="K312" s="271" t="s">
        <v>144</v>
      </c>
      <c r="L312" s="276"/>
      <c r="M312" s="277" t="s">
        <v>19</v>
      </c>
      <c r="N312" s="278" t="s">
        <v>42</v>
      </c>
      <c r="O312" s="85"/>
      <c r="P312" s="229">
        <f>O312*H312</f>
        <v>0</v>
      </c>
      <c r="Q312" s="229">
        <v>0</v>
      </c>
      <c r="R312" s="229">
        <f>Q312*H312</f>
        <v>0</v>
      </c>
      <c r="S312" s="229">
        <v>0</v>
      </c>
      <c r="T312" s="230">
        <f>S312*H312</f>
        <v>0</v>
      </c>
      <c r="U312" s="39"/>
      <c r="V312" s="39"/>
      <c r="W312" s="39"/>
      <c r="X312" s="39"/>
      <c r="Y312" s="39"/>
      <c r="Z312" s="39"/>
      <c r="AA312" s="39"/>
      <c r="AB312" s="39"/>
      <c r="AC312" s="39"/>
      <c r="AD312" s="39"/>
      <c r="AE312" s="39"/>
      <c r="AR312" s="231" t="s">
        <v>194</v>
      </c>
      <c r="AT312" s="231" t="s">
        <v>209</v>
      </c>
      <c r="AU312" s="231" t="s">
        <v>81</v>
      </c>
      <c r="AY312" s="18" t="s">
        <v>138</v>
      </c>
      <c r="BE312" s="232">
        <f>IF(N312="základní",J312,0)</f>
        <v>0</v>
      </c>
      <c r="BF312" s="232">
        <f>IF(N312="snížená",J312,0)</f>
        <v>0</v>
      </c>
      <c r="BG312" s="232">
        <f>IF(N312="zákl. přenesená",J312,0)</f>
        <v>0</v>
      </c>
      <c r="BH312" s="232">
        <f>IF(N312="sníž. přenesená",J312,0)</f>
        <v>0</v>
      </c>
      <c r="BI312" s="232">
        <f>IF(N312="nulová",J312,0)</f>
        <v>0</v>
      </c>
      <c r="BJ312" s="18" t="s">
        <v>79</v>
      </c>
      <c r="BK312" s="232">
        <f>ROUND(I312*H312,2)</f>
        <v>0</v>
      </c>
      <c r="BL312" s="18" t="s">
        <v>145</v>
      </c>
      <c r="BM312" s="231" t="s">
        <v>881</v>
      </c>
    </row>
    <row r="313" spans="1:51" s="13" customFormat="1" ht="12">
      <c r="A313" s="13"/>
      <c r="B313" s="237"/>
      <c r="C313" s="238"/>
      <c r="D313" s="233" t="s">
        <v>151</v>
      </c>
      <c r="E313" s="239" t="s">
        <v>19</v>
      </c>
      <c r="F313" s="240" t="s">
        <v>633</v>
      </c>
      <c r="G313" s="238"/>
      <c r="H313" s="241">
        <v>3.34</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151</v>
      </c>
      <c r="AU313" s="247" t="s">
        <v>81</v>
      </c>
      <c r="AV313" s="13" t="s">
        <v>81</v>
      </c>
      <c r="AW313" s="13" t="s">
        <v>32</v>
      </c>
      <c r="AX313" s="13" t="s">
        <v>71</v>
      </c>
      <c r="AY313" s="247" t="s">
        <v>138</v>
      </c>
    </row>
    <row r="314" spans="1:51" s="14" customFormat="1" ht="12">
      <c r="A314" s="14"/>
      <c r="B314" s="248"/>
      <c r="C314" s="249"/>
      <c r="D314" s="233" t="s">
        <v>151</v>
      </c>
      <c r="E314" s="250" t="s">
        <v>19</v>
      </c>
      <c r="F314" s="251" t="s">
        <v>153</v>
      </c>
      <c r="G314" s="249"/>
      <c r="H314" s="252">
        <v>3.34</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151</v>
      </c>
      <c r="AU314" s="258" t="s">
        <v>81</v>
      </c>
      <c r="AV314" s="14" t="s">
        <v>145</v>
      </c>
      <c r="AW314" s="14" t="s">
        <v>32</v>
      </c>
      <c r="AX314" s="14" t="s">
        <v>79</v>
      </c>
      <c r="AY314" s="258" t="s">
        <v>138</v>
      </c>
    </row>
    <row r="315" spans="1:63" s="12" customFormat="1" ht="22.8" customHeight="1">
      <c r="A315" s="12"/>
      <c r="B315" s="204"/>
      <c r="C315" s="205"/>
      <c r="D315" s="206" t="s">
        <v>70</v>
      </c>
      <c r="E315" s="218" t="s">
        <v>384</v>
      </c>
      <c r="F315" s="218" t="s">
        <v>385</v>
      </c>
      <c r="G315" s="205"/>
      <c r="H315" s="205"/>
      <c r="I315" s="208"/>
      <c r="J315" s="219">
        <f>BK315</f>
        <v>0</v>
      </c>
      <c r="K315" s="205"/>
      <c r="L315" s="210"/>
      <c r="M315" s="211"/>
      <c r="N315" s="212"/>
      <c r="O315" s="212"/>
      <c r="P315" s="213">
        <f>P316</f>
        <v>0</v>
      </c>
      <c r="Q315" s="212"/>
      <c r="R315" s="213">
        <f>R316</f>
        <v>0</v>
      </c>
      <c r="S315" s="212"/>
      <c r="T315" s="214">
        <f>T316</f>
        <v>0</v>
      </c>
      <c r="U315" s="12"/>
      <c r="V315" s="12"/>
      <c r="W315" s="12"/>
      <c r="X315" s="12"/>
      <c r="Y315" s="12"/>
      <c r="Z315" s="12"/>
      <c r="AA315" s="12"/>
      <c r="AB315" s="12"/>
      <c r="AC315" s="12"/>
      <c r="AD315" s="12"/>
      <c r="AE315" s="12"/>
      <c r="AR315" s="215" t="s">
        <v>79</v>
      </c>
      <c r="AT315" s="216" t="s">
        <v>70</v>
      </c>
      <c r="AU315" s="216" t="s">
        <v>79</v>
      </c>
      <c r="AY315" s="215" t="s">
        <v>138</v>
      </c>
      <c r="BK315" s="217">
        <f>BK316</f>
        <v>0</v>
      </c>
    </row>
    <row r="316" spans="1:65" s="2" customFormat="1" ht="24" customHeight="1">
      <c r="A316" s="39"/>
      <c r="B316" s="40"/>
      <c r="C316" s="220" t="s">
        <v>882</v>
      </c>
      <c r="D316" s="220" t="s">
        <v>140</v>
      </c>
      <c r="E316" s="221" t="s">
        <v>883</v>
      </c>
      <c r="F316" s="222" t="s">
        <v>884</v>
      </c>
      <c r="G316" s="223" t="s">
        <v>212</v>
      </c>
      <c r="H316" s="224">
        <v>11.037</v>
      </c>
      <c r="I316" s="225"/>
      <c r="J316" s="226">
        <f>ROUND(I316*H316,2)</f>
        <v>0</v>
      </c>
      <c r="K316" s="222" t="s">
        <v>144</v>
      </c>
      <c r="L316" s="45"/>
      <c r="M316" s="286" t="s">
        <v>19</v>
      </c>
      <c r="N316" s="287" t="s">
        <v>42</v>
      </c>
      <c r="O316" s="281"/>
      <c r="P316" s="288">
        <f>O316*H316</f>
        <v>0</v>
      </c>
      <c r="Q316" s="288">
        <v>0</v>
      </c>
      <c r="R316" s="288">
        <f>Q316*H316</f>
        <v>0</v>
      </c>
      <c r="S316" s="288">
        <v>0</v>
      </c>
      <c r="T316" s="289">
        <f>S316*H316</f>
        <v>0</v>
      </c>
      <c r="U316" s="39"/>
      <c r="V316" s="39"/>
      <c r="W316" s="39"/>
      <c r="X316" s="39"/>
      <c r="Y316" s="39"/>
      <c r="Z316" s="39"/>
      <c r="AA316" s="39"/>
      <c r="AB316" s="39"/>
      <c r="AC316" s="39"/>
      <c r="AD316" s="39"/>
      <c r="AE316" s="39"/>
      <c r="AR316" s="231" t="s">
        <v>145</v>
      </c>
      <c r="AT316" s="231" t="s">
        <v>140</v>
      </c>
      <c r="AU316" s="231" t="s">
        <v>81</v>
      </c>
      <c r="AY316" s="18" t="s">
        <v>138</v>
      </c>
      <c r="BE316" s="232">
        <f>IF(N316="základní",J316,0)</f>
        <v>0</v>
      </c>
      <c r="BF316" s="232">
        <f>IF(N316="snížená",J316,0)</f>
        <v>0</v>
      </c>
      <c r="BG316" s="232">
        <f>IF(N316="zákl. přenesená",J316,0)</f>
        <v>0</v>
      </c>
      <c r="BH316" s="232">
        <f>IF(N316="sníž. přenesená",J316,0)</f>
        <v>0</v>
      </c>
      <c r="BI316" s="232">
        <f>IF(N316="nulová",J316,0)</f>
        <v>0</v>
      </c>
      <c r="BJ316" s="18" t="s">
        <v>79</v>
      </c>
      <c r="BK316" s="232">
        <f>ROUND(I316*H316,2)</f>
        <v>0</v>
      </c>
      <c r="BL316" s="18" t="s">
        <v>145</v>
      </c>
      <c r="BM316" s="231" t="s">
        <v>885</v>
      </c>
    </row>
    <row r="317" spans="1:31" s="2" customFormat="1" ht="6.95" customHeight="1">
      <c r="A317" s="39"/>
      <c r="B317" s="60"/>
      <c r="C317" s="61"/>
      <c r="D317" s="61"/>
      <c r="E317" s="61"/>
      <c r="F317" s="61"/>
      <c r="G317" s="61"/>
      <c r="H317" s="61"/>
      <c r="I317" s="168"/>
      <c r="J317" s="61"/>
      <c r="K317" s="61"/>
      <c r="L317" s="45"/>
      <c r="M317" s="39"/>
      <c r="O317" s="39"/>
      <c r="P317" s="39"/>
      <c r="Q317" s="39"/>
      <c r="R317" s="39"/>
      <c r="S317" s="39"/>
      <c r="T317" s="39"/>
      <c r="U317" s="39"/>
      <c r="V317" s="39"/>
      <c r="W317" s="39"/>
      <c r="X317" s="39"/>
      <c r="Y317" s="39"/>
      <c r="Z317" s="39"/>
      <c r="AA317" s="39"/>
      <c r="AB317" s="39"/>
      <c r="AC317" s="39"/>
      <c r="AD317" s="39"/>
      <c r="AE317" s="39"/>
    </row>
  </sheetData>
  <sheetProtection password="CC35" sheet="1" objects="1" scenarios="1" formatColumns="0" formatRows="0" autoFilter="0"/>
  <autoFilter ref="C81:K31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90</v>
      </c>
    </row>
    <row r="3" spans="2:46" s="1" customFormat="1" ht="6.95" customHeight="1">
      <c r="B3" s="131"/>
      <c r="C3" s="132"/>
      <c r="D3" s="132"/>
      <c r="E3" s="132"/>
      <c r="F3" s="132"/>
      <c r="G3" s="132"/>
      <c r="H3" s="132"/>
      <c r="I3" s="133"/>
      <c r="J3" s="132"/>
      <c r="K3" s="132"/>
      <c r="L3" s="21"/>
      <c r="AT3" s="18" t="s">
        <v>81</v>
      </c>
    </row>
    <row r="4" spans="2:46" s="1" customFormat="1" ht="24.95" customHeight="1">
      <c r="B4" s="21"/>
      <c r="D4" s="134" t="s">
        <v>95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Ostravice - Staré Město, km 26.000-26.250</v>
      </c>
      <c r="F7" s="136"/>
      <c r="G7" s="136"/>
      <c r="H7" s="136"/>
      <c r="I7" s="129"/>
      <c r="L7" s="21"/>
    </row>
    <row r="8" spans="1:31" s="2" customFormat="1" ht="12" customHeight="1">
      <c r="A8" s="39"/>
      <c r="B8" s="45"/>
      <c r="C8" s="39"/>
      <c r="D8" s="136" t="s">
        <v>108</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886</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15. 11. 2019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tr">
        <f>IF('Rekapitulace stavby'!AN10="","",'Rekapitulace stavby'!AN10)</f>
        <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tr">
        <f>IF('Rekapitulace stavby'!E11="","",'Rekapitulace stavby'!E11)</f>
        <v xml:space="preserve"> </v>
      </c>
      <c r="F15" s="39"/>
      <c r="G15" s="39"/>
      <c r="H15" s="39"/>
      <c r="I15" s="142" t="s">
        <v>28</v>
      </c>
      <c r="J15" s="141" t="str">
        <f>IF('Rekapitulace stavby'!AN11="","",'Rekapitulace stavby'!AN11)</f>
        <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33</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34</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35</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37</v>
      </c>
      <c r="E30" s="39"/>
      <c r="F30" s="39"/>
      <c r="G30" s="39"/>
      <c r="H30" s="39"/>
      <c r="I30" s="138"/>
      <c r="J30" s="152">
        <f>ROUND(J86,2)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39</v>
      </c>
      <c r="G32" s="39"/>
      <c r="H32" s="39"/>
      <c r="I32" s="154" t="s">
        <v>38</v>
      </c>
      <c r="J32" s="153" t="s">
        <v>40</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41</v>
      </c>
      <c r="E33" s="136" t="s">
        <v>42</v>
      </c>
      <c r="F33" s="156">
        <f>ROUND((SUM(BE86:BE115)),2)</f>
        <v>0</v>
      </c>
      <c r="G33" s="39"/>
      <c r="H33" s="39"/>
      <c r="I33" s="157">
        <v>0.21</v>
      </c>
      <c r="J33" s="156">
        <f>ROUND(((SUM(BE86:BE115))*I33),2)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43</v>
      </c>
      <c r="F34" s="156">
        <f>ROUND((SUM(BF86:BF115)),2)</f>
        <v>0</v>
      </c>
      <c r="G34" s="39"/>
      <c r="H34" s="39"/>
      <c r="I34" s="157">
        <v>0.15</v>
      </c>
      <c r="J34" s="156">
        <f>ROUND(((SUM(BF86:BF115))*I34),2)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44</v>
      </c>
      <c r="F35" s="156">
        <f>ROUND((SUM(BG86:BG115)),2)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45</v>
      </c>
      <c r="F36" s="156">
        <f>ROUND((SUM(BH86:BH115)),2)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46</v>
      </c>
      <c r="F37" s="156">
        <f>ROUND((SUM(BI86:BI115)),2)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47</v>
      </c>
      <c r="E39" s="160"/>
      <c r="F39" s="160"/>
      <c r="G39" s="161" t="s">
        <v>48</v>
      </c>
      <c r="H39" s="162" t="s">
        <v>49</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Ostravice - Staré Město, km 26.000-26.250</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Staré Město, Místek</v>
      </c>
      <c r="G52" s="41"/>
      <c r="H52" s="41"/>
      <c r="I52" s="142" t="s">
        <v>23</v>
      </c>
      <c r="J52" s="73" t="str">
        <f>IF(J12="","",J12)</f>
        <v>15. 11. 2019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33</v>
      </c>
      <c r="J55" s="37" t="str">
        <f>E24</f>
        <v>Ing. Lepík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114</v>
      </c>
      <c r="D57" s="174"/>
      <c r="E57" s="174"/>
      <c r="F57" s="174"/>
      <c r="G57" s="174"/>
      <c r="H57" s="174"/>
      <c r="I57" s="175"/>
      <c r="J57" s="176" t="s">
        <v>115</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69</v>
      </c>
      <c r="D59" s="41"/>
      <c r="E59" s="41"/>
      <c r="F59" s="41"/>
      <c r="G59" s="41"/>
      <c r="H59" s="41"/>
      <c r="I59" s="138"/>
      <c r="J59" s="103">
        <f>J86</f>
        <v>0</v>
      </c>
      <c r="K59" s="41"/>
      <c r="L59" s="139"/>
      <c r="S59" s="39"/>
      <c r="T59" s="39"/>
      <c r="U59" s="39"/>
      <c r="V59" s="39"/>
      <c r="W59" s="39"/>
      <c r="X59" s="39"/>
      <c r="Y59" s="39"/>
      <c r="Z59" s="39"/>
      <c r="AA59" s="39"/>
      <c r="AB59" s="39"/>
      <c r="AC59" s="39"/>
      <c r="AD59" s="39"/>
      <c r="AE59" s="39"/>
      <c r="AU59" s="18" t="s">
        <v>116</v>
      </c>
    </row>
    <row r="60" spans="1:31" s="9" customFormat="1" ht="24.95" customHeight="1">
      <c r="A60" s="9"/>
      <c r="B60" s="178"/>
      <c r="C60" s="179"/>
      <c r="D60" s="180" t="s">
        <v>887</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888</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9" customFormat="1" ht="24.95" customHeight="1">
      <c r="A62" s="9"/>
      <c r="B62" s="178"/>
      <c r="C62" s="179"/>
      <c r="D62" s="180" t="s">
        <v>889</v>
      </c>
      <c r="E62" s="181"/>
      <c r="F62" s="181"/>
      <c r="G62" s="181"/>
      <c r="H62" s="181"/>
      <c r="I62" s="182"/>
      <c r="J62" s="183">
        <f>J91</f>
        <v>0</v>
      </c>
      <c r="K62" s="179"/>
      <c r="L62" s="184"/>
      <c r="S62" s="9"/>
      <c r="T62" s="9"/>
      <c r="U62" s="9"/>
      <c r="V62" s="9"/>
      <c r="W62" s="9"/>
      <c r="X62" s="9"/>
      <c r="Y62" s="9"/>
      <c r="Z62" s="9"/>
      <c r="AA62" s="9"/>
      <c r="AB62" s="9"/>
      <c r="AC62" s="9"/>
      <c r="AD62" s="9"/>
      <c r="AE62" s="9"/>
    </row>
    <row r="63" spans="1:31" s="10" customFormat="1" ht="19.9" customHeight="1">
      <c r="A63" s="10"/>
      <c r="B63" s="185"/>
      <c r="C63" s="186"/>
      <c r="D63" s="187" t="s">
        <v>890</v>
      </c>
      <c r="E63" s="188"/>
      <c r="F63" s="188"/>
      <c r="G63" s="188"/>
      <c r="H63" s="188"/>
      <c r="I63" s="189"/>
      <c r="J63" s="190">
        <f>J98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891</v>
      </c>
      <c r="E64" s="188"/>
      <c r="F64" s="188"/>
      <c r="G64" s="188"/>
      <c r="H64" s="188"/>
      <c r="I64" s="189"/>
      <c r="J64" s="190">
        <f>J103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892</v>
      </c>
      <c r="E65" s="188"/>
      <c r="F65" s="188"/>
      <c r="G65" s="188"/>
      <c r="H65" s="188"/>
      <c r="I65" s="189"/>
      <c r="J65" s="190">
        <f>J106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893</v>
      </c>
      <c r="E66" s="188"/>
      <c r="F66" s="188"/>
      <c r="G66" s="188"/>
      <c r="H66" s="188"/>
      <c r="I66" s="189"/>
      <c r="J66" s="190">
        <f>J113</f>
        <v>0</v>
      </c>
      <c r="K66" s="186"/>
      <c r="L66" s="191"/>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138"/>
      <c r="J67" s="41"/>
      <c r="K67" s="41"/>
      <c r="L67" s="139"/>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168"/>
      <c r="J68" s="61"/>
      <c r="K68" s="61"/>
      <c r="L68" s="139"/>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171"/>
      <c r="J72" s="63"/>
      <c r="K72" s="63"/>
      <c r="L72" s="139"/>
      <c r="S72" s="39"/>
      <c r="T72" s="39"/>
      <c r="U72" s="39"/>
      <c r="V72" s="39"/>
      <c r="W72" s="39"/>
      <c r="X72" s="39"/>
      <c r="Y72" s="39"/>
      <c r="Z72" s="39"/>
      <c r="AA72" s="39"/>
      <c r="AB72" s="39"/>
      <c r="AC72" s="39"/>
      <c r="AD72" s="39"/>
      <c r="AE72" s="39"/>
    </row>
    <row r="73" spans="1:31" s="2" customFormat="1" ht="24.95" customHeight="1">
      <c r="A73" s="39"/>
      <c r="B73" s="40"/>
      <c r="C73" s="24" t="s">
        <v>123</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6.5" customHeight="1">
      <c r="A76" s="39"/>
      <c r="B76" s="40"/>
      <c r="C76" s="41"/>
      <c r="D76" s="41"/>
      <c r="E76" s="172" t="str">
        <f>E7</f>
        <v>Ostravice - Staré Město, km 26.000-26.250</v>
      </c>
      <c r="F76" s="33"/>
      <c r="G76" s="33"/>
      <c r="H76" s="33"/>
      <c r="I76" s="138"/>
      <c r="J76" s="41"/>
      <c r="K76" s="41"/>
      <c r="L76" s="139"/>
      <c r="S76" s="39"/>
      <c r="T76" s="39"/>
      <c r="U76" s="39"/>
      <c r="V76" s="39"/>
      <c r="W76" s="39"/>
      <c r="X76" s="39"/>
      <c r="Y76" s="39"/>
      <c r="Z76" s="39"/>
      <c r="AA76" s="39"/>
      <c r="AB76" s="39"/>
      <c r="AC76" s="39"/>
      <c r="AD76" s="39"/>
      <c r="AE76" s="39"/>
    </row>
    <row r="77" spans="1:31" s="2" customFormat="1" ht="12" customHeight="1">
      <c r="A77" s="39"/>
      <c r="B77" s="40"/>
      <c r="C77" s="33" t="s">
        <v>108</v>
      </c>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6.5" customHeight="1">
      <c r="A78" s="39"/>
      <c r="B78" s="40"/>
      <c r="C78" s="41"/>
      <c r="D78" s="41"/>
      <c r="E78" s="70" t="str">
        <f>E9</f>
        <v>VON - Vedlejší a ostatní náklady</v>
      </c>
      <c r="F78" s="41"/>
      <c r="G78" s="41"/>
      <c r="H78" s="41"/>
      <c r="I78" s="138"/>
      <c r="J78" s="41"/>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Staré Město, Místek</v>
      </c>
      <c r="G80" s="41"/>
      <c r="H80" s="41"/>
      <c r="I80" s="142" t="s">
        <v>23</v>
      </c>
      <c r="J80" s="73" t="str">
        <f>IF(J12="","",J12)</f>
        <v>15. 11. 2019</v>
      </c>
      <c r="K80" s="41"/>
      <c r="L80" s="139"/>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 xml:space="preserve"> </v>
      </c>
      <c r="G82" s="41"/>
      <c r="H82" s="41"/>
      <c r="I82" s="142" t="s">
        <v>31</v>
      </c>
      <c r="J82" s="37" t="str">
        <f>E21</f>
        <v xml:space="preserve"> </v>
      </c>
      <c r="K82" s="41"/>
      <c r="L82" s="139"/>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142" t="s">
        <v>33</v>
      </c>
      <c r="J83" s="37" t="str">
        <f>E24</f>
        <v>Ing. Lepík</v>
      </c>
      <c r="K83" s="41"/>
      <c r="L83" s="139"/>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138"/>
      <c r="J84" s="41"/>
      <c r="K84" s="41"/>
      <c r="L84" s="139"/>
      <c r="S84" s="39"/>
      <c r="T84" s="39"/>
      <c r="U84" s="39"/>
      <c r="V84" s="39"/>
      <c r="W84" s="39"/>
      <c r="X84" s="39"/>
      <c r="Y84" s="39"/>
      <c r="Z84" s="39"/>
      <c r="AA84" s="39"/>
      <c r="AB84" s="39"/>
      <c r="AC84" s="39"/>
      <c r="AD84" s="39"/>
      <c r="AE84" s="39"/>
    </row>
    <row r="85" spans="1:31" s="11" customFormat="1" ht="29.25" customHeight="1">
      <c r="A85" s="192"/>
      <c r="B85" s="193"/>
      <c r="C85" s="194" t="s">
        <v>124</v>
      </c>
      <c r="D85" s="195" t="s">
        <v>56</v>
      </c>
      <c r="E85" s="195" t="s">
        <v>52</v>
      </c>
      <c r="F85" s="195" t="s">
        <v>53</v>
      </c>
      <c r="G85" s="195" t="s">
        <v>125</v>
      </c>
      <c r="H85" s="195" t="s">
        <v>126</v>
      </c>
      <c r="I85" s="196" t="s">
        <v>127</v>
      </c>
      <c r="J85" s="195" t="s">
        <v>115</v>
      </c>
      <c r="K85" s="197" t="s">
        <v>128</v>
      </c>
      <c r="L85" s="198"/>
      <c r="M85" s="93" t="s">
        <v>19</v>
      </c>
      <c r="N85" s="94" t="s">
        <v>41</v>
      </c>
      <c r="O85" s="94" t="s">
        <v>129</v>
      </c>
      <c r="P85" s="94" t="s">
        <v>130</v>
      </c>
      <c r="Q85" s="94" t="s">
        <v>131</v>
      </c>
      <c r="R85" s="94" t="s">
        <v>132</v>
      </c>
      <c r="S85" s="94" t="s">
        <v>133</v>
      </c>
      <c r="T85" s="95" t="s">
        <v>134</v>
      </c>
      <c r="U85" s="192"/>
      <c r="V85" s="192"/>
      <c r="W85" s="192"/>
      <c r="X85" s="192"/>
      <c r="Y85" s="192"/>
      <c r="Z85" s="192"/>
      <c r="AA85" s="192"/>
      <c r="AB85" s="192"/>
      <c r="AC85" s="192"/>
      <c r="AD85" s="192"/>
      <c r="AE85" s="192"/>
    </row>
    <row r="86" spans="1:63" s="2" customFormat="1" ht="22.8" customHeight="1">
      <c r="A86" s="39"/>
      <c r="B86" s="40"/>
      <c r="C86" s="100" t="s">
        <v>135</v>
      </c>
      <c r="D86" s="41"/>
      <c r="E86" s="41"/>
      <c r="F86" s="41"/>
      <c r="G86" s="41"/>
      <c r="H86" s="41"/>
      <c r="I86" s="138"/>
      <c r="J86" s="199">
        <f>BK86</f>
        <v>0</v>
      </c>
      <c r="K86" s="41"/>
      <c r="L86" s="45"/>
      <c r="M86" s="96"/>
      <c r="N86" s="200"/>
      <c r="O86" s="97"/>
      <c r="P86" s="201">
        <f>P87+P91</f>
        <v>0</v>
      </c>
      <c r="Q86" s="97"/>
      <c r="R86" s="201">
        <f>R87+R91</f>
        <v>0</v>
      </c>
      <c r="S86" s="97"/>
      <c r="T86" s="202">
        <f>T87+T91</f>
        <v>0</v>
      </c>
      <c r="U86" s="39"/>
      <c r="V86" s="39"/>
      <c r="W86" s="39"/>
      <c r="X86" s="39"/>
      <c r="Y86" s="39"/>
      <c r="Z86" s="39"/>
      <c r="AA86" s="39"/>
      <c r="AB86" s="39"/>
      <c r="AC86" s="39"/>
      <c r="AD86" s="39"/>
      <c r="AE86" s="39"/>
      <c r="AT86" s="18" t="s">
        <v>70</v>
      </c>
      <c r="AU86" s="18" t="s">
        <v>116</v>
      </c>
      <c r="BK86" s="203">
        <f>BK87+BK91</f>
        <v>0</v>
      </c>
    </row>
    <row r="87" spans="1:63" s="12" customFormat="1" ht="25.9" customHeight="1">
      <c r="A87" s="12"/>
      <c r="B87" s="204"/>
      <c r="C87" s="205"/>
      <c r="D87" s="206" t="s">
        <v>70</v>
      </c>
      <c r="E87" s="207" t="s">
        <v>894</v>
      </c>
      <c r="F87" s="207" t="s">
        <v>895</v>
      </c>
      <c r="G87" s="205"/>
      <c r="H87" s="205"/>
      <c r="I87" s="208"/>
      <c r="J87" s="209">
        <f>BK87</f>
        <v>0</v>
      </c>
      <c r="K87" s="205"/>
      <c r="L87" s="210"/>
      <c r="M87" s="211"/>
      <c r="N87" s="212"/>
      <c r="O87" s="212"/>
      <c r="P87" s="213">
        <f>P88</f>
        <v>0</v>
      </c>
      <c r="Q87" s="212"/>
      <c r="R87" s="213">
        <f>R88</f>
        <v>0</v>
      </c>
      <c r="S87" s="212"/>
      <c r="T87" s="214">
        <f>T88</f>
        <v>0</v>
      </c>
      <c r="U87" s="12"/>
      <c r="V87" s="12"/>
      <c r="W87" s="12"/>
      <c r="X87" s="12"/>
      <c r="Y87" s="12"/>
      <c r="Z87" s="12"/>
      <c r="AA87" s="12"/>
      <c r="AB87" s="12"/>
      <c r="AC87" s="12"/>
      <c r="AD87" s="12"/>
      <c r="AE87" s="12"/>
      <c r="AR87" s="215" t="s">
        <v>172</v>
      </c>
      <c r="AT87" s="216" t="s">
        <v>70</v>
      </c>
      <c r="AU87" s="216" t="s">
        <v>71</v>
      </c>
      <c r="AY87" s="215" t="s">
        <v>138</v>
      </c>
      <c r="BK87" s="217">
        <f>BK88</f>
        <v>0</v>
      </c>
    </row>
    <row r="88" spans="1:63" s="12" customFormat="1" ht="22.8" customHeight="1">
      <c r="A88" s="12"/>
      <c r="B88" s="204"/>
      <c r="C88" s="205"/>
      <c r="D88" s="206" t="s">
        <v>70</v>
      </c>
      <c r="E88" s="218" t="s">
        <v>896</v>
      </c>
      <c r="F88" s="218" t="s">
        <v>897</v>
      </c>
      <c r="G88" s="205"/>
      <c r="H88" s="205"/>
      <c r="I88" s="208"/>
      <c r="J88" s="219">
        <f>BK88</f>
        <v>0</v>
      </c>
      <c r="K88" s="205"/>
      <c r="L88" s="210"/>
      <c r="M88" s="211"/>
      <c r="N88" s="212"/>
      <c r="O88" s="212"/>
      <c r="P88" s="213">
        <f>SUM(P89:P90)</f>
        <v>0</v>
      </c>
      <c r="Q88" s="212"/>
      <c r="R88" s="213">
        <f>SUM(R89:R90)</f>
        <v>0</v>
      </c>
      <c r="S88" s="212"/>
      <c r="T88" s="214">
        <f>SUM(T89:T90)</f>
        <v>0</v>
      </c>
      <c r="U88" s="12"/>
      <c r="V88" s="12"/>
      <c r="W88" s="12"/>
      <c r="X88" s="12"/>
      <c r="Y88" s="12"/>
      <c r="Z88" s="12"/>
      <c r="AA88" s="12"/>
      <c r="AB88" s="12"/>
      <c r="AC88" s="12"/>
      <c r="AD88" s="12"/>
      <c r="AE88" s="12"/>
      <c r="AR88" s="215" t="s">
        <v>172</v>
      </c>
      <c r="AT88" s="216" t="s">
        <v>70</v>
      </c>
      <c r="AU88" s="216" t="s">
        <v>79</v>
      </c>
      <c r="AY88" s="215" t="s">
        <v>138</v>
      </c>
      <c r="BK88" s="217">
        <f>SUM(BK89:BK90)</f>
        <v>0</v>
      </c>
    </row>
    <row r="89" spans="1:65" s="2" customFormat="1" ht="16.5" customHeight="1">
      <c r="A89" s="39"/>
      <c r="B89" s="40"/>
      <c r="C89" s="220" t="s">
        <v>79</v>
      </c>
      <c r="D89" s="220" t="s">
        <v>140</v>
      </c>
      <c r="E89" s="221" t="s">
        <v>898</v>
      </c>
      <c r="F89" s="222" t="s">
        <v>899</v>
      </c>
      <c r="G89" s="223" t="s">
        <v>900</v>
      </c>
      <c r="H89" s="224">
        <v>1</v>
      </c>
      <c r="I89" s="225"/>
      <c r="J89" s="226">
        <f>ROUND(I89*H89,2)</f>
        <v>0</v>
      </c>
      <c r="K89" s="222" t="s">
        <v>144</v>
      </c>
      <c r="L89" s="45"/>
      <c r="M89" s="227" t="s">
        <v>19</v>
      </c>
      <c r="N89" s="228" t="s">
        <v>42</v>
      </c>
      <c r="O89" s="85"/>
      <c r="P89" s="229">
        <f>O89*H89</f>
        <v>0</v>
      </c>
      <c r="Q89" s="229">
        <v>0</v>
      </c>
      <c r="R89" s="229">
        <f>Q89*H89</f>
        <v>0</v>
      </c>
      <c r="S89" s="229">
        <v>0</v>
      </c>
      <c r="T89" s="230">
        <f>S89*H89</f>
        <v>0</v>
      </c>
      <c r="U89" s="39"/>
      <c r="V89" s="39"/>
      <c r="W89" s="39"/>
      <c r="X89" s="39"/>
      <c r="Y89" s="39"/>
      <c r="Z89" s="39"/>
      <c r="AA89" s="39"/>
      <c r="AB89" s="39"/>
      <c r="AC89" s="39"/>
      <c r="AD89" s="39"/>
      <c r="AE89" s="39"/>
      <c r="AR89" s="231" t="s">
        <v>901</v>
      </c>
      <c r="AT89" s="231" t="s">
        <v>140</v>
      </c>
      <c r="AU89" s="231" t="s">
        <v>81</v>
      </c>
      <c r="AY89" s="18" t="s">
        <v>138</v>
      </c>
      <c r="BE89" s="232">
        <f>IF(N89="základní",J89,0)</f>
        <v>0</v>
      </c>
      <c r="BF89" s="232">
        <f>IF(N89="snížená",J89,0)</f>
        <v>0</v>
      </c>
      <c r="BG89" s="232">
        <f>IF(N89="zákl. přenesená",J89,0)</f>
        <v>0</v>
      </c>
      <c r="BH89" s="232">
        <f>IF(N89="sníž. přenesená",J89,0)</f>
        <v>0</v>
      </c>
      <c r="BI89" s="232">
        <f>IF(N89="nulová",J89,0)</f>
        <v>0</v>
      </c>
      <c r="BJ89" s="18" t="s">
        <v>79</v>
      </c>
      <c r="BK89" s="232">
        <f>ROUND(I89*H89,2)</f>
        <v>0</v>
      </c>
      <c r="BL89" s="18" t="s">
        <v>901</v>
      </c>
      <c r="BM89" s="231" t="s">
        <v>902</v>
      </c>
    </row>
    <row r="90" spans="1:47" s="2" customFormat="1" ht="12">
      <c r="A90" s="39"/>
      <c r="B90" s="40"/>
      <c r="C90" s="41"/>
      <c r="D90" s="233" t="s">
        <v>149</v>
      </c>
      <c r="E90" s="41"/>
      <c r="F90" s="234" t="s">
        <v>903</v>
      </c>
      <c r="G90" s="41"/>
      <c r="H90" s="41"/>
      <c r="I90" s="138"/>
      <c r="J90" s="41"/>
      <c r="K90" s="41"/>
      <c r="L90" s="45"/>
      <c r="M90" s="235"/>
      <c r="N90" s="236"/>
      <c r="O90" s="85"/>
      <c r="P90" s="85"/>
      <c r="Q90" s="85"/>
      <c r="R90" s="85"/>
      <c r="S90" s="85"/>
      <c r="T90" s="86"/>
      <c r="U90" s="39"/>
      <c r="V90" s="39"/>
      <c r="W90" s="39"/>
      <c r="X90" s="39"/>
      <c r="Y90" s="39"/>
      <c r="Z90" s="39"/>
      <c r="AA90" s="39"/>
      <c r="AB90" s="39"/>
      <c r="AC90" s="39"/>
      <c r="AD90" s="39"/>
      <c r="AE90" s="39"/>
      <c r="AT90" s="18" t="s">
        <v>149</v>
      </c>
      <c r="AU90" s="18" t="s">
        <v>81</v>
      </c>
    </row>
    <row r="91" spans="1:63" s="12" customFormat="1" ht="25.9" customHeight="1">
      <c r="A91" s="12"/>
      <c r="B91" s="204"/>
      <c r="C91" s="205"/>
      <c r="D91" s="206" t="s">
        <v>70</v>
      </c>
      <c r="E91" s="207" t="s">
        <v>904</v>
      </c>
      <c r="F91" s="207" t="s">
        <v>905</v>
      </c>
      <c r="G91" s="205"/>
      <c r="H91" s="205"/>
      <c r="I91" s="208"/>
      <c r="J91" s="209">
        <f>BK91</f>
        <v>0</v>
      </c>
      <c r="K91" s="205"/>
      <c r="L91" s="210"/>
      <c r="M91" s="211"/>
      <c r="N91" s="212"/>
      <c r="O91" s="212"/>
      <c r="P91" s="213">
        <f>P92+SUM(P93:P98)+P103+P106+P113</f>
        <v>0</v>
      </c>
      <c r="Q91" s="212"/>
      <c r="R91" s="213">
        <f>R92+SUM(R93:R98)+R103+R106+R113</f>
        <v>0</v>
      </c>
      <c r="S91" s="212"/>
      <c r="T91" s="214">
        <f>T92+SUM(T93:T98)+T103+T106+T113</f>
        <v>0</v>
      </c>
      <c r="U91" s="12"/>
      <c r="V91" s="12"/>
      <c r="W91" s="12"/>
      <c r="X91" s="12"/>
      <c r="Y91" s="12"/>
      <c r="Z91" s="12"/>
      <c r="AA91" s="12"/>
      <c r="AB91" s="12"/>
      <c r="AC91" s="12"/>
      <c r="AD91" s="12"/>
      <c r="AE91" s="12"/>
      <c r="AR91" s="215" t="s">
        <v>172</v>
      </c>
      <c r="AT91" s="216" t="s">
        <v>70</v>
      </c>
      <c r="AU91" s="216" t="s">
        <v>71</v>
      </c>
      <c r="AY91" s="215" t="s">
        <v>138</v>
      </c>
      <c r="BK91" s="217">
        <f>BK92+SUM(BK93:BK98)+BK103+BK106+BK113</f>
        <v>0</v>
      </c>
    </row>
    <row r="92" spans="1:65" s="2" customFormat="1" ht="16.5" customHeight="1">
      <c r="A92" s="39"/>
      <c r="B92" s="40"/>
      <c r="C92" s="220" t="s">
        <v>81</v>
      </c>
      <c r="D92" s="220" t="s">
        <v>140</v>
      </c>
      <c r="E92" s="221" t="s">
        <v>906</v>
      </c>
      <c r="F92" s="222" t="s">
        <v>907</v>
      </c>
      <c r="G92" s="223" t="s">
        <v>900</v>
      </c>
      <c r="H92" s="224">
        <v>1</v>
      </c>
      <c r="I92" s="225"/>
      <c r="J92" s="226">
        <f>ROUND(I92*H92,2)</f>
        <v>0</v>
      </c>
      <c r="K92" s="222" t="s">
        <v>144</v>
      </c>
      <c r="L92" s="45"/>
      <c r="M92" s="227" t="s">
        <v>19</v>
      </c>
      <c r="N92" s="228" t="s">
        <v>42</v>
      </c>
      <c r="O92" s="85"/>
      <c r="P92" s="229">
        <f>O92*H92</f>
        <v>0</v>
      </c>
      <c r="Q92" s="229">
        <v>0</v>
      </c>
      <c r="R92" s="229">
        <f>Q92*H92</f>
        <v>0</v>
      </c>
      <c r="S92" s="229">
        <v>0</v>
      </c>
      <c r="T92" s="230">
        <f>S92*H92</f>
        <v>0</v>
      </c>
      <c r="U92" s="39"/>
      <c r="V92" s="39"/>
      <c r="W92" s="39"/>
      <c r="X92" s="39"/>
      <c r="Y92" s="39"/>
      <c r="Z92" s="39"/>
      <c r="AA92" s="39"/>
      <c r="AB92" s="39"/>
      <c r="AC92" s="39"/>
      <c r="AD92" s="39"/>
      <c r="AE92" s="39"/>
      <c r="AR92" s="231" t="s">
        <v>901</v>
      </c>
      <c r="AT92" s="231" t="s">
        <v>140</v>
      </c>
      <c r="AU92" s="231" t="s">
        <v>79</v>
      </c>
      <c r="AY92" s="18" t="s">
        <v>138</v>
      </c>
      <c r="BE92" s="232">
        <f>IF(N92="základní",J92,0)</f>
        <v>0</v>
      </c>
      <c r="BF92" s="232">
        <f>IF(N92="snížená",J92,0)</f>
        <v>0</v>
      </c>
      <c r="BG92" s="232">
        <f>IF(N92="zákl. přenesená",J92,0)</f>
        <v>0</v>
      </c>
      <c r="BH92" s="232">
        <f>IF(N92="sníž. přenesená",J92,0)</f>
        <v>0</v>
      </c>
      <c r="BI92" s="232">
        <f>IF(N92="nulová",J92,0)</f>
        <v>0</v>
      </c>
      <c r="BJ92" s="18" t="s">
        <v>79</v>
      </c>
      <c r="BK92" s="232">
        <f>ROUND(I92*H92,2)</f>
        <v>0</v>
      </c>
      <c r="BL92" s="18" t="s">
        <v>901</v>
      </c>
      <c r="BM92" s="231" t="s">
        <v>908</v>
      </c>
    </row>
    <row r="93" spans="1:47" s="2" customFormat="1" ht="12">
      <c r="A93" s="39"/>
      <c r="B93" s="40"/>
      <c r="C93" s="41"/>
      <c r="D93" s="233" t="s">
        <v>149</v>
      </c>
      <c r="E93" s="41"/>
      <c r="F93" s="234" t="s">
        <v>909</v>
      </c>
      <c r="G93" s="41"/>
      <c r="H93" s="41"/>
      <c r="I93" s="138"/>
      <c r="J93" s="41"/>
      <c r="K93" s="41"/>
      <c r="L93" s="45"/>
      <c r="M93" s="235"/>
      <c r="N93" s="236"/>
      <c r="O93" s="85"/>
      <c r="P93" s="85"/>
      <c r="Q93" s="85"/>
      <c r="R93" s="85"/>
      <c r="S93" s="85"/>
      <c r="T93" s="86"/>
      <c r="U93" s="39"/>
      <c r="V93" s="39"/>
      <c r="W93" s="39"/>
      <c r="X93" s="39"/>
      <c r="Y93" s="39"/>
      <c r="Z93" s="39"/>
      <c r="AA93" s="39"/>
      <c r="AB93" s="39"/>
      <c r="AC93" s="39"/>
      <c r="AD93" s="39"/>
      <c r="AE93" s="39"/>
      <c r="AT93" s="18" t="s">
        <v>149</v>
      </c>
      <c r="AU93" s="18" t="s">
        <v>79</v>
      </c>
    </row>
    <row r="94" spans="1:65" s="2" customFormat="1" ht="16.5" customHeight="1">
      <c r="A94" s="39"/>
      <c r="B94" s="40"/>
      <c r="C94" s="220" t="s">
        <v>160</v>
      </c>
      <c r="D94" s="220" t="s">
        <v>140</v>
      </c>
      <c r="E94" s="221" t="s">
        <v>910</v>
      </c>
      <c r="F94" s="222" t="s">
        <v>911</v>
      </c>
      <c r="G94" s="223" t="s">
        <v>900</v>
      </c>
      <c r="H94" s="224">
        <v>1</v>
      </c>
      <c r="I94" s="225"/>
      <c r="J94" s="226">
        <f>ROUND(I94*H94,2)</f>
        <v>0</v>
      </c>
      <c r="K94" s="222" t="s">
        <v>144</v>
      </c>
      <c r="L94" s="45"/>
      <c r="M94" s="227" t="s">
        <v>19</v>
      </c>
      <c r="N94" s="228" t="s">
        <v>42</v>
      </c>
      <c r="O94" s="85"/>
      <c r="P94" s="229">
        <f>O94*H94</f>
        <v>0</v>
      </c>
      <c r="Q94" s="229">
        <v>0</v>
      </c>
      <c r="R94" s="229">
        <f>Q94*H94</f>
        <v>0</v>
      </c>
      <c r="S94" s="229">
        <v>0</v>
      </c>
      <c r="T94" s="230">
        <f>S94*H94</f>
        <v>0</v>
      </c>
      <c r="U94" s="39"/>
      <c r="V94" s="39"/>
      <c r="W94" s="39"/>
      <c r="X94" s="39"/>
      <c r="Y94" s="39"/>
      <c r="Z94" s="39"/>
      <c r="AA94" s="39"/>
      <c r="AB94" s="39"/>
      <c r="AC94" s="39"/>
      <c r="AD94" s="39"/>
      <c r="AE94" s="39"/>
      <c r="AR94" s="231" t="s">
        <v>901</v>
      </c>
      <c r="AT94" s="231" t="s">
        <v>140</v>
      </c>
      <c r="AU94" s="231" t="s">
        <v>79</v>
      </c>
      <c r="AY94" s="18" t="s">
        <v>138</v>
      </c>
      <c r="BE94" s="232">
        <f>IF(N94="základní",J94,0)</f>
        <v>0</v>
      </c>
      <c r="BF94" s="232">
        <f>IF(N94="snížená",J94,0)</f>
        <v>0</v>
      </c>
      <c r="BG94" s="232">
        <f>IF(N94="zákl. přenesená",J94,0)</f>
        <v>0</v>
      </c>
      <c r="BH94" s="232">
        <f>IF(N94="sníž. přenesená",J94,0)</f>
        <v>0</v>
      </c>
      <c r="BI94" s="232">
        <f>IF(N94="nulová",J94,0)</f>
        <v>0</v>
      </c>
      <c r="BJ94" s="18" t="s">
        <v>79</v>
      </c>
      <c r="BK94" s="232">
        <f>ROUND(I94*H94,2)</f>
        <v>0</v>
      </c>
      <c r="BL94" s="18" t="s">
        <v>901</v>
      </c>
      <c r="BM94" s="231" t="s">
        <v>912</v>
      </c>
    </row>
    <row r="95" spans="1:47" s="2" customFormat="1" ht="12">
      <c r="A95" s="39"/>
      <c r="B95" s="40"/>
      <c r="C95" s="41"/>
      <c r="D95" s="233" t="s">
        <v>149</v>
      </c>
      <c r="E95" s="41"/>
      <c r="F95" s="234" t="s">
        <v>913</v>
      </c>
      <c r="G95" s="41"/>
      <c r="H95" s="41"/>
      <c r="I95" s="138"/>
      <c r="J95" s="41"/>
      <c r="K95" s="41"/>
      <c r="L95" s="45"/>
      <c r="M95" s="235"/>
      <c r="N95" s="236"/>
      <c r="O95" s="85"/>
      <c r="P95" s="85"/>
      <c r="Q95" s="85"/>
      <c r="R95" s="85"/>
      <c r="S95" s="85"/>
      <c r="T95" s="86"/>
      <c r="U95" s="39"/>
      <c r="V95" s="39"/>
      <c r="W95" s="39"/>
      <c r="X95" s="39"/>
      <c r="Y95" s="39"/>
      <c r="Z95" s="39"/>
      <c r="AA95" s="39"/>
      <c r="AB95" s="39"/>
      <c r="AC95" s="39"/>
      <c r="AD95" s="39"/>
      <c r="AE95" s="39"/>
      <c r="AT95" s="18" t="s">
        <v>149</v>
      </c>
      <c r="AU95" s="18" t="s">
        <v>79</v>
      </c>
    </row>
    <row r="96" spans="1:65" s="2" customFormat="1" ht="24" customHeight="1">
      <c r="A96" s="39"/>
      <c r="B96" s="40"/>
      <c r="C96" s="220" t="s">
        <v>145</v>
      </c>
      <c r="D96" s="220" t="s">
        <v>140</v>
      </c>
      <c r="E96" s="221" t="s">
        <v>914</v>
      </c>
      <c r="F96" s="222" t="s">
        <v>915</v>
      </c>
      <c r="G96" s="223" t="s">
        <v>900</v>
      </c>
      <c r="H96" s="224">
        <v>1</v>
      </c>
      <c r="I96" s="225"/>
      <c r="J96" s="226">
        <f>ROUND(I96*H96,2)</f>
        <v>0</v>
      </c>
      <c r="K96" s="222" t="s">
        <v>144</v>
      </c>
      <c r="L96" s="45"/>
      <c r="M96" s="227" t="s">
        <v>19</v>
      </c>
      <c r="N96" s="228" t="s">
        <v>42</v>
      </c>
      <c r="O96" s="85"/>
      <c r="P96" s="229">
        <f>O96*H96</f>
        <v>0</v>
      </c>
      <c r="Q96" s="229">
        <v>0</v>
      </c>
      <c r="R96" s="229">
        <f>Q96*H96</f>
        <v>0</v>
      </c>
      <c r="S96" s="229">
        <v>0</v>
      </c>
      <c r="T96" s="230">
        <f>S96*H96</f>
        <v>0</v>
      </c>
      <c r="U96" s="39"/>
      <c r="V96" s="39"/>
      <c r="W96" s="39"/>
      <c r="X96" s="39"/>
      <c r="Y96" s="39"/>
      <c r="Z96" s="39"/>
      <c r="AA96" s="39"/>
      <c r="AB96" s="39"/>
      <c r="AC96" s="39"/>
      <c r="AD96" s="39"/>
      <c r="AE96" s="39"/>
      <c r="AR96" s="231" t="s">
        <v>901</v>
      </c>
      <c r="AT96" s="231" t="s">
        <v>140</v>
      </c>
      <c r="AU96" s="231" t="s">
        <v>79</v>
      </c>
      <c r="AY96" s="18" t="s">
        <v>138</v>
      </c>
      <c r="BE96" s="232">
        <f>IF(N96="základní",J96,0)</f>
        <v>0</v>
      </c>
      <c r="BF96" s="232">
        <f>IF(N96="snížená",J96,0)</f>
        <v>0</v>
      </c>
      <c r="BG96" s="232">
        <f>IF(N96="zákl. přenesená",J96,0)</f>
        <v>0</v>
      </c>
      <c r="BH96" s="232">
        <f>IF(N96="sníž. přenesená",J96,0)</f>
        <v>0</v>
      </c>
      <c r="BI96" s="232">
        <f>IF(N96="nulová",J96,0)</f>
        <v>0</v>
      </c>
      <c r="BJ96" s="18" t="s">
        <v>79</v>
      </c>
      <c r="BK96" s="232">
        <f>ROUND(I96*H96,2)</f>
        <v>0</v>
      </c>
      <c r="BL96" s="18" t="s">
        <v>901</v>
      </c>
      <c r="BM96" s="231" t="s">
        <v>916</v>
      </c>
    </row>
    <row r="97" spans="1:47" s="2" customFormat="1" ht="12">
      <c r="A97" s="39"/>
      <c r="B97" s="40"/>
      <c r="C97" s="41"/>
      <c r="D97" s="233" t="s">
        <v>149</v>
      </c>
      <c r="E97" s="41"/>
      <c r="F97" s="234" t="s">
        <v>917</v>
      </c>
      <c r="G97" s="41"/>
      <c r="H97" s="41"/>
      <c r="I97" s="138"/>
      <c r="J97" s="41"/>
      <c r="K97" s="41"/>
      <c r="L97" s="45"/>
      <c r="M97" s="235"/>
      <c r="N97" s="236"/>
      <c r="O97" s="85"/>
      <c r="P97" s="85"/>
      <c r="Q97" s="85"/>
      <c r="R97" s="85"/>
      <c r="S97" s="85"/>
      <c r="T97" s="86"/>
      <c r="U97" s="39"/>
      <c r="V97" s="39"/>
      <c r="W97" s="39"/>
      <c r="X97" s="39"/>
      <c r="Y97" s="39"/>
      <c r="Z97" s="39"/>
      <c r="AA97" s="39"/>
      <c r="AB97" s="39"/>
      <c r="AC97" s="39"/>
      <c r="AD97" s="39"/>
      <c r="AE97" s="39"/>
      <c r="AT97" s="18" t="s">
        <v>149</v>
      </c>
      <c r="AU97" s="18" t="s">
        <v>79</v>
      </c>
    </row>
    <row r="98" spans="1:63" s="12" customFormat="1" ht="22.8" customHeight="1">
      <c r="A98" s="12"/>
      <c r="B98" s="204"/>
      <c r="C98" s="205"/>
      <c r="D98" s="206" t="s">
        <v>70</v>
      </c>
      <c r="E98" s="218" t="s">
        <v>918</v>
      </c>
      <c r="F98" s="218" t="s">
        <v>77</v>
      </c>
      <c r="G98" s="205"/>
      <c r="H98" s="205"/>
      <c r="I98" s="208"/>
      <c r="J98" s="219">
        <f>BK98</f>
        <v>0</v>
      </c>
      <c r="K98" s="205"/>
      <c r="L98" s="210"/>
      <c r="M98" s="211"/>
      <c r="N98" s="212"/>
      <c r="O98" s="212"/>
      <c r="P98" s="213">
        <f>SUM(P99:P102)</f>
        <v>0</v>
      </c>
      <c r="Q98" s="212"/>
      <c r="R98" s="213">
        <f>SUM(R99:R102)</f>
        <v>0</v>
      </c>
      <c r="S98" s="212"/>
      <c r="T98" s="214">
        <f>SUM(T99:T102)</f>
        <v>0</v>
      </c>
      <c r="U98" s="12"/>
      <c r="V98" s="12"/>
      <c r="W98" s="12"/>
      <c r="X98" s="12"/>
      <c r="Y98" s="12"/>
      <c r="Z98" s="12"/>
      <c r="AA98" s="12"/>
      <c r="AB98" s="12"/>
      <c r="AC98" s="12"/>
      <c r="AD98" s="12"/>
      <c r="AE98" s="12"/>
      <c r="AR98" s="215" t="s">
        <v>172</v>
      </c>
      <c r="AT98" s="216" t="s">
        <v>70</v>
      </c>
      <c r="AU98" s="216" t="s">
        <v>79</v>
      </c>
      <c r="AY98" s="215" t="s">
        <v>138</v>
      </c>
      <c r="BK98" s="217">
        <f>SUM(BK99:BK102)</f>
        <v>0</v>
      </c>
    </row>
    <row r="99" spans="1:65" s="2" customFormat="1" ht="16.5" customHeight="1">
      <c r="A99" s="39"/>
      <c r="B99" s="40"/>
      <c r="C99" s="220" t="s">
        <v>172</v>
      </c>
      <c r="D99" s="220" t="s">
        <v>140</v>
      </c>
      <c r="E99" s="221" t="s">
        <v>919</v>
      </c>
      <c r="F99" s="222" t="s">
        <v>920</v>
      </c>
      <c r="G99" s="223" t="s">
        <v>900</v>
      </c>
      <c r="H99" s="224">
        <v>1</v>
      </c>
      <c r="I99" s="225"/>
      <c r="J99" s="226">
        <f>ROUND(I99*H99,2)</f>
        <v>0</v>
      </c>
      <c r="K99" s="222" t="s">
        <v>144</v>
      </c>
      <c r="L99" s="45"/>
      <c r="M99" s="227" t="s">
        <v>19</v>
      </c>
      <c r="N99" s="228" t="s">
        <v>42</v>
      </c>
      <c r="O99" s="85"/>
      <c r="P99" s="229">
        <f>O99*H99</f>
        <v>0</v>
      </c>
      <c r="Q99" s="229">
        <v>0</v>
      </c>
      <c r="R99" s="229">
        <f>Q99*H99</f>
        <v>0</v>
      </c>
      <c r="S99" s="229">
        <v>0</v>
      </c>
      <c r="T99" s="230">
        <f>S99*H99</f>
        <v>0</v>
      </c>
      <c r="U99" s="39"/>
      <c r="V99" s="39"/>
      <c r="W99" s="39"/>
      <c r="X99" s="39"/>
      <c r="Y99" s="39"/>
      <c r="Z99" s="39"/>
      <c r="AA99" s="39"/>
      <c r="AB99" s="39"/>
      <c r="AC99" s="39"/>
      <c r="AD99" s="39"/>
      <c r="AE99" s="39"/>
      <c r="AR99" s="231" t="s">
        <v>901</v>
      </c>
      <c r="AT99" s="231" t="s">
        <v>140</v>
      </c>
      <c r="AU99" s="231" t="s">
        <v>81</v>
      </c>
      <c r="AY99" s="18" t="s">
        <v>138</v>
      </c>
      <c r="BE99" s="232">
        <f>IF(N99="základní",J99,0)</f>
        <v>0</v>
      </c>
      <c r="BF99" s="232">
        <f>IF(N99="snížená",J99,0)</f>
        <v>0</v>
      </c>
      <c r="BG99" s="232">
        <f>IF(N99="zákl. přenesená",J99,0)</f>
        <v>0</v>
      </c>
      <c r="BH99" s="232">
        <f>IF(N99="sníž. přenesená",J99,0)</f>
        <v>0</v>
      </c>
      <c r="BI99" s="232">
        <f>IF(N99="nulová",J99,0)</f>
        <v>0</v>
      </c>
      <c r="BJ99" s="18" t="s">
        <v>79</v>
      </c>
      <c r="BK99" s="232">
        <f>ROUND(I99*H99,2)</f>
        <v>0</v>
      </c>
      <c r="BL99" s="18" t="s">
        <v>901</v>
      </c>
      <c r="BM99" s="231" t="s">
        <v>921</v>
      </c>
    </row>
    <row r="100" spans="1:47" s="2" customFormat="1" ht="12">
      <c r="A100" s="39"/>
      <c r="B100" s="40"/>
      <c r="C100" s="41"/>
      <c r="D100" s="233" t="s">
        <v>149</v>
      </c>
      <c r="E100" s="41"/>
      <c r="F100" s="234" t="s">
        <v>922</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149</v>
      </c>
      <c r="AU100" s="18" t="s">
        <v>81</v>
      </c>
    </row>
    <row r="101" spans="1:65" s="2" customFormat="1" ht="16.5" customHeight="1">
      <c r="A101" s="39"/>
      <c r="B101" s="40"/>
      <c r="C101" s="220" t="s">
        <v>180</v>
      </c>
      <c r="D101" s="220" t="s">
        <v>140</v>
      </c>
      <c r="E101" s="221" t="s">
        <v>923</v>
      </c>
      <c r="F101" s="222" t="s">
        <v>924</v>
      </c>
      <c r="G101" s="223" t="s">
        <v>900</v>
      </c>
      <c r="H101" s="224">
        <v>1</v>
      </c>
      <c r="I101" s="225"/>
      <c r="J101" s="226">
        <f>ROUND(I101*H101,2)</f>
        <v>0</v>
      </c>
      <c r="K101" s="222" t="s">
        <v>144</v>
      </c>
      <c r="L101" s="45"/>
      <c r="M101" s="227" t="s">
        <v>19</v>
      </c>
      <c r="N101" s="228" t="s">
        <v>42</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901</v>
      </c>
      <c r="AT101" s="231" t="s">
        <v>140</v>
      </c>
      <c r="AU101" s="231" t="s">
        <v>81</v>
      </c>
      <c r="AY101" s="18" t="s">
        <v>138</v>
      </c>
      <c r="BE101" s="232">
        <f>IF(N101="základní",J101,0)</f>
        <v>0</v>
      </c>
      <c r="BF101" s="232">
        <f>IF(N101="snížená",J101,0)</f>
        <v>0</v>
      </c>
      <c r="BG101" s="232">
        <f>IF(N101="zákl. přenesená",J101,0)</f>
        <v>0</v>
      </c>
      <c r="BH101" s="232">
        <f>IF(N101="sníž. přenesená",J101,0)</f>
        <v>0</v>
      </c>
      <c r="BI101" s="232">
        <f>IF(N101="nulová",J101,0)</f>
        <v>0</v>
      </c>
      <c r="BJ101" s="18" t="s">
        <v>79</v>
      </c>
      <c r="BK101" s="232">
        <f>ROUND(I101*H101,2)</f>
        <v>0</v>
      </c>
      <c r="BL101" s="18" t="s">
        <v>901</v>
      </c>
      <c r="BM101" s="231" t="s">
        <v>925</v>
      </c>
    </row>
    <row r="102" spans="1:47" s="2" customFormat="1" ht="12">
      <c r="A102" s="39"/>
      <c r="B102" s="40"/>
      <c r="C102" s="41"/>
      <c r="D102" s="233" t="s">
        <v>149</v>
      </c>
      <c r="E102" s="41"/>
      <c r="F102" s="234" t="s">
        <v>926</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81</v>
      </c>
    </row>
    <row r="103" spans="1:63" s="12" customFormat="1" ht="22.8" customHeight="1">
      <c r="A103" s="12"/>
      <c r="B103" s="204"/>
      <c r="C103" s="205"/>
      <c r="D103" s="206" t="s">
        <v>70</v>
      </c>
      <c r="E103" s="218" t="s">
        <v>927</v>
      </c>
      <c r="F103" s="218" t="s">
        <v>928</v>
      </c>
      <c r="G103" s="205"/>
      <c r="H103" s="205"/>
      <c r="I103" s="208"/>
      <c r="J103" s="219">
        <f>BK103</f>
        <v>0</v>
      </c>
      <c r="K103" s="205"/>
      <c r="L103" s="210"/>
      <c r="M103" s="211"/>
      <c r="N103" s="212"/>
      <c r="O103" s="212"/>
      <c r="P103" s="213">
        <f>SUM(P104:P105)</f>
        <v>0</v>
      </c>
      <c r="Q103" s="212"/>
      <c r="R103" s="213">
        <f>SUM(R104:R105)</f>
        <v>0</v>
      </c>
      <c r="S103" s="212"/>
      <c r="T103" s="214">
        <f>SUM(T104:T105)</f>
        <v>0</v>
      </c>
      <c r="U103" s="12"/>
      <c r="V103" s="12"/>
      <c r="W103" s="12"/>
      <c r="X103" s="12"/>
      <c r="Y103" s="12"/>
      <c r="Z103" s="12"/>
      <c r="AA103" s="12"/>
      <c r="AB103" s="12"/>
      <c r="AC103" s="12"/>
      <c r="AD103" s="12"/>
      <c r="AE103" s="12"/>
      <c r="AR103" s="215" t="s">
        <v>172</v>
      </c>
      <c r="AT103" s="216" t="s">
        <v>70</v>
      </c>
      <c r="AU103" s="216" t="s">
        <v>79</v>
      </c>
      <c r="AY103" s="215" t="s">
        <v>138</v>
      </c>
      <c r="BK103" s="217">
        <f>SUM(BK104:BK105)</f>
        <v>0</v>
      </c>
    </row>
    <row r="104" spans="1:65" s="2" customFormat="1" ht="16.5" customHeight="1">
      <c r="A104" s="39"/>
      <c r="B104" s="40"/>
      <c r="C104" s="220" t="s">
        <v>187</v>
      </c>
      <c r="D104" s="220" t="s">
        <v>140</v>
      </c>
      <c r="E104" s="221" t="s">
        <v>929</v>
      </c>
      <c r="F104" s="222" t="s">
        <v>930</v>
      </c>
      <c r="G104" s="223" t="s">
        <v>900</v>
      </c>
      <c r="H104" s="224">
        <v>1</v>
      </c>
      <c r="I104" s="225"/>
      <c r="J104" s="226">
        <f>ROUND(I104*H104,2)</f>
        <v>0</v>
      </c>
      <c r="K104" s="222" t="s">
        <v>144</v>
      </c>
      <c r="L104" s="45"/>
      <c r="M104" s="227" t="s">
        <v>19</v>
      </c>
      <c r="N104" s="228" t="s">
        <v>42</v>
      </c>
      <c r="O104" s="85"/>
      <c r="P104" s="229">
        <f>O104*H104</f>
        <v>0</v>
      </c>
      <c r="Q104" s="229">
        <v>0</v>
      </c>
      <c r="R104" s="229">
        <f>Q104*H104</f>
        <v>0</v>
      </c>
      <c r="S104" s="229">
        <v>0</v>
      </c>
      <c r="T104" s="230">
        <f>S104*H104</f>
        <v>0</v>
      </c>
      <c r="U104" s="39"/>
      <c r="V104" s="39"/>
      <c r="W104" s="39"/>
      <c r="X104" s="39"/>
      <c r="Y104" s="39"/>
      <c r="Z104" s="39"/>
      <c r="AA104" s="39"/>
      <c r="AB104" s="39"/>
      <c r="AC104" s="39"/>
      <c r="AD104" s="39"/>
      <c r="AE104" s="39"/>
      <c r="AR104" s="231" t="s">
        <v>901</v>
      </c>
      <c r="AT104" s="231" t="s">
        <v>140</v>
      </c>
      <c r="AU104" s="231" t="s">
        <v>81</v>
      </c>
      <c r="AY104" s="18" t="s">
        <v>138</v>
      </c>
      <c r="BE104" s="232">
        <f>IF(N104="základní",J104,0)</f>
        <v>0</v>
      </c>
      <c r="BF104" s="232">
        <f>IF(N104="snížená",J104,0)</f>
        <v>0</v>
      </c>
      <c r="BG104" s="232">
        <f>IF(N104="zákl. přenesená",J104,0)</f>
        <v>0</v>
      </c>
      <c r="BH104" s="232">
        <f>IF(N104="sníž. přenesená",J104,0)</f>
        <v>0</v>
      </c>
      <c r="BI104" s="232">
        <f>IF(N104="nulová",J104,0)</f>
        <v>0</v>
      </c>
      <c r="BJ104" s="18" t="s">
        <v>79</v>
      </c>
      <c r="BK104" s="232">
        <f>ROUND(I104*H104,2)</f>
        <v>0</v>
      </c>
      <c r="BL104" s="18" t="s">
        <v>901</v>
      </c>
      <c r="BM104" s="231" t="s">
        <v>931</v>
      </c>
    </row>
    <row r="105" spans="1:47" s="2" customFormat="1" ht="12">
      <c r="A105" s="39"/>
      <c r="B105" s="40"/>
      <c r="C105" s="41"/>
      <c r="D105" s="233" t="s">
        <v>149</v>
      </c>
      <c r="E105" s="41"/>
      <c r="F105" s="234" t="s">
        <v>932</v>
      </c>
      <c r="G105" s="41"/>
      <c r="H105" s="41"/>
      <c r="I105" s="138"/>
      <c r="J105" s="41"/>
      <c r="K105" s="41"/>
      <c r="L105" s="45"/>
      <c r="M105" s="235"/>
      <c r="N105" s="236"/>
      <c r="O105" s="85"/>
      <c r="P105" s="85"/>
      <c r="Q105" s="85"/>
      <c r="R105" s="85"/>
      <c r="S105" s="85"/>
      <c r="T105" s="86"/>
      <c r="U105" s="39"/>
      <c r="V105" s="39"/>
      <c r="W105" s="39"/>
      <c r="X105" s="39"/>
      <c r="Y105" s="39"/>
      <c r="Z105" s="39"/>
      <c r="AA105" s="39"/>
      <c r="AB105" s="39"/>
      <c r="AC105" s="39"/>
      <c r="AD105" s="39"/>
      <c r="AE105" s="39"/>
      <c r="AT105" s="18" t="s">
        <v>149</v>
      </c>
      <c r="AU105" s="18" t="s">
        <v>81</v>
      </c>
    </row>
    <row r="106" spans="1:63" s="12" customFormat="1" ht="22.8" customHeight="1">
      <c r="A106" s="12"/>
      <c r="B106" s="204"/>
      <c r="C106" s="205"/>
      <c r="D106" s="206" t="s">
        <v>70</v>
      </c>
      <c r="E106" s="218" t="s">
        <v>933</v>
      </c>
      <c r="F106" s="218" t="s">
        <v>934</v>
      </c>
      <c r="G106" s="205"/>
      <c r="H106" s="205"/>
      <c r="I106" s="208"/>
      <c r="J106" s="219">
        <f>BK106</f>
        <v>0</v>
      </c>
      <c r="K106" s="205"/>
      <c r="L106" s="210"/>
      <c r="M106" s="211"/>
      <c r="N106" s="212"/>
      <c r="O106" s="212"/>
      <c r="P106" s="213">
        <f>SUM(P107:P112)</f>
        <v>0</v>
      </c>
      <c r="Q106" s="212"/>
      <c r="R106" s="213">
        <f>SUM(R107:R112)</f>
        <v>0</v>
      </c>
      <c r="S106" s="212"/>
      <c r="T106" s="214">
        <f>SUM(T107:T112)</f>
        <v>0</v>
      </c>
      <c r="U106" s="12"/>
      <c r="V106" s="12"/>
      <c r="W106" s="12"/>
      <c r="X106" s="12"/>
      <c r="Y106" s="12"/>
      <c r="Z106" s="12"/>
      <c r="AA106" s="12"/>
      <c r="AB106" s="12"/>
      <c r="AC106" s="12"/>
      <c r="AD106" s="12"/>
      <c r="AE106" s="12"/>
      <c r="AR106" s="215" t="s">
        <v>172</v>
      </c>
      <c r="AT106" s="216" t="s">
        <v>70</v>
      </c>
      <c r="AU106" s="216" t="s">
        <v>79</v>
      </c>
      <c r="AY106" s="215" t="s">
        <v>138</v>
      </c>
      <c r="BK106" s="217">
        <f>SUM(BK107:BK112)</f>
        <v>0</v>
      </c>
    </row>
    <row r="107" spans="1:65" s="2" customFormat="1" ht="16.5" customHeight="1">
      <c r="A107" s="39"/>
      <c r="B107" s="40"/>
      <c r="C107" s="220" t="s">
        <v>194</v>
      </c>
      <c r="D107" s="220" t="s">
        <v>140</v>
      </c>
      <c r="E107" s="221" t="s">
        <v>935</v>
      </c>
      <c r="F107" s="222" t="s">
        <v>936</v>
      </c>
      <c r="G107" s="223" t="s">
        <v>900</v>
      </c>
      <c r="H107" s="224">
        <v>1</v>
      </c>
      <c r="I107" s="225"/>
      <c r="J107" s="226">
        <f>ROUND(I107*H107,2)</f>
        <v>0</v>
      </c>
      <c r="K107" s="222" t="s">
        <v>144</v>
      </c>
      <c r="L107" s="45"/>
      <c r="M107" s="227" t="s">
        <v>19</v>
      </c>
      <c r="N107" s="228" t="s">
        <v>42</v>
      </c>
      <c r="O107" s="85"/>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901</v>
      </c>
      <c r="AT107" s="231" t="s">
        <v>140</v>
      </c>
      <c r="AU107" s="231" t="s">
        <v>81</v>
      </c>
      <c r="AY107" s="18" t="s">
        <v>138</v>
      </c>
      <c r="BE107" s="232">
        <f>IF(N107="základní",J107,0)</f>
        <v>0</v>
      </c>
      <c r="BF107" s="232">
        <f>IF(N107="snížená",J107,0)</f>
        <v>0</v>
      </c>
      <c r="BG107" s="232">
        <f>IF(N107="zákl. přenesená",J107,0)</f>
        <v>0</v>
      </c>
      <c r="BH107" s="232">
        <f>IF(N107="sníž. přenesená",J107,0)</f>
        <v>0</v>
      </c>
      <c r="BI107" s="232">
        <f>IF(N107="nulová",J107,0)</f>
        <v>0</v>
      </c>
      <c r="BJ107" s="18" t="s">
        <v>79</v>
      </c>
      <c r="BK107" s="232">
        <f>ROUND(I107*H107,2)</f>
        <v>0</v>
      </c>
      <c r="BL107" s="18" t="s">
        <v>901</v>
      </c>
      <c r="BM107" s="231" t="s">
        <v>937</v>
      </c>
    </row>
    <row r="108" spans="1:47" s="2" customFormat="1" ht="12">
      <c r="A108" s="39"/>
      <c r="B108" s="40"/>
      <c r="C108" s="41"/>
      <c r="D108" s="233" t="s">
        <v>149</v>
      </c>
      <c r="E108" s="41"/>
      <c r="F108" s="234" t="s">
        <v>938</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149</v>
      </c>
      <c r="AU108" s="18" t="s">
        <v>81</v>
      </c>
    </row>
    <row r="109" spans="1:65" s="2" customFormat="1" ht="16.5" customHeight="1">
      <c r="A109" s="39"/>
      <c r="B109" s="40"/>
      <c r="C109" s="220" t="s">
        <v>202</v>
      </c>
      <c r="D109" s="220" t="s">
        <v>140</v>
      </c>
      <c r="E109" s="221" t="s">
        <v>939</v>
      </c>
      <c r="F109" s="222" t="s">
        <v>940</v>
      </c>
      <c r="G109" s="223" t="s">
        <v>900</v>
      </c>
      <c r="H109" s="224">
        <v>1</v>
      </c>
      <c r="I109" s="225"/>
      <c r="J109" s="226">
        <f>ROUND(I109*H109,2)</f>
        <v>0</v>
      </c>
      <c r="K109" s="222" t="s">
        <v>144</v>
      </c>
      <c r="L109" s="45"/>
      <c r="M109" s="227" t="s">
        <v>19</v>
      </c>
      <c r="N109" s="228" t="s">
        <v>42</v>
      </c>
      <c r="O109" s="85"/>
      <c r="P109" s="229">
        <f>O109*H109</f>
        <v>0</v>
      </c>
      <c r="Q109" s="229">
        <v>0</v>
      </c>
      <c r="R109" s="229">
        <f>Q109*H109</f>
        <v>0</v>
      </c>
      <c r="S109" s="229">
        <v>0</v>
      </c>
      <c r="T109" s="230">
        <f>S109*H109</f>
        <v>0</v>
      </c>
      <c r="U109" s="39"/>
      <c r="V109" s="39"/>
      <c r="W109" s="39"/>
      <c r="X109" s="39"/>
      <c r="Y109" s="39"/>
      <c r="Z109" s="39"/>
      <c r="AA109" s="39"/>
      <c r="AB109" s="39"/>
      <c r="AC109" s="39"/>
      <c r="AD109" s="39"/>
      <c r="AE109" s="39"/>
      <c r="AR109" s="231" t="s">
        <v>901</v>
      </c>
      <c r="AT109" s="231" t="s">
        <v>140</v>
      </c>
      <c r="AU109" s="231" t="s">
        <v>81</v>
      </c>
      <c r="AY109" s="18" t="s">
        <v>138</v>
      </c>
      <c r="BE109" s="232">
        <f>IF(N109="základní",J109,0)</f>
        <v>0</v>
      </c>
      <c r="BF109" s="232">
        <f>IF(N109="snížená",J109,0)</f>
        <v>0</v>
      </c>
      <c r="BG109" s="232">
        <f>IF(N109="zákl. přenesená",J109,0)</f>
        <v>0</v>
      </c>
      <c r="BH109" s="232">
        <f>IF(N109="sníž. přenesená",J109,0)</f>
        <v>0</v>
      </c>
      <c r="BI109" s="232">
        <f>IF(N109="nulová",J109,0)</f>
        <v>0</v>
      </c>
      <c r="BJ109" s="18" t="s">
        <v>79</v>
      </c>
      <c r="BK109" s="232">
        <f>ROUND(I109*H109,2)</f>
        <v>0</v>
      </c>
      <c r="BL109" s="18" t="s">
        <v>901</v>
      </c>
      <c r="BM109" s="231" t="s">
        <v>941</v>
      </c>
    </row>
    <row r="110" spans="1:47" s="2" customFormat="1" ht="12">
      <c r="A110" s="39"/>
      <c r="B110" s="40"/>
      <c r="C110" s="41"/>
      <c r="D110" s="233" t="s">
        <v>149</v>
      </c>
      <c r="E110" s="41"/>
      <c r="F110" s="234" t="s">
        <v>942</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149</v>
      </c>
      <c r="AU110" s="18" t="s">
        <v>81</v>
      </c>
    </row>
    <row r="111" spans="1:65" s="2" customFormat="1" ht="16.5" customHeight="1">
      <c r="A111" s="39"/>
      <c r="B111" s="40"/>
      <c r="C111" s="220" t="s">
        <v>208</v>
      </c>
      <c r="D111" s="220" t="s">
        <v>140</v>
      </c>
      <c r="E111" s="221" t="s">
        <v>943</v>
      </c>
      <c r="F111" s="222" t="s">
        <v>944</v>
      </c>
      <c r="G111" s="223" t="s">
        <v>900</v>
      </c>
      <c r="H111" s="224">
        <v>1</v>
      </c>
      <c r="I111" s="225"/>
      <c r="J111" s="226">
        <f>ROUND(I111*H111,2)</f>
        <v>0</v>
      </c>
      <c r="K111" s="222" t="s">
        <v>144</v>
      </c>
      <c r="L111" s="45"/>
      <c r="M111" s="227" t="s">
        <v>19</v>
      </c>
      <c r="N111" s="228" t="s">
        <v>42</v>
      </c>
      <c r="O111" s="85"/>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901</v>
      </c>
      <c r="AT111" s="231" t="s">
        <v>140</v>
      </c>
      <c r="AU111" s="231" t="s">
        <v>81</v>
      </c>
      <c r="AY111" s="18" t="s">
        <v>138</v>
      </c>
      <c r="BE111" s="232">
        <f>IF(N111="základní",J111,0)</f>
        <v>0</v>
      </c>
      <c r="BF111" s="232">
        <f>IF(N111="snížená",J111,0)</f>
        <v>0</v>
      </c>
      <c r="BG111" s="232">
        <f>IF(N111="zákl. přenesená",J111,0)</f>
        <v>0</v>
      </c>
      <c r="BH111" s="232">
        <f>IF(N111="sníž. přenesená",J111,0)</f>
        <v>0</v>
      </c>
      <c r="BI111" s="232">
        <f>IF(N111="nulová",J111,0)</f>
        <v>0</v>
      </c>
      <c r="BJ111" s="18" t="s">
        <v>79</v>
      </c>
      <c r="BK111" s="232">
        <f>ROUND(I111*H111,2)</f>
        <v>0</v>
      </c>
      <c r="BL111" s="18" t="s">
        <v>901</v>
      </c>
      <c r="BM111" s="231" t="s">
        <v>945</v>
      </c>
    </row>
    <row r="112" spans="1:47" s="2" customFormat="1" ht="12">
      <c r="A112" s="39"/>
      <c r="B112" s="40"/>
      <c r="C112" s="41"/>
      <c r="D112" s="233" t="s">
        <v>149</v>
      </c>
      <c r="E112" s="41"/>
      <c r="F112" s="234" t="s">
        <v>946</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149</v>
      </c>
      <c r="AU112" s="18" t="s">
        <v>81</v>
      </c>
    </row>
    <row r="113" spans="1:63" s="12" customFormat="1" ht="22.8" customHeight="1">
      <c r="A113" s="12"/>
      <c r="B113" s="204"/>
      <c r="C113" s="205"/>
      <c r="D113" s="206" t="s">
        <v>70</v>
      </c>
      <c r="E113" s="218" t="s">
        <v>947</v>
      </c>
      <c r="F113" s="218" t="s">
        <v>948</v>
      </c>
      <c r="G113" s="205"/>
      <c r="H113" s="205"/>
      <c r="I113" s="208"/>
      <c r="J113" s="219">
        <f>BK113</f>
        <v>0</v>
      </c>
      <c r="K113" s="205"/>
      <c r="L113" s="210"/>
      <c r="M113" s="211"/>
      <c r="N113" s="212"/>
      <c r="O113" s="212"/>
      <c r="P113" s="213">
        <f>SUM(P114:P115)</f>
        <v>0</v>
      </c>
      <c r="Q113" s="212"/>
      <c r="R113" s="213">
        <f>SUM(R114:R115)</f>
        <v>0</v>
      </c>
      <c r="S113" s="212"/>
      <c r="T113" s="214">
        <f>SUM(T114:T115)</f>
        <v>0</v>
      </c>
      <c r="U113" s="12"/>
      <c r="V113" s="12"/>
      <c r="W113" s="12"/>
      <c r="X113" s="12"/>
      <c r="Y113" s="12"/>
      <c r="Z113" s="12"/>
      <c r="AA113" s="12"/>
      <c r="AB113" s="12"/>
      <c r="AC113" s="12"/>
      <c r="AD113" s="12"/>
      <c r="AE113" s="12"/>
      <c r="AR113" s="215" t="s">
        <v>172</v>
      </c>
      <c r="AT113" s="216" t="s">
        <v>70</v>
      </c>
      <c r="AU113" s="216" t="s">
        <v>79</v>
      </c>
      <c r="AY113" s="215" t="s">
        <v>138</v>
      </c>
      <c r="BK113" s="217">
        <f>SUM(BK114:BK115)</f>
        <v>0</v>
      </c>
    </row>
    <row r="114" spans="1:65" s="2" customFormat="1" ht="16.5" customHeight="1">
      <c r="A114" s="39"/>
      <c r="B114" s="40"/>
      <c r="C114" s="220" t="s">
        <v>216</v>
      </c>
      <c r="D114" s="220" t="s">
        <v>140</v>
      </c>
      <c r="E114" s="221" t="s">
        <v>949</v>
      </c>
      <c r="F114" s="222" t="s">
        <v>950</v>
      </c>
      <c r="G114" s="223" t="s">
        <v>900</v>
      </c>
      <c r="H114" s="224">
        <v>1</v>
      </c>
      <c r="I114" s="225"/>
      <c r="J114" s="226">
        <f>ROUND(I114*H114,2)</f>
        <v>0</v>
      </c>
      <c r="K114" s="222" t="s">
        <v>144</v>
      </c>
      <c r="L114" s="45"/>
      <c r="M114" s="227" t="s">
        <v>19</v>
      </c>
      <c r="N114" s="228" t="s">
        <v>42</v>
      </c>
      <c r="O114" s="85"/>
      <c r="P114" s="229">
        <f>O114*H114</f>
        <v>0</v>
      </c>
      <c r="Q114" s="229">
        <v>0</v>
      </c>
      <c r="R114" s="229">
        <f>Q114*H114</f>
        <v>0</v>
      </c>
      <c r="S114" s="229">
        <v>0</v>
      </c>
      <c r="T114" s="230">
        <f>S114*H114</f>
        <v>0</v>
      </c>
      <c r="U114" s="39"/>
      <c r="V114" s="39"/>
      <c r="W114" s="39"/>
      <c r="X114" s="39"/>
      <c r="Y114" s="39"/>
      <c r="Z114" s="39"/>
      <c r="AA114" s="39"/>
      <c r="AB114" s="39"/>
      <c r="AC114" s="39"/>
      <c r="AD114" s="39"/>
      <c r="AE114" s="39"/>
      <c r="AR114" s="231" t="s">
        <v>901</v>
      </c>
      <c r="AT114" s="231" t="s">
        <v>140</v>
      </c>
      <c r="AU114" s="231" t="s">
        <v>81</v>
      </c>
      <c r="AY114" s="18" t="s">
        <v>138</v>
      </c>
      <c r="BE114" s="232">
        <f>IF(N114="základní",J114,0)</f>
        <v>0</v>
      </c>
      <c r="BF114" s="232">
        <f>IF(N114="snížená",J114,0)</f>
        <v>0</v>
      </c>
      <c r="BG114" s="232">
        <f>IF(N114="zákl. přenesená",J114,0)</f>
        <v>0</v>
      </c>
      <c r="BH114" s="232">
        <f>IF(N114="sníž. přenesená",J114,0)</f>
        <v>0</v>
      </c>
      <c r="BI114" s="232">
        <f>IF(N114="nulová",J114,0)</f>
        <v>0</v>
      </c>
      <c r="BJ114" s="18" t="s">
        <v>79</v>
      </c>
      <c r="BK114" s="232">
        <f>ROUND(I114*H114,2)</f>
        <v>0</v>
      </c>
      <c r="BL114" s="18" t="s">
        <v>901</v>
      </c>
      <c r="BM114" s="231" t="s">
        <v>951</v>
      </c>
    </row>
    <row r="115" spans="1:47" s="2" customFormat="1" ht="12">
      <c r="A115" s="39"/>
      <c r="B115" s="40"/>
      <c r="C115" s="41"/>
      <c r="D115" s="233" t="s">
        <v>149</v>
      </c>
      <c r="E115" s="41"/>
      <c r="F115" s="234" t="s">
        <v>952</v>
      </c>
      <c r="G115" s="41"/>
      <c r="H115" s="41"/>
      <c r="I115" s="138"/>
      <c r="J115" s="41"/>
      <c r="K115" s="41"/>
      <c r="L115" s="45"/>
      <c r="M115" s="279"/>
      <c r="N115" s="280"/>
      <c r="O115" s="281"/>
      <c r="P115" s="281"/>
      <c r="Q115" s="281"/>
      <c r="R115" s="281"/>
      <c r="S115" s="281"/>
      <c r="T115" s="282"/>
      <c r="U115" s="39"/>
      <c r="V115" s="39"/>
      <c r="W115" s="39"/>
      <c r="X115" s="39"/>
      <c r="Y115" s="39"/>
      <c r="Z115" s="39"/>
      <c r="AA115" s="39"/>
      <c r="AB115" s="39"/>
      <c r="AC115" s="39"/>
      <c r="AD115" s="39"/>
      <c r="AE115" s="39"/>
      <c r="AT115" s="18" t="s">
        <v>149</v>
      </c>
      <c r="AU115" s="18" t="s">
        <v>81</v>
      </c>
    </row>
    <row r="116" spans="1:31" s="2" customFormat="1" ht="6.95" customHeight="1">
      <c r="A116" s="39"/>
      <c r="B116" s="60"/>
      <c r="C116" s="61"/>
      <c r="D116" s="61"/>
      <c r="E116" s="61"/>
      <c r="F116" s="61"/>
      <c r="G116" s="61"/>
      <c r="H116" s="61"/>
      <c r="I116" s="168"/>
      <c r="J116" s="61"/>
      <c r="K116" s="61"/>
      <c r="L116" s="45"/>
      <c r="M116" s="39"/>
      <c r="O116" s="39"/>
      <c r="P116" s="39"/>
      <c r="Q116" s="39"/>
      <c r="R116" s="39"/>
      <c r="S116" s="39"/>
      <c r="T116" s="39"/>
      <c r="U116" s="39"/>
      <c r="V116" s="39"/>
      <c r="W116" s="39"/>
      <c r="X116" s="39"/>
      <c r="Y116" s="39"/>
      <c r="Z116" s="39"/>
      <c r="AA116" s="39"/>
      <c r="AB116" s="39"/>
      <c r="AC116" s="39"/>
      <c r="AD116" s="39"/>
      <c r="AE116" s="39"/>
    </row>
  </sheetData>
  <sheetProtection password="CC35" sheet="1" objects="1" scenarios="1" formatColumns="0" formatRows="0" autoFilter="0"/>
  <autoFilter ref="C85:K115"/>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0" customWidth="1"/>
    <col min="2" max="2" width="1.7109375" style="290" customWidth="1"/>
    <col min="3" max="4" width="5.00390625" style="290" customWidth="1"/>
    <col min="5" max="5" width="11.7109375" style="290" customWidth="1"/>
    <col min="6" max="6" width="9.140625" style="290" customWidth="1"/>
    <col min="7" max="7" width="5.00390625" style="290" customWidth="1"/>
    <col min="8" max="8" width="77.8515625" style="290" customWidth="1"/>
    <col min="9" max="10" width="20.00390625" style="290" customWidth="1"/>
    <col min="11" max="11" width="1.7109375" style="290" customWidth="1"/>
  </cols>
  <sheetData>
    <row r="1" s="1" customFormat="1" ht="37.5" customHeight="1"/>
    <row r="2" spans="2:11" s="1" customFormat="1" ht="7.5" customHeight="1">
      <c r="B2" s="291"/>
      <c r="C2" s="292"/>
      <c r="D2" s="292"/>
      <c r="E2" s="292"/>
      <c r="F2" s="292"/>
      <c r="G2" s="292"/>
      <c r="H2" s="292"/>
      <c r="I2" s="292"/>
      <c r="J2" s="292"/>
      <c r="K2" s="293"/>
    </row>
    <row r="3" spans="2:11" s="16" customFormat="1" ht="45" customHeight="1">
      <c r="B3" s="294"/>
      <c r="C3" s="295" t="s">
        <v>953</v>
      </c>
      <c r="D3" s="295"/>
      <c r="E3" s="295"/>
      <c r="F3" s="295"/>
      <c r="G3" s="295"/>
      <c r="H3" s="295"/>
      <c r="I3" s="295"/>
      <c r="J3" s="295"/>
      <c r="K3" s="296"/>
    </row>
    <row r="4" spans="2:11" s="1" customFormat="1" ht="25.5" customHeight="1">
      <c r="B4" s="297"/>
      <c r="C4" s="298" t="s">
        <v>954</v>
      </c>
      <c r="D4" s="298"/>
      <c r="E4" s="298"/>
      <c r="F4" s="298"/>
      <c r="G4" s="298"/>
      <c r="H4" s="298"/>
      <c r="I4" s="298"/>
      <c r="J4" s="298"/>
      <c r="K4" s="299"/>
    </row>
    <row r="5" spans="2:11" s="1" customFormat="1" ht="5.25" customHeight="1">
      <c r="B5" s="297"/>
      <c r="C5" s="300"/>
      <c r="D5" s="300"/>
      <c r="E5" s="300"/>
      <c r="F5" s="300"/>
      <c r="G5" s="300"/>
      <c r="H5" s="300"/>
      <c r="I5" s="300"/>
      <c r="J5" s="300"/>
      <c r="K5" s="299"/>
    </row>
    <row r="6" spans="2:11" s="1" customFormat="1" ht="15" customHeight="1">
      <c r="B6" s="297"/>
      <c r="C6" s="301" t="s">
        <v>955</v>
      </c>
      <c r="D6" s="301"/>
      <c r="E6" s="301"/>
      <c r="F6" s="301"/>
      <c r="G6" s="301"/>
      <c r="H6" s="301"/>
      <c r="I6" s="301"/>
      <c r="J6" s="301"/>
      <c r="K6" s="299"/>
    </row>
    <row r="7" spans="2:11" s="1" customFormat="1" ht="15" customHeight="1">
      <c r="B7" s="302"/>
      <c r="C7" s="301" t="s">
        <v>956</v>
      </c>
      <c r="D7" s="301"/>
      <c r="E7" s="301"/>
      <c r="F7" s="301"/>
      <c r="G7" s="301"/>
      <c r="H7" s="301"/>
      <c r="I7" s="301"/>
      <c r="J7" s="301"/>
      <c r="K7" s="299"/>
    </row>
    <row r="8" spans="2:11" s="1" customFormat="1" ht="12.75" customHeight="1">
      <c r="B8" s="302"/>
      <c r="C8" s="301"/>
      <c r="D8" s="301"/>
      <c r="E8" s="301"/>
      <c r="F8" s="301"/>
      <c r="G8" s="301"/>
      <c r="H8" s="301"/>
      <c r="I8" s="301"/>
      <c r="J8" s="301"/>
      <c r="K8" s="299"/>
    </row>
    <row r="9" spans="2:11" s="1" customFormat="1" ht="15" customHeight="1">
      <c r="B9" s="302"/>
      <c r="C9" s="301" t="s">
        <v>957</v>
      </c>
      <c r="D9" s="301"/>
      <c r="E9" s="301"/>
      <c r="F9" s="301"/>
      <c r="G9" s="301"/>
      <c r="H9" s="301"/>
      <c r="I9" s="301"/>
      <c r="J9" s="301"/>
      <c r="K9" s="299"/>
    </row>
    <row r="10" spans="2:11" s="1" customFormat="1" ht="15" customHeight="1">
      <c r="B10" s="302"/>
      <c r="C10" s="301"/>
      <c r="D10" s="301" t="s">
        <v>958</v>
      </c>
      <c r="E10" s="301"/>
      <c r="F10" s="301"/>
      <c r="G10" s="301"/>
      <c r="H10" s="301"/>
      <c r="I10" s="301"/>
      <c r="J10" s="301"/>
      <c r="K10" s="299"/>
    </row>
    <row r="11" spans="2:11" s="1" customFormat="1" ht="15" customHeight="1">
      <c r="B11" s="302"/>
      <c r="C11" s="303"/>
      <c r="D11" s="301" t="s">
        <v>959</v>
      </c>
      <c r="E11" s="301"/>
      <c r="F11" s="301"/>
      <c r="G11" s="301"/>
      <c r="H11" s="301"/>
      <c r="I11" s="301"/>
      <c r="J11" s="301"/>
      <c r="K11" s="299"/>
    </row>
    <row r="12" spans="2:11" s="1" customFormat="1" ht="15" customHeight="1">
      <c r="B12" s="302"/>
      <c r="C12" s="303"/>
      <c r="D12" s="301"/>
      <c r="E12" s="301"/>
      <c r="F12" s="301"/>
      <c r="G12" s="301"/>
      <c r="H12" s="301"/>
      <c r="I12" s="301"/>
      <c r="J12" s="301"/>
      <c r="K12" s="299"/>
    </row>
    <row r="13" spans="2:11" s="1" customFormat="1" ht="15" customHeight="1">
      <c r="B13" s="302"/>
      <c r="C13" s="303"/>
      <c r="D13" s="304" t="s">
        <v>960</v>
      </c>
      <c r="E13" s="301"/>
      <c r="F13" s="301"/>
      <c r="G13" s="301"/>
      <c r="H13" s="301"/>
      <c r="I13" s="301"/>
      <c r="J13" s="301"/>
      <c r="K13" s="299"/>
    </row>
    <row r="14" spans="2:11" s="1" customFormat="1" ht="12.75" customHeight="1">
      <c r="B14" s="302"/>
      <c r="C14" s="303"/>
      <c r="D14" s="303"/>
      <c r="E14" s="303"/>
      <c r="F14" s="303"/>
      <c r="G14" s="303"/>
      <c r="H14" s="303"/>
      <c r="I14" s="303"/>
      <c r="J14" s="303"/>
      <c r="K14" s="299"/>
    </row>
    <row r="15" spans="2:11" s="1" customFormat="1" ht="15" customHeight="1">
      <c r="B15" s="302"/>
      <c r="C15" s="303"/>
      <c r="D15" s="301" t="s">
        <v>961</v>
      </c>
      <c r="E15" s="301"/>
      <c r="F15" s="301"/>
      <c r="G15" s="301"/>
      <c r="H15" s="301"/>
      <c r="I15" s="301"/>
      <c r="J15" s="301"/>
      <c r="K15" s="299"/>
    </row>
    <row r="16" spans="2:11" s="1" customFormat="1" ht="15" customHeight="1">
      <c r="B16" s="302"/>
      <c r="C16" s="303"/>
      <c r="D16" s="301" t="s">
        <v>962</v>
      </c>
      <c r="E16" s="301"/>
      <c r="F16" s="301"/>
      <c r="G16" s="301"/>
      <c r="H16" s="301"/>
      <c r="I16" s="301"/>
      <c r="J16" s="301"/>
      <c r="K16" s="299"/>
    </row>
    <row r="17" spans="2:11" s="1" customFormat="1" ht="15" customHeight="1">
      <c r="B17" s="302"/>
      <c r="C17" s="303"/>
      <c r="D17" s="301" t="s">
        <v>963</v>
      </c>
      <c r="E17" s="301"/>
      <c r="F17" s="301"/>
      <c r="G17" s="301"/>
      <c r="H17" s="301"/>
      <c r="I17" s="301"/>
      <c r="J17" s="301"/>
      <c r="K17" s="299"/>
    </row>
    <row r="18" spans="2:11" s="1" customFormat="1" ht="15" customHeight="1">
      <c r="B18" s="302"/>
      <c r="C18" s="303"/>
      <c r="D18" s="303"/>
      <c r="E18" s="305" t="s">
        <v>78</v>
      </c>
      <c r="F18" s="301" t="s">
        <v>964</v>
      </c>
      <c r="G18" s="301"/>
      <c r="H18" s="301"/>
      <c r="I18" s="301"/>
      <c r="J18" s="301"/>
      <c r="K18" s="299"/>
    </row>
    <row r="19" spans="2:11" s="1" customFormat="1" ht="15" customHeight="1">
      <c r="B19" s="302"/>
      <c r="C19" s="303"/>
      <c r="D19" s="303"/>
      <c r="E19" s="305" t="s">
        <v>965</v>
      </c>
      <c r="F19" s="301" t="s">
        <v>966</v>
      </c>
      <c r="G19" s="301"/>
      <c r="H19" s="301"/>
      <c r="I19" s="301"/>
      <c r="J19" s="301"/>
      <c r="K19" s="299"/>
    </row>
    <row r="20" spans="2:11" s="1" customFormat="1" ht="15" customHeight="1">
      <c r="B20" s="302"/>
      <c r="C20" s="303"/>
      <c r="D20" s="303"/>
      <c r="E20" s="305" t="s">
        <v>967</v>
      </c>
      <c r="F20" s="301" t="s">
        <v>968</v>
      </c>
      <c r="G20" s="301"/>
      <c r="H20" s="301"/>
      <c r="I20" s="301"/>
      <c r="J20" s="301"/>
      <c r="K20" s="299"/>
    </row>
    <row r="21" spans="2:11" s="1" customFormat="1" ht="15" customHeight="1">
      <c r="B21" s="302"/>
      <c r="C21" s="303"/>
      <c r="D21" s="303"/>
      <c r="E21" s="305" t="s">
        <v>88</v>
      </c>
      <c r="F21" s="301" t="s">
        <v>89</v>
      </c>
      <c r="G21" s="301"/>
      <c r="H21" s="301"/>
      <c r="I21" s="301"/>
      <c r="J21" s="301"/>
      <c r="K21" s="299"/>
    </row>
    <row r="22" spans="2:11" s="1" customFormat="1" ht="15" customHeight="1">
      <c r="B22" s="302"/>
      <c r="C22" s="303"/>
      <c r="D22" s="303"/>
      <c r="E22" s="305" t="s">
        <v>969</v>
      </c>
      <c r="F22" s="301" t="s">
        <v>970</v>
      </c>
      <c r="G22" s="301"/>
      <c r="H22" s="301"/>
      <c r="I22" s="301"/>
      <c r="J22" s="301"/>
      <c r="K22" s="299"/>
    </row>
    <row r="23" spans="2:11" s="1" customFormat="1" ht="15" customHeight="1">
      <c r="B23" s="302"/>
      <c r="C23" s="303"/>
      <c r="D23" s="303"/>
      <c r="E23" s="305" t="s">
        <v>971</v>
      </c>
      <c r="F23" s="301" t="s">
        <v>972</v>
      </c>
      <c r="G23" s="301"/>
      <c r="H23" s="301"/>
      <c r="I23" s="301"/>
      <c r="J23" s="301"/>
      <c r="K23" s="299"/>
    </row>
    <row r="24" spans="2:11" s="1" customFormat="1" ht="12.75" customHeight="1">
      <c r="B24" s="302"/>
      <c r="C24" s="303"/>
      <c r="D24" s="303"/>
      <c r="E24" s="303"/>
      <c r="F24" s="303"/>
      <c r="G24" s="303"/>
      <c r="H24" s="303"/>
      <c r="I24" s="303"/>
      <c r="J24" s="303"/>
      <c r="K24" s="299"/>
    </row>
    <row r="25" spans="2:11" s="1" customFormat="1" ht="15" customHeight="1">
      <c r="B25" s="302"/>
      <c r="C25" s="301" t="s">
        <v>973</v>
      </c>
      <c r="D25" s="301"/>
      <c r="E25" s="301"/>
      <c r="F25" s="301"/>
      <c r="G25" s="301"/>
      <c r="H25" s="301"/>
      <c r="I25" s="301"/>
      <c r="J25" s="301"/>
      <c r="K25" s="299"/>
    </row>
    <row r="26" spans="2:11" s="1" customFormat="1" ht="15" customHeight="1">
      <c r="B26" s="302"/>
      <c r="C26" s="301" t="s">
        <v>974</v>
      </c>
      <c r="D26" s="301"/>
      <c r="E26" s="301"/>
      <c r="F26" s="301"/>
      <c r="G26" s="301"/>
      <c r="H26" s="301"/>
      <c r="I26" s="301"/>
      <c r="J26" s="301"/>
      <c r="K26" s="299"/>
    </row>
    <row r="27" spans="2:11" s="1" customFormat="1" ht="15" customHeight="1">
      <c r="B27" s="302"/>
      <c r="C27" s="301"/>
      <c r="D27" s="301" t="s">
        <v>975</v>
      </c>
      <c r="E27" s="301"/>
      <c r="F27" s="301"/>
      <c r="G27" s="301"/>
      <c r="H27" s="301"/>
      <c r="I27" s="301"/>
      <c r="J27" s="301"/>
      <c r="K27" s="299"/>
    </row>
    <row r="28" spans="2:11" s="1" customFormat="1" ht="15" customHeight="1">
      <c r="B28" s="302"/>
      <c r="C28" s="303"/>
      <c r="D28" s="301" t="s">
        <v>976</v>
      </c>
      <c r="E28" s="301"/>
      <c r="F28" s="301"/>
      <c r="G28" s="301"/>
      <c r="H28" s="301"/>
      <c r="I28" s="301"/>
      <c r="J28" s="301"/>
      <c r="K28" s="299"/>
    </row>
    <row r="29" spans="2:11" s="1" customFormat="1" ht="12.75" customHeight="1">
      <c r="B29" s="302"/>
      <c r="C29" s="303"/>
      <c r="D29" s="303"/>
      <c r="E29" s="303"/>
      <c r="F29" s="303"/>
      <c r="G29" s="303"/>
      <c r="H29" s="303"/>
      <c r="I29" s="303"/>
      <c r="J29" s="303"/>
      <c r="K29" s="299"/>
    </row>
    <row r="30" spans="2:11" s="1" customFormat="1" ht="15" customHeight="1">
      <c r="B30" s="302"/>
      <c r="C30" s="303"/>
      <c r="D30" s="301" t="s">
        <v>977</v>
      </c>
      <c r="E30" s="301"/>
      <c r="F30" s="301"/>
      <c r="G30" s="301"/>
      <c r="H30" s="301"/>
      <c r="I30" s="301"/>
      <c r="J30" s="301"/>
      <c r="K30" s="299"/>
    </row>
    <row r="31" spans="2:11" s="1" customFormat="1" ht="15" customHeight="1">
      <c r="B31" s="302"/>
      <c r="C31" s="303"/>
      <c r="D31" s="301" t="s">
        <v>978</v>
      </c>
      <c r="E31" s="301"/>
      <c r="F31" s="301"/>
      <c r="G31" s="301"/>
      <c r="H31" s="301"/>
      <c r="I31" s="301"/>
      <c r="J31" s="301"/>
      <c r="K31" s="299"/>
    </row>
    <row r="32" spans="2:11" s="1" customFormat="1" ht="12.75" customHeight="1">
      <c r="B32" s="302"/>
      <c r="C32" s="303"/>
      <c r="D32" s="303"/>
      <c r="E32" s="303"/>
      <c r="F32" s="303"/>
      <c r="G32" s="303"/>
      <c r="H32" s="303"/>
      <c r="I32" s="303"/>
      <c r="J32" s="303"/>
      <c r="K32" s="299"/>
    </row>
    <row r="33" spans="2:11" s="1" customFormat="1" ht="15" customHeight="1">
      <c r="B33" s="302"/>
      <c r="C33" s="303"/>
      <c r="D33" s="301" t="s">
        <v>979</v>
      </c>
      <c r="E33" s="301"/>
      <c r="F33" s="301"/>
      <c r="G33" s="301"/>
      <c r="H33" s="301"/>
      <c r="I33" s="301"/>
      <c r="J33" s="301"/>
      <c r="K33" s="299"/>
    </row>
    <row r="34" spans="2:11" s="1" customFormat="1" ht="15" customHeight="1">
      <c r="B34" s="302"/>
      <c r="C34" s="303"/>
      <c r="D34" s="301" t="s">
        <v>980</v>
      </c>
      <c r="E34" s="301"/>
      <c r="F34" s="301"/>
      <c r="G34" s="301"/>
      <c r="H34" s="301"/>
      <c r="I34" s="301"/>
      <c r="J34" s="301"/>
      <c r="K34" s="299"/>
    </row>
    <row r="35" spans="2:11" s="1" customFormat="1" ht="15" customHeight="1">
      <c r="B35" s="302"/>
      <c r="C35" s="303"/>
      <c r="D35" s="301" t="s">
        <v>981</v>
      </c>
      <c r="E35" s="301"/>
      <c r="F35" s="301"/>
      <c r="G35" s="301"/>
      <c r="H35" s="301"/>
      <c r="I35" s="301"/>
      <c r="J35" s="301"/>
      <c r="K35" s="299"/>
    </row>
    <row r="36" spans="2:11" s="1" customFormat="1" ht="15" customHeight="1">
      <c r="B36" s="302"/>
      <c r="C36" s="303"/>
      <c r="D36" s="301"/>
      <c r="E36" s="304" t="s">
        <v>124</v>
      </c>
      <c r="F36" s="301"/>
      <c r="G36" s="301" t="s">
        <v>982</v>
      </c>
      <c r="H36" s="301"/>
      <c r="I36" s="301"/>
      <c r="J36" s="301"/>
      <c r="K36" s="299"/>
    </row>
    <row r="37" spans="2:11" s="1" customFormat="1" ht="30.75" customHeight="1">
      <c r="B37" s="302"/>
      <c r="C37" s="303"/>
      <c r="D37" s="301"/>
      <c r="E37" s="304" t="s">
        <v>983</v>
      </c>
      <c r="F37" s="301"/>
      <c r="G37" s="301" t="s">
        <v>984</v>
      </c>
      <c r="H37" s="301"/>
      <c r="I37" s="301"/>
      <c r="J37" s="301"/>
      <c r="K37" s="299"/>
    </row>
    <row r="38" spans="2:11" s="1" customFormat="1" ht="15" customHeight="1">
      <c r="B38" s="302"/>
      <c r="C38" s="303"/>
      <c r="D38" s="301"/>
      <c r="E38" s="304" t="s">
        <v>52</v>
      </c>
      <c r="F38" s="301"/>
      <c r="G38" s="301" t="s">
        <v>985</v>
      </c>
      <c r="H38" s="301"/>
      <c r="I38" s="301"/>
      <c r="J38" s="301"/>
      <c r="K38" s="299"/>
    </row>
    <row r="39" spans="2:11" s="1" customFormat="1" ht="15" customHeight="1">
      <c r="B39" s="302"/>
      <c r="C39" s="303"/>
      <c r="D39" s="301"/>
      <c r="E39" s="304" t="s">
        <v>53</v>
      </c>
      <c r="F39" s="301"/>
      <c r="G39" s="301" t="s">
        <v>986</v>
      </c>
      <c r="H39" s="301"/>
      <c r="I39" s="301"/>
      <c r="J39" s="301"/>
      <c r="K39" s="299"/>
    </row>
    <row r="40" spans="2:11" s="1" customFormat="1" ht="15" customHeight="1">
      <c r="B40" s="302"/>
      <c r="C40" s="303"/>
      <c r="D40" s="301"/>
      <c r="E40" s="304" t="s">
        <v>125</v>
      </c>
      <c r="F40" s="301"/>
      <c r="G40" s="301" t="s">
        <v>987</v>
      </c>
      <c r="H40" s="301"/>
      <c r="I40" s="301"/>
      <c r="J40" s="301"/>
      <c r="K40" s="299"/>
    </row>
    <row r="41" spans="2:11" s="1" customFormat="1" ht="15" customHeight="1">
      <c r="B41" s="302"/>
      <c r="C41" s="303"/>
      <c r="D41" s="301"/>
      <c r="E41" s="304" t="s">
        <v>126</v>
      </c>
      <c r="F41" s="301"/>
      <c r="G41" s="301" t="s">
        <v>988</v>
      </c>
      <c r="H41" s="301"/>
      <c r="I41" s="301"/>
      <c r="J41" s="301"/>
      <c r="K41" s="299"/>
    </row>
    <row r="42" spans="2:11" s="1" customFormat="1" ht="15" customHeight="1">
      <c r="B42" s="302"/>
      <c r="C42" s="303"/>
      <c r="D42" s="301"/>
      <c r="E42" s="304" t="s">
        <v>989</v>
      </c>
      <c r="F42" s="301"/>
      <c r="G42" s="301" t="s">
        <v>990</v>
      </c>
      <c r="H42" s="301"/>
      <c r="I42" s="301"/>
      <c r="J42" s="301"/>
      <c r="K42" s="299"/>
    </row>
    <row r="43" spans="2:11" s="1" customFormat="1" ht="15" customHeight="1">
      <c r="B43" s="302"/>
      <c r="C43" s="303"/>
      <c r="D43" s="301"/>
      <c r="E43" s="304"/>
      <c r="F43" s="301"/>
      <c r="G43" s="301" t="s">
        <v>991</v>
      </c>
      <c r="H43" s="301"/>
      <c r="I43" s="301"/>
      <c r="J43" s="301"/>
      <c r="K43" s="299"/>
    </row>
    <row r="44" spans="2:11" s="1" customFormat="1" ht="15" customHeight="1">
      <c r="B44" s="302"/>
      <c r="C44" s="303"/>
      <c r="D44" s="301"/>
      <c r="E44" s="304" t="s">
        <v>992</v>
      </c>
      <c r="F44" s="301"/>
      <c r="G44" s="301" t="s">
        <v>993</v>
      </c>
      <c r="H44" s="301"/>
      <c r="I44" s="301"/>
      <c r="J44" s="301"/>
      <c r="K44" s="299"/>
    </row>
    <row r="45" spans="2:11" s="1" customFormat="1" ht="15" customHeight="1">
      <c r="B45" s="302"/>
      <c r="C45" s="303"/>
      <c r="D45" s="301"/>
      <c r="E45" s="304" t="s">
        <v>128</v>
      </c>
      <c r="F45" s="301"/>
      <c r="G45" s="301" t="s">
        <v>994</v>
      </c>
      <c r="H45" s="301"/>
      <c r="I45" s="301"/>
      <c r="J45" s="301"/>
      <c r="K45" s="299"/>
    </row>
    <row r="46" spans="2:11" s="1" customFormat="1" ht="12.75" customHeight="1">
      <c r="B46" s="302"/>
      <c r="C46" s="303"/>
      <c r="D46" s="301"/>
      <c r="E46" s="301"/>
      <c r="F46" s="301"/>
      <c r="G46" s="301"/>
      <c r="H46" s="301"/>
      <c r="I46" s="301"/>
      <c r="J46" s="301"/>
      <c r="K46" s="299"/>
    </row>
    <row r="47" spans="2:11" s="1" customFormat="1" ht="15" customHeight="1">
      <c r="B47" s="302"/>
      <c r="C47" s="303"/>
      <c r="D47" s="301" t="s">
        <v>995</v>
      </c>
      <c r="E47" s="301"/>
      <c r="F47" s="301"/>
      <c r="G47" s="301"/>
      <c r="H47" s="301"/>
      <c r="I47" s="301"/>
      <c r="J47" s="301"/>
      <c r="K47" s="299"/>
    </row>
    <row r="48" spans="2:11" s="1" customFormat="1" ht="15" customHeight="1">
      <c r="B48" s="302"/>
      <c r="C48" s="303"/>
      <c r="D48" s="303"/>
      <c r="E48" s="301" t="s">
        <v>996</v>
      </c>
      <c r="F48" s="301"/>
      <c r="G48" s="301"/>
      <c r="H48" s="301"/>
      <c r="I48" s="301"/>
      <c r="J48" s="301"/>
      <c r="K48" s="299"/>
    </row>
    <row r="49" spans="2:11" s="1" customFormat="1" ht="15" customHeight="1">
      <c r="B49" s="302"/>
      <c r="C49" s="303"/>
      <c r="D49" s="303"/>
      <c r="E49" s="301" t="s">
        <v>997</v>
      </c>
      <c r="F49" s="301"/>
      <c r="G49" s="301"/>
      <c r="H49" s="301"/>
      <c r="I49" s="301"/>
      <c r="J49" s="301"/>
      <c r="K49" s="299"/>
    </row>
    <row r="50" spans="2:11" s="1" customFormat="1" ht="15" customHeight="1">
      <c r="B50" s="302"/>
      <c r="C50" s="303"/>
      <c r="D50" s="303"/>
      <c r="E50" s="301" t="s">
        <v>998</v>
      </c>
      <c r="F50" s="301"/>
      <c r="G50" s="301"/>
      <c r="H50" s="301"/>
      <c r="I50" s="301"/>
      <c r="J50" s="301"/>
      <c r="K50" s="299"/>
    </row>
    <row r="51" spans="2:11" s="1" customFormat="1" ht="15" customHeight="1">
      <c r="B51" s="302"/>
      <c r="C51" s="303"/>
      <c r="D51" s="301" t="s">
        <v>999</v>
      </c>
      <c r="E51" s="301"/>
      <c r="F51" s="301"/>
      <c r="G51" s="301"/>
      <c r="H51" s="301"/>
      <c r="I51" s="301"/>
      <c r="J51" s="301"/>
      <c r="K51" s="299"/>
    </row>
    <row r="52" spans="2:11" s="1" customFormat="1" ht="25.5" customHeight="1">
      <c r="B52" s="297"/>
      <c r="C52" s="298" t="s">
        <v>1000</v>
      </c>
      <c r="D52" s="298"/>
      <c r="E52" s="298"/>
      <c r="F52" s="298"/>
      <c r="G52" s="298"/>
      <c r="H52" s="298"/>
      <c r="I52" s="298"/>
      <c r="J52" s="298"/>
      <c r="K52" s="299"/>
    </row>
    <row r="53" spans="2:11" s="1" customFormat="1" ht="5.25" customHeight="1">
      <c r="B53" s="297"/>
      <c r="C53" s="300"/>
      <c r="D53" s="300"/>
      <c r="E53" s="300"/>
      <c r="F53" s="300"/>
      <c r="G53" s="300"/>
      <c r="H53" s="300"/>
      <c r="I53" s="300"/>
      <c r="J53" s="300"/>
      <c r="K53" s="299"/>
    </row>
    <row r="54" spans="2:11" s="1" customFormat="1" ht="15" customHeight="1">
      <c r="B54" s="297"/>
      <c r="C54" s="301" t="s">
        <v>1001</v>
      </c>
      <c r="D54" s="301"/>
      <c r="E54" s="301"/>
      <c r="F54" s="301"/>
      <c r="G54" s="301"/>
      <c r="H54" s="301"/>
      <c r="I54" s="301"/>
      <c r="J54" s="301"/>
      <c r="K54" s="299"/>
    </row>
    <row r="55" spans="2:11" s="1" customFormat="1" ht="15" customHeight="1">
      <c r="B55" s="297"/>
      <c r="C55" s="301" t="s">
        <v>1002</v>
      </c>
      <c r="D55" s="301"/>
      <c r="E55" s="301"/>
      <c r="F55" s="301"/>
      <c r="G55" s="301"/>
      <c r="H55" s="301"/>
      <c r="I55" s="301"/>
      <c r="J55" s="301"/>
      <c r="K55" s="299"/>
    </row>
    <row r="56" spans="2:11" s="1" customFormat="1" ht="12.75" customHeight="1">
      <c r="B56" s="297"/>
      <c r="C56" s="301"/>
      <c r="D56" s="301"/>
      <c r="E56" s="301"/>
      <c r="F56" s="301"/>
      <c r="G56" s="301"/>
      <c r="H56" s="301"/>
      <c r="I56" s="301"/>
      <c r="J56" s="301"/>
      <c r="K56" s="299"/>
    </row>
    <row r="57" spans="2:11" s="1" customFormat="1" ht="15" customHeight="1">
      <c r="B57" s="297"/>
      <c r="C57" s="301" t="s">
        <v>1003</v>
      </c>
      <c r="D57" s="301"/>
      <c r="E57" s="301"/>
      <c r="F57" s="301"/>
      <c r="G57" s="301"/>
      <c r="H57" s="301"/>
      <c r="I57" s="301"/>
      <c r="J57" s="301"/>
      <c r="K57" s="299"/>
    </row>
    <row r="58" spans="2:11" s="1" customFormat="1" ht="15" customHeight="1">
      <c r="B58" s="297"/>
      <c r="C58" s="303"/>
      <c r="D58" s="301" t="s">
        <v>1004</v>
      </c>
      <c r="E58" s="301"/>
      <c r="F58" s="301"/>
      <c r="G58" s="301"/>
      <c r="H58" s="301"/>
      <c r="I58" s="301"/>
      <c r="J58" s="301"/>
      <c r="K58" s="299"/>
    </row>
    <row r="59" spans="2:11" s="1" customFormat="1" ht="15" customHeight="1">
      <c r="B59" s="297"/>
      <c r="C59" s="303"/>
      <c r="D59" s="301" t="s">
        <v>1005</v>
      </c>
      <c r="E59" s="301"/>
      <c r="F59" s="301"/>
      <c r="G59" s="301"/>
      <c r="H59" s="301"/>
      <c r="I59" s="301"/>
      <c r="J59" s="301"/>
      <c r="K59" s="299"/>
    </row>
    <row r="60" spans="2:11" s="1" customFormat="1" ht="15" customHeight="1">
      <c r="B60" s="297"/>
      <c r="C60" s="303"/>
      <c r="D60" s="301" t="s">
        <v>1006</v>
      </c>
      <c r="E60" s="301"/>
      <c r="F60" s="301"/>
      <c r="G60" s="301"/>
      <c r="H60" s="301"/>
      <c r="I60" s="301"/>
      <c r="J60" s="301"/>
      <c r="K60" s="299"/>
    </row>
    <row r="61" spans="2:11" s="1" customFormat="1" ht="15" customHeight="1">
      <c r="B61" s="297"/>
      <c r="C61" s="303"/>
      <c r="D61" s="301" t="s">
        <v>1007</v>
      </c>
      <c r="E61" s="301"/>
      <c r="F61" s="301"/>
      <c r="G61" s="301"/>
      <c r="H61" s="301"/>
      <c r="I61" s="301"/>
      <c r="J61" s="301"/>
      <c r="K61" s="299"/>
    </row>
    <row r="62" spans="2:11" s="1" customFormat="1" ht="15" customHeight="1">
      <c r="B62" s="297"/>
      <c r="C62" s="303"/>
      <c r="D62" s="306" t="s">
        <v>1008</v>
      </c>
      <c r="E62" s="306"/>
      <c r="F62" s="306"/>
      <c r="G62" s="306"/>
      <c r="H62" s="306"/>
      <c r="I62" s="306"/>
      <c r="J62" s="306"/>
      <c r="K62" s="299"/>
    </row>
    <row r="63" spans="2:11" s="1" customFormat="1" ht="15" customHeight="1">
      <c r="B63" s="297"/>
      <c r="C63" s="303"/>
      <c r="D63" s="301" t="s">
        <v>1009</v>
      </c>
      <c r="E63" s="301"/>
      <c r="F63" s="301"/>
      <c r="G63" s="301"/>
      <c r="H63" s="301"/>
      <c r="I63" s="301"/>
      <c r="J63" s="301"/>
      <c r="K63" s="299"/>
    </row>
    <row r="64" spans="2:11" s="1" customFormat="1" ht="12.75" customHeight="1">
      <c r="B64" s="297"/>
      <c r="C64" s="303"/>
      <c r="D64" s="303"/>
      <c r="E64" s="307"/>
      <c r="F64" s="303"/>
      <c r="G64" s="303"/>
      <c r="H64" s="303"/>
      <c r="I64" s="303"/>
      <c r="J64" s="303"/>
      <c r="K64" s="299"/>
    </row>
    <row r="65" spans="2:11" s="1" customFormat="1" ht="15" customHeight="1">
      <c r="B65" s="297"/>
      <c r="C65" s="303"/>
      <c r="D65" s="301" t="s">
        <v>1010</v>
      </c>
      <c r="E65" s="301"/>
      <c r="F65" s="301"/>
      <c r="G65" s="301"/>
      <c r="H65" s="301"/>
      <c r="I65" s="301"/>
      <c r="J65" s="301"/>
      <c r="K65" s="299"/>
    </row>
    <row r="66" spans="2:11" s="1" customFormat="1" ht="15" customHeight="1">
      <c r="B66" s="297"/>
      <c r="C66" s="303"/>
      <c r="D66" s="306" t="s">
        <v>1011</v>
      </c>
      <c r="E66" s="306"/>
      <c r="F66" s="306"/>
      <c r="G66" s="306"/>
      <c r="H66" s="306"/>
      <c r="I66" s="306"/>
      <c r="J66" s="306"/>
      <c r="K66" s="299"/>
    </row>
    <row r="67" spans="2:11" s="1" customFormat="1" ht="15" customHeight="1">
      <c r="B67" s="297"/>
      <c r="C67" s="303"/>
      <c r="D67" s="301" t="s">
        <v>1012</v>
      </c>
      <c r="E67" s="301"/>
      <c r="F67" s="301"/>
      <c r="G67" s="301"/>
      <c r="H67" s="301"/>
      <c r="I67" s="301"/>
      <c r="J67" s="301"/>
      <c r="K67" s="299"/>
    </row>
    <row r="68" spans="2:11" s="1" customFormat="1" ht="15" customHeight="1">
      <c r="B68" s="297"/>
      <c r="C68" s="303"/>
      <c r="D68" s="301" t="s">
        <v>1013</v>
      </c>
      <c r="E68" s="301"/>
      <c r="F68" s="301"/>
      <c r="G68" s="301"/>
      <c r="H68" s="301"/>
      <c r="I68" s="301"/>
      <c r="J68" s="301"/>
      <c r="K68" s="299"/>
    </row>
    <row r="69" spans="2:11" s="1" customFormat="1" ht="15" customHeight="1">
      <c r="B69" s="297"/>
      <c r="C69" s="303"/>
      <c r="D69" s="301" t="s">
        <v>1014</v>
      </c>
      <c r="E69" s="301"/>
      <c r="F69" s="301"/>
      <c r="G69" s="301"/>
      <c r="H69" s="301"/>
      <c r="I69" s="301"/>
      <c r="J69" s="301"/>
      <c r="K69" s="299"/>
    </row>
    <row r="70" spans="2:11" s="1" customFormat="1" ht="15" customHeight="1">
      <c r="B70" s="297"/>
      <c r="C70" s="303"/>
      <c r="D70" s="301" t="s">
        <v>1015</v>
      </c>
      <c r="E70" s="301"/>
      <c r="F70" s="301"/>
      <c r="G70" s="301"/>
      <c r="H70" s="301"/>
      <c r="I70" s="301"/>
      <c r="J70" s="301"/>
      <c r="K70" s="299"/>
    </row>
    <row r="71" spans="2:11" s="1" customFormat="1" ht="12.75" customHeight="1">
      <c r="B71" s="308"/>
      <c r="C71" s="309"/>
      <c r="D71" s="309"/>
      <c r="E71" s="309"/>
      <c r="F71" s="309"/>
      <c r="G71" s="309"/>
      <c r="H71" s="309"/>
      <c r="I71" s="309"/>
      <c r="J71" s="309"/>
      <c r="K71" s="310"/>
    </row>
    <row r="72" spans="2:11" s="1" customFormat="1" ht="18.75" customHeight="1">
      <c r="B72" s="311"/>
      <c r="C72" s="311"/>
      <c r="D72" s="311"/>
      <c r="E72" s="311"/>
      <c r="F72" s="311"/>
      <c r="G72" s="311"/>
      <c r="H72" s="311"/>
      <c r="I72" s="311"/>
      <c r="J72" s="311"/>
      <c r="K72" s="312"/>
    </row>
    <row r="73" spans="2:11" s="1" customFormat="1" ht="18.75" customHeight="1">
      <c r="B73" s="312"/>
      <c r="C73" s="312"/>
      <c r="D73" s="312"/>
      <c r="E73" s="312"/>
      <c r="F73" s="312"/>
      <c r="G73" s="312"/>
      <c r="H73" s="312"/>
      <c r="I73" s="312"/>
      <c r="J73" s="312"/>
      <c r="K73" s="312"/>
    </row>
    <row r="74" spans="2:11" s="1" customFormat="1" ht="7.5" customHeight="1">
      <c r="B74" s="313"/>
      <c r="C74" s="314"/>
      <c r="D74" s="314"/>
      <c r="E74" s="314"/>
      <c r="F74" s="314"/>
      <c r="G74" s="314"/>
      <c r="H74" s="314"/>
      <c r="I74" s="314"/>
      <c r="J74" s="314"/>
      <c r="K74" s="315"/>
    </row>
    <row r="75" spans="2:11" s="1" customFormat="1" ht="45" customHeight="1">
      <c r="B75" s="316"/>
      <c r="C75" s="317" t="s">
        <v>1016</v>
      </c>
      <c r="D75" s="317"/>
      <c r="E75" s="317"/>
      <c r="F75" s="317"/>
      <c r="G75" s="317"/>
      <c r="H75" s="317"/>
      <c r="I75" s="317"/>
      <c r="J75" s="317"/>
      <c r="K75" s="318"/>
    </row>
    <row r="76" spans="2:11" s="1" customFormat="1" ht="17.25" customHeight="1">
      <c r="B76" s="316"/>
      <c r="C76" s="319" t="s">
        <v>1017</v>
      </c>
      <c r="D76" s="319"/>
      <c r="E76" s="319"/>
      <c r="F76" s="319" t="s">
        <v>1018</v>
      </c>
      <c r="G76" s="320"/>
      <c r="H76" s="319" t="s">
        <v>53</v>
      </c>
      <c r="I76" s="319" t="s">
        <v>56</v>
      </c>
      <c r="J76" s="319" t="s">
        <v>1019</v>
      </c>
      <c r="K76" s="318"/>
    </row>
    <row r="77" spans="2:11" s="1" customFormat="1" ht="17.25" customHeight="1">
      <c r="B77" s="316"/>
      <c r="C77" s="321" t="s">
        <v>1020</v>
      </c>
      <c r="D77" s="321"/>
      <c r="E77" s="321"/>
      <c r="F77" s="322" t="s">
        <v>1021</v>
      </c>
      <c r="G77" s="323"/>
      <c r="H77" s="321"/>
      <c r="I77" s="321"/>
      <c r="J77" s="321" t="s">
        <v>1022</v>
      </c>
      <c r="K77" s="318"/>
    </row>
    <row r="78" spans="2:11" s="1" customFormat="1" ht="5.25" customHeight="1">
      <c r="B78" s="316"/>
      <c r="C78" s="324"/>
      <c r="D78" s="324"/>
      <c r="E78" s="324"/>
      <c r="F78" s="324"/>
      <c r="G78" s="325"/>
      <c r="H78" s="324"/>
      <c r="I78" s="324"/>
      <c r="J78" s="324"/>
      <c r="K78" s="318"/>
    </row>
    <row r="79" spans="2:11" s="1" customFormat="1" ht="15" customHeight="1">
      <c r="B79" s="316"/>
      <c r="C79" s="304" t="s">
        <v>52</v>
      </c>
      <c r="D79" s="324"/>
      <c r="E79" s="324"/>
      <c r="F79" s="326" t="s">
        <v>1023</v>
      </c>
      <c r="G79" s="325"/>
      <c r="H79" s="304" t="s">
        <v>1024</v>
      </c>
      <c r="I79" s="304" t="s">
        <v>1025</v>
      </c>
      <c r="J79" s="304">
        <v>20</v>
      </c>
      <c r="K79" s="318"/>
    </row>
    <row r="80" spans="2:11" s="1" customFormat="1" ht="15" customHeight="1">
      <c r="B80" s="316"/>
      <c r="C80" s="304" t="s">
        <v>1026</v>
      </c>
      <c r="D80" s="304"/>
      <c r="E80" s="304"/>
      <c r="F80" s="326" t="s">
        <v>1023</v>
      </c>
      <c r="G80" s="325"/>
      <c r="H80" s="304" t="s">
        <v>1027</v>
      </c>
      <c r="I80" s="304" t="s">
        <v>1025</v>
      </c>
      <c r="J80" s="304">
        <v>120</v>
      </c>
      <c r="K80" s="318"/>
    </row>
    <row r="81" spans="2:11" s="1" customFormat="1" ht="15" customHeight="1">
      <c r="B81" s="327"/>
      <c r="C81" s="304" t="s">
        <v>1028</v>
      </c>
      <c r="D81" s="304"/>
      <c r="E81" s="304"/>
      <c r="F81" s="326" t="s">
        <v>1029</v>
      </c>
      <c r="G81" s="325"/>
      <c r="H81" s="304" t="s">
        <v>1030</v>
      </c>
      <c r="I81" s="304" t="s">
        <v>1025</v>
      </c>
      <c r="J81" s="304">
        <v>50</v>
      </c>
      <c r="K81" s="318"/>
    </row>
    <row r="82" spans="2:11" s="1" customFormat="1" ht="15" customHeight="1">
      <c r="B82" s="327"/>
      <c r="C82" s="304" t="s">
        <v>1031</v>
      </c>
      <c r="D82" s="304"/>
      <c r="E82" s="304"/>
      <c r="F82" s="326" t="s">
        <v>1023</v>
      </c>
      <c r="G82" s="325"/>
      <c r="H82" s="304" t="s">
        <v>1032</v>
      </c>
      <c r="I82" s="304" t="s">
        <v>1033</v>
      </c>
      <c r="J82" s="304"/>
      <c r="K82" s="318"/>
    </row>
    <row r="83" spans="2:11" s="1" customFormat="1" ht="15" customHeight="1">
      <c r="B83" s="327"/>
      <c r="C83" s="328" t="s">
        <v>1034</v>
      </c>
      <c r="D83" s="328"/>
      <c r="E83" s="328"/>
      <c r="F83" s="329" t="s">
        <v>1029</v>
      </c>
      <c r="G83" s="328"/>
      <c r="H83" s="328" t="s">
        <v>1035</v>
      </c>
      <c r="I83" s="328" t="s">
        <v>1025</v>
      </c>
      <c r="J83" s="328">
        <v>15</v>
      </c>
      <c r="K83" s="318"/>
    </row>
    <row r="84" spans="2:11" s="1" customFormat="1" ht="15" customHeight="1">
      <c r="B84" s="327"/>
      <c r="C84" s="328" t="s">
        <v>1036</v>
      </c>
      <c r="D84" s="328"/>
      <c r="E84" s="328"/>
      <c r="F84" s="329" t="s">
        <v>1029</v>
      </c>
      <c r="G84" s="328"/>
      <c r="H84" s="328" t="s">
        <v>1037</v>
      </c>
      <c r="I84" s="328" t="s">
        <v>1025</v>
      </c>
      <c r="J84" s="328">
        <v>15</v>
      </c>
      <c r="K84" s="318"/>
    </row>
    <row r="85" spans="2:11" s="1" customFormat="1" ht="15" customHeight="1">
      <c r="B85" s="327"/>
      <c r="C85" s="328" t="s">
        <v>1038</v>
      </c>
      <c r="D85" s="328"/>
      <c r="E85" s="328"/>
      <c r="F85" s="329" t="s">
        <v>1029</v>
      </c>
      <c r="G85" s="328"/>
      <c r="H85" s="328" t="s">
        <v>1039</v>
      </c>
      <c r="I85" s="328" t="s">
        <v>1025</v>
      </c>
      <c r="J85" s="328">
        <v>20</v>
      </c>
      <c r="K85" s="318"/>
    </row>
    <row r="86" spans="2:11" s="1" customFormat="1" ht="15" customHeight="1">
      <c r="B86" s="327"/>
      <c r="C86" s="328" t="s">
        <v>1040</v>
      </c>
      <c r="D86" s="328"/>
      <c r="E86" s="328"/>
      <c r="F86" s="329" t="s">
        <v>1029</v>
      </c>
      <c r="G86" s="328"/>
      <c r="H86" s="328" t="s">
        <v>1041</v>
      </c>
      <c r="I86" s="328" t="s">
        <v>1025</v>
      </c>
      <c r="J86" s="328">
        <v>20</v>
      </c>
      <c r="K86" s="318"/>
    </row>
    <row r="87" spans="2:11" s="1" customFormat="1" ht="15" customHeight="1">
      <c r="B87" s="327"/>
      <c r="C87" s="304" t="s">
        <v>1042</v>
      </c>
      <c r="D87" s="304"/>
      <c r="E87" s="304"/>
      <c r="F87" s="326" t="s">
        <v>1029</v>
      </c>
      <c r="G87" s="325"/>
      <c r="H87" s="304" t="s">
        <v>1043</v>
      </c>
      <c r="I87" s="304" t="s">
        <v>1025</v>
      </c>
      <c r="J87" s="304">
        <v>50</v>
      </c>
      <c r="K87" s="318"/>
    </row>
    <row r="88" spans="2:11" s="1" customFormat="1" ht="15" customHeight="1">
      <c r="B88" s="327"/>
      <c r="C88" s="304" t="s">
        <v>1044</v>
      </c>
      <c r="D88" s="304"/>
      <c r="E88" s="304"/>
      <c r="F88" s="326" t="s">
        <v>1029</v>
      </c>
      <c r="G88" s="325"/>
      <c r="H88" s="304" t="s">
        <v>1045</v>
      </c>
      <c r="I88" s="304" t="s">
        <v>1025</v>
      </c>
      <c r="J88" s="304">
        <v>20</v>
      </c>
      <c r="K88" s="318"/>
    </row>
    <row r="89" spans="2:11" s="1" customFormat="1" ht="15" customHeight="1">
      <c r="B89" s="327"/>
      <c r="C89" s="304" t="s">
        <v>1046</v>
      </c>
      <c r="D89" s="304"/>
      <c r="E89" s="304"/>
      <c r="F89" s="326" t="s">
        <v>1029</v>
      </c>
      <c r="G89" s="325"/>
      <c r="H89" s="304" t="s">
        <v>1047</v>
      </c>
      <c r="I89" s="304" t="s">
        <v>1025</v>
      </c>
      <c r="J89" s="304">
        <v>20</v>
      </c>
      <c r="K89" s="318"/>
    </row>
    <row r="90" spans="2:11" s="1" customFormat="1" ht="15" customHeight="1">
      <c r="B90" s="327"/>
      <c r="C90" s="304" t="s">
        <v>1048</v>
      </c>
      <c r="D90" s="304"/>
      <c r="E90" s="304"/>
      <c r="F90" s="326" t="s">
        <v>1029</v>
      </c>
      <c r="G90" s="325"/>
      <c r="H90" s="304" t="s">
        <v>1049</v>
      </c>
      <c r="I90" s="304" t="s">
        <v>1025</v>
      </c>
      <c r="J90" s="304">
        <v>50</v>
      </c>
      <c r="K90" s="318"/>
    </row>
    <row r="91" spans="2:11" s="1" customFormat="1" ht="15" customHeight="1">
      <c r="B91" s="327"/>
      <c r="C91" s="304" t="s">
        <v>1050</v>
      </c>
      <c r="D91" s="304"/>
      <c r="E91" s="304"/>
      <c r="F91" s="326" t="s">
        <v>1029</v>
      </c>
      <c r="G91" s="325"/>
      <c r="H91" s="304" t="s">
        <v>1050</v>
      </c>
      <c r="I91" s="304" t="s">
        <v>1025</v>
      </c>
      <c r="J91" s="304">
        <v>50</v>
      </c>
      <c r="K91" s="318"/>
    </row>
    <row r="92" spans="2:11" s="1" customFormat="1" ht="15" customHeight="1">
      <c r="B92" s="327"/>
      <c r="C92" s="304" t="s">
        <v>1051</v>
      </c>
      <c r="D92" s="304"/>
      <c r="E92" s="304"/>
      <c r="F92" s="326" t="s">
        <v>1029</v>
      </c>
      <c r="G92" s="325"/>
      <c r="H92" s="304" t="s">
        <v>1052</v>
      </c>
      <c r="I92" s="304" t="s">
        <v>1025</v>
      </c>
      <c r="J92" s="304">
        <v>255</v>
      </c>
      <c r="K92" s="318"/>
    </row>
    <row r="93" spans="2:11" s="1" customFormat="1" ht="15" customHeight="1">
      <c r="B93" s="327"/>
      <c r="C93" s="304" t="s">
        <v>1053</v>
      </c>
      <c r="D93" s="304"/>
      <c r="E93" s="304"/>
      <c r="F93" s="326" t="s">
        <v>1023</v>
      </c>
      <c r="G93" s="325"/>
      <c r="H93" s="304" t="s">
        <v>1054</v>
      </c>
      <c r="I93" s="304" t="s">
        <v>1055</v>
      </c>
      <c r="J93" s="304"/>
      <c r="K93" s="318"/>
    </row>
    <row r="94" spans="2:11" s="1" customFormat="1" ht="15" customHeight="1">
      <c r="B94" s="327"/>
      <c r="C94" s="304" t="s">
        <v>1056</v>
      </c>
      <c r="D94" s="304"/>
      <c r="E94" s="304"/>
      <c r="F94" s="326" t="s">
        <v>1023</v>
      </c>
      <c r="G94" s="325"/>
      <c r="H94" s="304" t="s">
        <v>1057</v>
      </c>
      <c r="I94" s="304" t="s">
        <v>1058</v>
      </c>
      <c r="J94" s="304"/>
      <c r="K94" s="318"/>
    </row>
    <row r="95" spans="2:11" s="1" customFormat="1" ht="15" customHeight="1">
      <c r="B95" s="327"/>
      <c r="C95" s="304" t="s">
        <v>1059</v>
      </c>
      <c r="D95" s="304"/>
      <c r="E95" s="304"/>
      <c r="F95" s="326" t="s">
        <v>1023</v>
      </c>
      <c r="G95" s="325"/>
      <c r="H95" s="304" t="s">
        <v>1059</v>
      </c>
      <c r="I95" s="304" t="s">
        <v>1058</v>
      </c>
      <c r="J95" s="304"/>
      <c r="K95" s="318"/>
    </row>
    <row r="96" spans="2:11" s="1" customFormat="1" ht="15" customHeight="1">
      <c r="B96" s="327"/>
      <c r="C96" s="304" t="s">
        <v>37</v>
      </c>
      <c r="D96" s="304"/>
      <c r="E96" s="304"/>
      <c r="F96" s="326" t="s">
        <v>1023</v>
      </c>
      <c r="G96" s="325"/>
      <c r="H96" s="304" t="s">
        <v>1060</v>
      </c>
      <c r="I96" s="304" t="s">
        <v>1058</v>
      </c>
      <c r="J96" s="304"/>
      <c r="K96" s="318"/>
    </row>
    <row r="97" spans="2:11" s="1" customFormat="1" ht="15" customHeight="1">
      <c r="B97" s="327"/>
      <c r="C97" s="304" t="s">
        <v>47</v>
      </c>
      <c r="D97" s="304"/>
      <c r="E97" s="304"/>
      <c r="F97" s="326" t="s">
        <v>1023</v>
      </c>
      <c r="G97" s="325"/>
      <c r="H97" s="304" t="s">
        <v>1061</v>
      </c>
      <c r="I97" s="304" t="s">
        <v>1058</v>
      </c>
      <c r="J97" s="304"/>
      <c r="K97" s="318"/>
    </row>
    <row r="98" spans="2:11" s="1" customFormat="1" ht="15" customHeight="1">
      <c r="B98" s="330"/>
      <c r="C98" s="331"/>
      <c r="D98" s="331"/>
      <c r="E98" s="331"/>
      <c r="F98" s="331"/>
      <c r="G98" s="331"/>
      <c r="H98" s="331"/>
      <c r="I98" s="331"/>
      <c r="J98" s="331"/>
      <c r="K98" s="332"/>
    </row>
    <row r="99" spans="2:11" s="1" customFormat="1" ht="18.75" customHeight="1">
      <c r="B99" s="333"/>
      <c r="C99" s="334"/>
      <c r="D99" s="334"/>
      <c r="E99" s="334"/>
      <c r="F99" s="334"/>
      <c r="G99" s="334"/>
      <c r="H99" s="334"/>
      <c r="I99" s="334"/>
      <c r="J99" s="334"/>
      <c r="K99" s="333"/>
    </row>
    <row r="100" spans="2:11" s="1" customFormat="1" ht="18.75" customHeight="1">
      <c r="B100" s="312"/>
      <c r="C100" s="312"/>
      <c r="D100" s="312"/>
      <c r="E100" s="312"/>
      <c r="F100" s="312"/>
      <c r="G100" s="312"/>
      <c r="H100" s="312"/>
      <c r="I100" s="312"/>
      <c r="J100" s="312"/>
      <c r="K100" s="312"/>
    </row>
    <row r="101" spans="2:11" s="1" customFormat="1" ht="7.5" customHeight="1">
      <c r="B101" s="313"/>
      <c r="C101" s="314"/>
      <c r="D101" s="314"/>
      <c r="E101" s="314"/>
      <c r="F101" s="314"/>
      <c r="G101" s="314"/>
      <c r="H101" s="314"/>
      <c r="I101" s="314"/>
      <c r="J101" s="314"/>
      <c r="K101" s="315"/>
    </row>
    <row r="102" spans="2:11" s="1" customFormat="1" ht="45" customHeight="1">
      <c r="B102" s="316"/>
      <c r="C102" s="317" t="s">
        <v>1062</v>
      </c>
      <c r="D102" s="317"/>
      <c r="E102" s="317"/>
      <c r="F102" s="317"/>
      <c r="G102" s="317"/>
      <c r="H102" s="317"/>
      <c r="I102" s="317"/>
      <c r="J102" s="317"/>
      <c r="K102" s="318"/>
    </row>
    <row r="103" spans="2:11" s="1" customFormat="1" ht="17.25" customHeight="1">
      <c r="B103" s="316"/>
      <c r="C103" s="319" t="s">
        <v>1017</v>
      </c>
      <c r="D103" s="319"/>
      <c r="E103" s="319"/>
      <c r="F103" s="319" t="s">
        <v>1018</v>
      </c>
      <c r="G103" s="320"/>
      <c r="H103" s="319" t="s">
        <v>53</v>
      </c>
      <c r="I103" s="319" t="s">
        <v>56</v>
      </c>
      <c r="J103" s="319" t="s">
        <v>1019</v>
      </c>
      <c r="K103" s="318"/>
    </row>
    <row r="104" spans="2:11" s="1" customFormat="1" ht="17.25" customHeight="1">
      <c r="B104" s="316"/>
      <c r="C104" s="321" t="s">
        <v>1020</v>
      </c>
      <c r="D104" s="321"/>
      <c r="E104" s="321"/>
      <c r="F104" s="322" t="s">
        <v>1021</v>
      </c>
      <c r="G104" s="323"/>
      <c r="H104" s="321"/>
      <c r="I104" s="321"/>
      <c r="J104" s="321" t="s">
        <v>1022</v>
      </c>
      <c r="K104" s="318"/>
    </row>
    <row r="105" spans="2:11" s="1" customFormat="1" ht="5.25" customHeight="1">
      <c r="B105" s="316"/>
      <c r="C105" s="319"/>
      <c r="D105" s="319"/>
      <c r="E105" s="319"/>
      <c r="F105" s="319"/>
      <c r="G105" s="335"/>
      <c r="H105" s="319"/>
      <c r="I105" s="319"/>
      <c r="J105" s="319"/>
      <c r="K105" s="318"/>
    </row>
    <row r="106" spans="2:11" s="1" customFormat="1" ht="15" customHeight="1">
      <c r="B106" s="316"/>
      <c r="C106" s="304" t="s">
        <v>52</v>
      </c>
      <c r="D106" s="324"/>
      <c r="E106" s="324"/>
      <c r="F106" s="326" t="s">
        <v>1023</v>
      </c>
      <c r="G106" s="335"/>
      <c r="H106" s="304" t="s">
        <v>1063</v>
      </c>
      <c r="I106" s="304" t="s">
        <v>1025</v>
      </c>
      <c r="J106" s="304">
        <v>20</v>
      </c>
      <c r="K106" s="318"/>
    </row>
    <row r="107" spans="2:11" s="1" customFormat="1" ht="15" customHeight="1">
      <c r="B107" s="316"/>
      <c r="C107" s="304" t="s">
        <v>1026</v>
      </c>
      <c r="D107" s="304"/>
      <c r="E107" s="304"/>
      <c r="F107" s="326" t="s">
        <v>1023</v>
      </c>
      <c r="G107" s="304"/>
      <c r="H107" s="304" t="s">
        <v>1063</v>
      </c>
      <c r="I107" s="304" t="s">
        <v>1025</v>
      </c>
      <c r="J107" s="304">
        <v>120</v>
      </c>
      <c r="K107" s="318"/>
    </row>
    <row r="108" spans="2:11" s="1" customFormat="1" ht="15" customHeight="1">
      <c r="B108" s="327"/>
      <c r="C108" s="304" t="s">
        <v>1028</v>
      </c>
      <c r="D108" s="304"/>
      <c r="E108" s="304"/>
      <c r="F108" s="326" t="s">
        <v>1029</v>
      </c>
      <c r="G108" s="304"/>
      <c r="H108" s="304" t="s">
        <v>1063</v>
      </c>
      <c r="I108" s="304" t="s">
        <v>1025</v>
      </c>
      <c r="J108" s="304">
        <v>50</v>
      </c>
      <c r="K108" s="318"/>
    </row>
    <row r="109" spans="2:11" s="1" customFormat="1" ht="15" customHeight="1">
      <c r="B109" s="327"/>
      <c r="C109" s="304" t="s">
        <v>1031</v>
      </c>
      <c r="D109" s="304"/>
      <c r="E109" s="304"/>
      <c r="F109" s="326" t="s">
        <v>1023</v>
      </c>
      <c r="G109" s="304"/>
      <c r="H109" s="304" t="s">
        <v>1063</v>
      </c>
      <c r="I109" s="304" t="s">
        <v>1033</v>
      </c>
      <c r="J109" s="304"/>
      <c r="K109" s="318"/>
    </row>
    <row r="110" spans="2:11" s="1" customFormat="1" ht="15" customHeight="1">
      <c r="B110" s="327"/>
      <c r="C110" s="304" t="s">
        <v>1042</v>
      </c>
      <c r="D110" s="304"/>
      <c r="E110" s="304"/>
      <c r="F110" s="326" t="s">
        <v>1029</v>
      </c>
      <c r="G110" s="304"/>
      <c r="H110" s="304" t="s">
        <v>1063</v>
      </c>
      <c r="I110" s="304" t="s">
        <v>1025</v>
      </c>
      <c r="J110" s="304">
        <v>50</v>
      </c>
      <c r="K110" s="318"/>
    </row>
    <row r="111" spans="2:11" s="1" customFormat="1" ht="15" customHeight="1">
      <c r="B111" s="327"/>
      <c r="C111" s="304" t="s">
        <v>1050</v>
      </c>
      <c r="D111" s="304"/>
      <c r="E111" s="304"/>
      <c r="F111" s="326" t="s">
        <v>1029</v>
      </c>
      <c r="G111" s="304"/>
      <c r="H111" s="304" t="s">
        <v>1063</v>
      </c>
      <c r="I111" s="304" t="s">
        <v>1025</v>
      </c>
      <c r="J111" s="304">
        <v>50</v>
      </c>
      <c r="K111" s="318"/>
    </row>
    <row r="112" spans="2:11" s="1" customFormat="1" ht="15" customHeight="1">
      <c r="B112" s="327"/>
      <c r="C112" s="304" t="s">
        <v>1048</v>
      </c>
      <c r="D112" s="304"/>
      <c r="E112" s="304"/>
      <c r="F112" s="326" t="s">
        <v>1029</v>
      </c>
      <c r="G112" s="304"/>
      <c r="H112" s="304" t="s">
        <v>1063</v>
      </c>
      <c r="I112" s="304" t="s">
        <v>1025</v>
      </c>
      <c r="J112" s="304">
        <v>50</v>
      </c>
      <c r="K112" s="318"/>
    </row>
    <row r="113" spans="2:11" s="1" customFormat="1" ht="15" customHeight="1">
      <c r="B113" s="327"/>
      <c r="C113" s="304" t="s">
        <v>52</v>
      </c>
      <c r="D113" s="304"/>
      <c r="E113" s="304"/>
      <c r="F113" s="326" t="s">
        <v>1023</v>
      </c>
      <c r="G113" s="304"/>
      <c r="H113" s="304" t="s">
        <v>1064</v>
      </c>
      <c r="I113" s="304" t="s">
        <v>1025</v>
      </c>
      <c r="J113" s="304">
        <v>20</v>
      </c>
      <c r="K113" s="318"/>
    </row>
    <row r="114" spans="2:11" s="1" customFormat="1" ht="15" customHeight="1">
      <c r="B114" s="327"/>
      <c r="C114" s="304" t="s">
        <v>1065</v>
      </c>
      <c r="D114" s="304"/>
      <c r="E114" s="304"/>
      <c r="F114" s="326" t="s">
        <v>1023</v>
      </c>
      <c r="G114" s="304"/>
      <c r="H114" s="304" t="s">
        <v>1066</v>
      </c>
      <c r="I114" s="304" t="s">
        <v>1025</v>
      </c>
      <c r="J114" s="304">
        <v>120</v>
      </c>
      <c r="K114" s="318"/>
    </row>
    <row r="115" spans="2:11" s="1" customFormat="1" ht="15" customHeight="1">
      <c r="B115" s="327"/>
      <c r="C115" s="304" t="s">
        <v>37</v>
      </c>
      <c r="D115" s="304"/>
      <c r="E115" s="304"/>
      <c r="F115" s="326" t="s">
        <v>1023</v>
      </c>
      <c r="G115" s="304"/>
      <c r="H115" s="304" t="s">
        <v>1067</v>
      </c>
      <c r="I115" s="304" t="s">
        <v>1058</v>
      </c>
      <c r="J115" s="304"/>
      <c r="K115" s="318"/>
    </row>
    <row r="116" spans="2:11" s="1" customFormat="1" ht="15" customHeight="1">
      <c r="B116" s="327"/>
      <c r="C116" s="304" t="s">
        <v>47</v>
      </c>
      <c r="D116" s="304"/>
      <c r="E116" s="304"/>
      <c r="F116" s="326" t="s">
        <v>1023</v>
      </c>
      <c r="G116" s="304"/>
      <c r="H116" s="304" t="s">
        <v>1068</v>
      </c>
      <c r="I116" s="304" t="s">
        <v>1058</v>
      </c>
      <c r="J116" s="304"/>
      <c r="K116" s="318"/>
    </row>
    <row r="117" spans="2:11" s="1" customFormat="1" ht="15" customHeight="1">
      <c r="B117" s="327"/>
      <c r="C117" s="304" t="s">
        <v>56</v>
      </c>
      <c r="D117" s="304"/>
      <c r="E117" s="304"/>
      <c r="F117" s="326" t="s">
        <v>1023</v>
      </c>
      <c r="G117" s="304"/>
      <c r="H117" s="304" t="s">
        <v>1069</v>
      </c>
      <c r="I117" s="304" t="s">
        <v>1070</v>
      </c>
      <c r="J117" s="304"/>
      <c r="K117" s="318"/>
    </row>
    <row r="118" spans="2:11" s="1" customFormat="1" ht="15" customHeight="1">
      <c r="B118" s="330"/>
      <c r="C118" s="336"/>
      <c r="D118" s="336"/>
      <c r="E118" s="336"/>
      <c r="F118" s="336"/>
      <c r="G118" s="336"/>
      <c r="H118" s="336"/>
      <c r="I118" s="336"/>
      <c r="J118" s="336"/>
      <c r="K118" s="332"/>
    </row>
    <row r="119" spans="2:11" s="1" customFormat="1" ht="18.75" customHeight="1">
      <c r="B119" s="337"/>
      <c r="C119" s="301"/>
      <c r="D119" s="301"/>
      <c r="E119" s="301"/>
      <c r="F119" s="338"/>
      <c r="G119" s="301"/>
      <c r="H119" s="301"/>
      <c r="I119" s="301"/>
      <c r="J119" s="301"/>
      <c r="K119" s="337"/>
    </row>
    <row r="120" spans="2:11" s="1" customFormat="1" ht="18.75" customHeight="1">
      <c r="B120" s="312"/>
      <c r="C120" s="312"/>
      <c r="D120" s="312"/>
      <c r="E120" s="312"/>
      <c r="F120" s="312"/>
      <c r="G120" s="312"/>
      <c r="H120" s="312"/>
      <c r="I120" s="312"/>
      <c r="J120" s="312"/>
      <c r="K120" s="312"/>
    </row>
    <row r="121" spans="2:11" s="1" customFormat="1" ht="7.5" customHeight="1">
      <c r="B121" s="339"/>
      <c r="C121" s="340"/>
      <c r="D121" s="340"/>
      <c r="E121" s="340"/>
      <c r="F121" s="340"/>
      <c r="G121" s="340"/>
      <c r="H121" s="340"/>
      <c r="I121" s="340"/>
      <c r="J121" s="340"/>
      <c r="K121" s="341"/>
    </row>
    <row r="122" spans="2:11" s="1" customFormat="1" ht="45" customHeight="1">
      <c r="B122" s="342"/>
      <c r="C122" s="295" t="s">
        <v>1071</v>
      </c>
      <c r="D122" s="295"/>
      <c r="E122" s="295"/>
      <c r="F122" s="295"/>
      <c r="G122" s="295"/>
      <c r="H122" s="295"/>
      <c r="I122" s="295"/>
      <c r="J122" s="295"/>
      <c r="K122" s="343"/>
    </row>
    <row r="123" spans="2:11" s="1" customFormat="1" ht="17.25" customHeight="1">
      <c r="B123" s="344"/>
      <c r="C123" s="319" t="s">
        <v>1017</v>
      </c>
      <c r="D123" s="319"/>
      <c r="E123" s="319"/>
      <c r="F123" s="319" t="s">
        <v>1018</v>
      </c>
      <c r="G123" s="320"/>
      <c r="H123" s="319" t="s">
        <v>53</v>
      </c>
      <c r="I123" s="319" t="s">
        <v>56</v>
      </c>
      <c r="J123" s="319" t="s">
        <v>1019</v>
      </c>
      <c r="K123" s="345"/>
    </row>
    <row r="124" spans="2:11" s="1" customFormat="1" ht="17.25" customHeight="1">
      <c r="B124" s="344"/>
      <c r="C124" s="321" t="s">
        <v>1020</v>
      </c>
      <c r="D124" s="321"/>
      <c r="E124" s="321"/>
      <c r="F124" s="322" t="s">
        <v>1021</v>
      </c>
      <c r="G124" s="323"/>
      <c r="H124" s="321"/>
      <c r="I124" s="321"/>
      <c r="J124" s="321" t="s">
        <v>1022</v>
      </c>
      <c r="K124" s="345"/>
    </row>
    <row r="125" spans="2:11" s="1" customFormat="1" ht="5.25" customHeight="1">
      <c r="B125" s="346"/>
      <c r="C125" s="324"/>
      <c r="D125" s="324"/>
      <c r="E125" s="324"/>
      <c r="F125" s="324"/>
      <c r="G125" s="304"/>
      <c r="H125" s="324"/>
      <c r="I125" s="324"/>
      <c r="J125" s="324"/>
      <c r="K125" s="347"/>
    </row>
    <row r="126" spans="2:11" s="1" customFormat="1" ht="15" customHeight="1">
      <c r="B126" s="346"/>
      <c r="C126" s="304" t="s">
        <v>1026</v>
      </c>
      <c r="D126" s="324"/>
      <c r="E126" s="324"/>
      <c r="F126" s="326" t="s">
        <v>1023</v>
      </c>
      <c r="G126" s="304"/>
      <c r="H126" s="304" t="s">
        <v>1063</v>
      </c>
      <c r="I126" s="304" t="s">
        <v>1025</v>
      </c>
      <c r="J126" s="304">
        <v>120</v>
      </c>
      <c r="K126" s="348"/>
    </row>
    <row r="127" spans="2:11" s="1" customFormat="1" ht="15" customHeight="1">
      <c r="B127" s="346"/>
      <c r="C127" s="304" t="s">
        <v>1072</v>
      </c>
      <c r="D127" s="304"/>
      <c r="E127" s="304"/>
      <c r="F127" s="326" t="s">
        <v>1023</v>
      </c>
      <c r="G127" s="304"/>
      <c r="H127" s="304" t="s">
        <v>1073</v>
      </c>
      <c r="I127" s="304" t="s">
        <v>1025</v>
      </c>
      <c r="J127" s="304" t="s">
        <v>1074</v>
      </c>
      <c r="K127" s="348"/>
    </row>
    <row r="128" spans="2:11" s="1" customFormat="1" ht="15" customHeight="1">
      <c r="B128" s="346"/>
      <c r="C128" s="304" t="s">
        <v>971</v>
      </c>
      <c r="D128" s="304"/>
      <c r="E128" s="304"/>
      <c r="F128" s="326" t="s">
        <v>1023</v>
      </c>
      <c r="G128" s="304"/>
      <c r="H128" s="304" t="s">
        <v>1075</v>
      </c>
      <c r="I128" s="304" t="s">
        <v>1025</v>
      </c>
      <c r="J128" s="304" t="s">
        <v>1074</v>
      </c>
      <c r="K128" s="348"/>
    </row>
    <row r="129" spans="2:11" s="1" customFormat="1" ht="15" customHeight="1">
      <c r="B129" s="346"/>
      <c r="C129" s="304" t="s">
        <v>1034</v>
      </c>
      <c r="D129" s="304"/>
      <c r="E129" s="304"/>
      <c r="F129" s="326" t="s">
        <v>1029</v>
      </c>
      <c r="G129" s="304"/>
      <c r="H129" s="304" t="s">
        <v>1035</v>
      </c>
      <c r="I129" s="304" t="s">
        <v>1025</v>
      </c>
      <c r="J129" s="304">
        <v>15</v>
      </c>
      <c r="K129" s="348"/>
    </row>
    <row r="130" spans="2:11" s="1" customFormat="1" ht="15" customHeight="1">
      <c r="B130" s="346"/>
      <c r="C130" s="328" t="s">
        <v>1036</v>
      </c>
      <c r="D130" s="328"/>
      <c r="E130" s="328"/>
      <c r="F130" s="329" t="s">
        <v>1029</v>
      </c>
      <c r="G130" s="328"/>
      <c r="H130" s="328" t="s">
        <v>1037</v>
      </c>
      <c r="I130" s="328" t="s">
        <v>1025</v>
      </c>
      <c r="J130" s="328">
        <v>15</v>
      </c>
      <c r="K130" s="348"/>
    </row>
    <row r="131" spans="2:11" s="1" customFormat="1" ht="15" customHeight="1">
      <c r="B131" s="346"/>
      <c r="C131" s="328" t="s">
        <v>1038</v>
      </c>
      <c r="D131" s="328"/>
      <c r="E131" s="328"/>
      <c r="F131" s="329" t="s">
        <v>1029</v>
      </c>
      <c r="G131" s="328"/>
      <c r="H131" s="328" t="s">
        <v>1039</v>
      </c>
      <c r="I131" s="328" t="s">
        <v>1025</v>
      </c>
      <c r="J131" s="328">
        <v>20</v>
      </c>
      <c r="K131" s="348"/>
    </row>
    <row r="132" spans="2:11" s="1" customFormat="1" ht="15" customHeight="1">
      <c r="B132" s="346"/>
      <c r="C132" s="328" t="s">
        <v>1040</v>
      </c>
      <c r="D132" s="328"/>
      <c r="E132" s="328"/>
      <c r="F132" s="329" t="s">
        <v>1029</v>
      </c>
      <c r="G132" s="328"/>
      <c r="H132" s="328" t="s">
        <v>1041</v>
      </c>
      <c r="I132" s="328" t="s">
        <v>1025</v>
      </c>
      <c r="J132" s="328">
        <v>20</v>
      </c>
      <c r="K132" s="348"/>
    </row>
    <row r="133" spans="2:11" s="1" customFormat="1" ht="15" customHeight="1">
      <c r="B133" s="346"/>
      <c r="C133" s="304" t="s">
        <v>1028</v>
      </c>
      <c r="D133" s="304"/>
      <c r="E133" s="304"/>
      <c r="F133" s="326" t="s">
        <v>1029</v>
      </c>
      <c r="G133" s="304"/>
      <c r="H133" s="304" t="s">
        <v>1063</v>
      </c>
      <c r="I133" s="304" t="s">
        <v>1025</v>
      </c>
      <c r="J133" s="304">
        <v>50</v>
      </c>
      <c r="K133" s="348"/>
    </row>
    <row r="134" spans="2:11" s="1" customFormat="1" ht="15" customHeight="1">
      <c r="B134" s="346"/>
      <c r="C134" s="304" t="s">
        <v>1042</v>
      </c>
      <c r="D134" s="304"/>
      <c r="E134" s="304"/>
      <c r="F134" s="326" t="s">
        <v>1029</v>
      </c>
      <c r="G134" s="304"/>
      <c r="H134" s="304" t="s">
        <v>1063</v>
      </c>
      <c r="I134" s="304" t="s">
        <v>1025</v>
      </c>
      <c r="J134" s="304">
        <v>50</v>
      </c>
      <c r="K134" s="348"/>
    </row>
    <row r="135" spans="2:11" s="1" customFormat="1" ht="15" customHeight="1">
      <c r="B135" s="346"/>
      <c r="C135" s="304" t="s">
        <v>1048</v>
      </c>
      <c r="D135" s="304"/>
      <c r="E135" s="304"/>
      <c r="F135" s="326" t="s">
        <v>1029</v>
      </c>
      <c r="G135" s="304"/>
      <c r="H135" s="304" t="s">
        <v>1063</v>
      </c>
      <c r="I135" s="304" t="s">
        <v>1025</v>
      </c>
      <c r="J135" s="304">
        <v>50</v>
      </c>
      <c r="K135" s="348"/>
    </row>
    <row r="136" spans="2:11" s="1" customFormat="1" ht="15" customHeight="1">
      <c r="B136" s="346"/>
      <c r="C136" s="304" t="s">
        <v>1050</v>
      </c>
      <c r="D136" s="304"/>
      <c r="E136" s="304"/>
      <c r="F136" s="326" t="s">
        <v>1029</v>
      </c>
      <c r="G136" s="304"/>
      <c r="H136" s="304" t="s">
        <v>1063</v>
      </c>
      <c r="I136" s="304" t="s">
        <v>1025</v>
      </c>
      <c r="J136" s="304">
        <v>50</v>
      </c>
      <c r="K136" s="348"/>
    </row>
    <row r="137" spans="2:11" s="1" customFormat="1" ht="15" customHeight="1">
      <c r="B137" s="346"/>
      <c r="C137" s="304" t="s">
        <v>1051</v>
      </c>
      <c r="D137" s="304"/>
      <c r="E137" s="304"/>
      <c r="F137" s="326" t="s">
        <v>1029</v>
      </c>
      <c r="G137" s="304"/>
      <c r="H137" s="304" t="s">
        <v>1076</v>
      </c>
      <c r="I137" s="304" t="s">
        <v>1025</v>
      </c>
      <c r="J137" s="304">
        <v>255</v>
      </c>
      <c r="K137" s="348"/>
    </row>
    <row r="138" spans="2:11" s="1" customFormat="1" ht="15" customHeight="1">
      <c r="B138" s="346"/>
      <c r="C138" s="304" t="s">
        <v>1053</v>
      </c>
      <c r="D138" s="304"/>
      <c r="E138" s="304"/>
      <c r="F138" s="326" t="s">
        <v>1023</v>
      </c>
      <c r="G138" s="304"/>
      <c r="H138" s="304" t="s">
        <v>1077</v>
      </c>
      <c r="I138" s="304" t="s">
        <v>1055</v>
      </c>
      <c r="J138" s="304"/>
      <c r="K138" s="348"/>
    </row>
    <row r="139" spans="2:11" s="1" customFormat="1" ht="15" customHeight="1">
      <c r="B139" s="346"/>
      <c r="C139" s="304" t="s">
        <v>1056</v>
      </c>
      <c r="D139" s="304"/>
      <c r="E139" s="304"/>
      <c r="F139" s="326" t="s">
        <v>1023</v>
      </c>
      <c r="G139" s="304"/>
      <c r="H139" s="304" t="s">
        <v>1078</v>
      </c>
      <c r="I139" s="304" t="s">
        <v>1058</v>
      </c>
      <c r="J139" s="304"/>
      <c r="K139" s="348"/>
    </row>
    <row r="140" spans="2:11" s="1" customFormat="1" ht="15" customHeight="1">
      <c r="B140" s="346"/>
      <c r="C140" s="304" t="s">
        <v>1059</v>
      </c>
      <c r="D140" s="304"/>
      <c r="E140" s="304"/>
      <c r="F140" s="326" t="s">
        <v>1023</v>
      </c>
      <c r="G140" s="304"/>
      <c r="H140" s="304" t="s">
        <v>1059</v>
      </c>
      <c r="I140" s="304" t="s">
        <v>1058</v>
      </c>
      <c r="J140" s="304"/>
      <c r="K140" s="348"/>
    </row>
    <row r="141" spans="2:11" s="1" customFormat="1" ht="15" customHeight="1">
      <c r="B141" s="346"/>
      <c r="C141" s="304" t="s">
        <v>37</v>
      </c>
      <c r="D141" s="304"/>
      <c r="E141" s="304"/>
      <c r="F141" s="326" t="s">
        <v>1023</v>
      </c>
      <c r="G141" s="304"/>
      <c r="H141" s="304" t="s">
        <v>1079</v>
      </c>
      <c r="I141" s="304" t="s">
        <v>1058</v>
      </c>
      <c r="J141" s="304"/>
      <c r="K141" s="348"/>
    </row>
    <row r="142" spans="2:11" s="1" customFormat="1" ht="15" customHeight="1">
      <c r="B142" s="346"/>
      <c r="C142" s="304" t="s">
        <v>1080</v>
      </c>
      <c r="D142" s="304"/>
      <c r="E142" s="304"/>
      <c r="F142" s="326" t="s">
        <v>1023</v>
      </c>
      <c r="G142" s="304"/>
      <c r="H142" s="304" t="s">
        <v>1081</v>
      </c>
      <c r="I142" s="304" t="s">
        <v>1058</v>
      </c>
      <c r="J142" s="304"/>
      <c r="K142" s="348"/>
    </row>
    <row r="143" spans="2:11" s="1" customFormat="1" ht="15" customHeight="1">
      <c r="B143" s="349"/>
      <c r="C143" s="350"/>
      <c r="D143" s="350"/>
      <c r="E143" s="350"/>
      <c r="F143" s="350"/>
      <c r="G143" s="350"/>
      <c r="H143" s="350"/>
      <c r="I143" s="350"/>
      <c r="J143" s="350"/>
      <c r="K143" s="351"/>
    </row>
    <row r="144" spans="2:11" s="1" customFormat="1" ht="18.75" customHeight="1">
      <c r="B144" s="301"/>
      <c r="C144" s="301"/>
      <c r="D144" s="301"/>
      <c r="E144" s="301"/>
      <c r="F144" s="338"/>
      <c r="G144" s="301"/>
      <c r="H144" s="301"/>
      <c r="I144" s="301"/>
      <c r="J144" s="301"/>
      <c r="K144" s="301"/>
    </row>
    <row r="145" spans="2:11" s="1" customFormat="1" ht="18.75" customHeight="1">
      <c r="B145" s="312"/>
      <c r="C145" s="312"/>
      <c r="D145" s="312"/>
      <c r="E145" s="312"/>
      <c r="F145" s="312"/>
      <c r="G145" s="312"/>
      <c r="H145" s="312"/>
      <c r="I145" s="312"/>
      <c r="J145" s="312"/>
      <c r="K145" s="312"/>
    </row>
    <row r="146" spans="2:11" s="1" customFormat="1" ht="7.5" customHeight="1">
      <c r="B146" s="313"/>
      <c r="C146" s="314"/>
      <c r="D146" s="314"/>
      <c r="E146" s="314"/>
      <c r="F146" s="314"/>
      <c r="G146" s="314"/>
      <c r="H146" s="314"/>
      <c r="I146" s="314"/>
      <c r="J146" s="314"/>
      <c r="K146" s="315"/>
    </row>
    <row r="147" spans="2:11" s="1" customFormat="1" ht="45" customHeight="1">
      <c r="B147" s="316"/>
      <c r="C147" s="317" t="s">
        <v>1082</v>
      </c>
      <c r="D147" s="317"/>
      <c r="E147" s="317"/>
      <c r="F147" s="317"/>
      <c r="G147" s="317"/>
      <c r="H147" s="317"/>
      <c r="I147" s="317"/>
      <c r="J147" s="317"/>
      <c r="K147" s="318"/>
    </row>
    <row r="148" spans="2:11" s="1" customFormat="1" ht="17.25" customHeight="1">
      <c r="B148" s="316"/>
      <c r="C148" s="319" t="s">
        <v>1017</v>
      </c>
      <c r="D148" s="319"/>
      <c r="E148" s="319"/>
      <c r="F148" s="319" t="s">
        <v>1018</v>
      </c>
      <c r="G148" s="320"/>
      <c r="H148" s="319" t="s">
        <v>53</v>
      </c>
      <c r="I148" s="319" t="s">
        <v>56</v>
      </c>
      <c r="J148" s="319" t="s">
        <v>1019</v>
      </c>
      <c r="K148" s="318"/>
    </row>
    <row r="149" spans="2:11" s="1" customFormat="1" ht="17.25" customHeight="1">
      <c r="B149" s="316"/>
      <c r="C149" s="321" t="s">
        <v>1020</v>
      </c>
      <c r="D149" s="321"/>
      <c r="E149" s="321"/>
      <c r="F149" s="322" t="s">
        <v>1021</v>
      </c>
      <c r="G149" s="323"/>
      <c r="H149" s="321"/>
      <c r="I149" s="321"/>
      <c r="J149" s="321" t="s">
        <v>1022</v>
      </c>
      <c r="K149" s="318"/>
    </row>
    <row r="150" spans="2:11" s="1" customFormat="1" ht="5.25" customHeight="1">
      <c r="B150" s="327"/>
      <c r="C150" s="324"/>
      <c r="D150" s="324"/>
      <c r="E150" s="324"/>
      <c r="F150" s="324"/>
      <c r="G150" s="325"/>
      <c r="H150" s="324"/>
      <c r="I150" s="324"/>
      <c r="J150" s="324"/>
      <c r="K150" s="348"/>
    </row>
    <row r="151" spans="2:11" s="1" customFormat="1" ht="15" customHeight="1">
      <c r="B151" s="327"/>
      <c r="C151" s="352" t="s">
        <v>1026</v>
      </c>
      <c r="D151" s="304"/>
      <c r="E151" s="304"/>
      <c r="F151" s="353" t="s">
        <v>1023</v>
      </c>
      <c r="G151" s="304"/>
      <c r="H151" s="352" t="s">
        <v>1063</v>
      </c>
      <c r="I151" s="352" t="s">
        <v>1025</v>
      </c>
      <c r="J151" s="352">
        <v>120</v>
      </c>
      <c r="K151" s="348"/>
    </row>
    <row r="152" spans="2:11" s="1" customFormat="1" ht="15" customHeight="1">
      <c r="B152" s="327"/>
      <c r="C152" s="352" t="s">
        <v>1072</v>
      </c>
      <c r="D152" s="304"/>
      <c r="E152" s="304"/>
      <c r="F152" s="353" t="s">
        <v>1023</v>
      </c>
      <c r="G152" s="304"/>
      <c r="H152" s="352" t="s">
        <v>1083</v>
      </c>
      <c r="I152" s="352" t="s">
        <v>1025</v>
      </c>
      <c r="J152" s="352" t="s">
        <v>1074</v>
      </c>
      <c r="K152" s="348"/>
    </row>
    <row r="153" spans="2:11" s="1" customFormat="1" ht="15" customHeight="1">
      <c r="B153" s="327"/>
      <c r="C153" s="352" t="s">
        <v>971</v>
      </c>
      <c r="D153" s="304"/>
      <c r="E153" s="304"/>
      <c r="F153" s="353" t="s">
        <v>1023</v>
      </c>
      <c r="G153" s="304"/>
      <c r="H153" s="352" t="s">
        <v>1084</v>
      </c>
      <c r="I153" s="352" t="s">
        <v>1025</v>
      </c>
      <c r="J153" s="352" t="s">
        <v>1074</v>
      </c>
      <c r="K153" s="348"/>
    </row>
    <row r="154" spans="2:11" s="1" customFormat="1" ht="15" customHeight="1">
      <c r="B154" s="327"/>
      <c r="C154" s="352" t="s">
        <v>1028</v>
      </c>
      <c r="D154" s="304"/>
      <c r="E154" s="304"/>
      <c r="F154" s="353" t="s">
        <v>1029</v>
      </c>
      <c r="G154" s="304"/>
      <c r="H154" s="352" t="s">
        <v>1063</v>
      </c>
      <c r="I154" s="352" t="s">
        <v>1025</v>
      </c>
      <c r="J154" s="352">
        <v>50</v>
      </c>
      <c r="K154" s="348"/>
    </row>
    <row r="155" spans="2:11" s="1" customFormat="1" ht="15" customHeight="1">
      <c r="B155" s="327"/>
      <c r="C155" s="352" t="s">
        <v>1031</v>
      </c>
      <c r="D155" s="304"/>
      <c r="E155" s="304"/>
      <c r="F155" s="353" t="s">
        <v>1023</v>
      </c>
      <c r="G155" s="304"/>
      <c r="H155" s="352" t="s">
        <v>1063</v>
      </c>
      <c r="I155" s="352" t="s">
        <v>1033</v>
      </c>
      <c r="J155" s="352"/>
      <c r="K155" s="348"/>
    </row>
    <row r="156" spans="2:11" s="1" customFormat="1" ht="15" customHeight="1">
      <c r="B156" s="327"/>
      <c r="C156" s="352" t="s">
        <v>1042</v>
      </c>
      <c r="D156" s="304"/>
      <c r="E156" s="304"/>
      <c r="F156" s="353" t="s">
        <v>1029</v>
      </c>
      <c r="G156" s="304"/>
      <c r="H156" s="352" t="s">
        <v>1063</v>
      </c>
      <c r="I156" s="352" t="s">
        <v>1025</v>
      </c>
      <c r="J156" s="352">
        <v>50</v>
      </c>
      <c r="K156" s="348"/>
    </row>
    <row r="157" spans="2:11" s="1" customFormat="1" ht="15" customHeight="1">
      <c r="B157" s="327"/>
      <c r="C157" s="352" t="s">
        <v>1050</v>
      </c>
      <c r="D157" s="304"/>
      <c r="E157" s="304"/>
      <c r="F157" s="353" t="s">
        <v>1029</v>
      </c>
      <c r="G157" s="304"/>
      <c r="H157" s="352" t="s">
        <v>1063</v>
      </c>
      <c r="I157" s="352" t="s">
        <v>1025</v>
      </c>
      <c r="J157" s="352">
        <v>50</v>
      </c>
      <c r="K157" s="348"/>
    </row>
    <row r="158" spans="2:11" s="1" customFormat="1" ht="15" customHeight="1">
      <c r="B158" s="327"/>
      <c r="C158" s="352" t="s">
        <v>1048</v>
      </c>
      <c r="D158" s="304"/>
      <c r="E158" s="304"/>
      <c r="F158" s="353" t="s">
        <v>1029</v>
      </c>
      <c r="G158" s="304"/>
      <c r="H158" s="352" t="s">
        <v>1063</v>
      </c>
      <c r="I158" s="352" t="s">
        <v>1025</v>
      </c>
      <c r="J158" s="352">
        <v>50</v>
      </c>
      <c r="K158" s="348"/>
    </row>
    <row r="159" spans="2:11" s="1" customFormat="1" ht="15" customHeight="1">
      <c r="B159" s="327"/>
      <c r="C159" s="352" t="s">
        <v>114</v>
      </c>
      <c r="D159" s="304"/>
      <c r="E159" s="304"/>
      <c r="F159" s="353" t="s">
        <v>1023</v>
      </c>
      <c r="G159" s="304"/>
      <c r="H159" s="352" t="s">
        <v>1085</v>
      </c>
      <c r="I159" s="352" t="s">
        <v>1025</v>
      </c>
      <c r="J159" s="352" t="s">
        <v>1086</v>
      </c>
      <c r="K159" s="348"/>
    </row>
    <row r="160" spans="2:11" s="1" customFormat="1" ht="15" customHeight="1">
      <c r="B160" s="327"/>
      <c r="C160" s="352" t="s">
        <v>1087</v>
      </c>
      <c r="D160" s="304"/>
      <c r="E160" s="304"/>
      <c r="F160" s="353" t="s">
        <v>1023</v>
      </c>
      <c r="G160" s="304"/>
      <c r="H160" s="352" t="s">
        <v>1088</v>
      </c>
      <c r="I160" s="352" t="s">
        <v>1058</v>
      </c>
      <c r="J160" s="352"/>
      <c r="K160" s="348"/>
    </row>
    <row r="161" spans="2:11" s="1" customFormat="1" ht="15" customHeight="1">
      <c r="B161" s="354"/>
      <c r="C161" s="336"/>
      <c r="D161" s="336"/>
      <c r="E161" s="336"/>
      <c r="F161" s="336"/>
      <c r="G161" s="336"/>
      <c r="H161" s="336"/>
      <c r="I161" s="336"/>
      <c r="J161" s="336"/>
      <c r="K161" s="355"/>
    </row>
    <row r="162" spans="2:11" s="1" customFormat="1" ht="18.75" customHeight="1">
      <c r="B162" s="301"/>
      <c r="C162" s="304"/>
      <c r="D162" s="304"/>
      <c r="E162" s="304"/>
      <c r="F162" s="326"/>
      <c r="G162" s="304"/>
      <c r="H162" s="304"/>
      <c r="I162" s="304"/>
      <c r="J162" s="304"/>
      <c r="K162" s="301"/>
    </row>
    <row r="163" spans="2:11" s="1" customFormat="1" ht="18.75" customHeight="1">
      <c r="B163" s="312"/>
      <c r="C163" s="312"/>
      <c r="D163" s="312"/>
      <c r="E163" s="312"/>
      <c r="F163" s="312"/>
      <c r="G163" s="312"/>
      <c r="H163" s="312"/>
      <c r="I163" s="312"/>
      <c r="J163" s="312"/>
      <c r="K163" s="312"/>
    </row>
    <row r="164" spans="2:11" s="1" customFormat="1" ht="7.5" customHeight="1">
      <c r="B164" s="291"/>
      <c r="C164" s="292"/>
      <c r="D164" s="292"/>
      <c r="E164" s="292"/>
      <c r="F164" s="292"/>
      <c r="G164" s="292"/>
      <c r="H164" s="292"/>
      <c r="I164" s="292"/>
      <c r="J164" s="292"/>
      <c r="K164" s="293"/>
    </row>
    <row r="165" spans="2:11" s="1" customFormat="1" ht="45" customHeight="1">
      <c r="B165" s="294"/>
      <c r="C165" s="295" t="s">
        <v>1089</v>
      </c>
      <c r="D165" s="295"/>
      <c r="E165" s="295"/>
      <c r="F165" s="295"/>
      <c r="G165" s="295"/>
      <c r="H165" s="295"/>
      <c r="I165" s="295"/>
      <c r="J165" s="295"/>
      <c r="K165" s="296"/>
    </row>
    <row r="166" spans="2:11" s="1" customFormat="1" ht="17.25" customHeight="1">
      <c r="B166" s="294"/>
      <c r="C166" s="319" t="s">
        <v>1017</v>
      </c>
      <c r="D166" s="319"/>
      <c r="E166" s="319"/>
      <c r="F166" s="319" t="s">
        <v>1018</v>
      </c>
      <c r="G166" s="356"/>
      <c r="H166" s="357" t="s">
        <v>53</v>
      </c>
      <c r="I166" s="357" t="s">
        <v>56</v>
      </c>
      <c r="J166" s="319" t="s">
        <v>1019</v>
      </c>
      <c r="K166" s="296"/>
    </row>
    <row r="167" spans="2:11" s="1" customFormat="1" ht="17.25" customHeight="1">
      <c r="B167" s="297"/>
      <c r="C167" s="321" t="s">
        <v>1020</v>
      </c>
      <c r="D167" s="321"/>
      <c r="E167" s="321"/>
      <c r="F167" s="322" t="s">
        <v>1021</v>
      </c>
      <c r="G167" s="358"/>
      <c r="H167" s="359"/>
      <c r="I167" s="359"/>
      <c r="J167" s="321" t="s">
        <v>1022</v>
      </c>
      <c r="K167" s="299"/>
    </row>
    <row r="168" spans="2:11" s="1" customFormat="1" ht="5.25" customHeight="1">
      <c r="B168" s="327"/>
      <c r="C168" s="324"/>
      <c r="D168" s="324"/>
      <c r="E168" s="324"/>
      <c r="F168" s="324"/>
      <c r="G168" s="325"/>
      <c r="H168" s="324"/>
      <c r="I168" s="324"/>
      <c r="J168" s="324"/>
      <c r="K168" s="348"/>
    </row>
    <row r="169" spans="2:11" s="1" customFormat="1" ht="15" customHeight="1">
      <c r="B169" s="327"/>
      <c r="C169" s="304" t="s">
        <v>1026</v>
      </c>
      <c r="D169" s="304"/>
      <c r="E169" s="304"/>
      <c r="F169" s="326" t="s">
        <v>1023</v>
      </c>
      <c r="G169" s="304"/>
      <c r="H169" s="304" t="s">
        <v>1063</v>
      </c>
      <c r="I169" s="304" t="s">
        <v>1025</v>
      </c>
      <c r="J169" s="304">
        <v>120</v>
      </c>
      <c r="K169" s="348"/>
    </row>
    <row r="170" spans="2:11" s="1" customFormat="1" ht="15" customHeight="1">
      <c r="B170" s="327"/>
      <c r="C170" s="304" t="s">
        <v>1072</v>
      </c>
      <c r="D170" s="304"/>
      <c r="E170" s="304"/>
      <c r="F170" s="326" t="s">
        <v>1023</v>
      </c>
      <c r="G170" s="304"/>
      <c r="H170" s="304" t="s">
        <v>1073</v>
      </c>
      <c r="I170" s="304" t="s">
        <v>1025</v>
      </c>
      <c r="J170" s="304" t="s">
        <v>1074</v>
      </c>
      <c r="K170" s="348"/>
    </row>
    <row r="171" spans="2:11" s="1" customFormat="1" ht="15" customHeight="1">
      <c r="B171" s="327"/>
      <c r="C171" s="304" t="s">
        <v>971</v>
      </c>
      <c r="D171" s="304"/>
      <c r="E171" s="304"/>
      <c r="F171" s="326" t="s">
        <v>1023</v>
      </c>
      <c r="G171" s="304"/>
      <c r="H171" s="304" t="s">
        <v>1090</v>
      </c>
      <c r="I171" s="304" t="s">
        <v>1025</v>
      </c>
      <c r="J171" s="304" t="s">
        <v>1074</v>
      </c>
      <c r="K171" s="348"/>
    </row>
    <row r="172" spans="2:11" s="1" customFormat="1" ht="15" customHeight="1">
      <c r="B172" s="327"/>
      <c r="C172" s="304" t="s">
        <v>1028</v>
      </c>
      <c r="D172" s="304"/>
      <c r="E172" s="304"/>
      <c r="F172" s="326" t="s">
        <v>1029</v>
      </c>
      <c r="G172" s="304"/>
      <c r="H172" s="304" t="s">
        <v>1090</v>
      </c>
      <c r="I172" s="304" t="s">
        <v>1025</v>
      </c>
      <c r="J172" s="304">
        <v>50</v>
      </c>
      <c r="K172" s="348"/>
    </row>
    <row r="173" spans="2:11" s="1" customFormat="1" ht="15" customHeight="1">
      <c r="B173" s="327"/>
      <c r="C173" s="304" t="s">
        <v>1031</v>
      </c>
      <c r="D173" s="304"/>
      <c r="E173" s="304"/>
      <c r="F173" s="326" t="s">
        <v>1023</v>
      </c>
      <c r="G173" s="304"/>
      <c r="H173" s="304" t="s">
        <v>1090</v>
      </c>
      <c r="I173" s="304" t="s">
        <v>1033</v>
      </c>
      <c r="J173" s="304"/>
      <c r="K173" s="348"/>
    </row>
    <row r="174" spans="2:11" s="1" customFormat="1" ht="15" customHeight="1">
      <c r="B174" s="327"/>
      <c r="C174" s="304" t="s">
        <v>1042</v>
      </c>
      <c r="D174" s="304"/>
      <c r="E174" s="304"/>
      <c r="F174" s="326" t="s">
        <v>1029</v>
      </c>
      <c r="G174" s="304"/>
      <c r="H174" s="304" t="s">
        <v>1090</v>
      </c>
      <c r="I174" s="304" t="s">
        <v>1025</v>
      </c>
      <c r="J174" s="304">
        <v>50</v>
      </c>
      <c r="K174" s="348"/>
    </row>
    <row r="175" spans="2:11" s="1" customFormat="1" ht="15" customHeight="1">
      <c r="B175" s="327"/>
      <c r="C175" s="304" t="s">
        <v>1050</v>
      </c>
      <c r="D175" s="304"/>
      <c r="E175" s="304"/>
      <c r="F175" s="326" t="s">
        <v>1029</v>
      </c>
      <c r="G175" s="304"/>
      <c r="H175" s="304" t="s">
        <v>1090</v>
      </c>
      <c r="I175" s="304" t="s">
        <v>1025</v>
      </c>
      <c r="J175" s="304">
        <v>50</v>
      </c>
      <c r="K175" s="348"/>
    </row>
    <row r="176" spans="2:11" s="1" customFormat="1" ht="15" customHeight="1">
      <c r="B176" s="327"/>
      <c r="C176" s="304" t="s">
        <v>1048</v>
      </c>
      <c r="D176" s="304"/>
      <c r="E176" s="304"/>
      <c r="F176" s="326" t="s">
        <v>1029</v>
      </c>
      <c r="G176" s="304"/>
      <c r="H176" s="304" t="s">
        <v>1090</v>
      </c>
      <c r="I176" s="304" t="s">
        <v>1025</v>
      </c>
      <c r="J176" s="304">
        <v>50</v>
      </c>
      <c r="K176" s="348"/>
    </row>
    <row r="177" spans="2:11" s="1" customFormat="1" ht="15" customHeight="1">
      <c r="B177" s="327"/>
      <c r="C177" s="304" t="s">
        <v>124</v>
      </c>
      <c r="D177" s="304"/>
      <c r="E177" s="304"/>
      <c r="F177" s="326" t="s">
        <v>1023</v>
      </c>
      <c r="G177" s="304"/>
      <c r="H177" s="304" t="s">
        <v>1091</v>
      </c>
      <c r="I177" s="304" t="s">
        <v>1092</v>
      </c>
      <c r="J177" s="304"/>
      <c r="K177" s="348"/>
    </row>
    <row r="178" spans="2:11" s="1" customFormat="1" ht="15" customHeight="1">
      <c r="B178" s="327"/>
      <c r="C178" s="304" t="s">
        <v>56</v>
      </c>
      <c r="D178" s="304"/>
      <c r="E178" s="304"/>
      <c r="F178" s="326" t="s">
        <v>1023</v>
      </c>
      <c r="G178" s="304"/>
      <c r="H178" s="304" t="s">
        <v>1093</v>
      </c>
      <c r="I178" s="304" t="s">
        <v>1094</v>
      </c>
      <c r="J178" s="304">
        <v>1</v>
      </c>
      <c r="K178" s="348"/>
    </row>
    <row r="179" spans="2:11" s="1" customFormat="1" ht="15" customHeight="1">
      <c r="B179" s="327"/>
      <c r="C179" s="304" t="s">
        <v>52</v>
      </c>
      <c r="D179" s="304"/>
      <c r="E179" s="304"/>
      <c r="F179" s="326" t="s">
        <v>1023</v>
      </c>
      <c r="G179" s="304"/>
      <c r="H179" s="304" t="s">
        <v>1095</v>
      </c>
      <c r="I179" s="304" t="s">
        <v>1025</v>
      </c>
      <c r="J179" s="304">
        <v>20</v>
      </c>
      <c r="K179" s="348"/>
    </row>
    <row r="180" spans="2:11" s="1" customFormat="1" ht="15" customHeight="1">
      <c r="B180" s="327"/>
      <c r="C180" s="304" t="s">
        <v>53</v>
      </c>
      <c r="D180" s="304"/>
      <c r="E180" s="304"/>
      <c r="F180" s="326" t="s">
        <v>1023</v>
      </c>
      <c r="G180" s="304"/>
      <c r="H180" s="304" t="s">
        <v>1096</v>
      </c>
      <c r="I180" s="304" t="s">
        <v>1025</v>
      </c>
      <c r="J180" s="304">
        <v>255</v>
      </c>
      <c r="K180" s="348"/>
    </row>
    <row r="181" spans="2:11" s="1" customFormat="1" ht="15" customHeight="1">
      <c r="B181" s="327"/>
      <c r="C181" s="304" t="s">
        <v>125</v>
      </c>
      <c r="D181" s="304"/>
      <c r="E181" s="304"/>
      <c r="F181" s="326" t="s">
        <v>1023</v>
      </c>
      <c r="G181" s="304"/>
      <c r="H181" s="304" t="s">
        <v>987</v>
      </c>
      <c r="I181" s="304" t="s">
        <v>1025</v>
      </c>
      <c r="J181" s="304">
        <v>10</v>
      </c>
      <c r="K181" s="348"/>
    </row>
    <row r="182" spans="2:11" s="1" customFormat="1" ht="15" customHeight="1">
      <c r="B182" s="327"/>
      <c r="C182" s="304" t="s">
        <v>126</v>
      </c>
      <c r="D182" s="304"/>
      <c r="E182" s="304"/>
      <c r="F182" s="326" t="s">
        <v>1023</v>
      </c>
      <c r="G182" s="304"/>
      <c r="H182" s="304" t="s">
        <v>1097</v>
      </c>
      <c r="I182" s="304" t="s">
        <v>1058</v>
      </c>
      <c r="J182" s="304"/>
      <c r="K182" s="348"/>
    </row>
    <row r="183" spans="2:11" s="1" customFormat="1" ht="15" customHeight="1">
      <c r="B183" s="327"/>
      <c r="C183" s="304" t="s">
        <v>1098</v>
      </c>
      <c r="D183" s="304"/>
      <c r="E183" s="304"/>
      <c r="F183" s="326" t="s">
        <v>1023</v>
      </c>
      <c r="G183" s="304"/>
      <c r="H183" s="304" t="s">
        <v>1099</v>
      </c>
      <c r="I183" s="304" t="s">
        <v>1058</v>
      </c>
      <c r="J183" s="304"/>
      <c r="K183" s="348"/>
    </row>
    <row r="184" spans="2:11" s="1" customFormat="1" ht="15" customHeight="1">
      <c r="B184" s="327"/>
      <c r="C184" s="304" t="s">
        <v>1087</v>
      </c>
      <c r="D184" s="304"/>
      <c r="E184" s="304"/>
      <c r="F184" s="326" t="s">
        <v>1023</v>
      </c>
      <c r="G184" s="304"/>
      <c r="H184" s="304" t="s">
        <v>1100</v>
      </c>
      <c r="I184" s="304" t="s">
        <v>1058</v>
      </c>
      <c r="J184" s="304"/>
      <c r="K184" s="348"/>
    </row>
    <row r="185" spans="2:11" s="1" customFormat="1" ht="15" customHeight="1">
      <c r="B185" s="327"/>
      <c r="C185" s="304" t="s">
        <v>128</v>
      </c>
      <c r="D185" s="304"/>
      <c r="E185" s="304"/>
      <c r="F185" s="326" t="s">
        <v>1029</v>
      </c>
      <c r="G185" s="304"/>
      <c r="H185" s="304" t="s">
        <v>1101</v>
      </c>
      <c r="I185" s="304" t="s">
        <v>1025</v>
      </c>
      <c r="J185" s="304">
        <v>50</v>
      </c>
      <c r="K185" s="348"/>
    </row>
    <row r="186" spans="2:11" s="1" customFormat="1" ht="15" customHeight="1">
      <c r="B186" s="327"/>
      <c r="C186" s="304" t="s">
        <v>1102</v>
      </c>
      <c r="D186" s="304"/>
      <c r="E186" s="304"/>
      <c r="F186" s="326" t="s">
        <v>1029</v>
      </c>
      <c r="G186" s="304"/>
      <c r="H186" s="304" t="s">
        <v>1103</v>
      </c>
      <c r="I186" s="304" t="s">
        <v>1104</v>
      </c>
      <c r="J186" s="304"/>
      <c r="K186" s="348"/>
    </row>
    <row r="187" spans="2:11" s="1" customFormat="1" ht="15" customHeight="1">
      <c r="B187" s="327"/>
      <c r="C187" s="304" t="s">
        <v>1105</v>
      </c>
      <c r="D187" s="304"/>
      <c r="E187" s="304"/>
      <c r="F187" s="326" t="s">
        <v>1029</v>
      </c>
      <c r="G187" s="304"/>
      <c r="H187" s="304" t="s">
        <v>1106</v>
      </c>
      <c r="I187" s="304" t="s">
        <v>1104</v>
      </c>
      <c r="J187" s="304"/>
      <c r="K187" s="348"/>
    </row>
    <row r="188" spans="2:11" s="1" customFormat="1" ht="15" customHeight="1">
      <c r="B188" s="327"/>
      <c r="C188" s="304" t="s">
        <v>1107</v>
      </c>
      <c r="D188" s="304"/>
      <c r="E188" s="304"/>
      <c r="F188" s="326" t="s">
        <v>1029</v>
      </c>
      <c r="G188" s="304"/>
      <c r="H188" s="304" t="s">
        <v>1108</v>
      </c>
      <c r="I188" s="304" t="s">
        <v>1104</v>
      </c>
      <c r="J188" s="304"/>
      <c r="K188" s="348"/>
    </row>
    <row r="189" spans="2:11" s="1" customFormat="1" ht="15" customHeight="1">
      <c r="B189" s="327"/>
      <c r="C189" s="360" t="s">
        <v>1109</v>
      </c>
      <c r="D189" s="304"/>
      <c r="E189" s="304"/>
      <c r="F189" s="326" t="s">
        <v>1029</v>
      </c>
      <c r="G189" s="304"/>
      <c r="H189" s="304" t="s">
        <v>1110</v>
      </c>
      <c r="I189" s="304" t="s">
        <v>1111</v>
      </c>
      <c r="J189" s="361" t="s">
        <v>1112</v>
      </c>
      <c r="K189" s="348"/>
    </row>
    <row r="190" spans="2:11" s="1" customFormat="1" ht="15" customHeight="1">
      <c r="B190" s="327"/>
      <c r="C190" s="311" t="s">
        <v>41</v>
      </c>
      <c r="D190" s="304"/>
      <c r="E190" s="304"/>
      <c r="F190" s="326" t="s">
        <v>1023</v>
      </c>
      <c r="G190" s="304"/>
      <c r="H190" s="301" t="s">
        <v>1113</v>
      </c>
      <c r="I190" s="304" t="s">
        <v>1114</v>
      </c>
      <c r="J190" s="304"/>
      <c r="K190" s="348"/>
    </row>
    <row r="191" spans="2:11" s="1" customFormat="1" ht="15" customHeight="1">
      <c r="B191" s="327"/>
      <c r="C191" s="311" t="s">
        <v>1115</v>
      </c>
      <c r="D191" s="304"/>
      <c r="E191" s="304"/>
      <c r="F191" s="326" t="s">
        <v>1023</v>
      </c>
      <c r="G191" s="304"/>
      <c r="H191" s="304" t="s">
        <v>1116</v>
      </c>
      <c r="I191" s="304" t="s">
        <v>1058</v>
      </c>
      <c r="J191" s="304"/>
      <c r="K191" s="348"/>
    </row>
    <row r="192" spans="2:11" s="1" customFormat="1" ht="15" customHeight="1">
      <c r="B192" s="327"/>
      <c r="C192" s="311" t="s">
        <v>1117</v>
      </c>
      <c r="D192" s="304"/>
      <c r="E192" s="304"/>
      <c r="F192" s="326" t="s">
        <v>1023</v>
      </c>
      <c r="G192" s="304"/>
      <c r="H192" s="304" t="s">
        <v>1118</v>
      </c>
      <c r="I192" s="304" t="s">
        <v>1058</v>
      </c>
      <c r="J192" s="304"/>
      <c r="K192" s="348"/>
    </row>
    <row r="193" spans="2:11" s="1" customFormat="1" ht="15" customHeight="1">
      <c r="B193" s="327"/>
      <c r="C193" s="311" t="s">
        <v>1119</v>
      </c>
      <c r="D193" s="304"/>
      <c r="E193" s="304"/>
      <c r="F193" s="326" t="s">
        <v>1029</v>
      </c>
      <c r="G193" s="304"/>
      <c r="H193" s="304" t="s">
        <v>1120</v>
      </c>
      <c r="I193" s="304" t="s">
        <v>1058</v>
      </c>
      <c r="J193" s="304"/>
      <c r="K193" s="348"/>
    </row>
    <row r="194" spans="2:11" s="1" customFormat="1" ht="15" customHeight="1">
      <c r="B194" s="354"/>
      <c r="C194" s="362"/>
      <c r="D194" s="336"/>
      <c r="E194" s="336"/>
      <c r="F194" s="336"/>
      <c r="G194" s="336"/>
      <c r="H194" s="336"/>
      <c r="I194" s="336"/>
      <c r="J194" s="336"/>
      <c r="K194" s="355"/>
    </row>
    <row r="195" spans="2:11" s="1" customFormat="1" ht="18.75" customHeight="1">
      <c r="B195" s="301"/>
      <c r="C195" s="304"/>
      <c r="D195" s="304"/>
      <c r="E195" s="304"/>
      <c r="F195" s="326"/>
      <c r="G195" s="304"/>
      <c r="H195" s="304"/>
      <c r="I195" s="304"/>
      <c r="J195" s="304"/>
      <c r="K195" s="301"/>
    </row>
    <row r="196" spans="2:11" s="1" customFormat="1" ht="18.75" customHeight="1">
      <c r="B196" s="301"/>
      <c r="C196" s="304"/>
      <c r="D196" s="304"/>
      <c r="E196" s="304"/>
      <c r="F196" s="326"/>
      <c r="G196" s="304"/>
      <c r="H196" s="304"/>
      <c r="I196" s="304"/>
      <c r="J196" s="304"/>
      <c r="K196" s="301"/>
    </row>
    <row r="197" spans="2:11" s="1" customFormat="1" ht="18.75" customHeight="1">
      <c r="B197" s="312"/>
      <c r="C197" s="312"/>
      <c r="D197" s="312"/>
      <c r="E197" s="312"/>
      <c r="F197" s="312"/>
      <c r="G197" s="312"/>
      <c r="H197" s="312"/>
      <c r="I197" s="312"/>
      <c r="J197" s="312"/>
      <c r="K197" s="312"/>
    </row>
    <row r="198" spans="2:11" s="1" customFormat="1" ht="13.5">
      <c r="B198" s="291"/>
      <c r="C198" s="292"/>
      <c r="D198" s="292"/>
      <c r="E198" s="292"/>
      <c r="F198" s="292"/>
      <c r="G198" s="292"/>
      <c r="H198" s="292"/>
      <c r="I198" s="292"/>
      <c r="J198" s="292"/>
      <c r="K198" s="293"/>
    </row>
    <row r="199" spans="2:11" s="1" customFormat="1" ht="21">
      <c r="B199" s="294"/>
      <c r="C199" s="295" t="s">
        <v>1121</v>
      </c>
      <c r="D199" s="295"/>
      <c r="E199" s="295"/>
      <c r="F199" s="295"/>
      <c r="G199" s="295"/>
      <c r="H199" s="295"/>
      <c r="I199" s="295"/>
      <c r="J199" s="295"/>
      <c r="K199" s="296"/>
    </row>
    <row r="200" spans="2:11" s="1" customFormat="1" ht="25.5" customHeight="1">
      <c r="B200" s="294"/>
      <c r="C200" s="363" t="s">
        <v>1122</v>
      </c>
      <c r="D200" s="363"/>
      <c r="E200" s="363"/>
      <c r="F200" s="363" t="s">
        <v>1123</v>
      </c>
      <c r="G200" s="364"/>
      <c r="H200" s="363" t="s">
        <v>1124</v>
      </c>
      <c r="I200" s="363"/>
      <c r="J200" s="363"/>
      <c r="K200" s="296"/>
    </row>
    <row r="201" spans="2:11" s="1" customFormat="1" ht="5.25" customHeight="1">
      <c r="B201" s="327"/>
      <c r="C201" s="324"/>
      <c r="D201" s="324"/>
      <c r="E201" s="324"/>
      <c r="F201" s="324"/>
      <c r="G201" s="304"/>
      <c r="H201" s="324"/>
      <c r="I201" s="324"/>
      <c r="J201" s="324"/>
      <c r="K201" s="348"/>
    </row>
    <row r="202" spans="2:11" s="1" customFormat="1" ht="15" customHeight="1">
      <c r="B202" s="327"/>
      <c r="C202" s="304" t="s">
        <v>1114</v>
      </c>
      <c r="D202" s="304"/>
      <c r="E202" s="304"/>
      <c r="F202" s="326" t="s">
        <v>42</v>
      </c>
      <c r="G202" s="304"/>
      <c r="H202" s="304" t="s">
        <v>1125</v>
      </c>
      <c r="I202" s="304"/>
      <c r="J202" s="304"/>
      <c r="K202" s="348"/>
    </row>
    <row r="203" spans="2:11" s="1" customFormat="1" ht="15" customHeight="1">
      <c r="B203" s="327"/>
      <c r="C203" s="333"/>
      <c r="D203" s="304"/>
      <c r="E203" s="304"/>
      <c r="F203" s="326" t="s">
        <v>43</v>
      </c>
      <c r="G203" s="304"/>
      <c r="H203" s="304" t="s">
        <v>1126</v>
      </c>
      <c r="I203" s="304"/>
      <c r="J203" s="304"/>
      <c r="K203" s="348"/>
    </row>
    <row r="204" spans="2:11" s="1" customFormat="1" ht="15" customHeight="1">
      <c r="B204" s="327"/>
      <c r="C204" s="333"/>
      <c r="D204" s="304"/>
      <c r="E204" s="304"/>
      <c r="F204" s="326" t="s">
        <v>46</v>
      </c>
      <c r="G204" s="304"/>
      <c r="H204" s="304" t="s">
        <v>1127</v>
      </c>
      <c r="I204" s="304"/>
      <c r="J204" s="304"/>
      <c r="K204" s="348"/>
    </row>
    <row r="205" spans="2:11" s="1" customFormat="1" ht="15" customHeight="1">
      <c r="B205" s="327"/>
      <c r="C205" s="304"/>
      <c r="D205" s="304"/>
      <c r="E205" s="304"/>
      <c r="F205" s="326" t="s">
        <v>44</v>
      </c>
      <c r="G205" s="304"/>
      <c r="H205" s="304" t="s">
        <v>1128</v>
      </c>
      <c r="I205" s="304"/>
      <c r="J205" s="304"/>
      <c r="K205" s="348"/>
    </row>
    <row r="206" spans="2:11" s="1" customFormat="1" ht="15" customHeight="1">
      <c r="B206" s="327"/>
      <c r="C206" s="304"/>
      <c r="D206" s="304"/>
      <c r="E206" s="304"/>
      <c r="F206" s="326" t="s">
        <v>45</v>
      </c>
      <c r="G206" s="304"/>
      <c r="H206" s="304" t="s">
        <v>1129</v>
      </c>
      <c r="I206" s="304"/>
      <c r="J206" s="304"/>
      <c r="K206" s="348"/>
    </row>
    <row r="207" spans="2:11" s="1" customFormat="1" ht="15" customHeight="1">
      <c r="B207" s="327"/>
      <c r="C207" s="304"/>
      <c r="D207" s="304"/>
      <c r="E207" s="304"/>
      <c r="F207" s="326"/>
      <c r="G207" s="304"/>
      <c r="H207" s="304"/>
      <c r="I207" s="304"/>
      <c r="J207" s="304"/>
      <c r="K207" s="348"/>
    </row>
    <row r="208" spans="2:11" s="1" customFormat="1" ht="15" customHeight="1">
      <c r="B208" s="327"/>
      <c r="C208" s="304" t="s">
        <v>1070</v>
      </c>
      <c r="D208" s="304"/>
      <c r="E208" s="304"/>
      <c r="F208" s="326" t="s">
        <v>78</v>
      </c>
      <c r="G208" s="304"/>
      <c r="H208" s="304" t="s">
        <v>1130</v>
      </c>
      <c r="I208" s="304"/>
      <c r="J208" s="304"/>
      <c r="K208" s="348"/>
    </row>
    <row r="209" spans="2:11" s="1" customFormat="1" ht="15" customHeight="1">
      <c r="B209" s="327"/>
      <c r="C209" s="333"/>
      <c r="D209" s="304"/>
      <c r="E209" s="304"/>
      <c r="F209" s="326" t="s">
        <v>967</v>
      </c>
      <c r="G209" s="304"/>
      <c r="H209" s="304" t="s">
        <v>968</v>
      </c>
      <c r="I209" s="304"/>
      <c r="J209" s="304"/>
      <c r="K209" s="348"/>
    </row>
    <row r="210" spans="2:11" s="1" customFormat="1" ht="15" customHeight="1">
      <c r="B210" s="327"/>
      <c r="C210" s="304"/>
      <c r="D210" s="304"/>
      <c r="E210" s="304"/>
      <c r="F210" s="326" t="s">
        <v>965</v>
      </c>
      <c r="G210" s="304"/>
      <c r="H210" s="304" t="s">
        <v>1131</v>
      </c>
      <c r="I210" s="304"/>
      <c r="J210" s="304"/>
      <c r="K210" s="348"/>
    </row>
    <row r="211" spans="2:11" s="1" customFormat="1" ht="15" customHeight="1">
      <c r="B211" s="365"/>
      <c r="C211" s="333"/>
      <c r="D211" s="333"/>
      <c r="E211" s="333"/>
      <c r="F211" s="326" t="s">
        <v>88</v>
      </c>
      <c r="G211" s="311"/>
      <c r="H211" s="352" t="s">
        <v>89</v>
      </c>
      <c r="I211" s="352"/>
      <c r="J211" s="352"/>
      <c r="K211" s="366"/>
    </row>
    <row r="212" spans="2:11" s="1" customFormat="1" ht="15" customHeight="1">
      <c r="B212" s="365"/>
      <c r="C212" s="333"/>
      <c r="D212" s="333"/>
      <c r="E212" s="333"/>
      <c r="F212" s="326" t="s">
        <v>969</v>
      </c>
      <c r="G212" s="311"/>
      <c r="H212" s="352" t="s">
        <v>948</v>
      </c>
      <c r="I212" s="352"/>
      <c r="J212" s="352"/>
      <c r="K212" s="366"/>
    </row>
    <row r="213" spans="2:11" s="1" customFormat="1" ht="15" customHeight="1">
      <c r="B213" s="365"/>
      <c r="C213" s="333"/>
      <c r="D213" s="333"/>
      <c r="E213" s="333"/>
      <c r="F213" s="367"/>
      <c r="G213" s="311"/>
      <c r="H213" s="368"/>
      <c r="I213" s="368"/>
      <c r="J213" s="368"/>
      <c r="K213" s="366"/>
    </row>
    <row r="214" spans="2:11" s="1" customFormat="1" ht="15" customHeight="1">
      <c r="B214" s="365"/>
      <c r="C214" s="304" t="s">
        <v>1094</v>
      </c>
      <c r="D214" s="333"/>
      <c r="E214" s="333"/>
      <c r="F214" s="326">
        <v>1</v>
      </c>
      <c r="G214" s="311"/>
      <c r="H214" s="352" t="s">
        <v>1132</v>
      </c>
      <c r="I214" s="352"/>
      <c r="J214" s="352"/>
      <c r="K214" s="366"/>
    </row>
    <row r="215" spans="2:11" s="1" customFormat="1" ht="15" customHeight="1">
      <c r="B215" s="365"/>
      <c r="C215" s="333"/>
      <c r="D215" s="333"/>
      <c r="E215" s="333"/>
      <c r="F215" s="326">
        <v>2</v>
      </c>
      <c r="G215" s="311"/>
      <c r="H215" s="352" t="s">
        <v>1133</v>
      </c>
      <c r="I215" s="352"/>
      <c r="J215" s="352"/>
      <c r="K215" s="366"/>
    </row>
    <row r="216" spans="2:11" s="1" customFormat="1" ht="15" customHeight="1">
      <c r="B216" s="365"/>
      <c r="C216" s="333"/>
      <c r="D216" s="333"/>
      <c r="E216" s="333"/>
      <c r="F216" s="326">
        <v>3</v>
      </c>
      <c r="G216" s="311"/>
      <c r="H216" s="352" t="s">
        <v>1134</v>
      </c>
      <c r="I216" s="352"/>
      <c r="J216" s="352"/>
      <c r="K216" s="366"/>
    </row>
    <row r="217" spans="2:11" s="1" customFormat="1" ht="15" customHeight="1">
      <c r="B217" s="365"/>
      <c r="C217" s="333"/>
      <c r="D217" s="333"/>
      <c r="E217" s="333"/>
      <c r="F217" s="326">
        <v>4</v>
      </c>
      <c r="G217" s="311"/>
      <c r="H217" s="352" t="s">
        <v>1135</v>
      </c>
      <c r="I217" s="352"/>
      <c r="J217" s="352"/>
      <c r="K217" s="366"/>
    </row>
    <row r="218" spans="2:11" s="1" customFormat="1" ht="12.75" customHeight="1">
      <c r="B218" s="369"/>
      <c r="C218" s="370"/>
      <c r="D218" s="370"/>
      <c r="E218" s="370"/>
      <c r="F218" s="370"/>
      <c r="G218" s="370"/>
      <c r="H218" s="370"/>
      <c r="I218" s="370"/>
      <c r="J218" s="370"/>
      <c r="K218" s="37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Lepik</dc:creator>
  <cp:keywords/>
  <dc:description/>
  <cp:lastModifiedBy>Lepik</cp:lastModifiedBy>
  <dcterms:created xsi:type="dcterms:W3CDTF">2019-11-26T09:31:03Z</dcterms:created>
  <dcterms:modified xsi:type="dcterms:W3CDTF">2019-11-26T09:31:08Z</dcterms:modified>
  <cp:category/>
  <cp:version/>
  <cp:contentType/>
  <cp:contentStatus/>
</cp:coreProperties>
</file>