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727"/>
  <workbookPr/>
  <bookViews>
    <workbookView xWindow="41416" yWindow="7980" windowWidth="24240" windowHeight="13740" activeTab="0"/>
  </bookViews>
  <sheets>
    <sheet name="Rekapitulace stavby" sheetId="1" r:id="rId1"/>
    <sheet name="PS 01 - Hrazení štěrkové ..." sheetId="2" r:id="rId2"/>
    <sheet name="PS 02 - Elektročást" sheetId="3" r:id="rId3"/>
    <sheet name="SO 01 - Štěrková propust" sheetId="4" r:id="rId4"/>
    <sheet name="SO 02 - Obnova jezového t..." sheetId="5" r:id="rId5"/>
    <sheet name="SO 03 - Bourací práce" sheetId="6" r:id="rId6"/>
    <sheet name="SO 04 - Zajištění přístup..." sheetId="7" r:id="rId7"/>
    <sheet name="VON - Vedlejší a ostatní ..." sheetId="8" r:id="rId8"/>
    <sheet name="Pokyny pro vyplnění" sheetId="9" r:id="rId9"/>
  </sheets>
  <definedNames>
    <definedName name="_xlnm._FilterDatabase" localSheetId="1" hidden="1">'PS 01 - Hrazení štěrkové ...'!$C$79:$K$84</definedName>
    <definedName name="_xlnm._FilterDatabase" localSheetId="2" hidden="1">'PS 02 - Elektročást'!$C$79:$K$84</definedName>
    <definedName name="_xlnm._FilterDatabase" localSheetId="3" hidden="1">'SO 01 - Štěrková propust'!$C$79:$K$96</definedName>
    <definedName name="_xlnm._FilterDatabase" localSheetId="4" hidden="1">'SO 02 - Obnova jezového t...'!$C$86:$K$401</definedName>
    <definedName name="_xlnm._FilterDatabase" localSheetId="5" hidden="1">'SO 03 - Bourací práce'!$C$83:$K$197</definedName>
    <definedName name="_xlnm._FilterDatabase" localSheetId="6" hidden="1">'SO 04 - Zajištění přístup...'!$C$79:$K$84</definedName>
    <definedName name="_xlnm._FilterDatabase" localSheetId="7" hidden="1">'VON - Vedlejší a ostatní ...'!$C$83:$K$158</definedName>
    <definedName name="_xlnm.Print_Area" localSheetId="8">'Pokyny pro vyplnění'!$B$2:$K$71,'Pokyny pro vyplnění'!$B$74:$K$118,'Pokyny pro vyplnění'!$B$121:$K$190,'Pokyny pro vyplnění'!$B$198:$K$218</definedName>
    <definedName name="_xlnm.Print_Area" localSheetId="1">'PS 01 - Hrazení štěrkové ...'!$C$4:$J$39,'PS 01 - Hrazení štěrkové ...'!$C$45:$J$61,'PS 01 - Hrazení štěrkové ...'!$C$67:$K$84</definedName>
    <definedName name="_xlnm.Print_Area" localSheetId="2">'PS 02 - Elektročást'!$C$4:$J$39,'PS 02 - Elektročást'!$C$45:$J$61,'PS 02 - Elektročást'!$C$67:$K$84</definedName>
    <definedName name="_xlnm.Print_Area" localSheetId="0">'Rekapitulace stavby'!$D$4:$AO$36,'Rekapitulace stavby'!$C$42:$AQ$62</definedName>
    <definedName name="_xlnm.Print_Area" localSheetId="3">'SO 01 - Štěrková propust'!$C$4:$J$39,'SO 01 - Štěrková propust'!$C$45:$J$61,'SO 01 - Štěrková propust'!$C$67:$K$96</definedName>
    <definedName name="_xlnm.Print_Area" localSheetId="4">'SO 02 - Obnova jezového t...'!$C$4:$J$39,'SO 02 - Obnova jezového t...'!$C$45:$J$68,'SO 02 - Obnova jezového t...'!$C$74:$K$401</definedName>
    <definedName name="_xlnm.Print_Area" localSheetId="5">'SO 03 - Bourací práce'!$C$4:$J$39,'SO 03 - Bourací práce'!$C$45:$J$65,'SO 03 - Bourací práce'!$C$71:$K$197</definedName>
    <definedName name="_xlnm.Print_Area" localSheetId="6">'SO 04 - Zajištění přístup...'!$C$4:$J$39,'SO 04 - Zajištění přístup...'!$C$45:$J$61,'SO 04 - Zajištění přístup...'!$C$67:$K$84</definedName>
    <definedName name="_xlnm.Print_Area" localSheetId="7">'VON - Vedlejší a ostatní ...'!$C$4:$J$39,'VON - Vedlejší a ostatní ...'!$C$45:$J$65,'VON - Vedlejší a ostatní ...'!$C$71:$K$158</definedName>
    <definedName name="_xlnm.Print_Titles" localSheetId="0">'Rekapitulace stavby'!$52:$52</definedName>
    <definedName name="_xlnm.Print_Titles" localSheetId="1">'PS 01 - Hrazení štěrkové ...'!$79:$79</definedName>
    <definedName name="_xlnm.Print_Titles" localSheetId="2">'PS 02 - Elektročást'!$79:$79</definedName>
    <definedName name="_xlnm.Print_Titles" localSheetId="3">'SO 01 - Štěrková propust'!$79:$79</definedName>
    <definedName name="_xlnm.Print_Titles" localSheetId="4">'SO 02 - Obnova jezového t...'!$86:$86</definedName>
    <definedName name="_xlnm.Print_Titles" localSheetId="5">'SO 03 - Bourací práce'!$83:$83</definedName>
    <definedName name="_xlnm.Print_Titles" localSheetId="6">'SO 04 - Zajištění přístup...'!$79:$79</definedName>
    <definedName name="_xlnm.Print_Titles" localSheetId="7">'VON - Vedlejší a ostatní ...'!$83:$83</definedName>
  </definedNames>
  <calcPr calcId="191029"/>
  <extLst/>
</workbook>
</file>

<file path=xl/sharedStrings.xml><?xml version="1.0" encoding="utf-8"?>
<sst xmlns="http://schemas.openxmlformats.org/spreadsheetml/2006/main" count="6015" uniqueCount="1055">
  <si>
    <t>Export Komplet</t>
  </si>
  <si>
    <t>VZ</t>
  </si>
  <si>
    <t>2.0</t>
  </si>
  <si>
    <t>ZAMOK</t>
  </si>
  <si>
    <t>False</t>
  </si>
  <si>
    <t>{9d0f2f24-a1a9-433b-bf7e-47de67b480a4}</t>
  </si>
  <si>
    <t>0,01</t>
  </si>
  <si>
    <t>21</t>
  </si>
  <si>
    <t>15</t>
  </si>
  <si>
    <t>REKAPITULACE STAVBY</t>
  </si>
  <si>
    <t>v ---  níže se nacházejí doplnkové a pomocné údaje k sestavám  --- v</t>
  </si>
  <si>
    <t>Návod na vyplnění</t>
  </si>
  <si>
    <t>0,001</t>
  </si>
  <si>
    <t>Kód:</t>
  </si>
  <si>
    <t>191204A</t>
  </si>
  <si>
    <t>Měnit lze pouze buňky se žlutým podbarvením!
1) v Rekapitulaci stavby vyplňte údaje o Uchazeči (přenesou se do ostatních sestav i v jiných listech)
2) na vybraných listech vyplňte v sestavě Soupis prací ceny u položek</t>
  </si>
  <si>
    <t>Stavba:</t>
  </si>
  <si>
    <t>VD Hubálov – obnova jezu</t>
  </si>
  <si>
    <t>KSO:</t>
  </si>
  <si>
    <t/>
  </si>
  <si>
    <t>CC-CZ:</t>
  </si>
  <si>
    <t>Místo:</t>
  </si>
  <si>
    <t>Vodní dílo Hubálov</t>
  </si>
  <si>
    <t>Datum:</t>
  </si>
  <si>
    <t>10. 10. 2019</t>
  </si>
  <si>
    <t>Zadavatel:</t>
  </si>
  <si>
    <t>IČ:</t>
  </si>
  <si>
    <t>70890005</t>
  </si>
  <si>
    <t>Povodí Labe, státní podnik</t>
  </si>
  <si>
    <t>DIČ:</t>
  </si>
  <si>
    <t>CZ70890005</t>
  </si>
  <si>
    <t>Uchazeč:</t>
  </si>
  <si>
    <t>Vyplň údaj</t>
  </si>
  <si>
    <t>Projektant:</t>
  </si>
  <si>
    <t>46347526</t>
  </si>
  <si>
    <t>AQUATIS a. s.</t>
  </si>
  <si>
    <t>CZ46347526</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</si>
  <si>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</si>
  <si>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</si>
  <si>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</si>
  <si>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</si>
  <si>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</si>
  <si>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</si>
  <si>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</si>
  <si>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</si>
  <si>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</si>
  <si>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</si>
  <si>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</si>
  <si>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</si>
  <si>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</si>
  <si>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</si>
  <si>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</si>
  <si>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</si>
  <si>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</si>
  <si>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</si>
  <si>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</si>
  <si>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</si>
  <si>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</si>
  <si>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</si>
  <si>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</si>
  <si>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</si>
  <si>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</si>
  <si>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</si>
  <si>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</si>
  <si>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</si>
  <si>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</si>
  <si>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</si>
  <si>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</si>
  <si>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</si>
  <si>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</si>
  <si>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</si>
  <si>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</si>
  <si>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</si>
  <si>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</si>
  <si>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</si>
  <si>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</si>
  <si>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</si>
  <si>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</si>
  <si>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</si>
  <si>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</si>
  <si>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</si>
  <si>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PS 01</t>
  </si>
  <si>
    <t>Hrazení štěrkové propusti</t>
  </si>
  <si>
    <t>PRO</t>
  </si>
  <si>
    <t>1</t>
  </si>
  <si>
    <t>{ad88643b-a398-482b-874e-c7da853f6616}</t>
  </si>
  <si>
    <t>2</t>
  </si>
  <si>
    <t>PS 02</t>
  </si>
  <si>
    <t>Elektročást</t>
  </si>
  <si>
    <t>{5bb8484e-b07f-4482-88c3-97a43a78ebfd}</t>
  </si>
  <si>
    <t>SO 01</t>
  </si>
  <si>
    <t>Štěrková propust</t>
  </si>
  <si>
    <t>STA</t>
  </si>
  <si>
    <t>{68a9a4d2-f33e-4ae3-a31a-5e3809b52b2e}</t>
  </si>
  <si>
    <t>SO 02</t>
  </si>
  <si>
    <t>Obnova jezového tělesa</t>
  </si>
  <si>
    <t>{3ed36f8d-1f9f-4304-b84c-217b0d6ce33d}</t>
  </si>
  <si>
    <t>SO 03</t>
  </si>
  <si>
    <t>Bourací práce</t>
  </si>
  <si>
    <t>{82a46cc3-12b1-4f13-ba08-2079be9428ec}</t>
  </si>
  <si>
    <t>SO 04</t>
  </si>
  <si>
    <t>Zajištění přístupu na pracovní plošinu</t>
  </si>
  <si>
    <t>{ecbd5f01-9cb7-4775-8e0a-3f79472c9908}</t>
  </si>
  <si>
    <t>VON</t>
  </si>
  <si>
    <t>Vedlejší a ostatní náklady</t>
  </si>
  <si>
    <t>{4afac460-3c70-41cc-b563-94e989970b5d}</t>
  </si>
  <si>
    <t>KRYCÍ LIST SOUPISU PRACÍ</t>
  </si>
  <si>
    <t>Objekt:</t>
  </si>
  <si>
    <t>PS 01 - Hrazení štěrkové propusti</t>
  </si>
  <si>
    <t>REKAPITULACE ČLENĚNÍ SOUPISU PRACÍ</t>
  </si>
  <si>
    <t>Kód dílu - Popis</t>
  </si>
  <si>
    <t>Cena celkem [CZK]</t>
  </si>
  <si>
    <t>-1</t>
  </si>
  <si>
    <t>M - Práce a dodávky M</t>
  </si>
  <si>
    <t>SOUPIS PRACÍ</t>
  </si>
  <si>
    <t>PČ</t>
  </si>
  <si>
    <t>MJ</t>
  </si>
  <si>
    <t>Množství</t>
  </si>
  <si>
    <t>J.cena [CZK]</t>
  </si>
  <si>
    <t>Cenová soustava</t>
  </si>
  <si>
    <t>J. Nh [h]</t>
  </si>
  <si>
    <t>Nh celkem [h]</t>
  </si>
  <si>
    <t>J. hmotnost [t]</t>
  </si>
  <si>
    <t>Hmotnost celkem [t]</t>
  </si>
  <si>
    <t>J. suť [t]</t>
  </si>
  <si>
    <t>Suť Celkem [t]</t>
  </si>
  <si>
    <t>Náklady soupisu celkem</t>
  </si>
  <si>
    <t>M</t>
  </si>
  <si>
    <t>Práce a dodávky M</t>
  </si>
  <si>
    <t>3</t>
  </si>
  <si>
    <t>ROZPOCET</t>
  </si>
  <si>
    <t>K</t>
  </si>
  <si>
    <t>R01</t>
  </si>
  <si>
    <t>Hrazení štěrkové propusti - technologická část strojní</t>
  </si>
  <si>
    <t>kpl.</t>
  </si>
  <si>
    <t>64</t>
  </si>
  <si>
    <t>529600653</t>
  </si>
  <si>
    <t>PP</t>
  </si>
  <si>
    <t>Hrazení štěrkové propusti - technologická část strojní
Podrobné specifikace požadavků je uvedena v příloze B Souhrnná technická zpráva</t>
  </si>
  <si>
    <t>P</t>
  </si>
  <si>
    <t xml:space="preserve">Poznámka k položce:
Tuto položku zadavatel zadává dle § 92 odstavec 2 ZZVZ na funkci a výkon.
</t>
  </si>
  <si>
    <t>PS 02 - Elektročást</t>
  </si>
  <si>
    <t>Elektroinstalace a IS</t>
  </si>
  <si>
    <t>449162569</t>
  </si>
  <si>
    <t xml:space="preserve">Technologická část elektro
Podrobné specifikace požadavků je uvedena v příloze B Souhrnná technická zpráva
</t>
  </si>
  <si>
    <t>SO 01 - Štěrková propust</t>
  </si>
  <si>
    <t>HSV - Práce a dodávky HSV</t>
  </si>
  <si>
    <t>HSV</t>
  </si>
  <si>
    <t>Práce a dodávky HSV</t>
  </si>
  <si>
    <t>4</t>
  </si>
  <si>
    <t>R1</t>
  </si>
  <si>
    <t>Konstrukce štěrkové propusti</t>
  </si>
  <si>
    <t>-1521299985</t>
  </si>
  <si>
    <t>Levý pilíř, pravý pilíř a dno</t>
  </si>
  <si>
    <t>R2</t>
  </si>
  <si>
    <t>Stabilizace dna pod štěrkovou propustí</t>
  </si>
  <si>
    <t>280124215</t>
  </si>
  <si>
    <t>R3</t>
  </si>
  <si>
    <t>Stabilizace dna před štěrkovou propustí</t>
  </si>
  <si>
    <t>1473064782</t>
  </si>
  <si>
    <t>R4</t>
  </si>
  <si>
    <t>Oprava PB opěrné zdi navazující na štěrkovou propust</t>
  </si>
  <si>
    <t>-1977858755</t>
  </si>
  <si>
    <t>5</t>
  </si>
  <si>
    <t>R5</t>
  </si>
  <si>
    <t>Poškozená část pevného jez. tělesa navazují na levý pilíř šť. propusti</t>
  </si>
  <si>
    <t>534924814</t>
  </si>
  <si>
    <t>6</t>
  </si>
  <si>
    <t>R6</t>
  </si>
  <si>
    <t>Obnova dvoupolové železobetonové komunikační lávky</t>
  </si>
  <si>
    <t>-1197187697</t>
  </si>
  <si>
    <t>7</t>
  </si>
  <si>
    <t>R7</t>
  </si>
  <si>
    <t>Konstrukce speciálního zakládání</t>
  </si>
  <si>
    <t>1297614283</t>
  </si>
  <si>
    <t>stet_zaber</t>
  </si>
  <si>
    <t>Zaberaněná štětová stěny</t>
  </si>
  <si>
    <t>m2</t>
  </si>
  <si>
    <t>370,7</t>
  </si>
  <si>
    <t>stet_nasazena</t>
  </si>
  <si>
    <t>Nasazená štětová stěna</t>
  </si>
  <si>
    <t>39</t>
  </si>
  <si>
    <t>odvoz_ocel</t>
  </si>
  <si>
    <t>Odvoz demontovaných ocelových prvků</t>
  </si>
  <si>
    <t>t</t>
  </si>
  <si>
    <t>33,832</t>
  </si>
  <si>
    <t>HEB400_prev</t>
  </si>
  <si>
    <t>Převázky z HEB400</t>
  </si>
  <si>
    <t>12,943</t>
  </si>
  <si>
    <t>Tr406_rozpery</t>
  </si>
  <si>
    <t>Rozpěry z trub prům. 406/10 mm</t>
  </si>
  <si>
    <t>5,614</t>
  </si>
  <si>
    <t>jilocem_vypln</t>
  </si>
  <si>
    <t>Jílocemontová výplň tl. 60 cm</t>
  </si>
  <si>
    <t>147,48</t>
  </si>
  <si>
    <t>vrty_trII</t>
  </si>
  <si>
    <t>Vrty v tr. II</t>
  </si>
  <si>
    <t>m</t>
  </si>
  <si>
    <t>327,75</t>
  </si>
  <si>
    <t>SO 02 - Obnova jezového tělesa</t>
  </si>
  <si>
    <t>vrty_trIII</t>
  </si>
  <si>
    <t>Vrty v tr. III</t>
  </si>
  <si>
    <t>120,75</t>
  </si>
  <si>
    <t>nasyp_plosiny</t>
  </si>
  <si>
    <t>Násyp dočasné plošiny</t>
  </si>
  <si>
    <t>m3</t>
  </si>
  <si>
    <t>1454,825</t>
  </si>
  <si>
    <t>zapaz_jama</t>
  </si>
  <si>
    <t>Výkop zapažených jam</t>
  </si>
  <si>
    <t>536,06</t>
  </si>
  <si>
    <t>bed_neg</t>
  </si>
  <si>
    <t>Negativní bednění přelivu</t>
  </si>
  <si>
    <t>86,15</t>
  </si>
  <si>
    <t>hornina_tr5</t>
  </si>
  <si>
    <t>509,963</t>
  </si>
  <si>
    <t>hornina_tr4</t>
  </si>
  <si>
    <t>250</t>
  </si>
  <si>
    <t>hornina_tr3</t>
  </si>
  <si>
    <t>694,862</t>
  </si>
  <si>
    <t>zapaz_jama_tr3</t>
  </si>
  <si>
    <t>254,874</t>
  </si>
  <si>
    <t>nedostatek_zeminy</t>
  </si>
  <si>
    <t>dovoz_SP</t>
  </si>
  <si>
    <t>510,651</t>
  </si>
  <si>
    <t xml:space="preserve">    1 - Zemní práce</t>
  </si>
  <si>
    <t xml:space="preserve">    2 - Zakládání</t>
  </si>
  <si>
    <t xml:space="preserve">    3 - Svislé a kompletní konstrukce</t>
  </si>
  <si>
    <t xml:space="preserve">    4 - Vodorovné konstrukce</t>
  </si>
  <si>
    <t xml:space="preserve">    9 - Ostatní konstrukce a práce, bourání</t>
  </si>
  <si>
    <t xml:space="preserve">    997 - Přesun sutě</t>
  </si>
  <si>
    <t xml:space="preserve">    998 - Přesun hmot</t>
  </si>
  <si>
    <t>Zemní práce</t>
  </si>
  <si>
    <t>11510120-R0</t>
  </si>
  <si>
    <t>Čerpání vody na dopravní výšku do 10 m</t>
  </si>
  <si>
    <t>145775428</t>
  </si>
  <si>
    <t>124203101</t>
  </si>
  <si>
    <t>Vykopávky do 1000 m3 pro koryta vodotečí v hornině tř. 3</t>
  </si>
  <si>
    <t>CS ÚRS 2019 02</t>
  </si>
  <si>
    <t>-790649118</t>
  </si>
  <si>
    <t>Vykopávky pro koryta vodotečí s přehozením výkopku na vzdálenost do 3 m nebo s naložením na dopravní prostředek v hornině tř. 3 do 1 000 m3</t>
  </si>
  <si>
    <t>PSC</t>
  </si>
  <si>
    <t xml:space="preserve">Poznámka k souboru cen:
1. Ceny lze použít i pro nezapažené odkopávky a prokopávky při úpravě území kolem vodotečí vně svislých ploch proložených projektovanými břehovými čarami souvisejí-li tyto odkopávky a prokopávky s prováděnými vykopávkami pro koryta vodotečí.
2. Ceny nelze použít pro:
a) vykopávky koryt vodotečí, které jsou dle projektu pod úrovní pracovní hladiny vody; tyto zemní práce se oceňují cenami souboru cen 127 . 0-11 Vykopávky pod vodou strojně části A 01 tohoto katalogu,
b) vykopávky koryt vodotečí v prostorách s rozepřeným nebo vzepřeným pažením; tyto zemní práce se oceňují cenami souboru cen 131 . 0-12 Hloubení zapažených jam a zářezů části A 01 tohoto katalogu, štětová stěna vzepřená nebo rozepřená, se z hlediska ocenění považuje za vzepřené nebo rozepřené pažení;
c) vykopávky pod obrysem výkopu pro koryta vodotečí (pro opěrné zdi, patky, soustřeďovací stavby apod.); tyto zemní práce se oceňují podle své povahy cenami souboru cen 131 . 0-11 Hloubení nezapažených jam, 131 . 0-12 Hloubení zapažených jam, 132 . 0-11 Hloubení rýh do 600 mm, 132 . 0-12 Hloubení rýh do 2000 mm, 132 . 0-14 Hloubená vykopávka pod základy ručně 133 . 0- . 0 Hloubení zapažených i nezapažených šachet části A01 tohoto katalogu,
d) hloubení zatrubněných nebo zastropených koryt vodotečí; tyto práce se oceňují cenami souboru cen 123 . 0-21 Vykopávky zářezů se šikmými stěnami pro podzemní vedení části A 02
3. V cenách jsou započteny náklady na svislé přemístění výkopku do 4 m. Svislé přemístění z hloubky přes 4 m se oceňuje podle projektu (rampy, přehození apod.).
4. Předepisuje-li projekt rozprostřít výkopek získaný vykopávkou pro koryta vodotečí, oceňuje se toto rozprostření cenou 171 20-1101 Uložení sypaniny do nezhutněných násypů a vodorovné přemístění výkopku cenami souboru cen 162 .0-31 Vodorovné přemístění výkopku z rýh podzemních stěn části A 01 tohoto katalogu.
5. Pro volbu ceny je rozhodující součet vykopávek pro koryta vodotečí, oceňovaných cenami tohoto souboru cen, zatrubněných koryt vodotečí, oceňovaných podle pozn. č. 2 odst. d) i zapažených vykopávek oceňovaných podle pozn. č. 2 odst. b) tohoto souboru cen.
</t>
  </si>
  <si>
    <t>Poznámka k položce:
Definitivní odklizení materiálu použitého pro dočasnou plošinu je součástí SO 03.</t>
  </si>
  <si>
    <t>VV</t>
  </si>
  <si>
    <t>Odtěžení dočasné sypané rampy</t>
  </si>
  <si>
    <t>184,211 "dovezena hornina tř. 3"</t>
  </si>
  <si>
    <t>nasyp_plosiny-184,211-hornina_tr5-hornina_tr4 "Dovoz nedostatku materiálu"</t>
  </si>
  <si>
    <t>Mezisoučet</t>
  </si>
  <si>
    <t>(hornina_tr3-zapaz_jama_tr3)*0,30"30% odtěžení nad hladinou"</t>
  </si>
  <si>
    <t>124303101</t>
  </si>
  <si>
    <t>Vykopávky do 1000 m3 pro koryta vodotečí v hornině tř. 4</t>
  </si>
  <si>
    <t>-1603282349</t>
  </si>
  <si>
    <t>Vykopávky pro koryta vodotečí s přehozením výkopku na vzdálenost do 3 m nebo s naložením na dopravní prostředek v hornině tř. 4 do 1 000 m3</t>
  </si>
  <si>
    <t>250"dovezena hornina tř. 4"</t>
  </si>
  <si>
    <t>hornina_tr4*0,63 "63% zeminy použito na nasyp plošiny"*0,30"30% odtěžení nad hladinou"</t>
  </si>
  <si>
    <t>124403101</t>
  </si>
  <si>
    <t>Vykopávky do 1000 m3 pro koryta vodotečí v hornině tř. 5</t>
  </si>
  <si>
    <t>2114265150</t>
  </si>
  <si>
    <t>Vykopávky pro koryta vodotečí s přehozením výkopku na vzdálenost do 3 m nebo s naložením na dopravní prostředek v hornině tř. 5 do 1 000 m3</t>
  </si>
  <si>
    <t>509,963"dovezena hornina tř. 5"</t>
  </si>
  <si>
    <t>hornina_tr5*0,63 "63% zeminy použito na nasyp plošiny"*0,30"30% odtěžení nad hladinou"</t>
  </si>
  <si>
    <t>127401102</t>
  </si>
  <si>
    <t>Vykopávky pod vodou v hornině tř. 5 tl vrstvy přes 0,5 m bez trhavin</t>
  </si>
  <si>
    <t>1264346683</t>
  </si>
  <si>
    <t>Vykopávky pod vodou strojně na hloubku do 5 m pod projektem stanovenou hladinou vody v hornině tř.5 bez použití trhavin, pro jakékoliv množství průměrné tloušťky projektované vrstvy přes 0,50 m</t>
  </si>
  <si>
    <t xml:space="preserve">Poznámka k souboru cen:
1. Ceny nelze použít pro:
a) vykopávky zářezů pod vodou,
b) vykopávky v zemnících pod vodou,
c) hloubení rýh pod vodou,
d) hloubení jam a šachet pod vodou; toto hloubení se oceňuje individuálně,
e) vykopávky v úsecích s plavební dráhou v provozu v povodí Labe, Vltavy, Moravy, Váhu a Odry a v přístavech za provozu lodní dopravy kromě dopravy dodavatele stavebních prací.
2. Pro volbu cen podle množství je rozhodující součet množství vykopávek pod vodou na jednom objektu ve všech třídách hornin na něm se vyskytujících při jakékoliv tloušťce vykopávky. O volbě cen podle tloušťky projektované vrstvy vykopávky pod vodou rozhoduje její průměrná tloušťka; tato průměrná tloušťka se určí odděleně pro každou vykopávku, omezenou svislou obrysovou čarou v půdorysu jako podíl objemu vykopávky a její půdorysné plochy.
3. V cenách jsou započteny i náklady na svislé přemístěním výkopku nad hladinu a odhození výkopku do vzdálenosti 5 m nebo naložení na dopravní prostředek.
4. V cenách 40-1111 až -1113, 50-1101 až -1103 a 60-1101 až -1103 nejsou započteny náklady na trhací práce pod vodou; tyto práce se oceňují individuálně.
5. Kóta dna vykopávky předepsaná projektem musí být dodržena; nerovnosti dna pod touto kótou vzniklé při vykopávce se nevyplňují.
</t>
  </si>
  <si>
    <t>hornina_tr5*0,63 "63% zeminy použito na nasyp plošiny"*0,70 "70% odtěžení nad hladinou"</t>
  </si>
  <si>
    <t>127701111</t>
  </si>
  <si>
    <t>Vykopávky pod vodou v hornině tř. 1 až 4 objem do 1000 m3 tl vrstvy do 1,5 m</t>
  </si>
  <si>
    <t>-1949933655</t>
  </si>
  <si>
    <t>Vykopávky pod vodou strojně na hloubku do 5 m pod projektem stanovenou hladinou vody v horninách tř.1 až 4, průměrné tloušťky projektované vrstvy přes 0,50 m do 1 000 m3</t>
  </si>
  <si>
    <t>(hornina_tr3-zapaz_jama_tr3)*0,70 "70% odtěžení nad hladinou"</t>
  </si>
  <si>
    <t>hornina_tr4*0,63 "63% zeminy použito na nasyp plošiny"*0,70 "70% odtěžení nad hladinou"</t>
  </si>
  <si>
    <t>nedostatek_zeminy "vykop z okolí pro násyp plošiny"</t>
  </si>
  <si>
    <t>Součet</t>
  </si>
  <si>
    <t>131201202</t>
  </si>
  <si>
    <t>Hloubení jam zapažených v hornině tř. 3 objemu do 1000 m3</t>
  </si>
  <si>
    <t>1382765595</t>
  </si>
  <si>
    <t>Hloubení zapažených jam a zářezů s urovnáním dna do předepsaného profilu a spádu v hornině tř. 3 přes 100 do 1 000 m3</t>
  </si>
  <si>
    <t xml:space="preserve">Poznámka k souboru cen:
1. V cenách jsou započteny i náklady na případné nutné přemístění výkopku ve výkopišti a na přehození výkopku na přilehlém terénu na vzdálenost do 3 m od okraje jámy nebo naložení na dopravní prostředek.
2. Hloubení zapažených jam hloubky přes 16 m se oceňuje individuálně.
3. Náklady na svislé přemístění výkopku nad 1 m hloubky se určí dle ustanovení článku č. 3161 všeobecných podmínek katalogu.
4. Výpočet objemu vykopávky v pazených prostorách se stanovuje dle přílohy č. 4 tohoto ceníku.
</t>
  </si>
  <si>
    <t>Výkop stavební jámy</t>
  </si>
  <si>
    <t>"PF B-B" 13,8*4,7</t>
  </si>
  <si>
    <t>"PF D-D" 28,8*13,0</t>
  </si>
  <si>
    <t>"PF E-E" 17,6*5,5</t>
  </si>
  <si>
    <t>zapaz_jama-92,5-188,686 "odečet zapaž jámy horniny tř. 4 a tř. 5" "Zapaž jáma horniny tř.3"</t>
  </si>
  <si>
    <t>8</t>
  </si>
  <si>
    <t>131301202</t>
  </si>
  <si>
    <t>Hloubení jam zapažených v hornině tř. 4 objemu do 1000 m3</t>
  </si>
  <si>
    <t>-900159107</t>
  </si>
  <si>
    <t>Hloubení zapažených jam a zářezů s urovnáním dna do předepsaného profilu a spádu v hornině tř. 4 přes 100 do 1 000 m3</t>
  </si>
  <si>
    <t>hornina_tr4*0,37 "37% zeminy použito na zapaž. jámu"</t>
  </si>
  <si>
    <t>9</t>
  </si>
  <si>
    <t>131401202</t>
  </si>
  <si>
    <t>Hloubení jam zapažených v hornině tř. 5 objemu do 1000 m3</t>
  </si>
  <si>
    <t>911483896</t>
  </si>
  <si>
    <t>Hloubení zapažených jam a zářezů s urovnáním dna do předepsaného profilu a spádu v hornině tř. 5 přes 100 do 1 000 m3</t>
  </si>
  <si>
    <t>hornina_tr5*0,37 "37% zeminy použito na zapaž. jámu"</t>
  </si>
  <si>
    <t>10</t>
  </si>
  <si>
    <t>153111112</t>
  </si>
  <si>
    <t>Podélné řezání ocelových štětovnic na skládce</t>
  </si>
  <si>
    <t>254753141</t>
  </si>
  <si>
    <t>Úprava ocelových štětovnic pro štětové stěny řezání z terénu, štětovnic na skládce podélné</t>
  </si>
  <si>
    <t xml:space="preserve">Poznámka k souboru cen:
1. V cenách nejsou započteny náklady na:
a) dodání štětovnic trvale zabudovaných; tyto náklady se oceňují ve specifikaci,
b) opotřebení štětovnic dočasně zabudovaných; tyto náklady se oceňují ve specifikaci jako 0,5 násobek pořizovací ceny materiálu,
c) zřízení stěn z ocelových štětovnic
- beraněných; tyto náklady se oceňují cenami souboru cen 153 11-2 Stěny beraněné z ocelových štětovnic,
- nasazených; tyto náklady se oceňují cenami souboru cen 153 11-4 Zřízení štětových stěn z ocelových štětovnic, válcovaných tyčí nebo kolejnic nasazených.
</t>
  </si>
  <si>
    <t>2*2,0</t>
  </si>
  <si>
    <t>2*3,2</t>
  </si>
  <si>
    <t>11</t>
  </si>
  <si>
    <t>153111114</t>
  </si>
  <si>
    <t>Příčné řezání ocelových zaberaněných štětovnic z terénu</t>
  </si>
  <si>
    <t>kus</t>
  </si>
  <si>
    <t>-152828563</t>
  </si>
  <si>
    <t>Úprava ocelových štětovnic pro štětové stěny řezání z terénu, štětovnic zaberaněných příčné</t>
  </si>
  <si>
    <t>24,6/0,6 "návodní štětová stěna"</t>
  </si>
  <si>
    <t>24,6/0,6 "povodní štětová stěna"</t>
  </si>
  <si>
    <t>"2,0/0,6" 4</t>
  </si>
  <si>
    <t>12</t>
  </si>
  <si>
    <t>153111132</t>
  </si>
  <si>
    <t>Podélné svaření ocelových štětovnic na skládce</t>
  </si>
  <si>
    <t>-1579026353</t>
  </si>
  <si>
    <t>Úprava ocelových štětovnic pro štětové stěny svaření z terénu, štětovnic na skládce podélné</t>
  </si>
  <si>
    <t>13</t>
  </si>
  <si>
    <t>153112111</t>
  </si>
  <si>
    <t>Nastražení ocelových štětovnic dl do 10 m ve standardních podmínkách z terénu</t>
  </si>
  <si>
    <t>-335653476</t>
  </si>
  <si>
    <t>Zřízení beraněných stěn z ocelových štětovnic z terénu nastražení štětovnic ve standardních podmínkách, délky do 10 m</t>
  </si>
  <si>
    <t xml:space="preserve">Poznámka k souboru cen:
1. V cenách -2111 a -2112 jsou započteny i náklady na případné zdvojování štětovnic.
2. V cenách nejsou započteny náklady na:
a) dodání nebo opotřebení štětovnic.
- dodání štětovnic trvale zabudovaných se oceňuje ve specifikaci.
- opotřebení štětovnic dočasně zabudovaných se oceňuje ve specifikaci jako 0,5 násobek pořizovací ceny materiálu.
b) úpravu štětovnic pro manipulaci, řezání nebo sváření, tyto úpravy se oceňují cenami 153 11-1. . . Úprava ocelových štětovnic
</t>
  </si>
  <si>
    <t>7,5*24,6 "návodní štětová stěna"</t>
  </si>
  <si>
    <t>7,0*24,6 "povodní štětová stěna"</t>
  </si>
  <si>
    <t>7,0*2,0</t>
  </si>
  <si>
    <t>14</t>
  </si>
  <si>
    <t>153112122</t>
  </si>
  <si>
    <t>Zaberanění ocelových štětovnic na dl do 8 m ve standardních podmínkách z terénu</t>
  </si>
  <si>
    <t>1647845143</t>
  </si>
  <si>
    <t>Zřízení beraněných stěn z ocelových štětovnic z terénu zaberanění štětovnic ve standardních podmínkách, délky do 8 m</t>
  </si>
  <si>
    <t>6,5*24,6 "návodní štětová stěna"</t>
  </si>
  <si>
    <t>6,5*24,6 "povodní štětová stěna"</t>
  </si>
  <si>
    <t>6,5*2,0</t>
  </si>
  <si>
    <t>15920-R01</t>
  </si>
  <si>
    <t>ocelové štětovnice VL604</t>
  </si>
  <si>
    <t>776094425</t>
  </si>
  <si>
    <t>stet_zaber*0,1235</t>
  </si>
  <si>
    <t>16</t>
  </si>
  <si>
    <t>153116111</t>
  </si>
  <si>
    <t>Opracování ocelových kleštin nebo převázek hradicích stěn z terénu</t>
  </si>
  <si>
    <t>-1846835643</t>
  </si>
  <si>
    <t>Kleštiny nebo převázky pro hradící stěny beraněné, nasazené, tabulové z oceli jakéhokoliv druhu z terénu opracování</t>
  </si>
  <si>
    <t xml:space="preserve">Poznámka k souboru cen:
1. V ceně -6112 a -6121 jsou započteny i náklady na spojovací materiál.
2. V ceně -6111 nejsou započteny náklady na dodání nebo opotřebení kleštin a převázek;
a) dodání kleštin nebo převázek trvale zabudovaných se oceňuje ve specifikaci,
b) opotřebení kleštin nebo převázek dočasně zabudovaných se oceňuje ve specifikaci jako 0,5 násobek pořizovací ceny materiálu.
</t>
  </si>
  <si>
    <t>17</t>
  </si>
  <si>
    <t>153116112</t>
  </si>
  <si>
    <t>Montáž ocelových kleštin nebo převázek hradicích stěn z terénu</t>
  </si>
  <si>
    <t>-1668546673</t>
  </si>
  <si>
    <t>Kleštiny nebo převázky pro hradící stěny beraněné, nasazené, tabulové z oceli jakéhokoliv druhu z terénu montáž</t>
  </si>
  <si>
    <t>2*22,0*155,00/1000 "HEB400 - zaberaněné stěny"</t>
  </si>
  <si>
    <t>2*10,0*155,00/1000 "HEB400 - nasazné stěny"</t>
  </si>
  <si>
    <t>(2,4+6,2)*155,00/1000 "HEB400 - pata nasazené stěny LB"</t>
  </si>
  <si>
    <t>(2,4+6,2+2,3)*155,00/1000 "HEB400 - pata nasazené stěny LB"</t>
  </si>
  <si>
    <t>18</t>
  </si>
  <si>
    <t>13011011</t>
  </si>
  <si>
    <t>ocel profilová HE-B 400 jakost 11 375</t>
  </si>
  <si>
    <t>-9567129</t>
  </si>
  <si>
    <t>19</t>
  </si>
  <si>
    <t>153116113</t>
  </si>
  <si>
    <t>Demontáž ocelových kleštin nebo převázek hradicích stěn z terénu</t>
  </si>
  <si>
    <t>-422732266</t>
  </si>
  <si>
    <t>Kleštiny nebo převázky pro hradící stěny beraněné, nasazené, tabulové z oceli jakéhokoliv druhu z terénu demontáž</t>
  </si>
  <si>
    <t>20</t>
  </si>
  <si>
    <t>15311R02</t>
  </si>
  <si>
    <t>Zřízení nasazené stěny z ocelových štětovnic z terénu</t>
  </si>
  <si>
    <t>-1458729878</t>
  </si>
  <si>
    <t xml:space="preserve">Poznámka k souboru cen:
1. V cenách nejsou započteny náklady na:
a) dodání nebo opotřebení štětovnic, válcovaných profilů nebo kolejnic;
b) dodání materiálu trvale zabudovaného se oceňuje ve specifikaci.
c) opotřebení materiálu dočasně zabudovaného se oceňuje ve specifikaci jako 0,5 násobek pořizovací ceny materiálu.
2. Množství měrných jednotek se určuje v m2 plochy nasazené stěny.
</t>
  </si>
  <si>
    <t>"PB" 22</t>
  </si>
  <si>
    <t>"LB" 17</t>
  </si>
  <si>
    <t>85326184</t>
  </si>
  <si>
    <t>stet_nasazena*0,1235</t>
  </si>
  <si>
    <t>22</t>
  </si>
  <si>
    <t>15311-R03</t>
  </si>
  <si>
    <t xml:space="preserve">Odstranění nasazených stěn z ocelových štětovnic </t>
  </si>
  <si>
    <t>815992851</t>
  </si>
  <si>
    <t>Odstranění nasazených stěn z ocelových štětovnic</t>
  </si>
  <si>
    <t xml:space="preserve">Poznámka k souboru cen:
1. Množství měrných jednotek se určuje v m2 plochy nasazené stěny.
</t>
  </si>
  <si>
    <t>23</t>
  </si>
  <si>
    <t>162201102</t>
  </si>
  <si>
    <t>Vodorovné přemístění do 50 m výkopku/sypaniny z horniny tř. 1 až 4</t>
  </si>
  <si>
    <t>-565135242</t>
  </si>
  <si>
    <t>Vodorovné přemístění výkopku nebo sypaniny po suchu na obvyklém dopravním prostředku, bez naložení výkopku, avšak se složením bez rozhrnutí z horniny tř. 1 až 4 na vzdálenost přes 20 do 50 m</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</si>
  <si>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 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</si>
  <si>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Přemístění z SO03</t>
  </si>
  <si>
    <t>184,211 "dovezena hornina tř. 3" + hornina_tr4</t>
  </si>
  <si>
    <t>Přemístění zpět na SO03</t>
  </si>
  <si>
    <t>24</t>
  </si>
  <si>
    <t>162201152</t>
  </si>
  <si>
    <t>Vodorovné přemístění do 50 m výkopku/sypaniny z horniny tř. 5 až 7</t>
  </si>
  <si>
    <t>871254342</t>
  </si>
  <si>
    <t>Vodorovné přemístění výkopku nebo sypaniny po suchu na obvyklém dopravním prostředku, bez naložení výkopku, avšak se složením bez rozhrnutí z horniny tř. 5 až 7 na vzdálenost přes 20 do 50 m</t>
  </si>
  <si>
    <t>25</t>
  </si>
  <si>
    <t>162301151</t>
  </si>
  <si>
    <t>Vodorovné přemístění výkopku/sypaniny z hornin tř. 5 až 7 do 500 m</t>
  </si>
  <si>
    <t>1439471479</t>
  </si>
  <si>
    <t>Vodorovné přemístění výkopku nebo sypaniny po suchu na obvyklém dopravním prostředku, bez naložení výkopku, avšak se složením bez rozhrnutí z horniny tř. 5 až 7 na vzdálenost přes 50 do 500 m</t>
  </si>
  <si>
    <t>Přemístění výkopu nedostatku k násypu plošiny</t>
  </si>
  <si>
    <t>26</t>
  </si>
  <si>
    <t>162701102</t>
  </si>
  <si>
    <t>Vodorovné přemístění do 7000 m výkopku/sypaniny z horniny tř. 1 až 4</t>
  </si>
  <si>
    <t>-481711162</t>
  </si>
  <si>
    <t>Vodorovné přemístění výkopku nebo sypaniny po suchu na obvyklém dopravním prostředku, bez naložení výkopku, avšak se složením bez rozhrnutí z horniny tř. 1 až 4 na vzdálenost přes 6 000 do 7000 m</t>
  </si>
  <si>
    <t>Odovoz vytěženého nedostatku materiálu k násypu pracovní plošiny na skládku</t>
  </si>
  <si>
    <t>Zemina z vrtů</t>
  </si>
  <si>
    <t>(0,88*0,88*PI/4)*vrty_trII</t>
  </si>
  <si>
    <t>(0,88*0,88*PI/4)*vrty_trIII</t>
  </si>
  <si>
    <t>-(0,88*0,88*PI/4)*(36*3,2+33*3,0) "zásyp po vrtech"</t>
  </si>
  <si>
    <t>27</t>
  </si>
  <si>
    <t>16270-R06</t>
  </si>
  <si>
    <t>Odklizení znehodnocené jílocementové suspenze vč. poplatku za uložení /likvidaci</t>
  </si>
  <si>
    <t>1592923082</t>
  </si>
  <si>
    <t xml:space="preserve">Poznámka k souboru cen:
1. Množství měrných jednotek se určuje v m3 znehodnocené suspenze ve výši 50 % množství dodané bentonitové suspenze oceňované souborem cen 266 12- . . Bentonitová suspenze. Při osazování železobetonových dílců podzemní stěny se množství znehodnocené suspenze stanoví ve výši objemu ponořené části železobetonového dílce.
</t>
  </si>
  <si>
    <t>0,20*jilocem_vypln "20% vytlačené přebytečné směsy k odstranění"</t>
  </si>
  <si>
    <t>28</t>
  </si>
  <si>
    <t>171101121</t>
  </si>
  <si>
    <t>Uložení sypaniny z hornin nesoudržných kamenitých do násypů zhutněných</t>
  </si>
  <si>
    <t>1476167447</t>
  </si>
  <si>
    <t>Uložení sypaniny do násypů s rozprostřením sypaniny ve vrstvách a s hrubým urovnáním zhutněných s uzavřením povrchu násypu z hornin nesoudržných kamenitých</t>
  </si>
  <si>
    <t xml:space="preserve">Poznámka k souboru cen: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</si>
  <si>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Poznámka k položce:
Použije se materiál vytěžený v rámcoi SO 03.</t>
  </si>
  <si>
    <t>Násyp pracovní plošiny</t>
  </si>
  <si>
    <t>"PF 0-A" 13,7/2*5,0</t>
  </si>
  <si>
    <t>"PF A-A" 13,7*15,2</t>
  </si>
  <si>
    <t>"PF 0-B" 21,6/2*5,0</t>
  </si>
  <si>
    <t>"PF B-B" 34,3*4,7</t>
  </si>
  <si>
    <t>"PF D-D" 49,1*13,0</t>
  </si>
  <si>
    <t>"PF E-E" 46,3*5,5</t>
  </si>
  <si>
    <t>"PF E-0" 46,3/2*4,5</t>
  </si>
  <si>
    <t>zásyp po vrtech</t>
  </si>
  <si>
    <t>(0,88*0,88*PI/4)*(36*3,2+33*3,0)</t>
  </si>
  <si>
    <t>29</t>
  </si>
  <si>
    <t>171201201</t>
  </si>
  <si>
    <t>Uložení sypaniny na skládky</t>
  </si>
  <si>
    <t>-406599603</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</si>
  <si>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t>
  </si>
  <si>
    <t>Zakládání</t>
  </si>
  <si>
    <t>30</t>
  </si>
  <si>
    <t>226213212</t>
  </si>
  <si>
    <t>Vrty velkoprofilové svislé zapažené D do 1050 mm hl do 10 m hor. II</t>
  </si>
  <si>
    <t>96819016</t>
  </si>
  <si>
    <t>Velkoprofilové vrty náběrovým vrtáním svislé zapažené ocelovými pažnicemi průměru přes 850 do 1050 mm, v hl od 0 do 10 m v hornině tř. II</t>
  </si>
  <si>
    <t>4,75*33 "návodní štětová stěna"</t>
  </si>
  <si>
    <t>4,75*33 "povodní štětová stěna"</t>
  </si>
  <si>
    <t>4,75*3 "povodní, zalomení"</t>
  </si>
  <si>
    <t>31</t>
  </si>
  <si>
    <t>226213213</t>
  </si>
  <si>
    <t>Vrty velkoprofilové svislé zapažené D do 1050 mm hl do 10 m hor. III</t>
  </si>
  <si>
    <t>-1716381964</t>
  </si>
  <si>
    <t>Velkoprofilové vrty náběrovým vrtáním svislé zapažené ocelovými pažnicemi průměru přes 850 do 1050 mm, v hl od 0 do 10 m v hornině tř. III</t>
  </si>
  <si>
    <t>1,75*33 "návodní štětová stěna"</t>
  </si>
  <si>
    <t>1,75*33 "povodní štětová stěna"</t>
  </si>
  <si>
    <t>1,75*3</t>
  </si>
  <si>
    <t>32</t>
  </si>
  <si>
    <t>261121116</t>
  </si>
  <si>
    <t>Samotuhnoucí jílocementová výplň pro podzemní stěny tl 0,80 m</t>
  </si>
  <si>
    <t>1119333955</t>
  </si>
  <si>
    <t>Samotuhnoucí jílocementová výplň podzemní stěny pro tloušťku stěny 0,80 m</t>
  </si>
  <si>
    <t xml:space="preserve">Poznámka k souboru cen:
1. Při osazování železobetonových dílců podzemní stěny je vytlačená samotuhnoucí jílocementová výplň znehodnocena; odvoz znehodnocené samotuhnoucí jílocementové výplně se oceňuje cenami souboru cen 162 . 0-41 Objem znehodnocené vytlačené samotuhnoucí výplně se stanoví dle objemu ponořené části železobetonového dílce.
2. Samotuhnoucí výplň se u ostatních konstrukcí oceňuje cenou -1113; objem vyhloubeného prostoru v m3 se převede na m2 koeficientem 1,667.
3. V ceně jsou započteny i náklady na:
a) spotřebu výplně pro rozšíření rýhy při hloubení, pro vsáknutí do stěn rýhy a postupné doplňování výplně odvezené s vytěženou horninou,
b) zřízení hradítek proti roztékání výplně.
4. V ceně nejsou započteny náklady na:
a) výplň stávajících prostor a dutin; výplň těchto prostor a dutin se oceňuje cenou -1113 dle poznámky č. 3,
b) přetěžování zatvrdlé jílocementové výplně při těžbě hrázek mezi lamelami; počet m2 přetěžování a zatřídění zatvrdlé jílocementové výplně podle klasifikace hornin určí projekt.
5. Doplnění samotuhnoucí výplně při náhlém poklesu se oceňuje cenou -1911 Náhlým poklesem se rozumí pokles hladiny výplně o 1,5 m za 5 minut.
6. Množství měrných jednotek doplňované výplně se určuje v m3 skutečně doplněné výplně.
</t>
  </si>
  <si>
    <t>Uvažováno jako výplň předvrtů pro štětovou stěnu</t>
  </si>
  <si>
    <t>3,4*24,6 "návodní štětová stěna"</t>
  </si>
  <si>
    <t>2,4*24,6 "povodní štětová stěna"</t>
  </si>
  <si>
    <t>2,4*2,0</t>
  </si>
  <si>
    <t>33</t>
  </si>
  <si>
    <t>261121911</t>
  </si>
  <si>
    <t>Doplnění samotuhnoucí jílocementové výplně pro podzemní stěny</t>
  </si>
  <si>
    <t>61880927</t>
  </si>
  <si>
    <t>Samotuhnoucí jílocementová výplň podzemní stěny doplnění samotuhnoucí jílocementové výplně</t>
  </si>
  <si>
    <t>0,8*jilocem_vypln*0,10 "10% doplňování jílocementové výplně"</t>
  </si>
  <si>
    <t>34</t>
  </si>
  <si>
    <t>292111111</t>
  </si>
  <si>
    <t>Montáž pomocné konstrukce ocelové pro zvláštní zakládání z terénu</t>
  </si>
  <si>
    <t>-762075598</t>
  </si>
  <si>
    <t>Pomocná konstrukce pro zvláštní zakládání staveb ocelová z terénu zřízení</t>
  </si>
  <si>
    <t xml:space="preserve">Poznámka k souboru cen:
1. Ceny jsou určeny pro:
a) jakýkoliv druh a rozměr ocelových, dřevěných výrobků,
b) provádění pomocných konstrukcí z terénu, z lešení, z prámů lodí,
c) pracovní podlahy, lešení, podporné a jiné konstrukce pro beranidla, vytahovače, vrtné a jiné soupravy,
d) rozepření a vzepření štětových nebo podzemních stěn (i pilotových).
2. V ceně-1111 jsou započteny i náklady na potřebný spojovací materiál.
3. V cenách nejsou započteny náklady na dodání nebo opotřebení materiálu.
a) dodání materiálu trvale zabudovaného se oceňuje ve specifikaci.
b) opotřebení materiálu dočasně zabudovaného se oceňuje ve specifikaci jako u oceli 0,2 a u dřeva 0,333.násobek pořizovací ceny materiálu.
</t>
  </si>
  <si>
    <t>Rozpěry</t>
  </si>
  <si>
    <t>4*9,32*99,40/1000 "Tr. prům. 406/10 mm"</t>
  </si>
  <si>
    <t>4*4,80*99,40/1000 "Tr. prům. 406/10 mm"</t>
  </si>
  <si>
    <t>35</t>
  </si>
  <si>
    <t>14035-R06</t>
  </si>
  <si>
    <t>dodávka dočasně použitých rozpěr z trub prům. 406/10 mm</t>
  </si>
  <si>
    <t>-56149974</t>
  </si>
  <si>
    <t>Dodávka dočasně použitých rozpěr z trub prům 406/10 mm
Měrná jednotka 1m kompletní dodávky dočasně použitých trub nekrácený obratovostí.
Obratovost dočasně použitého materiálu je třeba zohlednit v nabídkové ceně.</t>
  </si>
  <si>
    <t>Tr406_rozpery/0,0994 "kg/m"</t>
  </si>
  <si>
    <t>36</t>
  </si>
  <si>
    <t>292111112</t>
  </si>
  <si>
    <t>Demontáž pomocné konstrukce ocelové pro zvláštní zakládáníz terénu</t>
  </si>
  <si>
    <t>110021961</t>
  </si>
  <si>
    <t>Pomocná konstrukce pro zvláštní zakládání staveb ocelová z terénu odstranění</t>
  </si>
  <si>
    <t>Svislé a kompletní konstrukce</t>
  </si>
  <si>
    <t>37</t>
  </si>
  <si>
    <t>321321116R</t>
  </si>
  <si>
    <t>Konstrukce vodních staveb ze ŽB mrazuvzdorného tř. C 30/37 - XC4, XF3</t>
  </si>
  <si>
    <t>847553247</t>
  </si>
  <si>
    <t>Konstrukce vodních staveb z betonu přehrad, jezů a plavebních komor, spodní stavby vodních elektráren, jader přehrad, odběrných věží a výpustných zařízení, opěrných zdí, šachet, šachtic a ostatních konstrukcí železového pro prostředí s mrazovými cykly tř. C 30/377 - XC4, XF3</t>
  </si>
  <si>
    <t xml:space="preserve">Poznámka k souboru cen:
1. Ceny lze použít i pro:
a) konstrukce těsnících ostruh, vývarů, patek, dotlačných klínů, vtoků hrází a vodních elektráren, injekčních, revizních a komunikačních štol a základových výpustí hrází, podklad pod dlažbu dna vývaru,
b) betony nevodostavebné a nemrazuvzdorné, pokud jsou výjimečně použity v částech konstrukcí.
2. Ceny neplatí pro:
a) předsádkový beton; tento se oceňuje cenami souboru cen 313 43- .1 Předsádkový beton konstrukcí vodních staveb,
b) betonový podklad pod dlažbu; tento se oceňuje cenami souboru cen 451 31-51 Podkladní a výplňové vrstvy z betonu prostého pod dlažbu,
c) betonovou těsnící nebo opevňovací vrstvu; tato se oceňuje cenami souboru cen 457 31- Těsnicí vrstva z betonu odolného proti agresivnímu prostředí,
d) betonové zálivky kotevních šroubů, ocelových konstrukcí, různých dutin apod.; tyto se oceňují cenami souboru cen 936 45-71 Zálivka kotevních šroubů, ocelových konstrukcí, různých dutin apod..
3. V cenách jsou započteny i náklady na :
a) úpravu, opracování a ošetření pracovních spár tlakovou vodou, vzduchem nebo odstraněním betonové vrstvy,
b) spojovací vrstvu na pracovních spárách,
c) ošetření a ochranu čerstvého betonu proti povětrnostním vlivům a proti vysýchání,
d) odstranění drátů z líce konstrukce a na úpravu líce v místě po odstraněných drátech,
e) osazení kotevních želez při betonování konstrukce,
f) ztížení práce u drážek otvorů, kapes, injekčních trubek apod..
4. V cenách z betonu pro konstrukce bílých van 321 32-12 nejsou započteny náklady na těsnění dilatačních a pracovních spar, tyto se oceňují cenami souborů cen 953 33 části A08 katalogu 801-1 Budovy a haly - zděné a monolitické.
5. Objem se stanoví v m3 betonové konstrukce; objem dutin jednotlivě do 0,20 m3 se od celkového objemu neodečítá.
</t>
  </si>
  <si>
    <t>Blok I až XII viz příloha D.2.2.4.1 až D.2.2.4.4</t>
  </si>
  <si>
    <t>67,2+144,0+74+105,8</t>
  </si>
  <si>
    <t>Vyrovnávací stěny viz D.2.2.4.5</t>
  </si>
  <si>
    <t>10,8</t>
  </si>
  <si>
    <t>38</t>
  </si>
  <si>
    <t>32135-R08</t>
  </si>
  <si>
    <t>Negativní bednění přelivného tělesa - zřízení</t>
  </si>
  <si>
    <t>-1841076336</t>
  </si>
  <si>
    <t xml:space="preserve">Poznámka k souboru cen:
1. Ceny jsou určeny pro:
a) bednění prováděné v prostorách zapažených nebo nezapažených,
b) bednění ploch vodorovných, svislých nebo skloněných,
c) bednění v prostoru bez výztuže nebo s výztuží jakékoliv hustoty,
d) bednění prováděné taženou lištou, taženým bedněním, prefabrikovaným bedněním apod., kromě betonového prefabrikovaného bednění.
2. Ceny neplatí pro:
a) bednění pohledových betonů. Tyto náklady se oceňují individuálně;
b) bednění konstrukcí spirál a savek. Tyto náklady se oceňují cenami souboru cen 321 35-6111 až -6940 Obednění a odbednění spirál a savek.
c) bednění základových pasů, tyto práce lze ocenit cenami 27.35 katalogu 801-1.
3. V cenách jsou započteny i náklady na:
a) podíl bednění otvorů, kapes, rýh, prostupů, výklenků apod. objemu jednotlivě do 1 m3,
b) bednění v provedení, které nevyžaduje další úpravu betonových a železobetonových konstrukcí.
4. V cenách nejsou započteny náklady na podpěrné konstrukce; tyto se oceňují cenami katalogu 800-3 Lešení.
5. Plocha se stanoví v m2 rozvinuté plochy obedňované konstrukce.
6. Při výpočtu rozvinuté plochy obedňované konstrukce se neberou v úvahu otvory, kapsy, rýhy, prostupy, výklenky apod. objemu jednotlivě do 1 m3 .
</t>
  </si>
  <si>
    <t>"PF C"</t>
  </si>
  <si>
    <t>5,5*6,5 "Jez"+5,5*0,35 "vyrovnávací stěna"</t>
  </si>
  <si>
    <t>"PF D"</t>
  </si>
  <si>
    <t>3,5*13,5 "jez"+3,5*0,35 "vyrovnávací stěna"</t>
  </si>
  <si>
    <t>32135-R09</t>
  </si>
  <si>
    <t>Negativní bednění přelivného tělesa - odstranění</t>
  </si>
  <si>
    <t>10460806</t>
  </si>
  <si>
    <t>40</t>
  </si>
  <si>
    <t>321366111</t>
  </si>
  <si>
    <t>Výztuž železobetonových konstrukcí vodních staveb z oceli 10 505 D do 12 mm</t>
  </si>
  <si>
    <t>-1952253618</t>
  </si>
  <si>
    <t>Výztuž železobetonových konstrukcí vodních staveb přehrad, jezů a plavebních komor, spodní stavby vodních elektráren, jader přehrad, odběrných věží a výpustných zařízení, opěrných zdí, šachet, šachtic a ostatních konstrukcí jednotlivé pruty průměru do 12 mm, z oceli 10 505 (R) nebo BSt 500</t>
  </si>
  <si>
    <t xml:space="preserve">Poznámka k souboru cen:
1. Ceny lze použít i pro:
a) výztuž prováděnou v obedněných prostorách,
b) výztuž koster obalených sítí; potažení kostry hustým pletivem se oceňuje individuálně,
c) výztuž z armokošů.
2. V cenách jsou započteny i náklady na bodové svařování nahrazující vázaní drátem.
3. V cenách nejsou započteny náklady na provedení nosných svarů a na provedení svarů přenášejících tahová napětí při přepravě a montáži výztuže z vyztužených koster; tyto se oceňují cenami souboru cen 320 36-0 Svařované nosné spoje.
4. Množství jednotek se stanoví v t hmotnosti výztuže bez prostřihu.
</t>
  </si>
  <si>
    <t>111,85*1,1/1000 "viz příloha D.2.2.4.1 "</t>
  </si>
  <si>
    <t>139,45*1,1/1000 "viz příloha D.2.2.4.3"</t>
  </si>
  <si>
    <t>269,33*1,1/1000 "viz příloha D.2.2.4.4"</t>
  </si>
  <si>
    <t>411,56*1,1/1000 "viz příloha D.2.2.4.5"</t>
  </si>
  <si>
    <t>41</t>
  </si>
  <si>
    <t>321366112</t>
  </si>
  <si>
    <t>Výztuž železobetonových konstrukcí vodních staveb z oceli 10 505 D do 32 mm</t>
  </si>
  <si>
    <t>-711459518</t>
  </si>
  <si>
    <t>Výztuž železobetonových konstrukcí vodních staveb přehrad, jezů a plavebních komor, spodní stavby vodních elektráren, jader přehrad, odběrných věží a výpustných zařízení, opěrných zdí, šachet, šachtic a ostatních konstrukcí jednotlivé pruty přes 12 do 32 mm, z oceli 10 505 (R) nebo BSt 500</t>
  </si>
  <si>
    <t xml:space="preserve">Blok I,II.III viz příloha D.2.2.4.1 </t>
  </si>
  <si>
    <t>(0,0809+0,16021)*1,1 "viz příloha D.2.2.4.1"</t>
  </si>
  <si>
    <t>2135,52/1000 "viz příloha D.2.2.4.2"</t>
  </si>
  <si>
    <t>778,59*1,1/1000 "viz příloha D.2.2.4.3"</t>
  </si>
  <si>
    <t>95,43*1,1/1000 "viz příloha D.2.2.4.4"</t>
  </si>
  <si>
    <t>204,02*1,1/1000 "viz příloha D.2.2.4.5"</t>
  </si>
  <si>
    <t>42</t>
  </si>
  <si>
    <t>321368211</t>
  </si>
  <si>
    <t>Výztuž železobetonových konstrukcí vodních staveb ze svařovaných sítí</t>
  </si>
  <si>
    <t>-13573460</t>
  </si>
  <si>
    <t>Výztuž železobetonových konstrukcí vodních staveb přehrad, jezů a plavebních komor, spodní stavby vodních elektráren, jader přehrad, odběrných věží a výpustných zařízení, opěrných zdí, šachet, šachtic a ostatních konstrukcí jednotlivé pruty svařované sítě z ocelových tažených drátů jakéhokoliv druhu oceli jakéhokoliv průměru a roztečí</t>
  </si>
  <si>
    <t>1425,45/1000 "viz příloha D.2.2.4.1 "</t>
  </si>
  <si>
    <t>(847,53+2099,20)/1000 "viz příloha D.2.2.4.2"</t>
  </si>
  <si>
    <t>1006,36/1000 "viz příloha D.2.2.4.3"</t>
  </si>
  <si>
    <t>1436,76/1000 "viz příloha D.2.2.4.4"</t>
  </si>
  <si>
    <t>390,76/1000 "viz příloha D.2.2.4.5"</t>
  </si>
  <si>
    <t>Vodorovné konstrukce</t>
  </si>
  <si>
    <t>43</t>
  </si>
  <si>
    <t>451315115</t>
  </si>
  <si>
    <t>Podkladní nebo výplňová vrstva z betonu C 16/20 tl do 100 mm</t>
  </si>
  <si>
    <t>1621174858</t>
  </si>
  <si>
    <t>Podkladní a výplňové vrstvy z betonu prostého tloušťky do 100 mm, z betonu C 16/20</t>
  </si>
  <si>
    <t xml:space="preserve">Poznámka k souboru cen:
1. Cenu lze použít pro podkladní vrstvu z prostého betonu pod základové konstrukce.
2. Příplatek řeší náklady na vícepráce při ruční ukládce pro sklon podkladní vrstvy ve svahu (skluzy u opěry).
3. V cenách jsou započteny náklady na vlastní betonáž, rozhrnutí a případně hutnění betonu požadované konzistence, uhlazení horního povrchu podkladní vrstvy, ošetření a ochranu čerstvě uloženého betonu.
4. V cenách nejsou započteny náklady na:
a) zhutnění podloží pod podkladní vrstvy a vyčištění základové spáry, tyto se oceňují cenami katalogu 800-2 Základy a zvláštní zakládání,
b) podkladní vrstva ze štěrku hutněného u plošného založení, tyto se oceňují souborem cen 451 57-78 Podkladní a výplňová vrstva z kameniva,
c) zhotovení bednění vrtací šablony pilot nebo odbourání hlav pilot ze železobetonu u základu založeného na pilotách.
</t>
  </si>
  <si>
    <t>10,9*20,7</t>
  </si>
  <si>
    <t>Ostatní konstrukce a práce, bourání</t>
  </si>
  <si>
    <t>44</t>
  </si>
  <si>
    <t>931992121</t>
  </si>
  <si>
    <t>Výplň dilatačních spár z extrudovaného polystyrénu tl 20 mm</t>
  </si>
  <si>
    <t>-1720034354</t>
  </si>
  <si>
    <t>Výplň dilatačních spár z polystyrenu extrudovaného, tloušťky 20 mm</t>
  </si>
  <si>
    <t xml:space="preserve">Poznámka k souboru cen:
1. V cenách jsou započteny náklady na řezání desek z polystyrenu na požadovaný rozměr a uložení do bednění dilatační spáry s nutným zajištěním před betonáží.
2. V cenách nejsou započteny náklady bednění čela dilatační spáry a vložení lišt zkosení dilatační spáry, tmelení dilatační spáry s předtěsněním, tyto se oceňují souborem cen 931 99-41 Těsnění spáry betonové konstrukce pásy, profily a tmely.
</t>
  </si>
  <si>
    <t>Viz příloha D.2.2.1.2. a D.2.2.1.1.</t>
  </si>
  <si>
    <t>(10,1+8,1)*2,6</t>
  </si>
  <si>
    <t>45</t>
  </si>
  <si>
    <t>931994106</t>
  </si>
  <si>
    <t>Těsnění dilatační spáry betonové konstrukce vnitřním těsnicím pásem</t>
  </si>
  <si>
    <t>324663731</t>
  </si>
  <si>
    <t>Těsnění spáry betonové konstrukce pásy, profily, tmely těsnicím pásem vnitřním, spáry dilatační</t>
  </si>
  <si>
    <t xml:space="preserve">Poznámka k souboru cen:
1. V cenách těsnění spár pásy těsnicími jsou započteny náklady na rozměření délky pásu v konstrukci, nastříhaní a lepení pásu na požadovaný rozměr, uchycení hřebenu pásu k výztuži a k bednění tak, aby nedošlo u povrchových pásů k posunutí a u vnitřních k volnému pohybu během betonáže, a náklady uložení pásů pro svislou nebo vodorovnou ochranu spáry.
2. V cenách těsnění styčné spáry profilem jsou započteny náklady na nastříhání, vložení a nalepení profilové pryže z nevodotěsného mikrotenového profilu nebo vodotěsného vodoubobtnajícího profilu do drážky styčné spáry mezi prefa dílci během montáže konstrukce zejména přesýpaných objektů.
3. Těsnění tmelem se používá převážně u pohledových pracovních a dilatačních spár v profilu vytvořeném lištami o ploše do 1,5 cm2 u pracovních spár a 4 cm2 u dilatačních spár. V ceně jsou započteny náklady na penetraci pro lepší přilnavost k betonu, u dilatačních spár osazení separační vložky tmelu pro oddělení polystyrenové výplně dilatační spáry a uhlazení tmelu.
4. Těsnění spárovým profilem ze silikonu nebo uretanu jako náhrada za pohledové výplně obsahuje nastříhaní a slepení pásů na potřebnou délku, vložení do spáry vytvořené lištami, zkosení čela spáry do 20/20 mm nebo do 40/40 mm.
5. Těsnění smrštitelné (pseudo) spáry obsahuje těsnění lícové tmelem a rubové povrchovým pásem dilatačním, vložení extrudovaného polystyrenu v 1/3 plochy tloušťky betonové stěny.
6. V cenách nejsou započteny náklady na:
a) bednění pracovních a dilatačních čel, bednění podpěr těsnicího pásu svisle uložených, tyto se oceňují cenou 327 35-3112,
b) bednění podpěr těsnicího pásu vodorovně uložených, tyto se oceňují cenou 421 35-3112,
c) vložení polystyrenu do dilatačních spár, tyto se oceňují souborem cen 931 99-21 Výplň dilatačních spár z polystyrenu,
d) u cen -4171 a -4172 na tmelení spáry pod izolačním pásem, tyto se oceňují cenami -4131 až -4142,
e) u cen -4171 a -4172 na penetrační nátěr betonu, tyto se oceňují cenami katalogu 800-711 Izolace proti vodě, vlhkosti a plynům.
</t>
  </si>
  <si>
    <t>Těsnění ŠP</t>
  </si>
  <si>
    <t>9,3+10,3 "viz příloha D.1.2.1.2.""D.S. kce"</t>
  </si>
  <si>
    <t>Těsnění jezu</t>
  </si>
  <si>
    <t>10,1+8,1"viz příloha D.1.2.1.2." "D.S. kce"</t>
  </si>
  <si>
    <t>D24</t>
  </si>
  <si>
    <t>46</t>
  </si>
  <si>
    <t>931994142</t>
  </si>
  <si>
    <t>Těsnění dilatační spáry betonové konstrukce polyuretanovým tmelem do pl 4,0 cm2</t>
  </si>
  <si>
    <t>576674157</t>
  </si>
  <si>
    <t>Těsnění spáry betonové konstrukce pásy, profily, tmely tmelem polyuretanovým spáry dilatační do 4,0 cm2</t>
  </si>
  <si>
    <t>Viz příloha D.2.2.1.1.</t>
  </si>
  <si>
    <t>10,8+8,8</t>
  </si>
  <si>
    <t>47</t>
  </si>
  <si>
    <t>985331117</t>
  </si>
  <si>
    <t>Dodatečné vlepování betonářské výztuže D 20 mm do cementové aktivované malty včetně vyvrtání otvoru</t>
  </si>
  <si>
    <t>-1209703617</t>
  </si>
  <si>
    <t>Dodatečné vlepování betonářské výztuže včetně vyvrtání a vyčištění otvoru cementovou aktivovanou maltou průměr výztuže 20 mm</t>
  </si>
  <si>
    <t xml:space="preserve">Poznámka k souboru cen:
1. Množství měrných jednotek se určuje v m délky vyvrtaného otvoru pro zasunutí výztuže.
2. V cenách jsou započteny i náklady na:
a) rozměření, vrtání a spotřebu vrtáků,
b) vyčištění otvoru, vyplnění otvorů maltou včetně dodání materiálu,
c) zasunutí betonářské výztuže do otvoru vyplněného maltou.
3. V cenách nejsou započteny náklady na dodání betonářské výztuže.
</t>
  </si>
  <si>
    <t>Poznámka k položce:
Dodávka betonářské výztuže viz výztuž železobetonových kcí - Viz příloha D.2.2.4.5</t>
  </si>
  <si>
    <t>Viz příloha D.2.2.4.5</t>
  </si>
  <si>
    <t>59"ks"*1,0</t>
  </si>
  <si>
    <t>997</t>
  </si>
  <si>
    <t>Přesun sutě</t>
  </si>
  <si>
    <t>48</t>
  </si>
  <si>
    <t>997002611</t>
  </si>
  <si>
    <t>Nakládání suti a vybouraných hmot</t>
  </si>
  <si>
    <t>-49924862</t>
  </si>
  <si>
    <t>Nakládání suti a vybouraných hmot na dopravní prostředek pro vodorovné přemístění</t>
  </si>
  <si>
    <t xml:space="preserve">Poznámka k souboru cen:
1. Cena platí i pro překládání při lomené dopravě.
2. Cenu nelze použít při dopravě po železnici, po vodě nebo ručně.
</t>
  </si>
  <si>
    <t>Naložení odřezaných štětovnic</t>
  </si>
  <si>
    <t>1,83*24,6*0,1235 "návodní štětová stěna"</t>
  </si>
  <si>
    <t>3,2*24,6*0,1235 "povodní štětová stěna"</t>
  </si>
  <si>
    <t>3,2*2,0*0,1235</t>
  </si>
  <si>
    <t>"Demontované štětovnice" stet_nasazena*0,1235</t>
  </si>
  <si>
    <t>"Demontované převázky" HEB400_prev</t>
  </si>
  <si>
    <t>49</t>
  </si>
  <si>
    <t>997-R04</t>
  </si>
  <si>
    <t>Odklizení demontovaných ocelových prvků k likvidaci</t>
  </si>
  <si>
    <t>-317197598</t>
  </si>
  <si>
    <t>50</t>
  </si>
  <si>
    <t>977-R05</t>
  </si>
  <si>
    <t>Výzisk z prodeje železného šrotu</t>
  </si>
  <si>
    <t>kg</t>
  </si>
  <si>
    <t>-1128967431</t>
  </si>
  <si>
    <t>-odvoz_ocel*1000</t>
  </si>
  <si>
    <t>998</t>
  </si>
  <si>
    <t>Přesun hmot</t>
  </si>
  <si>
    <t>51</t>
  </si>
  <si>
    <t>998323011</t>
  </si>
  <si>
    <t>Přesun hmot pro jezy a stupně</t>
  </si>
  <si>
    <t>294598484</t>
  </si>
  <si>
    <t>Přesun hmot pro jezy a stupně dopravní vzdálenost do 500 m</t>
  </si>
  <si>
    <t xml:space="preserve">Poznámka k souboru cen:
1. Ceny jsou určeny pro jakoukoliv konstrukčně-materiálovou charakteristiku.
</t>
  </si>
  <si>
    <t>rzb_kamen</t>
  </si>
  <si>
    <t>Rozebraný záhozová kámen</t>
  </si>
  <si>
    <t>219,981</t>
  </si>
  <si>
    <t>vykop_kam_63_125</t>
  </si>
  <si>
    <t>Odtěžené kamenivo 63/125</t>
  </si>
  <si>
    <t>289,982</t>
  </si>
  <si>
    <t>odvoz57</t>
  </si>
  <si>
    <t>Odklizení vytěženého materiálu v tř. 5-7</t>
  </si>
  <si>
    <t>vytop_tr4</t>
  </si>
  <si>
    <t>Výkopy v tř. 4 (opuka, jíl)</t>
  </si>
  <si>
    <t>vykop_tr3</t>
  </si>
  <si>
    <t>Výkop v tř. 3</t>
  </si>
  <si>
    <t>184,211</t>
  </si>
  <si>
    <t>odvoz14</t>
  </si>
  <si>
    <t>Odklizení vytěženého materiálu v tř. 1-4</t>
  </si>
  <si>
    <t>434,211</t>
  </si>
  <si>
    <t>bour_bet</t>
  </si>
  <si>
    <t>Bourání betonových konstrukcí</t>
  </si>
  <si>
    <t>140,27</t>
  </si>
  <si>
    <t>SO 03 - Bourací práce</t>
  </si>
  <si>
    <t>bour_kam</t>
  </si>
  <si>
    <t>Bourání kamenných konstrukcí</t>
  </si>
  <si>
    <t>276,925</t>
  </si>
  <si>
    <t>bour_zb</t>
  </si>
  <si>
    <t>Bourání železobetonu</t>
  </si>
  <si>
    <t>125,45</t>
  </si>
  <si>
    <t>štět_pryč</t>
  </si>
  <si>
    <t>207,716</t>
  </si>
  <si>
    <t>25,653</t>
  </si>
  <si>
    <t>114203104</t>
  </si>
  <si>
    <t>Rozebrání záhozů a rovnanin na sucho</t>
  </si>
  <si>
    <t>-838951252</t>
  </si>
  <si>
    <t>Rozebrání dlažeb nebo záhozů s naložením na dopravní prostředek záhozů, rovnanin a soustřeďovacích staveb provedených na sucho</t>
  </si>
  <si>
    <t xml:space="preserve">Poznámka k souboru cen:
1. Ceny jsou určeny pro rozebrání:
a) dlažeb na suchu, nad vodou i ve vodě, při hloubce vody do 300 mm nad původně upraveným ložem pro dlažbu;
b) záhozů, rovnanin a soustřeďovacích staveb z lomového kamene na suchu, nad vodou i ve vodě, při hloubce vody do 3 m nad kótou projektovaného rozebrání;
c) schodů z lomového kamene.
2. Ceny nelze použít pro rozebrání:
a) dlažeb ve vodě při hloubce vody přes 300 mm nad původně upraveným ložem pro dlažbu;
b) záhozů, rovnanin a soustřeďovacích staveb z lomového kamene ve vodě při hloubce vody pře 3 m nad kótou projektovaného rozebrání; tyto práce se oceňují individuálně.
3. V cenách jsou započteny i náklady na:
a) naložení kamene nebo tvárnic na dopravní prostředek, nebo uložení do 3 m za břehovou čáru;
b) uložení materiálu odlišné velikosti od ostatní dlažby, získaného při bourání schodů, do 3 m za břehovou čáru.
4. V cenách nejsou započteny náklady na:
a) očištění lomového kamene nebo tvárnic od hlíny, písku nebo malty; tyto práce se oceňují cenami souboru cen 114 20-32 Očištění lomového kamene nebo betonových tvárnic;
b) třídění lomového kamene nebo tvárnic; tyto práce se oceňují cenou 114 20-3301 Třídění lomového kamene nebo betonových tvárnic;
c) srovnání lomového kamene nebo tvárnic do měřitelných figur; tyto práce se oceňují cenami souboru cen 114 20-34 Srovnání lomového kamene nebo betonových tvárnic do měřitelných figur.
5. Objem rozebrání se určí v m3:
a) dlažeb jako součin plochy a průměrné tloušťky dlažby bez podkladního lože;
b) schodů jako součin plochy v šikmé rovině a tloušťky 350 mm;
c) záhozů, rovnanin a soustřeďovacích staveb vypočtených z projektovaných rozměrů konstrukce nebo přepočtem hmotnosti vyzískaného materiálu, přičemž se předpokládá, že z 10 t kamene bylo provedeno 6,5 m3 záhozu, rovnaniny nebo soustřeďovacích staveb, příp. po dohodě s odběratelem v m3 figur z kamene na břehu, přičemž se předpokládá, že z 1 m3 objemu figury byl proveden 1 m3 záhozu, rovnaniny nebo soustřeďovací stavby.
6. Množství jednotek se určí v m3 dlažby, záhozu nebo soustřeďovací stavby.
</t>
  </si>
  <si>
    <t>Rozebrání záhozu z lomového kamene.</t>
  </si>
  <si>
    <t>469,44 "t" / 2,134</t>
  </si>
  <si>
    <t>131201102</t>
  </si>
  <si>
    <t>Hloubení jam nezapažených v hornině tř. 3 objemu do 1000 m3</t>
  </si>
  <si>
    <t>571394595</t>
  </si>
  <si>
    <t>Hloubení nezapažených jam a zářezů s urovnáním dna do předepsaného profilu a spádu v hornině tř. 3 přes 100 do 1 000 m3</t>
  </si>
  <si>
    <t xml:space="preserve">Poznámka k souboru cen: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</si>
  <si>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Odtěžení - štěrkopísek</t>
  </si>
  <si>
    <t>350 "t" / 1,9</t>
  </si>
  <si>
    <t>131301102</t>
  </si>
  <si>
    <t>Hloubení jam nezapažených v hornině tř. 4 objemu do 1000 m3</t>
  </si>
  <si>
    <t>1318589689</t>
  </si>
  <si>
    <t>Hloubení nezapažených jam a zářezů s urovnáním dna do předepsaného profilu a spádu v hornině tř. 4 přes 100 do 1 000 m3</t>
  </si>
  <si>
    <t>Odtěžení - opuka, jíl</t>
  </si>
  <si>
    <t>500 "t" / 2,0</t>
  </si>
  <si>
    <t>131401102</t>
  </si>
  <si>
    <t>Hloubení jam nezapažených v hornině tř. 5 objemu do 1000 m3</t>
  </si>
  <si>
    <t>2094428204</t>
  </si>
  <si>
    <t>Hloubení nezapažených jam a zářezů s urovnáním dna do předepsaného profilu a spádu v hornině tř. 5 přes 100 do 1 000 m3</t>
  </si>
  <si>
    <t>Odtěžení zásyspu z kameniva 63-125 mm</t>
  </si>
  <si>
    <t>652,46 "t" /2,25</t>
  </si>
  <si>
    <t>153113112</t>
  </si>
  <si>
    <t>Vytažení ocelových štětovnic dl do 12 m zaberaněných do hl 8 m z terénu ve standardnich podmínkách</t>
  </si>
  <si>
    <t>-973668370</t>
  </si>
  <si>
    <t>Vytažení stěn z ocelových štětovnic zaberaněných z terénu délky do 12 m ve standardních podmínkách, zaberaněných na hloubku do 8 m</t>
  </si>
  <si>
    <t xml:space="preserve">Poznámka k souboru cen:
1. V cenách nejsou započteny náklady na úpravu štětovnic pro manipulaci, řezání nebo sváření tyto úpravy se oceňují cenami 153 11-1. . . Úprava ocelových štětovnic
2. Množství měrných jednotek se určuje v m2 plochy zaberaněné části stěny.
</t>
  </si>
  <si>
    <t>Vytažení původních štětovnic</t>
  </si>
  <si>
    <t>4,42*4,8 "jez"</t>
  </si>
  <si>
    <t>10*8,6+15*6,7 "štěrková propust"</t>
  </si>
  <si>
    <t>161101102</t>
  </si>
  <si>
    <t>Svislé přemístění výkopku z horniny tř. 1 až 4 hl výkopu do 4 m</t>
  </si>
  <si>
    <t>-593791616</t>
  </si>
  <si>
    <t>Svislé přemístění výkopku bez naložení do dopravní nádoby avšak s vyprázdněním dopravní nádoby na hromadu nebo do dopravního prostředku z horniny tř. 1 až 4, při hloubce výkopu přes 2,5 do 4 m</t>
  </si>
  <si>
    <t xml:space="preserve">Poznámka k souboru cen:
1. Ceny -1151 až -1158 lze použít i pro svislé přemístění materiálu a stavební suti z konstrukcí ze zdiva cihelného nebo kamenného, z betonu prostého, prokládaného, železového i předpjatého, pokud tyto konstrukce byly vybourány ve výkopišti.
2. Ceny pro hloubku přes 1 do 2,5 m, přes 2,5 m do 4 m atd. jsou určeny pro svislé přemístění výkopku od 0 do 2,5 m, od 0 do 4 m atd.
3. Množství materiálu i stavební suti z rozbouraných konstrukcí pro přemístění se rovná objemu konstrukcí před rozbouráním.
</t>
  </si>
  <si>
    <t>161101152</t>
  </si>
  <si>
    <t>Svislé přemístění výkopku z horniny tř. 5 až 7 hl výkopu do 4 m</t>
  </si>
  <si>
    <t>97396470</t>
  </si>
  <si>
    <t>Svislé přemístění výkopku bez naložení do dopravní nádoby avšak s vyprázdněním dopravní nádoby na hromadu nebo do dopravního prostředku z horniny tř. 5 až 7, při hloubce výkopu přes 2,5 do 4 m</t>
  </si>
  <si>
    <t>2045967571</t>
  </si>
  <si>
    <t>Odklizení materiálu po dočasném použití do násypu pracovní plošiny</t>
  </si>
  <si>
    <t>162701152</t>
  </si>
  <si>
    <t>Vodorovné přemístění do 7000 m výkopku/sypaniny z horniny tř. 5 až 7</t>
  </si>
  <si>
    <t>383267179</t>
  </si>
  <si>
    <t>Vodorovné přemístění výkopku nebo sypaniny po suchu na obvyklém dopravním prostředku, bez naložení výkopku, avšak se složením bez rozhrnutí z horniny tř. 5 až 7 na vzdálenost přes 6 000 do 7 000 m</t>
  </si>
  <si>
    <t>-2092537499</t>
  </si>
  <si>
    <t>Uložení na skládku investora (bez poplatku)</t>
  </si>
  <si>
    <t>odvoz57+odvoz14</t>
  </si>
  <si>
    <t>960111221</t>
  </si>
  <si>
    <t>Bourání vodních staveb z dílců prefabrikovaných betonových a železobetonových, z vodní hladiny</t>
  </si>
  <si>
    <t>1632018630</t>
  </si>
  <si>
    <t>Bourání konstrukcí vodních staveb z hladiny, s naložením vybouraných hmot a suti na dopravní prostředek nebo s odklizením na hromady do vzdálenosti 20 m z dílců prefabrikovaných betonových a železobetonových</t>
  </si>
  <si>
    <t xml:space="preserve">Poznámka k souboru cen:
1. Ceny jsou určeny:
a) cena 960 11-1221 i pro bourání:
- konstrukcí z prostého nebo prokládaného betonu a asfaltobetonu,
- patky z prefabrikátů,
- záhozu z betonových bloků,
- dlažby z kamene,
- dlažby z betonových desek a tvárnic,
- skruží studní pro kontrolní měření, pozorování čerpání vody,
- prefabrikovaných obezdívek krátkých ražených štol,
- prefabrikovaných těles kabelových tratí.
b) cena 960 19-1241 i pro bourání:
- kamenných krycích desek,
- obkladního zdiva,
- schodů z kopáků,
- balvanitého skluzu.
c) cena 960 21-1251 i pro bourání:
- kyklopského zdiva,
- těsnícího jádra z asfaltové malty i asfaltové malty prokládané kamenem,
- patky z lomového kamene,
- záhozu a pohozu prolitého cementovou nebo asfaltovou maltou,
- rovnaniny z lomového kamene,
- schodů z lomového kamene,
- zdiva cihelného, tvárnicového, příček, mazanin a potěrů,
- monolitických obezdívek krátkých ražených štol,
d) cena 960 32-1271 i pro bourání betonových konstrukcí s vloženými ocelovými trubkami (pro měření a pozorování).
2. Ceny nelze použít pro:
a) bourání ve výkopišti, kdy bourání je součástí zemních prací; tyto práce se oceňují cenami katalogu 800-1 Zemní práce,
b) bourání konstrukcí lože z kameniva, filtračních vrstev záhozu z lomového kamene, pohozu z kamene a kameniva; toto se oceňuje cenami katalogu 800-1 Zemní práce,
c) bourání opeření svodidel, drátokamenného opevnění, břehového opevnění perforovanou folií, obsluhovacích lávek a stavidlových tabulí, limnigrafických latí, geotextilií; tyto práce se oceňují individuálně.
3. V cenách jsou započteny i náklady na bourání geotextilií, výplně otvorů tvárnic, drenáží, trubek a dilatačních prvků apod., zabudovaných v bouraných konstrukcích.
4. V cenách nejsou započteny náklady na:
a) roubení horniny za bouranými konstrukcemi. Tyto se oceňují cenami katalogu 800-1 Zemní práce,
b) svislou dopravu suti; tyto práce se oceňují cenami souboru cen 997 32-12 Svislá doprava suti a vybouraných hmot,
c) vodorovnou dopravu suti na vzdálenost přes 20 m; tyto práce se oceňují cenami souboru cen 997 32-1 . . Vodorovná doprava suti a vybouraných hmot s tím, že započtených 20 m se z celkové dopravní vzdálenosti neodečítá,
d) uložení suti a vybouraných hmot do násypu nebo na skládku; tyto práce se oceňují cenami katalogu 800-1 Zemní práce.
5. Objem se stanoví v m3 bourané konstrukce.
</t>
  </si>
  <si>
    <t>Bourání konstrukcí z betonu</t>
  </si>
  <si>
    <t>10,7*(3,9+1,0) "LB piliř štěrkové propusti"</t>
  </si>
  <si>
    <t>14,4*(3,9+1,0) "PB piliř štěrkové propusti"</t>
  </si>
  <si>
    <t>28,8*0,6 "dno štěrkové propusti"</t>
  </si>
  <si>
    <t>960321271</t>
  </si>
  <si>
    <t>Bourání vodních staveb ze železobetonu, z vodní hladiny</t>
  </si>
  <si>
    <t>-248165568</t>
  </si>
  <si>
    <t>Bourání konstrukcí vodních staveb z hladiny, s naložením vybouraných hmot a suti na dopravní prostředek nebo s odklizením na hromady do vzdálenosti 20 m ze železobetonu</t>
  </si>
  <si>
    <t>Bourání konstrukcí ze železobetonu</t>
  </si>
  <si>
    <t>"PF B"  3,4 * (2,9+4,9)/2 "viz přílohu D.2.2.2.3"</t>
  </si>
  <si>
    <t>"PF E"  0,9 * 4,8 "viz přílohu D.2.2.2.3"</t>
  </si>
  <si>
    <t>"PF G"  6,95"m2"*6,6 "viz přílohu D.1.2.1.3"</t>
  </si>
  <si>
    <t>"PF J" 6,0"m2"*9,0 "viz přílohu D.1.2.1.6"</t>
  </si>
  <si>
    <t xml:space="preserve">1,3*5,6 "lavka s nornou stěnou" </t>
  </si>
  <si>
    <t>1,2*3,0*0,2 "lavka přes propust"</t>
  </si>
  <si>
    <t>960211251</t>
  </si>
  <si>
    <t>Bourání vodních staveb zděných z kamene nebo z cihel, z vodní hladiny</t>
  </si>
  <si>
    <t>1955595638</t>
  </si>
  <si>
    <t>Bourání konstrukcí vodních staveb z hladiny, s naložením vybouraných hmot a suti na dopravní prostředek nebo s odklizením na hromady do vzdálenosti 20 m zděných z kamene nebo z cihel</t>
  </si>
  <si>
    <t>Bourání kamenných/srubokamenných konstrukcí</t>
  </si>
  <si>
    <t>"PF B"  20,4 * (2,9+4,9)/2 "viz příloha D.2.2.2.3"</t>
  </si>
  <si>
    <t>"PF C"  6,7 * (3,9+2,0)/2 "viz příloha D.2.2.1.3"</t>
  </si>
  <si>
    <t>"PF D"  6,7 * 9,0 "viz příloha D.2.2.1.3"</t>
  </si>
  <si>
    <t>"PF G" 15,5 "m2"*6,6 "Viz příloha D.1.2.1.3"</t>
  </si>
  <si>
    <t>0,30*50 "m2" "opevnění dna před propustí"</t>
  </si>
  <si>
    <t>2108487761</t>
  </si>
  <si>
    <t>1127193807</t>
  </si>
  <si>
    <t>"vytažené původní štětovnice" štět_pryč*0,1235</t>
  </si>
  <si>
    <t>997-R01</t>
  </si>
  <si>
    <t>Odklizení suti a vybouraných hmot k likvidaci vč. poplatku</t>
  </si>
  <si>
    <t>706196188</t>
  </si>
  <si>
    <t>Odklizení suti a vybouraných hmot k likvidaci vč. poplatku
Položka zarnuje:
 - vodorovné přemístění k likvidaci vč. případného nakládání, překládání atd.
 - likvidaci odpovídajícím zákonným způsobem
 - poplatek za likvidaci</t>
  </si>
  <si>
    <t>bour_bet*2,447</t>
  </si>
  <si>
    <t>bour_kam*2,650</t>
  </si>
  <si>
    <t>bour_zb*2,850</t>
  </si>
  <si>
    <t>-1723693439</t>
  </si>
  <si>
    <t>1296596101</t>
  </si>
  <si>
    <t>SO 04 - Zajištění přístupu na pracovní plošinu</t>
  </si>
  <si>
    <t>1397315233</t>
  </si>
  <si>
    <t>Zajištění přístupu na pracovní plošinu
Podrobné specifikace požadavků je uvedena v příloze B Souhrnná technická zpráva</t>
  </si>
  <si>
    <t>VON - Vedlejší a ostatní náklady</t>
  </si>
  <si>
    <t xml:space="preserve">    1. - Zařízení staveniště</t>
  </si>
  <si>
    <t xml:space="preserve">    2. - Projektová dokumentace</t>
  </si>
  <si>
    <t xml:space="preserve">    3. - Geodetické práce</t>
  </si>
  <si>
    <t xml:space="preserve">    4. - Ostatní náklady</t>
  </si>
  <si>
    <t>1.</t>
  </si>
  <si>
    <t>Zařízení staveniště</t>
  </si>
  <si>
    <t>1.1</t>
  </si>
  <si>
    <t>Kompletního zařízení staveniště a likvidace staveniště</t>
  </si>
  <si>
    <t>1024</t>
  </si>
  <si>
    <t>-1597915951</t>
  </si>
  <si>
    <t>Dle požadavků kapitoly 3.2 (c) Smlouvy o dílo</t>
  </si>
  <si>
    <t>2.</t>
  </si>
  <si>
    <t>Projektová dokumentace</t>
  </si>
  <si>
    <t>2.1</t>
  </si>
  <si>
    <t xml:space="preserve">Vypracování projektové dokumentace DSP </t>
  </si>
  <si>
    <t>949491485</t>
  </si>
  <si>
    <t>Dle požadavků kapitoly 3.2 (a) Smlouvy o dílo</t>
  </si>
  <si>
    <t>2.2</t>
  </si>
  <si>
    <t>Vypracování realizační dokumentace stavby</t>
  </si>
  <si>
    <t>-1265003781</t>
  </si>
  <si>
    <t>2.3</t>
  </si>
  <si>
    <t>Vypracování dokumentace skutečného provedení stavby</t>
  </si>
  <si>
    <t>1657600544</t>
  </si>
  <si>
    <t>3.</t>
  </si>
  <si>
    <t>Geodetické práce</t>
  </si>
  <si>
    <t>3.1.</t>
  </si>
  <si>
    <t>Vytýčení výškového a směrového umístění stavby v souladu se zákonem č. 200/1994 Sb. a zákonem č. 183/2006 Sb. v platném znění</t>
  </si>
  <si>
    <t>-1929956580</t>
  </si>
  <si>
    <t>Dle požadavků kapitoly 3.2 (d) Smlouvy o dílo</t>
  </si>
  <si>
    <t>3.2.</t>
  </si>
  <si>
    <t>Vyhotovení geodetického zaměření skutečného provedení stavby vč. el. přípojky</t>
  </si>
  <si>
    <t>-1076740799</t>
  </si>
  <si>
    <t>3.3.</t>
  </si>
  <si>
    <t>Zajištění veškerých geodetických prací souvisejících s realizací díla</t>
  </si>
  <si>
    <t>1532180717</t>
  </si>
  <si>
    <t>4.</t>
  </si>
  <si>
    <t>Ostatní náklady</t>
  </si>
  <si>
    <t>4.1</t>
  </si>
  <si>
    <t>Zajištění vydání pravomocného povolení realizace stavby</t>
  </si>
  <si>
    <t>-1969850340</t>
  </si>
  <si>
    <t xml:space="preserve">Dle požadavků kapitoly 3.2 (b) Smlouvy o dílo
</t>
  </si>
  <si>
    <t>4.2</t>
  </si>
  <si>
    <t>Zajištění případných změn vydaného povolení realizace stavby, budou-li pro realizaci předmětu díla nezbytné</t>
  </si>
  <si>
    <t>1808366031</t>
  </si>
  <si>
    <t>Dle požadavků kapitoly 3.2 (b) Smlouvy o dílo</t>
  </si>
  <si>
    <t>4.3</t>
  </si>
  <si>
    <t>Zajištění dokumentů nezbytných pro potřeby kolaudačního souhlasu</t>
  </si>
  <si>
    <t>-992115067</t>
  </si>
  <si>
    <t>4.4</t>
  </si>
  <si>
    <t>Vypracování a zajištění schválení havarijního plánu</t>
  </si>
  <si>
    <t>-515416856</t>
  </si>
  <si>
    <t>4.5</t>
  </si>
  <si>
    <t>Zpracování povodňového plánu stavby dle § 71 zákona č. 254/2001 Sb, včetně zajištění schválení státním podnikem Povodí Labe a příslušnými správními orgány</t>
  </si>
  <si>
    <t>-397888286</t>
  </si>
  <si>
    <t>4.6</t>
  </si>
  <si>
    <t>Zpracování plánu BOZP oprávněným koordinátorem BOZP</t>
  </si>
  <si>
    <t>1118096888</t>
  </si>
  <si>
    <t>4.7</t>
  </si>
  <si>
    <t>Zajištění písemných souhlasných vyjádření všech dotčených vlastníků a případných uživatelů všech pozemků dotčených stavbou s jejich konečnou úpravou po dokončení prací</t>
  </si>
  <si>
    <t>-1486654732</t>
  </si>
  <si>
    <t>4.8</t>
  </si>
  <si>
    <t>Provedení pasportizace stávajících nemovitostí (vč. pozemků) a jejich příslušenství, zajištění fotodokumentace stávajícího stavu přístupových komunikací</t>
  </si>
  <si>
    <t>-1876819409</t>
  </si>
  <si>
    <t>4.9</t>
  </si>
  <si>
    <t>Zajištění šetření o podzemních sítích vč. zajištění nových vyjádření v případě, že před realizací pozbyla platnosti</t>
  </si>
  <si>
    <t>1394454828</t>
  </si>
  <si>
    <t>4.10</t>
  </si>
  <si>
    <t>Zajištění písemných souhlasných vyjádření všech stavbou dotčených správních orgánů, a dále vlastníků a správců inženýrských sítí a technické infrastruktury v průběhu a po dokončení prací</t>
  </si>
  <si>
    <t>62296878</t>
  </si>
  <si>
    <t>4.11</t>
  </si>
  <si>
    <t>Provedení pasportizace stávajících individuálních zdrojů vody (tj. studní)</t>
  </si>
  <si>
    <t>-210391608</t>
  </si>
  <si>
    <t>4.12</t>
  </si>
  <si>
    <t>Zajištění dopravně inženýrských opatření vč. příslušných povolení, budou-li pro realizaci předmětu díla vyžadována DOSS</t>
  </si>
  <si>
    <t>-1421051521</t>
  </si>
  <si>
    <t>4.13</t>
  </si>
  <si>
    <t>Zajištění vedení evidence odpadů během realizace stavby</t>
  </si>
  <si>
    <t>1558624875</t>
  </si>
  <si>
    <t>4.14</t>
  </si>
  <si>
    <t>Zajištění kontrolního a zkušebního plánu včetně programu komplexních zkoušek hradícího zařízení</t>
  </si>
  <si>
    <t>-783015146</t>
  </si>
  <si>
    <t>4.15</t>
  </si>
  <si>
    <t>Zajištění podkladů pro nový manipulační řád díla</t>
  </si>
  <si>
    <t>-1947699332</t>
  </si>
  <si>
    <t>4.16</t>
  </si>
  <si>
    <t>Vypracování nového provozního řádu v 6-ti tištěných paré</t>
  </si>
  <si>
    <t>1053629215</t>
  </si>
  <si>
    <t>4.17</t>
  </si>
  <si>
    <t>Odborné slovení rybí obsádky či jiných chráněných živočichů během stavby a jejich transfer dle požadavků orgánů ochrany přírody,</t>
  </si>
  <si>
    <t>377889411</t>
  </si>
  <si>
    <t>4.18</t>
  </si>
  <si>
    <t>Zajištění veškeré zeleně v prostoru staveniště před poškozením dle požadavku ČSN 83-9061 „Technologie vegetačních úprav v krajině – ochrana stromů, porostů a vegetačních ploch při stavebních činnostech“,</t>
  </si>
  <si>
    <t>1781320058</t>
  </si>
  <si>
    <t>4.19</t>
  </si>
  <si>
    <t>Průběžné čištění komunikace na výjezdu z areálu stavby,</t>
  </si>
  <si>
    <t>-480575893</t>
  </si>
  <si>
    <t>4.20</t>
  </si>
  <si>
    <t>Zajištění vytýčení inženýrských sítí a zajištění kontroly ze strany příslušného vlastníka/správce před jejich zpětným zakrytím,</t>
  </si>
  <si>
    <t>1809999246</t>
  </si>
  <si>
    <t>4.21</t>
  </si>
  <si>
    <t>Zajištění splnění veškerých podmínek vyplývajících ze stavebního povolení nebo ohlášení stavby,</t>
  </si>
  <si>
    <t>989513696</t>
  </si>
  <si>
    <t>4.22</t>
  </si>
  <si>
    <t>Zajištění všech revizních zpráv,</t>
  </si>
  <si>
    <t>-251150271</t>
  </si>
  <si>
    <t>4.23</t>
  </si>
  <si>
    <t>Provedení komplexních funkčních zkoušek za přítomnosti zástupců investora, proškolení obsluhy,</t>
  </si>
  <si>
    <t>1003806000</t>
  </si>
  <si>
    <t>4.24</t>
  </si>
  <si>
    <t>Provedení takových opatření, aby plochy v obvodu staveniště nebyly znečištěny ropnými a jinými podobnými produkty</t>
  </si>
  <si>
    <t>1340105765</t>
  </si>
  <si>
    <t>Dle požadavků kapitoly 3.3 Smlouvy o dílo</t>
  </si>
  <si>
    <t>4.25</t>
  </si>
  <si>
    <t>Zajištění takových opatření, aby nebyly překročeny limity prašnosti a hlučnosti dané obecně závaznou vyhláškou.</t>
  </si>
  <si>
    <t>-877779937</t>
  </si>
  <si>
    <t>4.26</t>
  </si>
  <si>
    <t>Zhotovitel zajistí provedení průzkumu staveniště zaměřeného na výskyt obojživelníků, plazů, ptáků nebo jiných chráněných živočichů a v případě jejich výskytu zajistí transfer na jiná nejbližší vhodná stanoviště mimo dosah stavební činnosti.</t>
  </si>
  <si>
    <t>-1989176407</t>
  </si>
  <si>
    <t>Dle požadavků kapitoly 3.9 Smlouvy o dílo</t>
  </si>
  <si>
    <t>4.27</t>
  </si>
  <si>
    <t>Zhotovitel zajistí provedení veškerých předepsaných rozborů, atestů a zkoušek dle příslušných norem a dalších předpisů a nařízení platných v ČR, kterými bude prokázáno dosažení předepsané kvality a parametrů dokončeného díla</t>
  </si>
  <si>
    <t>810420523</t>
  </si>
  <si>
    <t>Dle požadavků kapitoly 3.10 Smlouvy o dílo</t>
  </si>
  <si>
    <t>4.28</t>
  </si>
  <si>
    <t>Uvedení příjezdové komunikace č. 27918 do původního stavu, dl. cca 1,0 km</t>
  </si>
  <si>
    <t>-1473342324</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</si>
  <si>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</si>
  <si>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</si>
  <si>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</si>
  <si>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</si>
  <si>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</si>
  <si>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</si>
  <si>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</si>
  <si>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</si>
  <si>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</si>
  <si>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</si>
  <si>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</si>
  <si>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</si>
  <si>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</si>
  <si>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</si>
  <si>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Provozní soubor</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</si>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</sst>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5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10"/>
      <color rgb="FF003366"/>
      <name val="Arial CE"/>
      <family val="2"/>
    </font>
    <font>
      <sz val="8"/>
      <color rgb="FF800080"/>
      <name val="Arial CE"/>
      <family val="2"/>
    </font>
    <font>
      <sz val="8"/>
      <color rgb="FF505050"/>
      <name val="Arial CE"/>
      <family val="2"/>
    </font>
    <font>
      <sz val="8"/>
      <color rgb="FF0000A8"/>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sz val="7"/>
      <name val="Arial CE"/>
      <family val="2"/>
    </font>
    <font>
      <i/>
      <sz val="7"/>
      <color rgb="FF969696"/>
      <name val="Arial CE"/>
      <family val="2"/>
    </font>
    <font>
      <sz val="8"/>
      <color rgb="FF000000"/>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0" borderId="0" applyNumberFormat="0" applyFill="0" applyBorder="0" applyAlignment="0" applyProtection="0"/>
  </cellStyleXfs>
  <cellXfs count="40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3" fillId="4" borderId="13" xfId="0" applyFont="1" applyFill="1" applyBorder="1" applyAlignment="1" applyProtection="1">
      <alignment horizontal="center" vertical="center"/>
      <protection/>
    </xf>
    <xf numFmtId="0" fontId="24" fillId="0" borderId="14" xfId="0" applyFont="1" applyBorder="1" applyAlignment="1" applyProtection="1">
      <alignment horizontal="center" vertical="center" wrapText="1"/>
      <protection/>
    </xf>
    <xf numFmtId="0" fontId="24" fillId="0" borderId="15" xfId="0" applyFont="1" applyBorder="1" applyAlignment="1" applyProtection="1">
      <alignment horizontal="center" vertical="center" wrapText="1"/>
      <protection/>
    </xf>
    <xf numFmtId="0" fontId="24"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8"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2"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30" fillId="0" borderId="18" xfId="0" applyNumberFormat="1" applyFont="1" applyBorder="1" applyAlignment="1" applyProtection="1">
      <alignment vertical="center"/>
      <protection/>
    </xf>
    <xf numFmtId="4" fontId="30" fillId="0" borderId="0" xfId="0" applyNumberFormat="1" applyFont="1" applyBorder="1" applyAlignment="1" applyProtection="1">
      <alignment vertical="center"/>
      <protection/>
    </xf>
    <xf numFmtId="166" fontId="30" fillId="0" borderId="0" xfId="0" applyNumberFormat="1" applyFont="1" applyBorder="1" applyAlignment="1" applyProtection="1">
      <alignment vertical="center"/>
      <protection/>
    </xf>
    <xf numFmtId="4" fontId="30" fillId="0" borderId="12" xfId="0" applyNumberFormat="1" applyFont="1" applyBorder="1" applyAlignment="1" applyProtection="1">
      <alignment vertical="center"/>
      <protection/>
    </xf>
    <xf numFmtId="0" fontId="6" fillId="0" borderId="0" xfId="0" applyFont="1" applyAlignment="1">
      <alignment horizontal="left" vertical="center"/>
    </xf>
    <xf numFmtId="4" fontId="30" fillId="0" borderId="19" xfId="0" applyNumberFormat="1" applyFont="1" applyBorder="1" applyAlignment="1" applyProtection="1">
      <alignment vertical="center"/>
      <protection/>
    </xf>
    <xf numFmtId="4" fontId="30" fillId="0" borderId="20" xfId="0" applyNumberFormat="1" applyFont="1" applyBorder="1" applyAlignment="1" applyProtection="1">
      <alignment vertical="center"/>
      <protection/>
    </xf>
    <xf numFmtId="166" fontId="30" fillId="0" borderId="20" xfId="0" applyNumberFormat="1" applyFont="1" applyBorder="1" applyAlignment="1" applyProtection="1">
      <alignment vertical="center"/>
      <protection/>
    </xf>
    <xf numFmtId="4" fontId="30"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1"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2"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4"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xf>
    <xf numFmtId="0" fontId="23" fillId="4" borderId="15" xfId="0" applyFont="1" applyFill="1" applyBorder="1" applyAlignment="1" applyProtection="1">
      <alignment horizontal="center" vertical="center" wrapText="1"/>
      <protection locked="0"/>
    </xf>
    <xf numFmtId="0" fontId="23"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0" xfId="0" applyBorder="1" applyAlignment="1" applyProtection="1">
      <alignment vertical="center"/>
      <protection/>
    </xf>
    <xf numFmtId="166" fontId="33" fillId="0" borderId="10" xfId="0" applyNumberFormat="1" applyFont="1" applyBorder="1" applyAlignment="1" applyProtection="1">
      <alignment/>
      <protection/>
    </xf>
    <xf numFmtId="166" fontId="33" fillId="0" borderId="11" xfId="0" applyNumberFormat="1" applyFont="1" applyBorder="1" applyAlignment="1" applyProtection="1">
      <alignment/>
      <protection/>
    </xf>
    <xf numFmtId="4" fontId="34"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7" fillId="0" borderId="0" xfId="0" applyFont="1" applyAlignment="1" applyProtection="1">
      <alignment horizontal="left"/>
      <protection/>
    </xf>
    <xf numFmtId="0" fontId="8" fillId="0" borderId="0" xfId="0" applyFont="1" applyAlignment="1" applyProtection="1">
      <alignment/>
      <protection locked="0"/>
    </xf>
    <xf numFmtId="4" fontId="7" fillId="0" borderId="0" xfId="0" applyNumberFormat="1" applyFont="1" applyAlignment="1" applyProtection="1">
      <alignment/>
      <protection/>
    </xf>
    <xf numFmtId="0" fontId="8" fillId="0" borderId="3" xfId="0" applyFont="1" applyBorder="1" applyAlignment="1">
      <alignment/>
    </xf>
    <xf numFmtId="0" fontId="8" fillId="0" borderId="18"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2"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8"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2"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5" fillId="0" borderId="0" xfId="0" applyFont="1" applyAlignment="1" applyProtection="1">
      <alignment horizontal="left" vertical="center"/>
      <protection/>
    </xf>
    <xf numFmtId="0" fontId="36" fillId="0" borderId="0" xfId="0" applyFont="1" applyAlignment="1" applyProtection="1">
      <alignment horizontal="left" vertical="center" wrapText="1"/>
      <protection/>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37" fillId="0" borderId="0" xfId="0" applyFont="1" applyAlignment="1" applyProtection="1">
      <alignment vertical="center" wrapText="1"/>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38" fillId="0" borderId="0" xfId="0" applyFont="1" applyAlignment="1">
      <alignment horizontal="left" vertical="center"/>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vertical="center"/>
      <protection/>
    </xf>
    <xf numFmtId="0" fontId="9" fillId="0" borderId="20" xfId="0" applyFont="1" applyBorder="1" applyAlignment="1" applyProtection="1">
      <alignment vertical="center"/>
      <protection locked="0"/>
    </xf>
    <xf numFmtId="4" fontId="9" fillId="0" borderId="20" xfId="0" applyNumberFormat="1" applyFont="1" applyBorder="1" applyAlignment="1" applyProtection="1">
      <alignment vertical="center"/>
      <protection/>
    </xf>
    <xf numFmtId="0" fontId="9" fillId="0" borderId="3" xfId="0" applyFont="1" applyBorder="1" applyAlignment="1">
      <alignment vertical="center"/>
    </xf>
    <xf numFmtId="0" fontId="9" fillId="0" borderId="0" xfId="0" applyFont="1" applyAlignment="1" applyProtection="1">
      <alignment horizontal="left"/>
      <protection/>
    </xf>
    <xf numFmtId="4" fontId="9" fillId="0" borderId="0" xfId="0" applyNumberFormat="1" applyFont="1" applyAlignment="1" applyProtection="1">
      <alignment/>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8"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2" xfId="0" applyFont="1" applyBorder="1" applyAlignment="1" applyProtection="1">
      <alignment vertical="center"/>
      <protection/>
    </xf>
    <xf numFmtId="0" fontId="12" fillId="0" borderId="0" xfId="0" applyFont="1" applyAlignment="1">
      <alignment horizontal="left" vertical="center"/>
    </xf>
    <xf numFmtId="0" fontId="13" fillId="0" borderId="3" xfId="0" applyFont="1" applyBorder="1" applyAlignment="1" applyProtection="1">
      <alignment vertical="center"/>
      <protection/>
    </xf>
    <xf numFmtId="0" fontId="13" fillId="0" borderId="0" xfId="0" applyFont="1" applyAlignment="1" applyProtection="1">
      <alignment vertical="center"/>
      <protection/>
    </xf>
    <xf numFmtId="0" fontId="13" fillId="0" borderId="0" xfId="0" applyFont="1" applyAlignment="1" applyProtection="1">
      <alignment horizontal="left" vertical="center"/>
      <protection/>
    </xf>
    <xf numFmtId="0" fontId="13" fillId="0" borderId="0" xfId="0" applyFont="1" applyAlignment="1" applyProtection="1">
      <alignment horizontal="left" vertical="center" wrapText="1"/>
      <protection/>
    </xf>
    <xf numFmtId="167" fontId="13" fillId="0" borderId="0" xfId="0" applyNumberFormat="1" applyFont="1" applyAlignment="1" applyProtection="1">
      <alignment vertical="center"/>
      <protection/>
    </xf>
    <xf numFmtId="0" fontId="13" fillId="0" borderId="0" xfId="0" applyFont="1" applyAlignment="1" applyProtection="1">
      <alignment vertical="center"/>
      <protection locked="0"/>
    </xf>
    <xf numFmtId="0" fontId="13" fillId="0" borderId="3" xfId="0" applyFont="1" applyBorder="1" applyAlignment="1">
      <alignment vertical="center"/>
    </xf>
    <xf numFmtId="0" fontId="13" fillId="0" borderId="18" xfId="0" applyFont="1" applyBorder="1" applyAlignment="1" applyProtection="1">
      <alignment vertical="center"/>
      <protection/>
    </xf>
    <xf numFmtId="0" fontId="13" fillId="0" borderId="0" xfId="0" applyFont="1" applyBorder="1" applyAlignment="1" applyProtection="1">
      <alignment vertical="center"/>
      <protection/>
    </xf>
    <xf numFmtId="0" fontId="13" fillId="0" borderId="12" xfId="0" applyFont="1" applyBorder="1" applyAlignment="1" applyProtection="1">
      <alignment vertical="center"/>
      <protection/>
    </xf>
    <xf numFmtId="0" fontId="13" fillId="0" borderId="0" xfId="0" applyFont="1" applyAlignment="1">
      <alignment horizontal="left" vertical="center"/>
    </xf>
    <xf numFmtId="0" fontId="39" fillId="0" borderId="22" xfId="0" applyFont="1" applyBorder="1" applyAlignment="1" applyProtection="1">
      <alignment horizontal="center" vertical="center"/>
      <protection/>
    </xf>
    <xf numFmtId="49" fontId="39" fillId="0" borderId="22" xfId="0" applyNumberFormat="1" applyFont="1" applyBorder="1" applyAlignment="1" applyProtection="1">
      <alignment horizontal="left" vertical="center" wrapText="1"/>
      <protection/>
    </xf>
    <xf numFmtId="0" fontId="39" fillId="0" borderId="22" xfId="0" applyFont="1" applyBorder="1" applyAlignment="1" applyProtection="1">
      <alignment horizontal="left" vertical="center" wrapText="1"/>
      <protection/>
    </xf>
    <xf numFmtId="0" fontId="39" fillId="0" borderId="22" xfId="0" applyFont="1" applyBorder="1" applyAlignment="1" applyProtection="1">
      <alignment horizontal="center" vertical="center" wrapText="1"/>
      <protection/>
    </xf>
    <xf numFmtId="167" fontId="39" fillId="0" borderId="22" xfId="0" applyNumberFormat="1" applyFont="1" applyBorder="1" applyAlignment="1" applyProtection="1">
      <alignment vertical="center"/>
      <protection/>
    </xf>
    <xf numFmtId="4" fontId="39" fillId="2" borderId="22" xfId="0" applyNumberFormat="1" applyFont="1" applyFill="1" applyBorder="1" applyAlignment="1" applyProtection="1">
      <alignment vertical="center"/>
      <protection locked="0"/>
    </xf>
    <xf numFmtId="4" fontId="39" fillId="0" borderId="22" xfId="0" applyNumberFormat="1" applyFont="1" applyBorder="1" applyAlignment="1" applyProtection="1">
      <alignment vertical="center"/>
      <protection/>
    </xf>
    <xf numFmtId="0" fontId="40" fillId="0" borderId="3" xfId="0" applyFont="1" applyBorder="1" applyAlignment="1">
      <alignment vertical="center"/>
    </xf>
    <xf numFmtId="0" fontId="39" fillId="2" borderId="18"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37" fillId="0" borderId="0" xfId="0" applyFont="1" applyAlignment="1" applyProtection="1">
      <alignment vertical="top" wrapText="1"/>
      <protection/>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0" fillId="0" borderId="0" xfId="0" applyAlignment="1">
      <alignment vertical="top"/>
    </xf>
    <xf numFmtId="0" fontId="41" fillId="0" borderId="23" xfId="0" applyFont="1" applyBorder="1" applyAlignment="1">
      <alignment vertical="center" wrapText="1"/>
    </xf>
    <xf numFmtId="0" fontId="41" fillId="0" borderId="24" xfId="0" applyFont="1" applyBorder="1" applyAlignment="1">
      <alignment vertical="center" wrapText="1"/>
    </xf>
    <xf numFmtId="0" fontId="41" fillId="0" borderId="25" xfId="0" applyFont="1" applyBorder="1" applyAlignment="1">
      <alignment vertical="center" wrapText="1"/>
    </xf>
    <xf numFmtId="0" fontId="41" fillId="0" borderId="26" xfId="0" applyFont="1" applyBorder="1" applyAlignment="1">
      <alignment horizontal="center" vertical="center" wrapText="1"/>
    </xf>
    <xf numFmtId="0" fontId="41" fillId="0" borderId="27" xfId="0" applyFont="1" applyBorder="1" applyAlignment="1">
      <alignment horizontal="center" vertical="center" wrapText="1"/>
    </xf>
    <xf numFmtId="0" fontId="41" fillId="0" borderId="26" xfId="0" applyFont="1" applyBorder="1" applyAlignment="1">
      <alignment vertical="center" wrapText="1"/>
    </xf>
    <xf numFmtId="0" fontId="41" fillId="0" borderId="27" xfId="0" applyFont="1" applyBorder="1" applyAlignment="1">
      <alignment vertical="center" wrapText="1"/>
    </xf>
    <xf numFmtId="0" fontId="43" fillId="0" borderId="0" xfId="0" applyFont="1" applyBorder="1" applyAlignment="1">
      <alignment horizontal="left" vertical="center" wrapText="1"/>
    </xf>
    <xf numFmtId="0" fontId="44" fillId="0" borderId="0" xfId="0" applyFont="1" applyBorder="1" applyAlignment="1">
      <alignment horizontal="left" vertical="center" wrapText="1"/>
    </xf>
    <xf numFmtId="0" fontId="44" fillId="0" borderId="26" xfId="0" applyFont="1" applyBorder="1" applyAlignment="1">
      <alignment vertical="center" wrapText="1"/>
    </xf>
    <xf numFmtId="0" fontId="44" fillId="0" borderId="0" xfId="0" applyFont="1" applyBorder="1" applyAlignment="1">
      <alignment vertical="center" wrapText="1"/>
    </xf>
    <xf numFmtId="0" fontId="44" fillId="0" borderId="0" xfId="0" applyFont="1" applyBorder="1" applyAlignment="1">
      <alignment horizontal="left" vertical="center"/>
    </xf>
    <xf numFmtId="0" fontId="44" fillId="0" borderId="0" xfId="0" applyFont="1" applyBorder="1" applyAlignment="1">
      <alignment vertical="center"/>
    </xf>
    <xf numFmtId="49" fontId="44" fillId="0" borderId="0" xfId="0" applyNumberFormat="1" applyFont="1" applyBorder="1" applyAlignment="1">
      <alignment vertical="center" wrapText="1"/>
    </xf>
    <xf numFmtId="0" fontId="41" fillId="0" borderId="28" xfId="0" applyFont="1" applyBorder="1" applyAlignment="1">
      <alignment vertical="center" wrapText="1"/>
    </xf>
    <xf numFmtId="0" fontId="45" fillId="0" borderId="29" xfId="0" applyFont="1" applyBorder="1" applyAlignment="1">
      <alignment vertical="center" wrapText="1"/>
    </xf>
    <xf numFmtId="0" fontId="41" fillId="0" borderId="30" xfId="0" applyFont="1" applyBorder="1" applyAlignment="1">
      <alignment vertical="center" wrapText="1"/>
    </xf>
    <xf numFmtId="0" fontId="41" fillId="0" borderId="0" xfId="0" applyFont="1" applyBorder="1" applyAlignment="1">
      <alignment vertical="top"/>
    </xf>
    <xf numFmtId="0" fontId="41" fillId="0" borderId="0" xfId="0" applyFont="1" applyAlignment="1">
      <alignment vertical="top"/>
    </xf>
    <xf numFmtId="0" fontId="41" fillId="0" borderId="23" xfId="0" applyFont="1" applyBorder="1" applyAlignment="1">
      <alignment horizontal="left" vertical="center"/>
    </xf>
    <xf numFmtId="0" fontId="41" fillId="0" borderId="24" xfId="0" applyFont="1" applyBorder="1" applyAlignment="1">
      <alignment horizontal="left" vertical="center"/>
    </xf>
    <xf numFmtId="0" fontId="41" fillId="0" borderId="25" xfId="0" applyFont="1" applyBorder="1" applyAlignment="1">
      <alignment horizontal="left" vertical="center"/>
    </xf>
    <xf numFmtId="0" fontId="41" fillId="0" borderId="26" xfId="0" applyFont="1" applyBorder="1" applyAlignment="1">
      <alignment horizontal="left" vertical="center"/>
    </xf>
    <xf numFmtId="0" fontId="41" fillId="0" borderId="27" xfId="0" applyFont="1" applyBorder="1" applyAlignment="1">
      <alignment horizontal="left" vertical="center"/>
    </xf>
    <xf numFmtId="0" fontId="43" fillId="0" borderId="0" xfId="0" applyFont="1" applyBorder="1" applyAlignment="1">
      <alignment horizontal="left" vertical="center"/>
    </xf>
    <xf numFmtId="0" fontId="46" fillId="0" borderId="0" xfId="0" applyFont="1" applyAlignment="1">
      <alignment horizontal="left" vertical="center"/>
    </xf>
    <xf numFmtId="0" fontId="43" fillId="0" borderId="29" xfId="0" applyFont="1" applyBorder="1" applyAlignment="1">
      <alignment horizontal="left" vertical="center"/>
    </xf>
    <xf numFmtId="0" fontId="43" fillId="0" borderId="29" xfId="0" applyFont="1" applyBorder="1" applyAlignment="1">
      <alignment horizontal="center" vertical="center"/>
    </xf>
    <xf numFmtId="0" fontId="46" fillId="0" borderId="29"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44" fillId="0" borderId="0" xfId="0" applyFont="1" applyBorder="1" applyAlignment="1">
      <alignment horizontal="center" vertical="center"/>
    </xf>
    <xf numFmtId="0" fontId="44" fillId="0" borderId="26" xfId="0" applyFont="1" applyBorder="1" applyAlignment="1">
      <alignment horizontal="left" vertical="center"/>
    </xf>
    <xf numFmtId="0" fontId="44" fillId="0" borderId="0" xfId="0" applyFont="1" applyFill="1" applyBorder="1" applyAlignment="1">
      <alignment horizontal="left" vertical="center"/>
    </xf>
    <xf numFmtId="0" fontId="44" fillId="0" borderId="0" xfId="0" applyFont="1" applyFill="1" applyBorder="1" applyAlignment="1">
      <alignment horizontal="center" vertical="center"/>
    </xf>
    <xf numFmtId="0" fontId="41" fillId="0" borderId="28" xfId="0" applyFont="1" applyBorder="1" applyAlignment="1">
      <alignment horizontal="left" vertical="center"/>
    </xf>
    <xf numFmtId="0" fontId="45" fillId="0" borderId="29" xfId="0" applyFont="1" applyBorder="1" applyAlignment="1">
      <alignment horizontal="left" vertical="center"/>
    </xf>
    <xf numFmtId="0" fontId="41" fillId="0" borderId="30" xfId="0" applyFont="1" applyBorder="1" applyAlignment="1">
      <alignment horizontal="left" vertical="center"/>
    </xf>
    <xf numFmtId="0" fontId="41" fillId="0" borderId="0" xfId="0" applyFont="1" applyBorder="1" applyAlignment="1">
      <alignment horizontal="left" vertical="center"/>
    </xf>
    <xf numFmtId="0" fontId="45" fillId="0" borderId="0" xfId="0" applyFont="1" applyBorder="1" applyAlignment="1">
      <alignment horizontal="left" vertical="center"/>
    </xf>
    <xf numFmtId="0" fontId="46" fillId="0" borderId="0" xfId="0" applyFont="1" applyBorder="1" applyAlignment="1">
      <alignment horizontal="left" vertical="center"/>
    </xf>
    <xf numFmtId="0" fontId="44" fillId="0" borderId="29" xfId="0" applyFont="1" applyBorder="1" applyAlignment="1">
      <alignment horizontal="left" vertical="center"/>
    </xf>
    <xf numFmtId="0" fontId="41" fillId="0" borderId="0" xfId="0" applyFont="1" applyBorder="1" applyAlignment="1">
      <alignment horizontal="left" vertical="center" wrapText="1"/>
    </xf>
    <xf numFmtId="0" fontId="44" fillId="0" borderId="0" xfId="0" applyFont="1" applyBorder="1" applyAlignment="1">
      <alignment horizontal="center" vertical="center" wrapText="1"/>
    </xf>
    <xf numFmtId="0" fontId="41" fillId="0" borderId="23" xfId="0" applyFont="1" applyBorder="1" applyAlignment="1">
      <alignment horizontal="left" vertical="center" wrapText="1"/>
    </xf>
    <xf numFmtId="0" fontId="41" fillId="0" borderId="24" xfId="0" applyFont="1" applyBorder="1" applyAlignment="1">
      <alignment horizontal="left" vertical="center" wrapText="1"/>
    </xf>
    <xf numFmtId="0" fontId="41" fillId="0" borderId="25"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46" fillId="0" borderId="26" xfId="0" applyFont="1" applyBorder="1" applyAlignment="1">
      <alignment horizontal="left" vertical="center" wrapText="1"/>
    </xf>
    <xf numFmtId="0" fontId="46"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7" xfId="0" applyFont="1" applyBorder="1" applyAlignment="1">
      <alignment horizontal="left" vertical="center"/>
    </xf>
    <xf numFmtId="0" fontId="44" fillId="0" borderId="28" xfId="0" applyFont="1" applyBorder="1" applyAlignment="1">
      <alignment horizontal="left" vertical="center" wrapText="1"/>
    </xf>
    <xf numFmtId="0" fontId="44" fillId="0" borderId="29" xfId="0" applyFont="1" applyBorder="1" applyAlignment="1">
      <alignment horizontal="left" vertical="center" wrapText="1"/>
    </xf>
    <xf numFmtId="0" fontId="44" fillId="0" borderId="30" xfId="0" applyFont="1" applyBorder="1" applyAlignment="1">
      <alignment horizontal="left" vertical="center" wrapText="1"/>
    </xf>
    <xf numFmtId="0" fontId="44" fillId="0" borderId="0" xfId="0" applyFont="1" applyBorder="1" applyAlignment="1">
      <alignment horizontal="left" vertical="top"/>
    </xf>
    <xf numFmtId="0" fontId="44" fillId="0" borderId="0" xfId="0" applyFont="1" applyBorder="1" applyAlignment="1">
      <alignment horizontal="center" vertical="top"/>
    </xf>
    <xf numFmtId="0" fontId="44" fillId="0" borderId="28" xfId="0" applyFont="1" applyBorder="1" applyAlignment="1">
      <alignment horizontal="left" vertical="center"/>
    </xf>
    <xf numFmtId="0" fontId="44" fillId="0" borderId="30" xfId="0" applyFont="1" applyBorder="1" applyAlignment="1">
      <alignment horizontal="left" vertical="center"/>
    </xf>
    <xf numFmtId="0" fontId="46" fillId="0" borderId="0" xfId="0" applyFont="1" applyAlignment="1">
      <alignment vertical="center"/>
    </xf>
    <xf numFmtId="0" fontId="43" fillId="0" borderId="0" xfId="0" applyFont="1" applyBorder="1" applyAlignment="1">
      <alignment vertical="center"/>
    </xf>
    <xf numFmtId="0" fontId="46" fillId="0" borderId="29" xfId="0" applyFont="1" applyBorder="1" applyAlignment="1">
      <alignment vertical="center"/>
    </xf>
    <xf numFmtId="0" fontId="43" fillId="0" borderId="29" xfId="0" applyFont="1" applyBorder="1" applyAlignment="1">
      <alignment vertical="center"/>
    </xf>
    <xf numFmtId="0" fontId="0" fillId="0" borderId="0" xfId="0" applyBorder="1" applyAlignment="1">
      <alignment vertical="top"/>
    </xf>
    <xf numFmtId="49" fontId="44" fillId="0" borderId="0" xfId="0" applyNumberFormat="1" applyFont="1" applyBorder="1" applyAlignment="1">
      <alignment horizontal="left" vertical="center"/>
    </xf>
    <xf numFmtId="0" fontId="0" fillId="0" borderId="29" xfId="0" applyBorder="1" applyAlignment="1">
      <alignment vertical="top"/>
    </xf>
    <xf numFmtId="0" fontId="43" fillId="0" borderId="29" xfId="0" applyFont="1" applyBorder="1" applyAlignment="1">
      <alignment horizontal="left"/>
    </xf>
    <xf numFmtId="0" fontId="46" fillId="0" borderId="29" xfId="0" applyFont="1" applyBorder="1" applyAlignment="1">
      <alignment/>
    </xf>
    <xf numFmtId="0" fontId="41" fillId="0" borderId="26" xfId="0" applyFont="1" applyBorder="1" applyAlignment="1">
      <alignment vertical="top"/>
    </xf>
    <xf numFmtId="0" fontId="41" fillId="0" borderId="27" xfId="0" applyFont="1" applyBorder="1" applyAlignment="1">
      <alignment vertical="top"/>
    </xf>
    <xf numFmtId="0" fontId="41" fillId="0" borderId="0" xfId="0" applyFont="1" applyBorder="1" applyAlignment="1">
      <alignment horizontal="center" vertical="center"/>
    </xf>
    <xf numFmtId="0" fontId="41" fillId="0" borderId="0" xfId="0" applyFont="1" applyBorder="1" applyAlignment="1">
      <alignment horizontal="left" vertical="top"/>
    </xf>
    <xf numFmtId="0" fontId="41" fillId="0" borderId="28" xfId="0" applyFont="1" applyBorder="1" applyAlignment="1">
      <alignment vertical="top"/>
    </xf>
    <xf numFmtId="0" fontId="41" fillId="0" borderId="29" xfId="0" applyFont="1" applyBorder="1" applyAlignment="1">
      <alignment vertical="top"/>
    </xf>
    <xf numFmtId="0" fontId="41" fillId="0" borderId="30" xfId="0" applyFont="1" applyBorder="1" applyAlignment="1">
      <alignment vertical="top"/>
    </xf>
    <xf numFmtId="4" fontId="20" fillId="0" borderId="0" xfId="0" applyNumberFormat="1" applyFont="1" applyAlignment="1" applyProtection="1">
      <alignment vertical="center"/>
      <protection/>
    </xf>
    <xf numFmtId="0" fontId="2" fillId="0" borderId="0" xfId="0" applyFont="1" applyAlignment="1" applyProtection="1">
      <alignment vertical="center"/>
      <protection/>
    </xf>
    <xf numFmtId="0" fontId="18" fillId="0" borderId="0" xfId="0" applyFont="1" applyAlignment="1">
      <alignment horizontal="left" vertical="top" wrapText="1"/>
    </xf>
    <xf numFmtId="0" fontId="18" fillId="0" borderId="0" xfId="0" applyFont="1" applyAlignment="1">
      <alignment horizontal="left" vertical="center"/>
    </xf>
    <xf numFmtId="0" fontId="20" fillId="0" borderId="0" xfId="0" applyFont="1" applyAlignment="1">
      <alignment horizontal="left" vertical="center"/>
    </xf>
    <xf numFmtId="4" fontId="19"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0" fillId="0" borderId="0" xfId="0"/>
    <xf numFmtId="0" fontId="21" fillId="0" borderId="17" xfId="0" applyFont="1" applyBorder="1" applyAlignment="1">
      <alignment horizontal="center" vertical="center"/>
    </xf>
    <xf numFmtId="0" fontId="21" fillId="0" borderId="10" xfId="0" applyFont="1" applyBorder="1" applyAlignment="1">
      <alignment horizontal="left" vertical="center"/>
    </xf>
    <xf numFmtId="0" fontId="22" fillId="0" borderId="18" xfId="0" applyFont="1" applyBorder="1" applyAlignment="1">
      <alignment horizontal="left" vertical="center"/>
    </xf>
    <xf numFmtId="0" fontId="22" fillId="0" borderId="0" xfId="0" applyFont="1" applyBorder="1" applyAlignment="1">
      <alignment horizontal="left" vertical="center"/>
    </xf>
    <xf numFmtId="0" fontId="22" fillId="0" borderId="18"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2" fillId="0" borderId="0" xfId="0" applyFont="1" applyAlignment="1" applyProtection="1">
      <alignment horizontal="right" vertical="center"/>
      <protection/>
    </xf>
    <xf numFmtId="164" fontId="2" fillId="0" borderId="0" xfId="0" applyNumberFormat="1" applyFont="1" applyAlignment="1" applyProtection="1">
      <alignment horizontal="left" vertical="center"/>
      <protection/>
    </xf>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23" fillId="4" borderId="7" xfId="0" applyFont="1" applyFill="1" applyBorder="1" applyAlignment="1" applyProtection="1">
      <alignment horizontal="center" vertical="center"/>
      <protection/>
    </xf>
    <xf numFmtId="0" fontId="28" fillId="0" borderId="0" xfId="0" applyFont="1" applyAlignment="1" applyProtection="1">
      <alignment horizontal="left" vertical="center" wrapText="1"/>
      <protection/>
    </xf>
    <xf numFmtId="0" fontId="23" fillId="4" borderId="7" xfId="0" applyFont="1" applyFill="1" applyBorder="1" applyAlignment="1" applyProtection="1">
      <alignment horizontal="righ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xf numFmtId="0" fontId="44" fillId="0" borderId="0" xfId="0" applyFont="1" applyBorder="1" applyAlignment="1">
      <alignment horizontal="left" vertical="top"/>
    </xf>
    <xf numFmtId="0" fontId="44" fillId="0" borderId="0" xfId="0" applyFont="1" applyBorder="1" applyAlignment="1">
      <alignment horizontal="left" vertical="center"/>
    </xf>
    <xf numFmtId="0" fontId="43" fillId="0" borderId="29" xfId="0" applyFont="1" applyBorder="1" applyAlignment="1">
      <alignment horizontal="left"/>
    </xf>
    <xf numFmtId="0" fontId="42" fillId="0" borderId="0" xfId="0" applyFont="1" applyBorder="1" applyAlignment="1">
      <alignment horizontal="center" vertical="center" wrapText="1"/>
    </xf>
    <xf numFmtId="0" fontId="42" fillId="0" borderId="0" xfId="0" applyFont="1" applyBorder="1" applyAlignment="1">
      <alignment horizontal="center" vertical="center"/>
    </xf>
    <xf numFmtId="0" fontId="44" fillId="0" borderId="0" xfId="0" applyFont="1" applyBorder="1" applyAlignment="1">
      <alignment horizontal="left" vertical="center" wrapText="1"/>
    </xf>
    <xf numFmtId="49" fontId="44" fillId="0" borderId="0" xfId="0" applyNumberFormat="1" applyFont="1" applyBorder="1" applyAlignment="1">
      <alignment horizontal="left" vertical="center" wrapText="1"/>
    </xf>
    <xf numFmtId="0" fontId="43" fillId="0" borderId="29" xfId="0" applyFont="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3"/>
  <sheetViews>
    <sheetView showGridLines="0" tabSelected="1" workbookViewId="0" topLeftCell="A43">
      <selection activeCell="M17" sqref="M17"/>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8" t="s">
        <v>0</v>
      </c>
      <c r="AZ1" s="18" t="s">
        <v>1</v>
      </c>
      <c r="BA1" s="18" t="s">
        <v>2</v>
      </c>
      <c r="BB1" s="18" t="s">
        <v>3</v>
      </c>
      <c r="BT1" s="18" t="s">
        <v>4</v>
      </c>
      <c r="BU1" s="18" t="s">
        <v>4</v>
      </c>
      <c r="BV1" s="18" t="s">
        <v>5</v>
      </c>
    </row>
    <row r="2" spans="44:72" s="1" customFormat="1" ht="36.95" customHeight="1">
      <c r="AR2" s="359"/>
      <c r="AS2" s="359"/>
      <c r="AT2" s="359"/>
      <c r="AU2" s="359"/>
      <c r="AV2" s="359"/>
      <c r="AW2" s="359"/>
      <c r="AX2" s="359"/>
      <c r="AY2" s="359"/>
      <c r="AZ2" s="359"/>
      <c r="BA2" s="359"/>
      <c r="BB2" s="359"/>
      <c r="BC2" s="359"/>
      <c r="BD2" s="359"/>
      <c r="BE2" s="359"/>
      <c r="BS2" s="19" t="s">
        <v>6</v>
      </c>
      <c r="BT2" s="19" t="s">
        <v>7</v>
      </c>
    </row>
    <row r="3" spans="2:72" s="1" customFormat="1" ht="6.95" customHeight="1">
      <c r="B3" s="20"/>
      <c r="C3" s="21"/>
      <c r="D3" s="21"/>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2"/>
      <c r="BS3" s="19" t="s">
        <v>6</v>
      </c>
      <c r="BT3" s="19" t="s">
        <v>8</v>
      </c>
    </row>
    <row r="4" spans="2:71" s="1" customFormat="1" ht="24.95" customHeight="1">
      <c r="B4" s="23"/>
      <c r="C4" s="24"/>
      <c r="D4" s="25" t="s">
        <v>9</v>
      </c>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2"/>
      <c r="AS4" s="26" t="s">
        <v>10</v>
      </c>
      <c r="BE4" s="27" t="s">
        <v>11</v>
      </c>
      <c r="BS4" s="19" t="s">
        <v>12</v>
      </c>
    </row>
    <row r="5" spans="2:71" s="1" customFormat="1" ht="12" customHeight="1">
      <c r="B5" s="23"/>
      <c r="C5" s="24"/>
      <c r="D5" s="28" t="s">
        <v>13</v>
      </c>
      <c r="E5" s="24"/>
      <c r="F5" s="24"/>
      <c r="G5" s="24"/>
      <c r="H5" s="24"/>
      <c r="I5" s="24"/>
      <c r="J5" s="24"/>
      <c r="K5" s="371" t="s">
        <v>14</v>
      </c>
      <c r="L5" s="372"/>
      <c r="M5" s="372"/>
      <c r="N5" s="372"/>
      <c r="O5" s="372"/>
      <c r="P5" s="372"/>
      <c r="Q5" s="372"/>
      <c r="R5" s="372"/>
      <c r="S5" s="372"/>
      <c r="T5" s="372"/>
      <c r="U5" s="372"/>
      <c r="V5" s="372"/>
      <c r="W5" s="372"/>
      <c r="X5" s="372"/>
      <c r="Y5" s="372"/>
      <c r="Z5" s="372"/>
      <c r="AA5" s="372"/>
      <c r="AB5" s="372"/>
      <c r="AC5" s="372"/>
      <c r="AD5" s="372"/>
      <c r="AE5" s="372"/>
      <c r="AF5" s="372"/>
      <c r="AG5" s="372"/>
      <c r="AH5" s="372"/>
      <c r="AI5" s="372"/>
      <c r="AJ5" s="372"/>
      <c r="AK5" s="372"/>
      <c r="AL5" s="372"/>
      <c r="AM5" s="372"/>
      <c r="AN5" s="372"/>
      <c r="AO5" s="372"/>
      <c r="AP5" s="24"/>
      <c r="AQ5" s="24"/>
      <c r="AR5" s="22"/>
      <c r="BE5" s="350" t="s">
        <v>15</v>
      </c>
      <c r="BS5" s="19" t="s">
        <v>6</v>
      </c>
    </row>
    <row r="6" spans="2:71" s="1" customFormat="1" ht="36.95" customHeight="1">
      <c r="B6" s="23"/>
      <c r="C6" s="24"/>
      <c r="D6" s="30" t="s">
        <v>16</v>
      </c>
      <c r="E6" s="24"/>
      <c r="F6" s="24"/>
      <c r="G6" s="24"/>
      <c r="H6" s="24"/>
      <c r="I6" s="24"/>
      <c r="J6" s="24"/>
      <c r="K6" s="373" t="s">
        <v>17</v>
      </c>
      <c r="L6" s="372"/>
      <c r="M6" s="372"/>
      <c r="N6" s="372"/>
      <c r="O6" s="372"/>
      <c r="P6" s="372"/>
      <c r="Q6" s="372"/>
      <c r="R6" s="372"/>
      <c r="S6" s="372"/>
      <c r="T6" s="372"/>
      <c r="U6" s="372"/>
      <c r="V6" s="372"/>
      <c r="W6" s="372"/>
      <c r="X6" s="372"/>
      <c r="Y6" s="372"/>
      <c r="Z6" s="372"/>
      <c r="AA6" s="372"/>
      <c r="AB6" s="372"/>
      <c r="AC6" s="372"/>
      <c r="AD6" s="372"/>
      <c r="AE6" s="372"/>
      <c r="AF6" s="372"/>
      <c r="AG6" s="372"/>
      <c r="AH6" s="372"/>
      <c r="AI6" s="372"/>
      <c r="AJ6" s="372"/>
      <c r="AK6" s="372"/>
      <c r="AL6" s="372"/>
      <c r="AM6" s="372"/>
      <c r="AN6" s="372"/>
      <c r="AO6" s="372"/>
      <c r="AP6" s="24"/>
      <c r="AQ6" s="24"/>
      <c r="AR6" s="22"/>
      <c r="BE6" s="351"/>
      <c r="BS6" s="19" t="s">
        <v>6</v>
      </c>
    </row>
    <row r="7" spans="2:71" s="1" customFormat="1" ht="12" customHeight="1">
      <c r="B7" s="23"/>
      <c r="C7" s="24"/>
      <c r="D7" s="31" t="s">
        <v>18</v>
      </c>
      <c r="E7" s="24"/>
      <c r="F7" s="24"/>
      <c r="G7" s="24"/>
      <c r="H7" s="24"/>
      <c r="I7" s="24"/>
      <c r="J7" s="24"/>
      <c r="K7" s="29" t="s">
        <v>19</v>
      </c>
      <c r="L7" s="24"/>
      <c r="M7" s="24"/>
      <c r="N7" s="24"/>
      <c r="O7" s="24"/>
      <c r="P7" s="24"/>
      <c r="Q7" s="24"/>
      <c r="R7" s="24"/>
      <c r="S7" s="24"/>
      <c r="T7" s="24"/>
      <c r="U7" s="24"/>
      <c r="V7" s="24"/>
      <c r="W7" s="24"/>
      <c r="X7" s="24"/>
      <c r="Y7" s="24"/>
      <c r="Z7" s="24"/>
      <c r="AA7" s="24"/>
      <c r="AB7" s="24"/>
      <c r="AC7" s="24"/>
      <c r="AD7" s="24"/>
      <c r="AE7" s="24"/>
      <c r="AF7" s="24"/>
      <c r="AG7" s="24"/>
      <c r="AH7" s="24"/>
      <c r="AI7" s="24"/>
      <c r="AJ7" s="24"/>
      <c r="AK7" s="31" t="s">
        <v>20</v>
      </c>
      <c r="AL7" s="24"/>
      <c r="AM7" s="24"/>
      <c r="AN7" s="29" t="s">
        <v>19</v>
      </c>
      <c r="AO7" s="24"/>
      <c r="AP7" s="24"/>
      <c r="AQ7" s="24"/>
      <c r="AR7" s="22"/>
      <c r="BE7" s="351"/>
      <c r="BS7" s="19" t="s">
        <v>6</v>
      </c>
    </row>
    <row r="8" spans="2:71" s="1" customFormat="1" ht="12" customHeight="1">
      <c r="B8" s="23"/>
      <c r="C8" s="24"/>
      <c r="D8" s="31" t="s">
        <v>21</v>
      </c>
      <c r="E8" s="24"/>
      <c r="F8" s="24"/>
      <c r="G8" s="24"/>
      <c r="H8" s="24"/>
      <c r="I8" s="24"/>
      <c r="J8" s="24"/>
      <c r="K8" s="29" t="s">
        <v>22</v>
      </c>
      <c r="L8" s="24"/>
      <c r="M8" s="24"/>
      <c r="N8" s="24"/>
      <c r="O8" s="24"/>
      <c r="P8" s="24"/>
      <c r="Q8" s="24"/>
      <c r="R8" s="24"/>
      <c r="S8" s="24"/>
      <c r="T8" s="24"/>
      <c r="U8" s="24"/>
      <c r="V8" s="24"/>
      <c r="W8" s="24"/>
      <c r="X8" s="24"/>
      <c r="Y8" s="24"/>
      <c r="Z8" s="24"/>
      <c r="AA8" s="24"/>
      <c r="AB8" s="24"/>
      <c r="AC8" s="24"/>
      <c r="AD8" s="24"/>
      <c r="AE8" s="24"/>
      <c r="AF8" s="24"/>
      <c r="AG8" s="24"/>
      <c r="AH8" s="24"/>
      <c r="AI8" s="24"/>
      <c r="AJ8" s="24"/>
      <c r="AK8" s="31" t="s">
        <v>23</v>
      </c>
      <c r="AL8" s="24"/>
      <c r="AM8" s="24"/>
      <c r="AN8" s="32" t="s">
        <v>24</v>
      </c>
      <c r="AO8" s="24"/>
      <c r="AP8" s="24"/>
      <c r="AQ8" s="24"/>
      <c r="AR8" s="22"/>
      <c r="BE8" s="351"/>
      <c r="BS8" s="19" t="s">
        <v>6</v>
      </c>
    </row>
    <row r="9" spans="2:71" s="1" customFormat="1" ht="14.45" customHeight="1">
      <c r="B9" s="23"/>
      <c r="C9" s="24"/>
      <c r="D9" s="24"/>
      <c r="E9" s="24"/>
      <c r="F9" s="24"/>
      <c r="G9" s="24"/>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2"/>
      <c r="BE9" s="351"/>
      <c r="BS9" s="19" t="s">
        <v>6</v>
      </c>
    </row>
    <row r="10" spans="2:71" s="1" customFormat="1" ht="12" customHeight="1">
      <c r="B10" s="23"/>
      <c r="C10" s="24"/>
      <c r="D10" s="31" t="s">
        <v>25</v>
      </c>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31" t="s">
        <v>26</v>
      </c>
      <c r="AL10" s="24"/>
      <c r="AM10" s="24"/>
      <c r="AN10" s="29" t="s">
        <v>27</v>
      </c>
      <c r="AO10" s="24"/>
      <c r="AP10" s="24"/>
      <c r="AQ10" s="24"/>
      <c r="AR10" s="22"/>
      <c r="BE10" s="351"/>
      <c r="BS10" s="19" t="s">
        <v>6</v>
      </c>
    </row>
    <row r="11" spans="2:71" s="1" customFormat="1" ht="18.4" customHeight="1">
      <c r="B11" s="23"/>
      <c r="C11" s="24"/>
      <c r="D11" s="24"/>
      <c r="E11" s="29" t="s">
        <v>28</v>
      </c>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31" t="s">
        <v>29</v>
      </c>
      <c r="AL11" s="24"/>
      <c r="AM11" s="24"/>
      <c r="AN11" s="29" t="s">
        <v>30</v>
      </c>
      <c r="AO11" s="24"/>
      <c r="AP11" s="24"/>
      <c r="AQ11" s="24"/>
      <c r="AR11" s="22"/>
      <c r="BE11" s="351"/>
      <c r="BS11" s="19" t="s">
        <v>6</v>
      </c>
    </row>
    <row r="12" spans="2:71" s="1" customFormat="1" ht="6.95" customHeight="1">
      <c r="B12" s="23"/>
      <c r="C12" s="24"/>
      <c r="D12" s="24"/>
      <c r="E12" s="24"/>
      <c r="F12" s="24"/>
      <c r="G12" s="24"/>
      <c r="H12" s="24"/>
      <c r="I12" s="24"/>
      <c r="J12" s="24"/>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2"/>
      <c r="BE12" s="351"/>
      <c r="BS12" s="19" t="s">
        <v>6</v>
      </c>
    </row>
    <row r="13" spans="2:71" s="1" customFormat="1" ht="12" customHeight="1">
      <c r="B13" s="23"/>
      <c r="C13" s="24"/>
      <c r="D13" s="31" t="s">
        <v>31</v>
      </c>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31" t="s">
        <v>26</v>
      </c>
      <c r="AL13" s="24"/>
      <c r="AM13" s="24"/>
      <c r="AN13" s="33" t="s">
        <v>32</v>
      </c>
      <c r="AO13" s="24"/>
      <c r="AP13" s="24"/>
      <c r="AQ13" s="24"/>
      <c r="AR13" s="22"/>
      <c r="BE13" s="351"/>
      <c r="BS13" s="19" t="s">
        <v>6</v>
      </c>
    </row>
    <row r="14" spans="2:71" ht="12.75">
      <c r="B14" s="23"/>
      <c r="C14" s="24"/>
      <c r="D14" s="24"/>
      <c r="E14" s="374" t="s">
        <v>32</v>
      </c>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1" t="s">
        <v>29</v>
      </c>
      <c r="AL14" s="24"/>
      <c r="AM14" s="24"/>
      <c r="AN14" s="33" t="s">
        <v>32</v>
      </c>
      <c r="AO14" s="24"/>
      <c r="AP14" s="24"/>
      <c r="AQ14" s="24"/>
      <c r="AR14" s="22"/>
      <c r="BE14" s="351"/>
      <c r="BS14" s="19" t="s">
        <v>6</v>
      </c>
    </row>
    <row r="15" spans="2:71" s="1" customFormat="1" ht="6.95" customHeight="1">
      <c r="B15" s="23"/>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2"/>
      <c r="BE15" s="351"/>
      <c r="BS15" s="19" t="s">
        <v>4</v>
      </c>
    </row>
    <row r="16" spans="2:71" s="1" customFormat="1" ht="12" customHeight="1">
      <c r="B16" s="23"/>
      <c r="C16" s="24"/>
      <c r="D16" s="31" t="s">
        <v>33</v>
      </c>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31" t="s">
        <v>26</v>
      </c>
      <c r="AL16" s="24"/>
      <c r="AM16" s="24"/>
      <c r="AN16" s="29" t="s">
        <v>34</v>
      </c>
      <c r="AO16" s="24"/>
      <c r="AP16" s="24"/>
      <c r="AQ16" s="24"/>
      <c r="AR16" s="22"/>
      <c r="BE16" s="351"/>
      <c r="BS16" s="19" t="s">
        <v>4</v>
      </c>
    </row>
    <row r="17" spans="2:71" s="1" customFormat="1" ht="18.4" customHeight="1">
      <c r="B17" s="23"/>
      <c r="C17" s="24"/>
      <c r="D17" s="24"/>
      <c r="E17" s="29" t="s">
        <v>35</v>
      </c>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31" t="s">
        <v>29</v>
      </c>
      <c r="AL17" s="24"/>
      <c r="AM17" s="24"/>
      <c r="AN17" s="29" t="s">
        <v>36</v>
      </c>
      <c r="AO17" s="24"/>
      <c r="AP17" s="24"/>
      <c r="AQ17" s="24"/>
      <c r="AR17" s="22"/>
      <c r="BE17" s="351"/>
      <c r="BS17" s="19" t="s">
        <v>37</v>
      </c>
    </row>
    <row r="18" spans="2:71" s="1" customFormat="1" ht="6.95" customHeight="1">
      <c r="B18" s="23"/>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2"/>
      <c r="BE18" s="351"/>
      <c r="BS18" s="19" t="s">
        <v>6</v>
      </c>
    </row>
    <row r="19" spans="2:71" s="1" customFormat="1" ht="12" customHeight="1">
      <c r="B19" s="23"/>
      <c r="C19" s="24"/>
      <c r="D19" s="31" t="s">
        <v>38</v>
      </c>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31" t="s">
        <v>26</v>
      </c>
      <c r="AL19" s="24"/>
      <c r="AM19" s="24"/>
      <c r="AN19" s="29" t="s">
        <v>19</v>
      </c>
      <c r="AO19" s="24"/>
      <c r="AP19" s="24"/>
      <c r="AQ19" s="24"/>
      <c r="AR19" s="22"/>
      <c r="BE19" s="351"/>
      <c r="BS19" s="19" t="s">
        <v>6</v>
      </c>
    </row>
    <row r="20" spans="2:71" s="1" customFormat="1" ht="18.4" customHeight="1">
      <c r="B20" s="23"/>
      <c r="C20" s="24"/>
      <c r="D20" s="24"/>
      <c r="E20" s="29" t="s">
        <v>39</v>
      </c>
      <c r="F20" s="24"/>
      <c r="G20" s="24"/>
      <c r="H20" s="24"/>
      <c r="I20" s="24"/>
      <c r="J20" s="24"/>
      <c r="K20" s="24"/>
      <c r="L20" s="24"/>
      <c r="M20" s="24"/>
      <c r="N20" s="24"/>
      <c r="O20" s="24"/>
      <c r="P20" s="24"/>
      <c r="Q20" s="24"/>
      <c r="R20" s="24"/>
      <c r="S20" s="24"/>
      <c r="T20" s="24"/>
      <c r="U20" s="24"/>
      <c r="V20" s="24"/>
      <c r="W20" s="24"/>
      <c r="X20" s="24"/>
      <c r="Y20" s="24"/>
      <c r="Z20" s="24"/>
      <c r="AA20" s="24"/>
      <c r="AB20" s="24"/>
      <c r="AC20" s="24"/>
      <c r="AD20" s="24"/>
      <c r="AE20" s="24"/>
      <c r="AF20" s="24"/>
      <c r="AG20" s="24"/>
      <c r="AH20" s="24"/>
      <c r="AI20" s="24"/>
      <c r="AJ20" s="24"/>
      <c r="AK20" s="31" t="s">
        <v>29</v>
      </c>
      <c r="AL20" s="24"/>
      <c r="AM20" s="24"/>
      <c r="AN20" s="29" t="s">
        <v>19</v>
      </c>
      <c r="AO20" s="24"/>
      <c r="AP20" s="24"/>
      <c r="AQ20" s="24"/>
      <c r="AR20" s="22"/>
      <c r="BE20" s="351"/>
      <c r="BS20" s="19" t="s">
        <v>37</v>
      </c>
    </row>
    <row r="21" spans="2:57" s="1" customFormat="1" ht="6.95" customHeight="1">
      <c r="B21" s="23"/>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2"/>
      <c r="BE21" s="351"/>
    </row>
    <row r="22" spans="2:57" s="1" customFormat="1" ht="12" customHeight="1">
      <c r="B22" s="23"/>
      <c r="C22" s="24"/>
      <c r="D22" s="31" t="s">
        <v>40</v>
      </c>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2"/>
      <c r="BE22" s="351"/>
    </row>
    <row r="23" spans="2:57" s="1" customFormat="1" ht="51" customHeight="1">
      <c r="B23" s="23"/>
      <c r="C23" s="24"/>
      <c r="D23" s="24"/>
      <c r="E23" s="376" t="s">
        <v>41</v>
      </c>
      <c r="F23" s="376"/>
      <c r="G23" s="376"/>
      <c r="H23" s="376"/>
      <c r="I23" s="376"/>
      <c r="J23" s="376"/>
      <c r="K23" s="376"/>
      <c r="L23" s="376"/>
      <c r="M23" s="376"/>
      <c r="N23" s="376"/>
      <c r="O23" s="376"/>
      <c r="P23" s="376"/>
      <c r="Q23" s="376"/>
      <c r="R23" s="376"/>
      <c r="S23" s="376"/>
      <c r="T23" s="376"/>
      <c r="U23" s="376"/>
      <c r="V23" s="376"/>
      <c r="W23" s="376"/>
      <c r="X23" s="376"/>
      <c r="Y23" s="376"/>
      <c r="Z23" s="376"/>
      <c r="AA23" s="376"/>
      <c r="AB23" s="376"/>
      <c r="AC23" s="376"/>
      <c r="AD23" s="376"/>
      <c r="AE23" s="376"/>
      <c r="AF23" s="376"/>
      <c r="AG23" s="376"/>
      <c r="AH23" s="376"/>
      <c r="AI23" s="376"/>
      <c r="AJ23" s="376"/>
      <c r="AK23" s="376"/>
      <c r="AL23" s="376"/>
      <c r="AM23" s="376"/>
      <c r="AN23" s="376"/>
      <c r="AO23" s="24"/>
      <c r="AP23" s="24"/>
      <c r="AQ23" s="24"/>
      <c r="AR23" s="22"/>
      <c r="BE23" s="351"/>
    </row>
    <row r="24" spans="2:57" s="1" customFormat="1" ht="6.95" customHeight="1">
      <c r="B24" s="23"/>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2"/>
      <c r="BE24" s="351"/>
    </row>
    <row r="25" spans="2:57" s="1" customFormat="1" ht="6.95" customHeight="1">
      <c r="B25" s="23"/>
      <c r="C25" s="24"/>
      <c r="D25" s="35"/>
      <c r="E25" s="35"/>
      <c r="F25" s="35"/>
      <c r="G25" s="35"/>
      <c r="H25" s="35"/>
      <c r="I25" s="35"/>
      <c r="J25" s="35"/>
      <c r="K25" s="35"/>
      <c r="L25" s="35"/>
      <c r="M25" s="35"/>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24"/>
      <c r="AQ25" s="24"/>
      <c r="AR25" s="22"/>
      <c r="BE25" s="351"/>
    </row>
    <row r="26" spans="1:57" s="2" customFormat="1" ht="25.9" customHeight="1">
      <c r="A26" s="36"/>
      <c r="B26" s="37"/>
      <c r="C26" s="38"/>
      <c r="D26" s="39" t="s">
        <v>42</v>
      </c>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353">
        <f>ROUND(AG54,2)</f>
        <v>0</v>
      </c>
      <c r="AL26" s="354"/>
      <c r="AM26" s="354"/>
      <c r="AN26" s="354"/>
      <c r="AO26" s="354"/>
      <c r="AP26" s="38"/>
      <c r="AQ26" s="38"/>
      <c r="AR26" s="41"/>
      <c r="BE26" s="351"/>
    </row>
    <row r="27" spans="1:57" s="2" customFormat="1" ht="6.95" customHeight="1">
      <c r="A27" s="36"/>
      <c r="B27" s="37"/>
      <c r="C27" s="38"/>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41"/>
      <c r="BE27" s="351"/>
    </row>
    <row r="28" spans="1:57" s="2" customFormat="1" ht="12.75">
      <c r="A28" s="36"/>
      <c r="B28" s="37"/>
      <c r="C28" s="38"/>
      <c r="D28" s="38"/>
      <c r="E28" s="38"/>
      <c r="F28" s="38"/>
      <c r="G28" s="38"/>
      <c r="H28" s="38"/>
      <c r="I28" s="38"/>
      <c r="J28" s="38"/>
      <c r="K28" s="38"/>
      <c r="L28" s="377" t="s">
        <v>43</v>
      </c>
      <c r="M28" s="377"/>
      <c r="N28" s="377"/>
      <c r="O28" s="377"/>
      <c r="P28" s="377"/>
      <c r="Q28" s="38"/>
      <c r="R28" s="38"/>
      <c r="S28" s="38"/>
      <c r="T28" s="38"/>
      <c r="U28" s="38"/>
      <c r="V28" s="38"/>
      <c r="W28" s="377" t="s">
        <v>44</v>
      </c>
      <c r="X28" s="377"/>
      <c r="Y28" s="377"/>
      <c r="Z28" s="377"/>
      <c r="AA28" s="377"/>
      <c r="AB28" s="377"/>
      <c r="AC28" s="377"/>
      <c r="AD28" s="377"/>
      <c r="AE28" s="377"/>
      <c r="AF28" s="38"/>
      <c r="AG28" s="38"/>
      <c r="AH28" s="38"/>
      <c r="AI28" s="38"/>
      <c r="AJ28" s="38"/>
      <c r="AK28" s="377" t="s">
        <v>45</v>
      </c>
      <c r="AL28" s="377"/>
      <c r="AM28" s="377"/>
      <c r="AN28" s="377"/>
      <c r="AO28" s="377"/>
      <c r="AP28" s="38"/>
      <c r="AQ28" s="38"/>
      <c r="AR28" s="41"/>
      <c r="BE28" s="351"/>
    </row>
    <row r="29" spans="2:57" s="3" customFormat="1" ht="14.45" customHeight="1">
      <c r="B29" s="42"/>
      <c r="C29" s="43"/>
      <c r="D29" s="31" t="s">
        <v>46</v>
      </c>
      <c r="E29" s="43"/>
      <c r="F29" s="31" t="s">
        <v>47</v>
      </c>
      <c r="G29" s="43"/>
      <c r="H29" s="43"/>
      <c r="I29" s="43"/>
      <c r="J29" s="43"/>
      <c r="K29" s="43"/>
      <c r="L29" s="378">
        <v>0.21</v>
      </c>
      <c r="M29" s="349"/>
      <c r="N29" s="349"/>
      <c r="O29" s="349"/>
      <c r="P29" s="349"/>
      <c r="Q29" s="43"/>
      <c r="R29" s="43"/>
      <c r="S29" s="43"/>
      <c r="T29" s="43"/>
      <c r="U29" s="43"/>
      <c r="V29" s="43"/>
      <c r="W29" s="348">
        <f>ROUND(AZ54,2)</f>
        <v>0</v>
      </c>
      <c r="X29" s="349"/>
      <c r="Y29" s="349"/>
      <c r="Z29" s="349"/>
      <c r="AA29" s="349"/>
      <c r="AB29" s="349"/>
      <c r="AC29" s="349"/>
      <c r="AD29" s="349"/>
      <c r="AE29" s="349"/>
      <c r="AF29" s="43"/>
      <c r="AG29" s="43"/>
      <c r="AH29" s="43"/>
      <c r="AI29" s="43"/>
      <c r="AJ29" s="43"/>
      <c r="AK29" s="348">
        <f>ROUND(AV54,2)</f>
        <v>0</v>
      </c>
      <c r="AL29" s="349"/>
      <c r="AM29" s="349"/>
      <c r="AN29" s="349"/>
      <c r="AO29" s="349"/>
      <c r="AP29" s="43"/>
      <c r="AQ29" s="43"/>
      <c r="AR29" s="44"/>
      <c r="BE29" s="352"/>
    </row>
    <row r="30" spans="2:57" s="3" customFormat="1" ht="14.45" customHeight="1">
      <c r="B30" s="42"/>
      <c r="C30" s="43"/>
      <c r="D30" s="43"/>
      <c r="E30" s="43"/>
      <c r="F30" s="31" t="s">
        <v>48</v>
      </c>
      <c r="G30" s="43"/>
      <c r="H30" s="43"/>
      <c r="I30" s="43"/>
      <c r="J30" s="43"/>
      <c r="K30" s="43"/>
      <c r="L30" s="378">
        <v>0.15</v>
      </c>
      <c r="M30" s="349"/>
      <c r="N30" s="349"/>
      <c r="O30" s="349"/>
      <c r="P30" s="349"/>
      <c r="Q30" s="43"/>
      <c r="R30" s="43"/>
      <c r="S30" s="43"/>
      <c r="T30" s="43"/>
      <c r="U30" s="43"/>
      <c r="V30" s="43"/>
      <c r="W30" s="348">
        <f>ROUND(BA54,2)</f>
        <v>0</v>
      </c>
      <c r="X30" s="349"/>
      <c r="Y30" s="349"/>
      <c r="Z30" s="349"/>
      <c r="AA30" s="349"/>
      <c r="AB30" s="349"/>
      <c r="AC30" s="349"/>
      <c r="AD30" s="349"/>
      <c r="AE30" s="349"/>
      <c r="AF30" s="43"/>
      <c r="AG30" s="43"/>
      <c r="AH30" s="43"/>
      <c r="AI30" s="43"/>
      <c r="AJ30" s="43"/>
      <c r="AK30" s="348">
        <f>ROUND(AW54,2)</f>
        <v>0</v>
      </c>
      <c r="AL30" s="349"/>
      <c r="AM30" s="349"/>
      <c r="AN30" s="349"/>
      <c r="AO30" s="349"/>
      <c r="AP30" s="43"/>
      <c r="AQ30" s="43"/>
      <c r="AR30" s="44"/>
      <c r="BE30" s="352"/>
    </row>
    <row r="31" spans="2:57" s="3" customFormat="1" ht="14.45" customHeight="1" hidden="1">
      <c r="B31" s="42"/>
      <c r="C31" s="43"/>
      <c r="D31" s="43"/>
      <c r="E31" s="43"/>
      <c r="F31" s="31" t="s">
        <v>49</v>
      </c>
      <c r="G31" s="43"/>
      <c r="H31" s="43"/>
      <c r="I31" s="43"/>
      <c r="J31" s="43"/>
      <c r="K31" s="43"/>
      <c r="L31" s="378">
        <v>0.21</v>
      </c>
      <c r="M31" s="349"/>
      <c r="N31" s="349"/>
      <c r="O31" s="349"/>
      <c r="P31" s="349"/>
      <c r="Q31" s="43"/>
      <c r="R31" s="43"/>
      <c r="S31" s="43"/>
      <c r="T31" s="43"/>
      <c r="U31" s="43"/>
      <c r="V31" s="43"/>
      <c r="W31" s="348">
        <f>ROUND(BB54,2)</f>
        <v>0</v>
      </c>
      <c r="X31" s="349"/>
      <c r="Y31" s="349"/>
      <c r="Z31" s="349"/>
      <c r="AA31" s="349"/>
      <c r="AB31" s="349"/>
      <c r="AC31" s="349"/>
      <c r="AD31" s="349"/>
      <c r="AE31" s="349"/>
      <c r="AF31" s="43"/>
      <c r="AG31" s="43"/>
      <c r="AH31" s="43"/>
      <c r="AI31" s="43"/>
      <c r="AJ31" s="43"/>
      <c r="AK31" s="348">
        <v>0</v>
      </c>
      <c r="AL31" s="349"/>
      <c r="AM31" s="349"/>
      <c r="AN31" s="349"/>
      <c r="AO31" s="349"/>
      <c r="AP31" s="43"/>
      <c r="AQ31" s="43"/>
      <c r="AR31" s="44"/>
      <c r="BE31" s="352"/>
    </row>
    <row r="32" spans="2:57" s="3" customFormat="1" ht="14.45" customHeight="1" hidden="1">
      <c r="B32" s="42"/>
      <c r="C32" s="43"/>
      <c r="D32" s="43"/>
      <c r="E32" s="43"/>
      <c r="F32" s="31" t="s">
        <v>50</v>
      </c>
      <c r="G32" s="43"/>
      <c r="H32" s="43"/>
      <c r="I32" s="43"/>
      <c r="J32" s="43"/>
      <c r="K32" s="43"/>
      <c r="L32" s="378">
        <v>0.15</v>
      </c>
      <c r="M32" s="349"/>
      <c r="N32" s="349"/>
      <c r="O32" s="349"/>
      <c r="P32" s="349"/>
      <c r="Q32" s="43"/>
      <c r="R32" s="43"/>
      <c r="S32" s="43"/>
      <c r="T32" s="43"/>
      <c r="U32" s="43"/>
      <c r="V32" s="43"/>
      <c r="W32" s="348">
        <f>ROUND(BC54,2)</f>
        <v>0</v>
      </c>
      <c r="X32" s="349"/>
      <c r="Y32" s="349"/>
      <c r="Z32" s="349"/>
      <c r="AA32" s="349"/>
      <c r="AB32" s="349"/>
      <c r="AC32" s="349"/>
      <c r="AD32" s="349"/>
      <c r="AE32" s="349"/>
      <c r="AF32" s="43"/>
      <c r="AG32" s="43"/>
      <c r="AH32" s="43"/>
      <c r="AI32" s="43"/>
      <c r="AJ32" s="43"/>
      <c r="AK32" s="348">
        <v>0</v>
      </c>
      <c r="AL32" s="349"/>
      <c r="AM32" s="349"/>
      <c r="AN32" s="349"/>
      <c r="AO32" s="349"/>
      <c r="AP32" s="43"/>
      <c r="AQ32" s="43"/>
      <c r="AR32" s="44"/>
      <c r="BE32" s="352"/>
    </row>
    <row r="33" spans="2:44" s="3" customFormat="1" ht="14.45" customHeight="1" hidden="1">
      <c r="B33" s="42"/>
      <c r="C33" s="43"/>
      <c r="D33" s="43"/>
      <c r="E33" s="43"/>
      <c r="F33" s="31" t="s">
        <v>51</v>
      </c>
      <c r="G33" s="43"/>
      <c r="H33" s="43"/>
      <c r="I33" s="43"/>
      <c r="J33" s="43"/>
      <c r="K33" s="43"/>
      <c r="L33" s="378">
        <v>0</v>
      </c>
      <c r="M33" s="349"/>
      <c r="N33" s="349"/>
      <c r="O33" s="349"/>
      <c r="P33" s="349"/>
      <c r="Q33" s="43"/>
      <c r="R33" s="43"/>
      <c r="S33" s="43"/>
      <c r="T33" s="43"/>
      <c r="U33" s="43"/>
      <c r="V33" s="43"/>
      <c r="W33" s="348">
        <f>ROUND(BD54,2)</f>
        <v>0</v>
      </c>
      <c r="X33" s="349"/>
      <c r="Y33" s="349"/>
      <c r="Z33" s="349"/>
      <c r="AA33" s="349"/>
      <c r="AB33" s="349"/>
      <c r="AC33" s="349"/>
      <c r="AD33" s="349"/>
      <c r="AE33" s="349"/>
      <c r="AF33" s="43"/>
      <c r="AG33" s="43"/>
      <c r="AH33" s="43"/>
      <c r="AI33" s="43"/>
      <c r="AJ33" s="43"/>
      <c r="AK33" s="348">
        <v>0</v>
      </c>
      <c r="AL33" s="349"/>
      <c r="AM33" s="349"/>
      <c r="AN33" s="349"/>
      <c r="AO33" s="349"/>
      <c r="AP33" s="43"/>
      <c r="AQ33" s="43"/>
      <c r="AR33" s="44"/>
    </row>
    <row r="34" spans="1:57" s="2" customFormat="1" ht="6.95" customHeight="1">
      <c r="A34" s="36"/>
      <c r="B34" s="37"/>
      <c r="C34" s="38"/>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41"/>
      <c r="BE34" s="36"/>
    </row>
    <row r="35" spans="1:57" s="2" customFormat="1" ht="25.9" customHeight="1">
      <c r="A35" s="36"/>
      <c r="B35" s="37"/>
      <c r="C35" s="45"/>
      <c r="D35" s="46" t="s">
        <v>52</v>
      </c>
      <c r="E35" s="47"/>
      <c r="F35" s="47"/>
      <c r="G35" s="47"/>
      <c r="H35" s="47"/>
      <c r="I35" s="47"/>
      <c r="J35" s="47"/>
      <c r="K35" s="47"/>
      <c r="L35" s="47"/>
      <c r="M35" s="47"/>
      <c r="N35" s="47"/>
      <c r="O35" s="47"/>
      <c r="P35" s="47"/>
      <c r="Q35" s="47"/>
      <c r="R35" s="47"/>
      <c r="S35" s="47"/>
      <c r="T35" s="48" t="s">
        <v>53</v>
      </c>
      <c r="U35" s="47"/>
      <c r="V35" s="47"/>
      <c r="W35" s="47"/>
      <c r="X35" s="355" t="s">
        <v>54</v>
      </c>
      <c r="Y35" s="356"/>
      <c r="Z35" s="356"/>
      <c r="AA35" s="356"/>
      <c r="AB35" s="356"/>
      <c r="AC35" s="47"/>
      <c r="AD35" s="47"/>
      <c r="AE35" s="47"/>
      <c r="AF35" s="47"/>
      <c r="AG35" s="47"/>
      <c r="AH35" s="47"/>
      <c r="AI35" s="47"/>
      <c r="AJ35" s="47"/>
      <c r="AK35" s="357">
        <f>SUM(AK26:AK33)</f>
        <v>0</v>
      </c>
      <c r="AL35" s="356"/>
      <c r="AM35" s="356"/>
      <c r="AN35" s="356"/>
      <c r="AO35" s="358"/>
      <c r="AP35" s="45"/>
      <c r="AQ35" s="45"/>
      <c r="AR35" s="41"/>
      <c r="BE35" s="36"/>
    </row>
    <row r="36" spans="1:57" s="2" customFormat="1" ht="6.95" customHeight="1">
      <c r="A36" s="36"/>
      <c r="B36" s="37"/>
      <c r="C36" s="38"/>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41"/>
      <c r="BE36" s="36"/>
    </row>
    <row r="37" spans="1:57" s="2" customFormat="1" ht="6.95" customHeight="1">
      <c r="A37" s="36"/>
      <c r="B37" s="49"/>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41"/>
      <c r="BE37" s="36"/>
    </row>
    <row r="41" spans="1:57" s="2" customFormat="1" ht="6.95" customHeight="1">
      <c r="A41" s="36"/>
      <c r="B41" s="51"/>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41"/>
      <c r="BE41" s="36"/>
    </row>
    <row r="42" spans="1:57" s="2" customFormat="1" ht="24.95" customHeight="1">
      <c r="A42" s="36"/>
      <c r="B42" s="37"/>
      <c r="C42" s="25" t="s">
        <v>55</v>
      </c>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38"/>
      <c r="AD42" s="38"/>
      <c r="AE42" s="38"/>
      <c r="AF42" s="38"/>
      <c r="AG42" s="38"/>
      <c r="AH42" s="38"/>
      <c r="AI42" s="38"/>
      <c r="AJ42" s="38"/>
      <c r="AK42" s="38"/>
      <c r="AL42" s="38"/>
      <c r="AM42" s="38"/>
      <c r="AN42" s="38"/>
      <c r="AO42" s="38"/>
      <c r="AP42" s="38"/>
      <c r="AQ42" s="38"/>
      <c r="AR42" s="41"/>
      <c r="BE42" s="36"/>
    </row>
    <row r="43" spans="1:57" s="2" customFormat="1" ht="6.95" customHeight="1">
      <c r="A43" s="36"/>
      <c r="B43" s="37"/>
      <c r="C43" s="38"/>
      <c r="D43" s="38"/>
      <c r="E43" s="38"/>
      <c r="F43" s="38"/>
      <c r="G43" s="38"/>
      <c r="H43" s="38"/>
      <c r="I43" s="38"/>
      <c r="J43" s="38"/>
      <c r="K43" s="38"/>
      <c r="L43" s="38"/>
      <c r="M43" s="38"/>
      <c r="N43" s="38"/>
      <c r="O43" s="38"/>
      <c r="P43" s="38"/>
      <c r="Q43" s="38"/>
      <c r="R43" s="38"/>
      <c r="S43" s="38"/>
      <c r="T43" s="38"/>
      <c r="U43" s="38"/>
      <c r="V43" s="38"/>
      <c r="W43" s="38"/>
      <c r="X43" s="38"/>
      <c r="Y43" s="38"/>
      <c r="Z43" s="38"/>
      <c r="AA43" s="38"/>
      <c r="AB43" s="38"/>
      <c r="AC43" s="38"/>
      <c r="AD43" s="38"/>
      <c r="AE43" s="38"/>
      <c r="AF43" s="38"/>
      <c r="AG43" s="38"/>
      <c r="AH43" s="38"/>
      <c r="AI43" s="38"/>
      <c r="AJ43" s="38"/>
      <c r="AK43" s="38"/>
      <c r="AL43" s="38"/>
      <c r="AM43" s="38"/>
      <c r="AN43" s="38"/>
      <c r="AO43" s="38"/>
      <c r="AP43" s="38"/>
      <c r="AQ43" s="38"/>
      <c r="AR43" s="41"/>
      <c r="BE43" s="36"/>
    </row>
    <row r="44" spans="2:44" s="4" customFormat="1" ht="12" customHeight="1">
      <c r="B44" s="53"/>
      <c r="C44" s="31" t="s">
        <v>13</v>
      </c>
      <c r="D44" s="54"/>
      <c r="E44" s="54"/>
      <c r="F44" s="54"/>
      <c r="G44" s="54"/>
      <c r="H44" s="54"/>
      <c r="I44" s="54"/>
      <c r="J44" s="54"/>
      <c r="K44" s="54"/>
      <c r="L44" s="54" t="str">
        <f>K5</f>
        <v>191204A</v>
      </c>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5"/>
    </row>
    <row r="45" spans="2:44" s="5" customFormat="1" ht="36.95" customHeight="1">
      <c r="B45" s="56"/>
      <c r="C45" s="57" t="s">
        <v>16</v>
      </c>
      <c r="D45" s="58"/>
      <c r="E45" s="58"/>
      <c r="F45" s="58"/>
      <c r="G45" s="58"/>
      <c r="H45" s="58"/>
      <c r="I45" s="58"/>
      <c r="J45" s="58"/>
      <c r="K45" s="58"/>
      <c r="L45" s="368" t="str">
        <f>K6</f>
        <v>VD Hubálov – obnova jezu</v>
      </c>
      <c r="M45" s="369"/>
      <c r="N45" s="369"/>
      <c r="O45" s="369"/>
      <c r="P45" s="369"/>
      <c r="Q45" s="369"/>
      <c r="R45" s="369"/>
      <c r="S45" s="369"/>
      <c r="T45" s="369"/>
      <c r="U45" s="369"/>
      <c r="V45" s="369"/>
      <c r="W45" s="369"/>
      <c r="X45" s="369"/>
      <c r="Y45" s="369"/>
      <c r="Z45" s="369"/>
      <c r="AA45" s="369"/>
      <c r="AB45" s="369"/>
      <c r="AC45" s="369"/>
      <c r="AD45" s="369"/>
      <c r="AE45" s="369"/>
      <c r="AF45" s="369"/>
      <c r="AG45" s="369"/>
      <c r="AH45" s="369"/>
      <c r="AI45" s="369"/>
      <c r="AJ45" s="369"/>
      <c r="AK45" s="369"/>
      <c r="AL45" s="369"/>
      <c r="AM45" s="369"/>
      <c r="AN45" s="369"/>
      <c r="AO45" s="369"/>
      <c r="AP45" s="58"/>
      <c r="AQ45" s="58"/>
      <c r="AR45" s="59"/>
    </row>
    <row r="46" spans="1:57" s="2" customFormat="1" ht="6.95" customHeight="1">
      <c r="A46" s="36"/>
      <c r="B46" s="37"/>
      <c r="C46" s="38"/>
      <c r="D46" s="38"/>
      <c r="E46" s="38"/>
      <c r="F46" s="38"/>
      <c r="G46" s="38"/>
      <c r="H46" s="38"/>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41"/>
      <c r="BE46" s="36"/>
    </row>
    <row r="47" spans="1:57" s="2" customFormat="1" ht="12" customHeight="1">
      <c r="A47" s="36"/>
      <c r="B47" s="37"/>
      <c r="C47" s="31" t="s">
        <v>21</v>
      </c>
      <c r="D47" s="38"/>
      <c r="E47" s="38"/>
      <c r="F47" s="38"/>
      <c r="G47" s="38"/>
      <c r="H47" s="38"/>
      <c r="I47" s="38"/>
      <c r="J47" s="38"/>
      <c r="K47" s="38"/>
      <c r="L47" s="60" t="str">
        <f>IF(K8="","",K8)</f>
        <v>Vodní dílo Hubálov</v>
      </c>
      <c r="M47" s="38"/>
      <c r="N47" s="38"/>
      <c r="O47" s="38"/>
      <c r="P47" s="38"/>
      <c r="Q47" s="38"/>
      <c r="R47" s="38"/>
      <c r="S47" s="38"/>
      <c r="T47" s="38"/>
      <c r="U47" s="38"/>
      <c r="V47" s="38"/>
      <c r="W47" s="38"/>
      <c r="X47" s="38"/>
      <c r="Y47" s="38"/>
      <c r="Z47" s="38"/>
      <c r="AA47" s="38"/>
      <c r="AB47" s="38"/>
      <c r="AC47" s="38"/>
      <c r="AD47" s="38"/>
      <c r="AE47" s="38"/>
      <c r="AF47" s="38"/>
      <c r="AG47" s="38"/>
      <c r="AH47" s="38"/>
      <c r="AI47" s="31" t="s">
        <v>23</v>
      </c>
      <c r="AJ47" s="38"/>
      <c r="AK47" s="38"/>
      <c r="AL47" s="38"/>
      <c r="AM47" s="370" t="str">
        <f>IF(AN8="","",AN8)</f>
        <v>10. 10. 2019</v>
      </c>
      <c r="AN47" s="370"/>
      <c r="AO47" s="38"/>
      <c r="AP47" s="38"/>
      <c r="AQ47" s="38"/>
      <c r="AR47" s="41"/>
      <c r="BE47" s="36"/>
    </row>
    <row r="48" spans="1:57" s="2" customFormat="1" ht="6.95" customHeight="1">
      <c r="A48" s="36"/>
      <c r="B48" s="37"/>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41"/>
      <c r="BE48" s="36"/>
    </row>
    <row r="49" spans="1:57" s="2" customFormat="1" ht="15.2" customHeight="1">
      <c r="A49" s="36"/>
      <c r="B49" s="37"/>
      <c r="C49" s="31" t="s">
        <v>25</v>
      </c>
      <c r="D49" s="38"/>
      <c r="E49" s="38"/>
      <c r="F49" s="38"/>
      <c r="G49" s="38"/>
      <c r="H49" s="38"/>
      <c r="I49" s="38"/>
      <c r="J49" s="38"/>
      <c r="K49" s="38"/>
      <c r="L49" s="54" t="str">
        <f>IF(E11="","",E11)</f>
        <v>Povodí Labe, státní podnik</v>
      </c>
      <c r="M49" s="38"/>
      <c r="N49" s="38"/>
      <c r="O49" s="38"/>
      <c r="P49" s="38"/>
      <c r="Q49" s="38"/>
      <c r="R49" s="38"/>
      <c r="S49" s="38"/>
      <c r="T49" s="38"/>
      <c r="U49" s="38"/>
      <c r="V49" s="38"/>
      <c r="W49" s="38"/>
      <c r="X49" s="38"/>
      <c r="Y49" s="38"/>
      <c r="Z49" s="38"/>
      <c r="AA49" s="38"/>
      <c r="AB49" s="38"/>
      <c r="AC49" s="38"/>
      <c r="AD49" s="38"/>
      <c r="AE49" s="38"/>
      <c r="AF49" s="38"/>
      <c r="AG49" s="38"/>
      <c r="AH49" s="38"/>
      <c r="AI49" s="31" t="s">
        <v>33</v>
      </c>
      <c r="AJ49" s="38"/>
      <c r="AK49" s="38"/>
      <c r="AL49" s="38"/>
      <c r="AM49" s="366" t="str">
        <f>IF(E17="","",E17)</f>
        <v>AQUATIS a. s.</v>
      </c>
      <c r="AN49" s="367"/>
      <c r="AO49" s="367"/>
      <c r="AP49" s="367"/>
      <c r="AQ49" s="38"/>
      <c r="AR49" s="41"/>
      <c r="AS49" s="360" t="s">
        <v>56</v>
      </c>
      <c r="AT49" s="361"/>
      <c r="AU49" s="62"/>
      <c r="AV49" s="62"/>
      <c r="AW49" s="62"/>
      <c r="AX49" s="62"/>
      <c r="AY49" s="62"/>
      <c r="AZ49" s="62"/>
      <c r="BA49" s="62"/>
      <c r="BB49" s="62"/>
      <c r="BC49" s="62"/>
      <c r="BD49" s="63"/>
      <c r="BE49" s="36"/>
    </row>
    <row r="50" spans="1:57" s="2" customFormat="1" ht="15.2" customHeight="1">
      <c r="A50" s="36"/>
      <c r="B50" s="37"/>
      <c r="C50" s="31" t="s">
        <v>31</v>
      </c>
      <c r="D50" s="38"/>
      <c r="E50" s="38"/>
      <c r="F50" s="38"/>
      <c r="G50" s="38"/>
      <c r="H50" s="38"/>
      <c r="I50" s="38"/>
      <c r="J50" s="38"/>
      <c r="K50" s="38"/>
      <c r="L50" s="54" t="str">
        <f>IF(E14="Vyplň údaj","",E14)</f>
        <v/>
      </c>
      <c r="M50" s="38"/>
      <c r="N50" s="38"/>
      <c r="O50" s="38"/>
      <c r="P50" s="38"/>
      <c r="Q50" s="38"/>
      <c r="R50" s="38"/>
      <c r="S50" s="38"/>
      <c r="T50" s="38"/>
      <c r="U50" s="38"/>
      <c r="V50" s="38"/>
      <c r="W50" s="38"/>
      <c r="X50" s="38"/>
      <c r="Y50" s="38"/>
      <c r="Z50" s="38"/>
      <c r="AA50" s="38"/>
      <c r="AB50" s="38"/>
      <c r="AC50" s="38"/>
      <c r="AD50" s="38"/>
      <c r="AE50" s="38"/>
      <c r="AF50" s="38"/>
      <c r="AG50" s="38"/>
      <c r="AH50" s="38"/>
      <c r="AI50" s="31" t="s">
        <v>38</v>
      </c>
      <c r="AJ50" s="38"/>
      <c r="AK50" s="38"/>
      <c r="AL50" s="38"/>
      <c r="AM50" s="366" t="str">
        <f>IF(E20="","",E20)</f>
        <v xml:space="preserve"> </v>
      </c>
      <c r="AN50" s="367"/>
      <c r="AO50" s="367"/>
      <c r="AP50" s="367"/>
      <c r="AQ50" s="38"/>
      <c r="AR50" s="41"/>
      <c r="AS50" s="362"/>
      <c r="AT50" s="363"/>
      <c r="AU50" s="64"/>
      <c r="AV50" s="64"/>
      <c r="AW50" s="64"/>
      <c r="AX50" s="64"/>
      <c r="AY50" s="64"/>
      <c r="AZ50" s="64"/>
      <c r="BA50" s="64"/>
      <c r="BB50" s="64"/>
      <c r="BC50" s="64"/>
      <c r="BD50" s="65"/>
      <c r="BE50" s="36"/>
    </row>
    <row r="51" spans="1:57" s="2" customFormat="1" ht="10.9" customHeight="1">
      <c r="A51" s="36"/>
      <c r="B51" s="37"/>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41"/>
      <c r="AS51" s="364"/>
      <c r="AT51" s="365"/>
      <c r="AU51" s="66"/>
      <c r="AV51" s="66"/>
      <c r="AW51" s="66"/>
      <c r="AX51" s="66"/>
      <c r="AY51" s="66"/>
      <c r="AZ51" s="66"/>
      <c r="BA51" s="66"/>
      <c r="BB51" s="66"/>
      <c r="BC51" s="66"/>
      <c r="BD51" s="67"/>
      <c r="BE51" s="36"/>
    </row>
    <row r="52" spans="1:57" s="2" customFormat="1" ht="29.25" customHeight="1">
      <c r="A52" s="36"/>
      <c r="B52" s="37"/>
      <c r="C52" s="381" t="s">
        <v>57</v>
      </c>
      <c r="D52" s="382"/>
      <c r="E52" s="382"/>
      <c r="F52" s="382"/>
      <c r="G52" s="382"/>
      <c r="H52" s="68"/>
      <c r="I52" s="383" t="s">
        <v>58</v>
      </c>
      <c r="J52" s="382"/>
      <c r="K52" s="382"/>
      <c r="L52" s="382"/>
      <c r="M52" s="382"/>
      <c r="N52" s="382"/>
      <c r="O52" s="382"/>
      <c r="P52" s="382"/>
      <c r="Q52" s="382"/>
      <c r="R52" s="382"/>
      <c r="S52" s="382"/>
      <c r="T52" s="382"/>
      <c r="U52" s="382"/>
      <c r="V52" s="382"/>
      <c r="W52" s="382"/>
      <c r="X52" s="382"/>
      <c r="Y52" s="382"/>
      <c r="Z52" s="382"/>
      <c r="AA52" s="382"/>
      <c r="AB52" s="382"/>
      <c r="AC52" s="382"/>
      <c r="AD52" s="382"/>
      <c r="AE52" s="382"/>
      <c r="AF52" s="382"/>
      <c r="AG52" s="385" t="s">
        <v>59</v>
      </c>
      <c r="AH52" s="382"/>
      <c r="AI52" s="382"/>
      <c r="AJ52" s="382"/>
      <c r="AK52" s="382"/>
      <c r="AL52" s="382"/>
      <c r="AM52" s="382"/>
      <c r="AN52" s="383" t="s">
        <v>60</v>
      </c>
      <c r="AO52" s="382"/>
      <c r="AP52" s="382"/>
      <c r="AQ52" s="69" t="s">
        <v>61</v>
      </c>
      <c r="AR52" s="41"/>
      <c r="AS52" s="70" t="s">
        <v>62</v>
      </c>
      <c r="AT52" s="71" t="s">
        <v>63</v>
      </c>
      <c r="AU52" s="71" t="s">
        <v>64</v>
      </c>
      <c r="AV52" s="71" t="s">
        <v>65</v>
      </c>
      <c r="AW52" s="71" t="s">
        <v>66</v>
      </c>
      <c r="AX52" s="71" t="s">
        <v>67</v>
      </c>
      <c r="AY52" s="71" t="s">
        <v>68</v>
      </c>
      <c r="AZ52" s="71" t="s">
        <v>69</v>
      </c>
      <c r="BA52" s="71" t="s">
        <v>70</v>
      </c>
      <c r="BB52" s="71" t="s">
        <v>71</v>
      </c>
      <c r="BC52" s="71" t="s">
        <v>72</v>
      </c>
      <c r="BD52" s="72" t="s">
        <v>73</v>
      </c>
      <c r="BE52" s="36"/>
    </row>
    <row r="53" spans="1:57" s="2" customFormat="1" ht="10.9" customHeight="1">
      <c r="A53" s="36"/>
      <c r="B53" s="37"/>
      <c r="C53" s="38"/>
      <c r="D53" s="38"/>
      <c r="E53" s="38"/>
      <c r="F53" s="38"/>
      <c r="G53" s="38"/>
      <c r="H53" s="38"/>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41"/>
      <c r="AS53" s="73"/>
      <c r="AT53" s="74"/>
      <c r="AU53" s="74"/>
      <c r="AV53" s="74"/>
      <c r="AW53" s="74"/>
      <c r="AX53" s="74"/>
      <c r="AY53" s="74"/>
      <c r="AZ53" s="74"/>
      <c r="BA53" s="74"/>
      <c r="BB53" s="74"/>
      <c r="BC53" s="74"/>
      <c r="BD53" s="75"/>
      <c r="BE53" s="36"/>
    </row>
    <row r="54" spans="2:90" s="6" customFormat="1" ht="32.45" customHeight="1">
      <c r="B54" s="76"/>
      <c r="C54" s="77" t="s">
        <v>74</v>
      </c>
      <c r="D54" s="78"/>
      <c r="E54" s="78"/>
      <c r="F54" s="78"/>
      <c r="G54" s="78"/>
      <c r="H54" s="78"/>
      <c r="I54" s="78"/>
      <c r="J54" s="78"/>
      <c r="K54" s="78"/>
      <c r="L54" s="78"/>
      <c r="M54" s="78"/>
      <c r="N54" s="78"/>
      <c r="O54" s="78"/>
      <c r="P54" s="78"/>
      <c r="Q54" s="78"/>
      <c r="R54" s="78"/>
      <c r="S54" s="78"/>
      <c r="T54" s="78"/>
      <c r="U54" s="78"/>
      <c r="V54" s="78"/>
      <c r="W54" s="78"/>
      <c r="X54" s="78"/>
      <c r="Y54" s="78"/>
      <c r="Z54" s="78"/>
      <c r="AA54" s="78"/>
      <c r="AB54" s="78"/>
      <c r="AC54" s="78"/>
      <c r="AD54" s="78"/>
      <c r="AE54" s="78"/>
      <c r="AF54" s="78"/>
      <c r="AG54" s="386">
        <f>ROUND(SUM(AG55:AG61),2)</f>
        <v>0</v>
      </c>
      <c r="AH54" s="386"/>
      <c r="AI54" s="386"/>
      <c r="AJ54" s="386"/>
      <c r="AK54" s="386"/>
      <c r="AL54" s="386"/>
      <c r="AM54" s="386"/>
      <c r="AN54" s="387">
        <f aca="true" t="shared" si="0" ref="AN54:AN61">SUM(AG54,AT54)</f>
        <v>0</v>
      </c>
      <c r="AO54" s="387"/>
      <c r="AP54" s="387"/>
      <c r="AQ54" s="80" t="s">
        <v>19</v>
      </c>
      <c r="AR54" s="81"/>
      <c r="AS54" s="82">
        <f>ROUND(SUM(AS55:AS61),2)</f>
        <v>0</v>
      </c>
      <c r="AT54" s="83">
        <f aca="true" t="shared" si="1" ref="AT54:AT61">ROUND(SUM(AV54:AW54),2)</f>
        <v>0</v>
      </c>
      <c r="AU54" s="84">
        <f>ROUND(SUM(AU55:AU61),5)</f>
        <v>0</v>
      </c>
      <c r="AV54" s="83">
        <f>ROUND(AZ54*L29,2)</f>
        <v>0</v>
      </c>
      <c r="AW54" s="83">
        <f>ROUND(BA54*L30,2)</f>
        <v>0</v>
      </c>
      <c r="AX54" s="83">
        <f>ROUND(BB54*L29,2)</f>
        <v>0</v>
      </c>
      <c r="AY54" s="83">
        <f>ROUND(BC54*L30,2)</f>
        <v>0</v>
      </c>
      <c r="AZ54" s="83">
        <f>ROUND(SUM(AZ55:AZ61),2)</f>
        <v>0</v>
      </c>
      <c r="BA54" s="83">
        <f>ROUND(SUM(BA55:BA61),2)</f>
        <v>0</v>
      </c>
      <c r="BB54" s="83">
        <f>ROUND(SUM(BB55:BB61),2)</f>
        <v>0</v>
      </c>
      <c r="BC54" s="83">
        <f>ROUND(SUM(BC55:BC61),2)</f>
        <v>0</v>
      </c>
      <c r="BD54" s="85">
        <f>ROUND(SUM(BD55:BD61),2)</f>
        <v>0</v>
      </c>
      <c r="BS54" s="86" t="s">
        <v>75</v>
      </c>
      <c r="BT54" s="86" t="s">
        <v>76</v>
      </c>
      <c r="BU54" s="87" t="s">
        <v>77</v>
      </c>
      <c r="BV54" s="86" t="s">
        <v>78</v>
      </c>
      <c r="BW54" s="86" t="s">
        <v>5</v>
      </c>
      <c r="BX54" s="86" t="s">
        <v>79</v>
      </c>
      <c r="CL54" s="86" t="s">
        <v>19</v>
      </c>
    </row>
    <row r="55" spans="1:91" s="7" customFormat="1" ht="16.5" customHeight="1">
      <c r="A55" s="88" t="s">
        <v>80</v>
      </c>
      <c r="B55" s="89"/>
      <c r="C55" s="90"/>
      <c r="D55" s="384" t="s">
        <v>81</v>
      </c>
      <c r="E55" s="384"/>
      <c r="F55" s="384"/>
      <c r="G55" s="384"/>
      <c r="H55" s="384"/>
      <c r="I55" s="91"/>
      <c r="J55" s="384" t="s">
        <v>82</v>
      </c>
      <c r="K55" s="384"/>
      <c r="L55" s="384"/>
      <c r="M55" s="384"/>
      <c r="N55" s="384"/>
      <c r="O55" s="384"/>
      <c r="P55" s="384"/>
      <c r="Q55" s="384"/>
      <c r="R55" s="384"/>
      <c r="S55" s="384"/>
      <c r="T55" s="384"/>
      <c r="U55" s="384"/>
      <c r="V55" s="384"/>
      <c r="W55" s="384"/>
      <c r="X55" s="384"/>
      <c r="Y55" s="384"/>
      <c r="Z55" s="384"/>
      <c r="AA55" s="384"/>
      <c r="AB55" s="384"/>
      <c r="AC55" s="384"/>
      <c r="AD55" s="384"/>
      <c r="AE55" s="384"/>
      <c r="AF55" s="384"/>
      <c r="AG55" s="379">
        <f>'PS 01 - Hrazení štěrkové ...'!J30</f>
        <v>0</v>
      </c>
      <c r="AH55" s="380"/>
      <c r="AI55" s="380"/>
      <c r="AJ55" s="380"/>
      <c r="AK55" s="380"/>
      <c r="AL55" s="380"/>
      <c r="AM55" s="380"/>
      <c r="AN55" s="379">
        <f t="shared" si="0"/>
        <v>0</v>
      </c>
      <c r="AO55" s="380"/>
      <c r="AP55" s="380"/>
      <c r="AQ55" s="92" t="s">
        <v>83</v>
      </c>
      <c r="AR55" s="93"/>
      <c r="AS55" s="94">
        <v>0</v>
      </c>
      <c r="AT55" s="95">
        <f t="shared" si="1"/>
        <v>0</v>
      </c>
      <c r="AU55" s="96">
        <f>'PS 01 - Hrazení štěrkové ...'!P80</f>
        <v>0</v>
      </c>
      <c r="AV55" s="95">
        <f>'PS 01 - Hrazení štěrkové ...'!J33</f>
        <v>0</v>
      </c>
      <c r="AW55" s="95">
        <f>'PS 01 - Hrazení štěrkové ...'!J34</f>
        <v>0</v>
      </c>
      <c r="AX55" s="95">
        <f>'PS 01 - Hrazení štěrkové ...'!J35</f>
        <v>0</v>
      </c>
      <c r="AY55" s="95">
        <f>'PS 01 - Hrazení štěrkové ...'!J36</f>
        <v>0</v>
      </c>
      <c r="AZ55" s="95">
        <f>'PS 01 - Hrazení štěrkové ...'!F33</f>
        <v>0</v>
      </c>
      <c r="BA55" s="95">
        <f>'PS 01 - Hrazení štěrkové ...'!F34</f>
        <v>0</v>
      </c>
      <c r="BB55" s="95">
        <f>'PS 01 - Hrazení štěrkové ...'!F35</f>
        <v>0</v>
      </c>
      <c r="BC55" s="95">
        <f>'PS 01 - Hrazení štěrkové ...'!F36</f>
        <v>0</v>
      </c>
      <c r="BD55" s="97">
        <f>'PS 01 - Hrazení štěrkové ...'!F37</f>
        <v>0</v>
      </c>
      <c r="BT55" s="98" t="s">
        <v>84</v>
      </c>
      <c r="BV55" s="98" t="s">
        <v>78</v>
      </c>
      <c r="BW55" s="98" t="s">
        <v>85</v>
      </c>
      <c r="BX55" s="98" t="s">
        <v>5</v>
      </c>
      <c r="CL55" s="98" t="s">
        <v>19</v>
      </c>
      <c r="CM55" s="98" t="s">
        <v>86</v>
      </c>
    </row>
    <row r="56" spans="1:91" s="7" customFormat="1" ht="16.5" customHeight="1">
      <c r="A56" s="88" t="s">
        <v>80</v>
      </c>
      <c r="B56" s="89"/>
      <c r="C56" s="90"/>
      <c r="D56" s="384" t="s">
        <v>87</v>
      </c>
      <c r="E56" s="384"/>
      <c r="F56" s="384"/>
      <c r="G56" s="384"/>
      <c r="H56" s="384"/>
      <c r="I56" s="91"/>
      <c r="J56" s="384" t="s">
        <v>88</v>
      </c>
      <c r="K56" s="384"/>
      <c r="L56" s="384"/>
      <c r="M56" s="384"/>
      <c r="N56" s="384"/>
      <c r="O56" s="384"/>
      <c r="P56" s="384"/>
      <c r="Q56" s="384"/>
      <c r="R56" s="384"/>
      <c r="S56" s="384"/>
      <c r="T56" s="384"/>
      <c r="U56" s="384"/>
      <c r="V56" s="384"/>
      <c r="W56" s="384"/>
      <c r="X56" s="384"/>
      <c r="Y56" s="384"/>
      <c r="Z56" s="384"/>
      <c r="AA56" s="384"/>
      <c r="AB56" s="384"/>
      <c r="AC56" s="384"/>
      <c r="AD56" s="384"/>
      <c r="AE56" s="384"/>
      <c r="AF56" s="384"/>
      <c r="AG56" s="379">
        <f>'PS 02 - Elektročást'!J30</f>
        <v>0</v>
      </c>
      <c r="AH56" s="380"/>
      <c r="AI56" s="380"/>
      <c r="AJ56" s="380"/>
      <c r="AK56" s="380"/>
      <c r="AL56" s="380"/>
      <c r="AM56" s="380"/>
      <c r="AN56" s="379">
        <f t="shared" si="0"/>
        <v>0</v>
      </c>
      <c r="AO56" s="380"/>
      <c r="AP56" s="380"/>
      <c r="AQ56" s="92" t="s">
        <v>83</v>
      </c>
      <c r="AR56" s="93"/>
      <c r="AS56" s="94">
        <v>0</v>
      </c>
      <c r="AT56" s="95">
        <f t="shared" si="1"/>
        <v>0</v>
      </c>
      <c r="AU56" s="96">
        <f>'PS 02 - Elektročást'!P80</f>
        <v>0</v>
      </c>
      <c r="AV56" s="95">
        <f>'PS 02 - Elektročást'!J33</f>
        <v>0</v>
      </c>
      <c r="AW56" s="95">
        <f>'PS 02 - Elektročást'!J34</f>
        <v>0</v>
      </c>
      <c r="AX56" s="95">
        <f>'PS 02 - Elektročást'!J35</f>
        <v>0</v>
      </c>
      <c r="AY56" s="95">
        <f>'PS 02 - Elektročást'!J36</f>
        <v>0</v>
      </c>
      <c r="AZ56" s="95">
        <f>'PS 02 - Elektročást'!F33</f>
        <v>0</v>
      </c>
      <c r="BA56" s="95">
        <f>'PS 02 - Elektročást'!F34</f>
        <v>0</v>
      </c>
      <c r="BB56" s="95">
        <f>'PS 02 - Elektročást'!F35</f>
        <v>0</v>
      </c>
      <c r="BC56" s="95">
        <f>'PS 02 - Elektročást'!F36</f>
        <v>0</v>
      </c>
      <c r="BD56" s="97">
        <f>'PS 02 - Elektročást'!F37</f>
        <v>0</v>
      </c>
      <c r="BT56" s="98" t="s">
        <v>84</v>
      </c>
      <c r="BV56" s="98" t="s">
        <v>78</v>
      </c>
      <c r="BW56" s="98" t="s">
        <v>89</v>
      </c>
      <c r="BX56" s="98" t="s">
        <v>5</v>
      </c>
      <c r="CL56" s="98" t="s">
        <v>19</v>
      </c>
      <c r="CM56" s="98" t="s">
        <v>86</v>
      </c>
    </row>
    <row r="57" spans="1:91" s="7" customFormat="1" ht="16.5" customHeight="1">
      <c r="A57" s="88" t="s">
        <v>80</v>
      </c>
      <c r="B57" s="89"/>
      <c r="C57" s="90"/>
      <c r="D57" s="384" t="s">
        <v>90</v>
      </c>
      <c r="E57" s="384"/>
      <c r="F57" s="384"/>
      <c r="G57" s="384"/>
      <c r="H57" s="384"/>
      <c r="I57" s="91"/>
      <c r="J57" s="384" t="s">
        <v>91</v>
      </c>
      <c r="K57" s="384"/>
      <c r="L57" s="384"/>
      <c r="M57" s="384"/>
      <c r="N57" s="384"/>
      <c r="O57" s="384"/>
      <c r="P57" s="384"/>
      <c r="Q57" s="384"/>
      <c r="R57" s="384"/>
      <c r="S57" s="384"/>
      <c r="T57" s="384"/>
      <c r="U57" s="384"/>
      <c r="V57" s="384"/>
      <c r="W57" s="384"/>
      <c r="X57" s="384"/>
      <c r="Y57" s="384"/>
      <c r="Z57" s="384"/>
      <c r="AA57" s="384"/>
      <c r="AB57" s="384"/>
      <c r="AC57" s="384"/>
      <c r="AD57" s="384"/>
      <c r="AE57" s="384"/>
      <c r="AF57" s="384"/>
      <c r="AG57" s="379">
        <f>'SO 01 - Štěrková propust'!J30</f>
        <v>0</v>
      </c>
      <c r="AH57" s="380"/>
      <c r="AI57" s="380"/>
      <c r="AJ57" s="380"/>
      <c r="AK57" s="380"/>
      <c r="AL57" s="380"/>
      <c r="AM57" s="380"/>
      <c r="AN57" s="379">
        <f t="shared" si="0"/>
        <v>0</v>
      </c>
      <c r="AO57" s="380"/>
      <c r="AP57" s="380"/>
      <c r="AQ57" s="92" t="s">
        <v>92</v>
      </c>
      <c r="AR57" s="93"/>
      <c r="AS57" s="94">
        <v>0</v>
      </c>
      <c r="AT57" s="95">
        <f t="shared" si="1"/>
        <v>0</v>
      </c>
      <c r="AU57" s="96">
        <f>'SO 01 - Štěrková propust'!P80</f>
        <v>0</v>
      </c>
      <c r="AV57" s="95">
        <f>'SO 01 - Štěrková propust'!J33</f>
        <v>0</v>
      </c>
      <c r="AW57" s="95">
        <f>'SO 01 - Štěrková propust'!J34</f>
        <v>0</v>
      </c>
      <c r="AX57" s="95">
        <f>'SO 01 - Štěrková propust'!J35</f>
        <v>0</v>
      </c>
      <c r="AY57" s="95">
        <f>'SO 01 - Štěrková propust'!J36</f>
        <v>0</v>
      </c>
      <c r="AZ57" s="95">
        <f>'SO 01 - Štěrková propust'!F33</f>
        <v>0</v>
      </c>
      <c r="BA57" s="95">
        <f>'SO 01 - Štěrková propust'!F34</f>
        <v>0</v>
      </c>
      <c r="BB57" s="95">
        <f>'SO 01 - Štěrková propust'!F35</f>
        <v>0</v>
      </c>
      <c r="BC57" s="95">
        <f>'SO 01 - Štěrková propust'!F36</f>
        <v>0</v>
      </c>
      <c r="BD57" s="97">
        <f>'SO 01 - Štěrková propust'!F37</f>
        <v>0</v>
      </c>
      <c r="BT57" s="98" t="s">
        <v>84</v>
      </c>
      <c r="BV57" s="98" t="s">
        <v>78</v>
      </c>
      <c r="BW57" s="98" t="s">
        <v>93</v>
      </c>
      <c r="BX57" s="98" t="s">
        <v>5</v>
      </c>
      <c r="CL57" s="98" t="s">
        <v>19</v>
      </c>
      <c r="CM57" s="98" t="s">
        <v>86</v>
      </c>
    </row>
    <row r="58" spans="1:91" s="7" customFormat="1" ht="16.5" customHeight="1">
      <c r="A58" s="88" t="s">
        <v>80</v>
      </c>
      <c r="B58" s="89"/>
      <c r="C58" s="90"/>
      <c r="D58" s="384" t="s">
        <v>94</v>
      </c>
      <c r="E58" s="384"/>
      <c r="F58" s="384"/>
      <c r="G58" s="384"/>
      <c r="H58" s="384"/>
      <c r="I58" s="91"/>
      <c r="J58" s="384" t="s">
        <v>95</v>
      </c>
      <c r="K58" s="384"/>
      <c r="L58" s="384"/>
      <c r="M58" s="384"/>
      <c r="N58" s="384"/>
      <c r="O58" s="384"/>
      <c r="P58" s="384"/>
      <c r="Q58" s="384"/>
      <c r="R58" s="384"/>
      <c r="S58" s="384"/>
      <c r="T58" s="384"/>
      <c r="U58" s="384"/>
      <c r="V58" s="384"/>
      <c r="W58" s="384"/>
      <c r="X58" s="384"/>
      <c r="Y58" s="384"/>
      <c r="Z58" s="384"/>
      <c r="AA58" s="384"/>
      <c r="AB58" s="384"/>
      <c r="AC58" s="384"/>
      <c r="AD58" s="384"/>
      <c r="AE58" s="384"/>
      <c r="AF58" s="384"/>
      <c r="AG58" s="379">
        <f>'SO 02 - Obnova jezového t...'!J30</f>
        <v>0</v>
      </c>
      <c r="AH58" s="380"/>
      <c r="AI58" s="380"/>
      <c r="AJ58" s="380"/>
      <c r="AK58" s="380"/>
      <c r="AL58" s="380"/>
      <c r="AM58" s="380"/>
      <c r="AN58" s="379">
        <f t="shared" si="0"/>
        <v>0</v>
      </c>
      <c r="AO58" s="380"/>
      <c r="AP58" s="380"/>
      <c r="AQ58" s="92" t="s">
        <v>92</v>
      </c>
      <c r="AR58" s="93"/>
      <c r="AS58" s="94">
        <v>0</v>
      </c>
      <c r="AT58" s="95">
        <f t="shared" si="1"/>
        <v>0</v>
      </c>
      <c r="AU58" s="96">
        <f>'SO 02 - Obnova jezového t...'!P87</f>
        <v>0</v>
      </c>
      <c r="AV58" s="95">
        <f>'SO 02 - Obnova jezového t...'!J33</f>
        <v>0</v>
      </c>
      <c r="AW58" s="95">
        <f>'SO 02 - Obnova jezového t...'!J34</f>
        <v>0</v>
      </c>
      <c r="AX58" s="95">
        <f>'SO 02 - Obnova jezového t...'!J35</f>
        <v>0</v>
      </c>
      <c r="AY58" s="95">
        <f>'SO 02 - Obnova jezového t...'!J36</f>
        <v>0</v>
      </c>
      <c r="AZ58" s="95">
        <f>'SO 02 - Obnova jezového t...'!F33</f>
        <v>0</v>
      </c>
      <c r="BA58" s="95">
        <f>'SO 02 - Obnova jezového t...'!F34</f>
        <v>0</v>
      </c>
      <c r="BB58" s="95">
        <f>'SO 02 - Obnova jezového t...'!F35</f>
        <v>0</v>
      </c>
      <c r="BC58" s="95">
        <f>'SO 02 - Obnova jezového t...'!F36</f>
        <v>0</v>
      </c>
      <c r="BD58" s="97">
        <f>'SO 02 - Obnova jezového t...'!F37</f>
        <v>0</v>
      </c>
      <c r="BT58" s="98" t="s">
        <v>84</v>
      </c>
      <c r="BV58" s="98" t="s">
        <v>78</v>
      </c>
      <c r="BW58" s="98" t="s">
        <v>96</v>
      </c>
      <c r="BX58" s="98" t="s">
        <v>5</v>
      </c>
      <c r="CL58" s="98" t="s">
        <v>19</v>
      </c>
      <c r="CM58" s="98" t="s">
        <v>86</v>
      </c>
    </row>
    <row r="59" spans="1:91" s="7" customFormat="1" ht="16.5" customHeight="1">
      <c r="A59" s="88" t="s">
        <v>80</v>
      </c>
      <c r="B59" s="89"/>
      <c r="C59" s="90"/>
      <c r="D59" s="384" t="s">
        <v>97</v>
      </c>
      <c r="E59" s="384"/>
      <c r="F59" s="384"/>
      <c r="G59" s="384"/>
      <c r="H59" s="384"/>
      <c r="I59" s="91"/>
      <c r="J59" s="384" t="s">
        <v>98</v>
      </c>
      <c r="K59" s="384"/>
      <c r="L59" s="384"/>
      <c r="M59" s="384"/>
      <c r="N59" s="384"/>
      <c r="O59" s="384"/>
      <c r="P59" s="384"/>
      <c r="Q59" s="384"/>
      <c r="R59" s="384"/>
      <c r="S59" s="384"/>
      <c r="T59" s="384"/>
      <c r="U59" s="384"/>
      <c r="V59" s="384"/>
      <c r="W59" s="384"/>
      <c r="X59" s="384"/>
      <c r="Y59" s="384"/>
      <c r="Z59" s="384"/>
      <c r="AA59" s="384"/>
      <c r="AB59" s="384"/>
      <c r="AC59" s="384"/>
      <c r="AD59" s="384"/>
      <c r="AE59" s="384"/>
      <c r="AF59" s="384"/>
      <c r="AG59" s="379">
        <f>'SO 03 - Bourací práce'!J30</f>
        <v>0</v>
      </c>
      <c r="AH59" s="380"/>
      <c r="AI59" s="380"/>
      <c r="AJ59" s="380"/>
      <c r="AK59" s="380"/>
      <c r="AL59" s="380"/>
      <c r="AM59" s="380"/>
      <c r="AN59" s="379">
        <f t="shared" si="0"/>
        <v>0</v>
      </c>
      <c r="AO59" s="380"/>
      <c r="AP59" s="380"/>
      <c r="AQ59" s="92" t="s">
        <v>92</v>
      </c>
      <c r="AR59" s="93"/>
      <c r="AS59" s="94">
        <v>0</v>
      </c>
      <c r="AT59" s="95">
        <f t="shared" si="1"/>
        <v>0</v>
      </c>
      <c r="AU59" s="96">
        <f>'SO 03 - Bourací práce'!P84</f>
        <v>0</v>
      </c>
      <c r="AV59" s="95">
        <f>'SO 03 - Bourací práce'!J33</f>
        <v>0</v>
      </c>
      <c r="AW59" s="95">
        <f>'SO 03 - Bourací práce'!J34</f>
        <v>0</v>
      </c>
      <c r="AX59" s="95">
        <f>'SO 03 - Bourací práce'!J35</f>
        <v>0</v>
      </c>
      <c r="AY59" s="95">
        <f>'SO 03 - Bourací práce'!J36</f>
        <v>0</v>
      </c>
      <c r="AZ59" s="95">
        <f>'SO 03 - Bourací práce'!F33</f>
        <v>0</v>
      </c>
      <c r="BA59" s="95">
        <f>'SO 03 - Bourací práce'!F34</f>
        <v>0</v>
      </c>
      <c r="BB59" s="95">
        <f>'SO 03 - Bourací práce'!F35</f>
        <v>0</v>
      </c>
      <c r="BC59" s="95">
        <f>'SO 03 - Bourací práce'!F36</f>
        <v>0</v>
      </c>
      <c r="BD59" s="97">
        <f>'SO 03 - Bourací práce'!F37</f>
        <v>0</v>
      </c>
      <c r="BT59" s="98" t="s">
        <v>84</v>
      </c>
      <c r="BV59" s="98" t="s">
        <v>78</v>
      </c>
      <c r="BW59" s="98" t="s">
        <v>99</v>
      </c>
      <c r="BX59" s="98" t="s">
        <v>5</v>
      </c>
      <c r="CL59" s="98" t="s">
        <v>19</v>
      </c>
      <c r="CM59" s="98" t="s">
        <v>86</v>
      </c>
    </row>
    <row r="60" spans="1:91" s="7" customFormat="1" ht="16.5" customHeight="1">
      <c r="A60" s="88" t="s">
        <v>80</v>
      </c>
      <c r="B60" s="89"/>
      <c r="C60" s="90"/>
      <c r="D60" s="384" t="s">
        <v>100</v>
      </c>
      <c r="E60" s="384"/>
      <c r="F60" s="384"/>
      <c r="G60" s="384"/>
      <c r="H60" s="384"/>
      <c r="I60" s="91"/>
      <c r="J60" s="384" t="s">
        <v>101</v>
      </c>
      <c r="K60" s="384"/>
      <c r="L60" s="384"/>
      <c r="M60" s="384"/>
      <c r="N60" s="384"/>
      <c r="O60" s="384"/>
      <c r="P60" s="384"/>
      <c r="Q60" s="384"/>
      <c r="R60" s="384"/>
      <c r="S60" s="384"/>
      <c r="T60" s="384"/>
      <c r="U60" s="384"/>
      <c r="V60" s="384"/>
      <c r="W60" s="384"/>
      <c r="X60" s="384"/>
      <c r="Y60" s="384"/>
      <c r="Z60" s="384"/>
      <c r="AA60" s="384"/>
      <c r="AB60" s="384"/>
      <c r="AC60" s="384"/>
      <c r="AD60" s="384"/>
      <c r="AE60" s="384"/>
      <c r="AF60" s="384"/>
      <c r="AG60" s="379">
        <f>'SO 04 - Zajištění přístup...'!J30</f>
        <v>0</v>
      </c>
      <c r="AH60" s="380"/>
      <c r="AI60" s="380"/>
      <c r="AJ60" s="380"/>
      <c r="AK60" s="380"/>
      <c r="AL60" s="380"/>
      <c r="AM60" s="380"/>
      <c r="AN60" s="379">
        <f t="shared" si="0"/>
        <v>0</v>
      </c>
      <c r="AO60" s="380"/>
      <c r="AP60" s="380"/>
      <c r="AQ60" s="92" t="s">
        <v>92</v>
      </c>
      <c r="AR60" s="93"/>
      <c r="AS60" s="94">
        <v>0</v>
      </c>
      <c r="AT60" s="95">
        <f t="shared" si="1"/>
        <v>0</v>
      </c>
      <c r="AU60" s="96">
        <f>'SO 04 - Zajištění přístup...'!P80</f>
        <v>0</v>
      </c>
      <c r="AV60" s="95">
        <f>'SO 04 - Zajištění přístup...'!J33</f>
        <v>0</v>
      </c>
      <c r="AW60" s="95">
        <f>'SO 04 - Zajištění přístup...'!J34</f>
        <v>0</v>
      </c>
      <c r="AX60" s="95">
        <f>'SO 04 - Zajištění přístup...'!J35</f>
        <v>0</v>
      </c>
      <c r="AY60" s="95">
        <f>'SO 04 - Zajištění přístup...'!J36</f>
        <v>0</v>
      </c>
      <c r="AZ60" s="95">
        <f>'SO 04 - Zajištění přístup...'!F33</f>
        <v>0</v>
      </c>
      <c r="BA60" s="95">
        <f>'SO 04 - Zajištění přístup...'!F34</f>
        <v>0</v>
      </c>
      <c r="BB60" s="95">
        <f>'SO 04 - Zajištění přístup...'!F35</f>
        <v>0</v>
      </c>
      <c r="BC60" s="95">
        <f>'SO 04 - Zajištění přístup...'!F36</f>
        <v>0</v>
      </c>
      <c r="BD60" s="97">
        <f>'SO 04 - Zajištění přístup...'!F37</f>
        <v>0</v>
      </c>
      <c r="BT60" s="98" t="s">
        <v>84</v>
      </c>
      <c r="BV60" s="98" t="s">
        <v>78</v>
      </c>
      <c r="BW60" s="98" t="s">
        <v>102</v>
      </c>
      <c r="BX60" s="98" t="s">
        <v>5</v>
      </c>
      <c r="CL60" s="98" t="s">
        <v>19</v>
      </c>
      <c r="CM60" s="98" t="s">
        <v>86</v>
      </c>
    </row>
    <row r="61" spans="1:91" s="7" customFormat="1" ht="16.5" customHeight="1">
      <c r="A61" s="88" t="s">
        <v>80</v>
      </c>
      <c r="B61" s="89"/>
      <c r="C61" s="90"/>
      <c r="D61" s="384" t="s">
        <v>103</v>
      </c>
      <c r="E61" s="384"/>
      <c r="F61" s="384"/>
      <c r="G61" s="384"/>
      <c r="H61" s="384"/>
      <c r="I61" s="91"/>
      <c r="J61" s="384" t="s">
        <v>104</v>
      </c>
      <c r="K61" s="384"/>
      <c r="L61" s="384"/>
      <c r="M61" s="384"/>
      <c r="N61" s="384"/>
      <c r="O61" s="384"/>
      <c r="P61" s="384"/>
      <c r="Q61" s="384"/>
      <c r="R61" s="384"/>
      <c r="S61" s="384"/>
      <c r="T61" s="384"/>
      <c r="U61" s="384"/>
      <c r="V61" s="384"/>
      <c r="W61" s="384"/>
      <c r="X61" s="384"/>
      <c r="Y61" s="384"/>
      <c r="Z61" s="384"/>
      <c r="AA61" s="384"/>
      <c r="AB61" s="384"/>
      <c r="AC61" s="384"/>
      <c r="AD61" s="384"/>
      <c r="AE61" s="384"/>
      <c r="AF61" s="384"/>
      <c r="AG61" s="379">
        <f>'VON - Vedlejší a ostatní ...'!J30</f>
        <v>0</v>
      </c>
      <c r="AH61" s="380"/>
      <c r="AI61" s="380"/>
      <c r="AJ61" s="380"/>
      <c r="AK61" s="380"/>
      <c r="AL61" s="380"/>
      <c r="AM61" s="380"/>
      <c r="AN61" s="379">
        <f t="shared" si="0"/>
        <v>0</v>
      </c>
      <c r="AO61" s="380"/>
      <c r="AP61" s="380"/>
      <c r="AQ61" s="92" t="s">
        <v>103</v>
      </c>
      <c r="AR61" s="93"/>
      <c r="AS61" s="99">
        <v>0</v>
      </c>
      <c r="AT61" s="100">
        <f t="shared" si="1"/>
        <v>0</v>
      </c>
      <c r="AU61" s="101">
        <f>'VON - Vedlejší a ostatní ...'!P84</f>
        <v>0</v>
      </c>
      <c r="AV61" s="100">
        <f>'VON - Vedlejší a ostatní ...'!J33</f>
        <v>0</v>
      </c>
      <c r="AW61" s="100">
        <f>'VON - Vedlejší a ostatní ...'!J34</f>
        <v>0</v>
      </c>
      <c r="AX61" s="100">
        <f>'VON - Vedlejší a ostatní ...'!J35</f>
        <v>0</v>
      </c>
      <c r="AY61" s="100">
        <f>'VON - Vedlejší a ostatní ...'!J36</f>
        <v>0</v>
      </c>
      <c r="AZ61" s="100">
        <f>'VON - Vedlejší a ostatní ...'!F33</f>
        <v>0</v>
      </c>
      <c r="BA61" s="100">
        <f>'VON - Vedlejší a ostatní ...'!F34</f>
        <v>0</v>
      </c>
      <c r="BB61" s="100">
        <f>'VON - Vedlejší a ostatní ...'!F35</f>
        <v>0</v>
      </c>
      <c r="BC61" s="100">
        <f>'VON - Vedlejší a ostatní ...'!F36</f>
        <v>0</v>
      </c>
      <c r="BD61" s="102">
        <f>'VON - Vedlejší a ostatní ...'!F37</f>
        <v>0</v>
      </c>
      <c r="BT61" s="98" t="s">
        <v>84</v>
      </c>
      <c r="BV61" s="98" t="s">
        <v>78</v>
      </c>
      <c r="BW61" s="98" t="s">
        <v>105</v>
      </c>
      <c r="BX61" s="98" t="s">
        <v>5</v>
      </c>
      <c r="CL61" s="98" t="s">
        <v>19</v>
      </c>
      <c r="CM61" s="98" t="s">
        <v>86</v>
      </c>
    </row>
    <row r="62" spans="1:57" s="2" customFormat="1" ht="30" customHeight="1">
      <c r="A62" s="36"/>
      <c r="B62" s="37"/>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41"/>
      <c r="AS62" s="36"/>
      <c r="AT62" s="36"/>
      <c r="AU62" s="36"/>
      <c r="AV62" s="36"/>
      <c r="AW62" s="36"/>
      <c r="AX62" s="36"/>
      <c r="AY62" s="36"/>
      <c r="AZ62" s="36"/>
      <c r="BA62" s="36"/>
      <c r="BB62" s="36"/>
      <c r="BC62" s="36"/>
      <c r="BD62" s="36"/>
      <c r="BE62" s="36"/>
    </row>
    <row r="63" spans="1:57" s="2" customFormat="1" ht="6.95" customHeight="1">
      <c r="A63" s="36"/>
      <c r="B63" s="49"/>
      <c r="C63" s="50"/>
      <c r="D63" s="50"/>
      <c r="E63" s="50"/>
      <c r="F63" s="50"/>
      <c r="G63" s="50"/>
      <c r="H63" s="50"/>
      <c r="I63" s="50"/>
      <c r="J63" s="50"/>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41"/>
      <c r="AS63" s="36"/>
      <c r="AT63" s="36"/>
      <c r="AU63" s="36"/>
      <c r="AV63" s="36"/>
      <c r="AW63" s="36"/>
      <c r="AX63" s="36"/>
      <c r="AY63" s="36"/>
      <c r="AZ63" s="36"/>
      <c r="BA63" s="36"/>
      <c r="BB63" s="36"/>
      <c r="BC63" s="36"/>
      <c r="BD63" s="36"/>
      <c r="BE63" s="36"/>
    </row>
  </sheetData>
  <sheetProtection algorithmName="SHA-512" hashValue="iRYE2asU3lkD/TTXmR0ZJEO9C4RfuGru5MSyUDAa31vAaeUYarJTxrIPcBIH3hLpzeTX7FwcPuJJ4HFu7T+cqA==" saltValue="QE7oSJaxeeJEC7DAOW5QULDaNuNpj+CKXKYqf+giJz7DxrVJXcxJBWeA4tQpLMCzWMdQHZz5XYhUwx+blm6fFQ==" spinCount="100000" sheet="1" objects="1" scenarios="1" formatColumns="0" formatRows="0"/>
  <mergeCells count="66">
    <mergeCell ref="D60:H60"/>
    <mergeCell ref="J60:AF60"/>
    <mergeCell ref="D61:H61"/>
    <mergeCell ref="J61:AF61"/>
    <mergeCell ref="AN52:AP52"/>
    <mergeCell ref="AG52:AM52"/>
    <mergeCell ref="AN55:AP55"/>
    <mergeCell ref="AG55:AM55"/>
    <mergeCell ref="AN56:AP56"/>
    <mergeCell ref="AG56:AM56"/>
    <mergeCell ref="AN57:AP57"/>
    <mergeCell ref="AG57:AM57"/>
    <mergeCell ref="AG58:AM58"/>
    <mergeCell ref="AG59:AM59"/>
    <mergeCell ref="AG60:AM60"/>
    <mergeCell ref="AG61:AM61"/>
    <mergeCell ref="D57:H57"/>
    <mergeCell ref="J57:AF57"/>
    <mergeCell ref="D58:H58"/>
    <mergeCell ref="J58:AF58"/>
    <mergeCell ref="D59:H59"/>
    <mergeCell ref="J59:AF59"/>
    <mergeCell ref="C52:G52"/>
    <mergeCell ref="I52:AF52"/>
    <mergeCell ref="D55:H55"/>
    <mergeCell ref="J55:AF55"/>
    <mergeCell ref="D56:H56"/>
    <mergeCell ref="J56:AF56"/>
    <mergeCell ref="L33:P33"/>
    <mergeCell ref="AN61:AP61"/>
    <mergeCell ref="AN58:AP58"/>
    <mergeCell ref="AN59:AP59"/>
    <mergeCell ref="AN60:AP60"/>
    <mergeCell ref="AG54:AM54"/>
    <mergeCell ref="AN54:AP54"/>
    <mergeCell ref="AS49:AT51"/>
    <mergeCell ref="AM50:AP50"/>
    <mergeCell ref="L45:AO45"/>
    <mergeCell ref="AM47:AN47"/>
    <mergeCell ref="AM49:AP49"/>
    <mergeCell ref="W33:AE33"/>
    <mergeCell ref="AK33:AO33"/>
    <mergeCell ref="X35:AB35"/>
    <mergeCell ref="AK35:AO35"/>
    <mergeCell ref="AR2:BE2"/>
    <mergeCell ref="K5:AO5"/>
    <mergeCell ref="K6:AO6"/>
    <mergeCell ref="E14:AJ14"/>
    <mergeCell ref="E23:AN23"/>
    <mergeCell ref="L28:P28"/>
    <mergeCell ref="W28:AE28"/>
    <mergeCell ref="AK28:AO28"/>
    <mergeCell ref="L29:P29"/>
    <mergeCell ref="L30:P30"/>
    <mergeCell ref="L31:P31"/>
    <mergeCell ref="L32:P32"/>
    <mergeCell ref="W31:AE31"/>
    <mergeCell ref="BE5:BE32"/>
    <mergeCell ref="AK26:AO26"/>
    <mergeCell ref="W29:AE29"/>
    <mergeCell ref="AK29:AO29"/>
    <mergeCell ref="W30:AE30"/>
    <mergeCell ref="AK30:AO30"/>
    <mergeCell ref="AK31:AO31"/>
    <mergeCell ref="W32:AE32"/>
    <mergeCell ref="AK32:AO32"/>
  </mergeCells>
  <hyperlinks>
    <hyperlink ref="A55" location="'PS 01 - Hrazení štěrkové ...'!C2" display="/"/>
    <hyperlink ref="A56" location="'PS 02 - Elektročást'!C2" display="/"/>
    <hyperlink ref="A57" location="'SO 01 - Štěrková propust'!C2" display="/"/>
    <hyperlink ref="A58" location="'SO 02 - Obnova jezového t...'!C2" display="/"/>
    <hyperlink ref="A59" location="'SO 03 - Bourací práce'!C2" display="/"/>
    <hyperlink ref="A60" location="'SO 04 - Zajištění přístup...'!C2" display="/"/>
    <hyperlink ref="A61" location="'VON - Vedlejší a ostatn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8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2.8515625" style="1" customWidth="1"/>
    <col min="9" max="9" width="20.140625" style="103"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3"/>
      <c r="L2" s="359"/>
      <c r="M2" s="359"/>
      <c r="N2" s="359"/>
      <c r="O2" s="359"/>
      <c r="P2" s="359"/>
      <c r="Q2" s="359"/>
      <c r="R2" s="359"/>
      <c r="S2" s="359"/>
      <c r="T2" s="359"/>
      <c r="U2" s="359"/>
      <c r="V2" s="359"/>
      <c r="AT2" s="19" t="s">
        <v>85</v>
      </c>
    </row>
    <row r="3" spans="2:46" s="1" customFormat="1" ht="6.95" customHeight="1">
      <c r="B3" s="104"/>
      <c r="C3" s="105"/>
      <c r="D3" s="105"/>
      <c r="E3" s="105"/>
      <c r="F3" s="105"/>
      <c r="G3" s="105"/>
      <c r="H3" s="105"/>
      <c r="I3" s="106"/>
      <c r="J3" s="105"/>
      <c r="K3" s="105"/>
      <c r="L3" s="22"/>
      <c r="AT3" s="19" t="s">
        <v>86</v>
      </c>
    </row>
    <row r="4" spans="2:46" s="1" customFormat="1" ht="24.95" customHeight="1">
      <c r="B4" s="22"/>
      <c r="D4" s="107" t="s">
        <v>106</v>
      </c>
      <c r="I4" s="103"/>
      <c r="L4" s="22"/>
      <c r="M4" s="108" t="s">
        <v>10</v>
      </c>
      <c r="AT4" s="19" t="s">
        <v>4</v>
      </c>
    </row>
    <row r="5" spans="2:12" s="1" customFormat="1" ht="6.95" customHeight="1">
      <c r="B5" s="22"/>
      <c r="I5" s="103"/>
      <c r="L5" s="22"/>
    </row>
    <row r="6" spans="2:12" s="1" customFormat="1" ht="12" customHeight="1">
      <c r="B6" s="22"/>
      <c r="D6" s="109" t="s">
        <v>16</v>
      </c>
      <c r="I6" s="103"/>
      <c r="L6" s="22"/>
    </row>
    <row r="7" spans="2:12" s="1" customFormat="1" ht="16.5" customHeight="1">
      <c r="B7" s="22"/>
      <c r="E7" s="388" t="str">
        <f>'Rekapitulace stavby'!K6</f>
        <v>VD Hubálov – obnova jezu</v>
      </c>
      <c r="F7" s="389"/>
      <c r="G7" s="389"/>
      <c r="H7" s="389"/>
      <c r="I7" s="103"/>
      <c r="L7" s="22"/>
    </row>
    <row r="8" spans="1:31" s="2" customFormat="1" ht="12" customHeight="1">
      <c r="A8" s="36"/>
      <c r="B8" s="41"/>
      <c r="C8" s="36"/>
      <c r="D8" s="109" t="s">
        <v>107</v>
      </c>
      <c r="E8" s="36"/>
      <c r="F8" s="36"/>
      <c r="G8" s="36"/>
      <c r="H8" s="36"/>
      <c r="I8" s="110"/>
      <c r="J8" s="36"/>
      <c r="K8" s="36"/>
      <c r="L8" s="111"/>
      <c r="S8" s="36"/>
      <c r="T8" s="36"/>
      <c r="U8" s="36"/>
      <c r="V8" s="36"/>
      <c r="W8" s="36"/>
      <c r="X8" s="36"/>
      <c r="Y8" s="36"/>
      <c r="Z8" s="36"/>
      <c r="AA8" s="36"/>
      <c r="AB8" s="36"/>
      <c r="AC8" s="36"/>
      <c r="AD8" s="36"/>
      <c r="AE8" s="36"/>
    </row>
    <row r="9" spans="1:31" s="2" customFormat="1" ht="16.5" customHeight="1">
      <c r="A9" s="36"/>
      <c r="B9" s="41"/>
      <c r="C9" s="36"/>
      <c r="D9" s="36"/>
      <c r="E9" s="390" t="s">
        <v>108</v>
      </c>
      <c r="F9" s="391"/>
      <c r="G9" s="391"/>
      <c r="H9" s="391"/>
      <c r="I9" s="110"/>
      <c r="J9" s="36"/>
      <c r="K9" s="36"/>
      <c r="L9" s="111"/>
      <c r="S9" s="36"/>
      <c r="T9" s="36"/>
      <c r="U9" s="36"/>
      <c r="V9" s="36"/>
      <c r="W9" s="36"/>
      <c r="X9" s="36"/>
      <c r="Y9" s="36"/>
      <c r="Z9" s="36"/>
      <c r="AA9" s="36"/>
      <c r="AB9" s="36"/>
      <c r="AC9" s="36"/>
      <c r="AD9" s="36"/>
      <c r="AE9" s="36"/>
    </row>
    <row r="10" spans="1:31" s="2" customFormat="1" ht="11.25">
      <c r="A10" s="36"/>
      <c r="B10" s="41"/>
      <c r="C10" s="36"/>
      <c r="D10" s="36"/>
      <c r="E10" s="36"/>
      <c r="F10" s="36"/>
      <c r="G10" s="36"/>
      <c r="H10" s="36"/>
      <c r="I10" s="110"/>
      <c r="J10" s="36"/>
      <c r="K10" s="36"/>
      <c r="L10" s="111"/>
      <c r="S10" s="36"/>
      <c r="T10" s="36"/>
      <c r="U10" s="36"/>
      <c r="V10" s="36"/>
      <c r="W10" s="36"/>
      <c r="X10" s="36"/>
      <c r="Y10" s="36"/>
      <c r="Z10" s="36"/>
      <c r="AA10" s="36"/>
      <c r="AB10" s="36"/>
      <c r="AC10" s="36"/>
      <c r="AD10" s="36"/>
      <c r="AE10" s="36"/>
    </row>
    <row r="11" spans="1:31" s="2" customFormat="1" ht="12" customHeight="1">
      <c r="A11" s="36"/>
      <c r="B11" s="41"/>
      <c r="C11" s="36"/>
      <c r="D11" s="109" t="s">
        <v>18</v>
      </c>
      <c r="E11" s="36"/>
      <c r="F11" s="112" t="s">
        <v>19</v>
      </c>
      <c r="G11" s="36"/>
      <c r="H11" s="36"/>
      <c r="I11" s="113" t="s">
        <v>20</v>
      </c>
      <c r="J11" s="112" t="s">
        <v>19</v>
      </c>
      <c r="K11" s="36"/>
      <c r="L11" s="111"/>
      <c r="S11" s="36"/>
      <c r="T11" s="36"/>
      <c r="U11" s="36"/>
      <c r="V11" s="36"/>
      <c r="W11" s="36"/>
      <c r="X11" s="36"/>
      <c r="Y11" s="36"/>
      <c r="Z11" s="36"/>
      <c r="AA11" s="36"/>
      <c r="AB11" s="36"/>
      <c r="AC11" s="36"/>
      <c r="AD11" s="36"/>
      <c r="AE11" s="36"/>
    </row>
    <row r="12" spans="1:31" s="2" customFormat="1" ht="12" customHeight="1">
      <c r="A12" s="36"/>
      <c r="B12" s="41"/>
      <c r="C12" s="36"/>
      <c r="D12" s="109" t="s">
        <v>21</v>
      </c>
      <c r="E12" s="36"/>
      <c r="F12" s="112" t="s">
        <v>22</v>
      </c>
      <c r="G12" s="36"/>
      <c r="H12" s="36"/>
      <c r="I12" s="113" t="s">
        <v>23</v>
      </c>
      <c r="J12" s="114" t="str">
        <f>'Rekapitulace stavby'!AN8</f>
        <v>10. 10. 2019</v>
      </c>
      <c r="K12" s="36"/>
      <c r="L12" s="111"/>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110"/>
      <c r="J13" s="36"/>
      <c r="K13" s="36"/>
      <c r="L13" s="111"/>
      <c r="S13" s="36"/>
      <c r="T13" s="36"/>
      <c r="U13" s="36"/>
      <c r="V13" s="36"/>
      <c r="W13" s="36"/>
      <c r="X13" s="36"/>
      <c r="Y13" s="36"/>
      <c r="Z13" s="36"/>
      <c r="AA13" s="36"/>
      <c r="AB13" s="36"/>
      <c r="AC13" s="36"/>
      <c r="AD13" s="36"/>
      <c r="AE13" s="36"/>
    </row>
    <row r="14" spans="1:31" s="2" customFormat="1" ht="12" customHeight="1">
      <c r="A14" s="36"/>
      <c r="B14" s="41"/>
      <c r="C14" s="36"/>
      <c r="D14" s="109" t="s">
        <v>25</v>
      </c>
      <c r="E14" s="36"/>
      <c r="F14" s="36"/>
      <c r="G14" s="36"/>
      <c r="H14" s="36"/>
      <c r="I14" s="113" t="s">
        <v>26</v>
      </c>
      <c r="J14" s="112" t="s">
        <v>27</v>
      </c>
      <c r="K14" s="36"/>
      <c r="L14" s="111"/>
      <c r="S14" s="36"/>
      <c r="T14" s="36"/>
      <c r="U14" s="36"/>
      <c r="V14" s="36"/>
      <c r="W14" s="36"/>
      <c r="X14" s="36"/>
      <c r="Y14" s="36"/>
      <c r="Z14" s="36"/>
      <c r="AA14" s="36"/>
      <c r="AB14" s="36"/>
      <c r="AC14" s="36"/>
      <c r="AD14" s="36"/>
      <c r="AE14" s="36"/>
    </row>
    <row r="15" spans="1:31" s="2" customFormat="1" ht="18" customHeight="1">
      <c r="A15" s="36"/>
      <c r="B15" s="41"/>
      <c r="C15" s="36"/>
      <c r="D15" s="36"/>
      <c r="E15" s="112" t="s">
        <v>28</v>
      </c>
      <c r="F15" s="36"/>
      <c r="G15" s="36"/>
      <c r="H15" s="36"/>
      <c r="I15" s="113" t="s">
        <v>29</v>
      </c>
      <c r="J15" s="112" t="s">
        <v>30</v>
      </c>
      <c r="K15" s="36"/>
      <c r="L15" s="111"/>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110"/>
      <c r="J16" s="36"/>
      <c r="K16" s="36"/>
      <c r="L16" s="111"/>
      <c r="S16" s="36"/>
      <c r="T16" s="36"/>
      <c r="U16" s="36"/>
      <c r="V16" s="36"/>
      <c r="W16" s="36"/>
      <c r="X16" s="36"/>
      <c r="Y16" s="36"/>
      <c r="Z16" s="36"/>
      <c r="AA16" s="36"/>
      <c r="AB16" s="36"/>
      <c r="AC16" s="36"/>
      <c r="AD16" s="36"/>
      <c r="AE16" s="36"/>
    </row>
    <row r="17" spans="1:31" s="2" customFormat="1" ht="12" customHeight="1">
      <c r="A17" s="36"/>
      <c r="B17" s="41"/>
      <c r="C17" s="36"/>
      <c r="D17" s="109" t="s">
        <v>31</v>
      </c>
      <c r="E17" s="36"/>
      <c r="F17" s="36"/>
      <c r="G17" s="36"/>
      <c r="H17" s="36"/>
      <c r="I17" s="113" t="s">
        <v>26</v>
      </c>
      <c r="J17" s="32" t="str">
        <f>'Rekapitulace stavby'!AN13</f>
        <v>Vyplň údaj</v>
      </c>
      <c r="K17" s="36"/>
      <c r="L17" s="111"/>
      <c r="S17" s="36"/>
      <c r="T17" s="36"/>
      <c r="U17" s="36"/>
      <c r="V17" s="36"/>
      <c r="W17" s="36"/>
      <c r="X17" s="36"/>
      <c r="Y17" s="36"/>
      <c r="Z17" s="36"/>
      <c r="AA17" s="36"/>
      <c r="AB17" s="36"/>
      <c r="AC17" s="36"/>
      <c r="AD17" s="36"/>
      <c r="AE17" s="36"/>
    </row>
    <row r="18" spans="1:31" s="2" customFormat="1" ht="18" customHeight="1">
      <c r="A18" s="36"/>
      <c r="B18" s="41"/>
      <c r="C18" s="36"/>
      <c r="D18" s="36"/>
      <c r="E18" s="392" t="str">
        <f>'Rekapitulace stavby'!E14</f>
        <v>Vyplň údaj</v>
      </c>
      <c r="F18" s="393"/>
      <c r="G18" s="393"/>
      <c r="H18" s="393"/>
      <c r="I18" s="113" t="s">
        <v>29</v>
      </c>
      <c r="J18" s="32" t="str">
        <f>'Rekapitulace stavby'!AN14</f>
        <v>Vyplň údaj</v>
      </c>
      <c r="K18" s="36"/>
      <c r="L18" s="111"/>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10"/>
      <c r="J19" s="36"/>
      <c r="K19" s="36"/>
      <c r="L19" s="111"/>
      <c r="S19" s="36"/>
      <c r="T19" s="36"/>
      <c r="U19" s="36"/>
      <c r="V19" s="36"/>
      <c r="W19" s="36"/>
      <c r="X19" s="36"/>
      <c r="Y19" s="36"/>
      <c r="Z19" s="36"/>
      <c r="AA19" s="36"/>
      <c r="AB19" s="36"/>
      <c r="AC19" s="36"/>
      <c r="AD19" s="36"/>
      <c r="AE19" s="36"/>
    </row>
    <row r="20" spans="1:31" s="2" customFormat="1" ht="12" customHeight="1">
      <c r="A20" s="36"/>
      <c r="B20" s="41"/>
      <c r="C20" s="36"/>
      <c r="D20" s="109" t="s">
        <v>33</v>
      </c>
      <c r="E20" s="36"/>
      <c r="F20" s="36"/>
      <c r="G20" s="36"/>
      <c r="H20" s="36"/>
      <c r="I20" s="113" t="s">
        <v>26</v>
      </c>
      <c r="J20" s="112" t="s">
        <v>34</v>
      </c>
      <c r="K20" s="36"/>
      <c r="L20" s="111"/>
      <c r="S20" s="36"/>
      <c r="T20" s="36"/>
      <c r="U20" s="36"/>
      <c r="V20" s="36"/>
      <c r="W20" s="36"/>
      <c r="X20" s="36"/>
      <c r="Y20" s="36"/>
      <c r="Z20" s="36"/>
      <c r="AA20" s="36"/>
      <c r="AB20" s="36"/>
      <c r="AC20" s="36"/>
      <c r="AD20" s="36"/>
      <c r="AE20" s="36"/>
    </row>
    <row r="21" spans="1:31" s="2" customFormat="1" ht="18" customHeight="1">
      <c r="A21" s="36"/>
      <c r="B21" s="41"/>
      <c r="C21" s="36"/>
      <c r="D21" s="36"/>
      <c r="E21" s="112" t="s">
        <v>35</v>
      </c>
      <c r="F21" s="36"/>
      <c r="G21" s="36"/>
      <c r="H21" s="36"/>
      <c r="I21" s="113" t="s">
        <v>29</v>
      </c>
      <c r="J21" s="112" t="s">
        <v>36</v>
      </c>
      <c r="K21" s="36"/>
      <c r="L21" s="111"/>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10"/>
      <c r="J22" s="36"/>
      <c r="K22" s="36"/>
      <c r="L22" s="111"/>
      <c r="S22" s="36"/>
      <c r="T22" s="36"/>
      <c r="U22" s="36"/>
      <c r="V22" s="36"/>
      <c r="W22" s="36"/>
      <c r="X22" s="36"/>
      <c r="Y22" s="36"/>
      <c r="Z22" s="36"/>
      <c r="AA22" s="36"/>
      <c r="AB22" s="36"/>
      <c r="AC22" s="36"/>
      <c r="AD22" s="36"/>
      <c r="AE22" s="36"/>
    </row>
    <row r="23" spans="1:31" s="2" customFormat="1" ht="12" customHeight="1">
      <c r="A23" s="36"/>
      <c r="B23" s="41"/>
      <c r="C23" s="36"/>
      <c r="D23" s="109" t="s">
        <v>38</v>
      </c>
      <c r="E23" s="36"/>
      <c r="F23" s="36"/>
      <c r="G23" s="36"/>
      <c r="H23" s="36"/>
      <c r="I23" s="113" t="s">
        <v>26</v>
      </c>
      <c r="J23" s="112" t="str">
        <f>IF('Rekapitulace stavby'!AN19="","",'Rekapitulace stavby'!AN19)</f>
        <v/>
      </c>
      <c r="K23" s="36"/>
      <c r="L23" s="111"/>
      <c r="S23" s="36"/>
      <c r="T23" s="36"/>
      <c r="U23" s="36"/>
      <c r="V23" s="36"/>
      <c r="W23" s="36"/>
      <c r="X23" s="36"/>
      <c r="Y23" s="36"/>
      <c r="Z23" s="36"/>
      <c r="AA23" s="36"/>
      <c r="AB23" s="36"/>
      <c r="AC23" s="36"/>
      <c r="AD23" s="36"/>
      <c r="AE23" s="36"/>
    </row>
    <row r="24" spans="1:31" s="2" customFormat="1" ht="18" customHeight="1">
      <c r="A24" s="36"/>
      <c r="B24" s="41"/>
      <c r="C24" s="36"/>
      <c r="D24" s="36"/>
      <c r="E24" s="112" t="str">
        <f>IF('Rekapitulace stavby'!E20="","",'Rekapitulace stavby'!E20)</f>
        <v xml:space="preserve"> </v>
      </c>
      <c r="F24" s="36"/>
      <c r="G24" s="36"/>
      <c r="H24" s="36"/>
      <c r="I24" s="113" t="s">
        <v>29</v>
      </c>
      <c r="J24" s="112" t="str">
        <f>IF('Rekapitulace stavby'!AN20="","",'Rekapitulace stavby'!AN20)</f>
        <v/>
      </c>
      <c r="K24" s="36"/>
      <c r="L24" s="111"/>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10"/>
      <c r="J25" s="36"/>
      <c r="K25" s="36"/>
      <c r="L25" s="111"/>
      <c r="S25" s="36"/>
      <c r="T25" s="36"/>
      <c r="U25" s="36"/>
      <c r="V25" s="36"/>
      <c r="W25" s="36"/>
      <c r="X25" s="36"/>
      <c r="Y25" s="36"/>
      <c r="Z25" s="36"/>
      <c r="AA25" s="36"/>
      <c r="AB25" s="36"/>
      <c r="AC25" s="36"/>
      <c r="AD25" s="36"/>
      <c r="AE25" s="36"/>
    </row>
    <row r="26" spans="1:31" s="2" customFormat="1" ht="12" customHeight="1">
      <c r="A26" s="36"/>
      <c r="B26" s="41"/>
      <c r="C26" s="36"/>
      <c r="D26" s="109" t="s">
        <v>40</v>
      </c>
      <c r="E26" s="36"/>
      <c r="F26" s="36"/>
      <c r="G26" s="36"/>
      <c r="H26" s="36"/>
      <c r="I26" s="110"/>
      <c r="J26" s="36"/>
      <c r="K26" s="36"/>
      <c r="L26" s="111"/>
      <c r="S26" s="36"/>
      <c r="T26" s="36"/>
      <c r="U26" s="36"/>
      <c r="V26" s="36"/>
      <c r="W26" s="36"/>
      <c r="X26" s="36"/>
      <c r="Y26" s="36"/>
      <c r="Z26" s="36"/>
      <c r="AA26" s="36"/>
      <c r="AB26" s="36"/>
      <c r="AC26" s="36"/>
      <c r="AD26" s="36"/>
      <c r="AE26" s="36"/>
    </row>
    <row r="27" spans="1:31" s="8" customFormat="1" ht="16.5" customHeight="1">
      <c r="A27" s="115"/>
      <c r="B27" s="116"/>
      <c r="C27" s="115"/>
      <c r="D27" s="115"/>
      <c r="E27" s="394" t="s">
        <v>19</v>
      </c>
      <c r="F27" s="394"/>
      <c r="G27" s="394"/>
      <c r="H27" s="394"/>
      <c r="I27" s="117"/>
      <c r="J27" s="115"/>
      <c r="K27" s="115"/>
      <c r="L27" s="118"/>
      <c r="S27" s="115"/>
      <c r="T27" s="115"/>
      <c r="U27" s="115"/>
      <c r="V27" s="115"/>
      <c r="W27" s="115"/>
      <c r="X27" s="115"/>
      <c r="Y27" s="115"/>
      <c r="Z27" s="115"/>
      <c r="AA27" s="115"/>
      <c r="AB27" s="115"/>
      <c r="AC27" s="115"/>
      <c r="AD27" s="115"/>
      <c r="AE27" s="115"/>
    </row>
    <row r="28" spans="1:31" s="2" customFormat="1" ht="6.95" customHeight="1">
      <c r="A28" s="36"/>
      <c r="B28" s="41"/>
      <c r="C28" s="36"/>
      <c r="D28" s="36"/>
      <c r="E28" s="36"/>
      <c r="F28" s="36"/>
      <c r="G28" s="36"/>
      <c r="H28" s="36"/>
      <c r="I28" s="110"/>
      <c r="J28" s="36"/>
      <c r="K28" s="36"/>
      <c r="L28" s="111"/>
      <c r="S28" s="36"/>
      <c r="T28" s="36"/>
      <c r="U28" s="36"/>
      <c r="V28" s="36"/>
      <c r="W28" s="36"/>
      <c r="X28" s="36"/>
      <c r="Y28" s="36"/>
      <c r="Z28" s="36"/>
      <c r="AA28" s="36"/>
      <c r="AB28" s="36"/>
      <c r="AC28" s="36"/>
      <c r="AD28" s="36"/>
      <c r="AE28" s="36"/>
    </row>
    <row r="29" spans="1:31" s="2" customFormat="1" ht="6.95" customHeight="1">
      <c r="A29" s="36"/>
      <c r="B29" s="41"/>
      <c r="C29" s="36"/>
      <c r="D29" s="119"/>
      <c r="E29" s="119"/>
      <c r="F29" s="119"/>
      <c r="G29" s="119"/>
      <c r="H29" s="119"/>
      <c r="I29" s="120"/>
      <c r="J29" s="119"/>
      <c r="K29" s="119"/>
      <c r="L29" s="111"/>
      <c r="S29" s="36"/>
      <c r="T29" s="36"/>
      <c r="U29" s="36"/>
      <c r="V29" s="36"/>
      <c r="W29" s="36"/>
      <c r="X29" s="36"/>
      <c r="Y29" s="36"/>
      <c r="Z29" s="36"/>
      <c r="AA29" s="36"/>
      <c r="AB29" s="36"/>
      <c r="AC29" s="36"/>
      <c r="AD29" s="36"/>
      <c r="AE29" s="36"/>
    </row>
    <row r="30" spans="1:31" s="2" customFormat="1" ht="25.35" customHeight="1">
      <c r="A30" s="36"/>
      <c r="B30" s="41"/>
      <c r="C30" s="36"/>
      <c r="D30" s="121" t="s">
        <v>42</v>
      </c>
      <c r="E30" s="36"/>
      <c r="F30" s="36"/>
      <c r="G30" s="36"/>
      <c r="H30" s="36"/>
      <c r="I30" s="110"/>
      <c r="J30" s="122">
        <f>ROUND(J80,2)</f>
        <v>0</v>
      </c>
      <c r="K30" s="36"/>
      <c r="L30" s="111"/>
      <c r="S30" s="36"/>
      <c r="T30" s="36"/>
      <c r="U30" s="36"/>
      <c r="V30" s="36"/>
      <c r="W30" s="36"/>
      <c r="X30" s="36"/>
      <c r="Y30" s="36"/>
      <c r="Z30" s="36"/>
      <c r="AA30" s="36"/>
      <c r="AB30" s="36"/>
      <c r="AC30" s="36"/>
      <c r="AD30" s="36"/>
      <c r="AE30" s="36"/>
    </row>
    <row r="31" spans="1:31" s="2" customFormat="1" ht="6.95" customHeight="1">
      <c r="A31" s="36"/>
      <c r="B31" s="41"/>
      <c r="C31" s="36"/>
      <c r="D31" s="119"/>
      <c r="E31" s="119"/>
      <c r="F31" s="119"/>
      <c r="G31" s="119"/>
      <c r="H31" s="119"/>
      <c r="I31" s="120"/>
      <c r="J31" s="119"/>
      <c r="K31" s="119"/>
      <c r="L31" s="111"/>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44</v>
      </c>
      <c r="G32" s="36"/>
      <c r="H32" s="36"/>
      <c r="I32" s="124" t="s">
        <v>43</v>
      </c>
      <c r="J32" s="123" t="s">
        <v>45</v>
      </c>
      <c r="K32" s="36"/>
      <c r="L32" s="111"/>
      <c r="S32" s="36"/>
      <c r="T32" s="36"/>
      <c r="U32" s="36"/>
      <c r="V32" s="36"/>
      <c r="W32" s="36"/>
      <c r="X32" s="36"/>
      <c r="Y32" s="36"/>
      <c r="Z32" s="36"/>
      <c r="AA32" s="36"/>
      <c r="AB32" s="36"/>
      <c r="AC32" s="36"/>
      <c r="AD32" s="36"/>
      <c r="AE32" s="36"/>
    </row>
    <row r="33" spans="1:31" s="2" customFormat="1" ht="14.45" customHeight="1">
      <c r="A33" s="36"/>
      <c r="B33" s="41"/>
      <c r="C33" s="36"/>
      <c r="D33" s="125" t="s">
        <v>46</v>
      </c>
      <c r="E33" s="109" t="s">
        <v>47</v>
      </c>
      <c r="F33" s="126">
        <f>ROUND((SUM(BE80:BE84)),2)</f>
        <v>0</v>
      </c>
      <c r="G33" s="36"/>
      <c r="H33" s="36"/>
      <c r="I33" s="127">
        <v>0.21</v>
      </c>
      <c r="J33" s="126">
        <f>ROUND(((SUM(BE80:BE84))*I33),2)</f>
        <v>0</v>
      </c>
      <c r="K33" s="36"/>
      <c r="L33" s="111"/>
      <c r="S33" s="36"/>
      <c r="T33" s="36"/>
      <c r="U33" s="36"/>
      <c r="V33" s="36"/>
      <c r="W33" s="36"/>
      <c r="X33" s="36"/>
      <c r="Y33" s="36"/>
      <c r="Z33" s="36"/>
      <c r="AA33" s="36"/>
      <c r="AB33" s="36"/>
      <c r="AC33" s="36"/>
      <c r="AD33" s="36"/>
      <c r="AE33" s="36"/>
    </row>
    <row r="34" spans="1:31" s="2" customFormat="1" ht="14.45" customHeight="1">
      <c r="A34" s="36"/>
      <c r="B34" s="41"/>
      <c r="C34" s="36"/>
      <c r="D34" s="36"/>
      <c r="E34" s="109" t="s">
        <v>48</v>
      </c>
      <c r="F34" s="126">
        <f>ROUND((SUM(BF80:BF84)),2)</f>
        <v>0</v>
      </c>
      <c r="G34" s="36"/>
      <c r="H34" s="36"/>
      <c r="I34" s="127">
        <v>0.15</v>
      </c>
      <c r="J34" s="126">
        <f>ROUND(((SUM(BF80:BF84))*I34),2)</f>
        <v>0</v>
      </c>
      <c r="K34" s="36"/>
      <c r="L34" s="111"/>
      <c r="S34" s="36"/>
      <c r="T34" s="36"/>
      <c r="U34" s="36"/>
      <c r="V34" s="36"/>
      <c r="W34" s="36"/>
      <c r="X34" s="36"/>
      <c r="Y34" s="36"/>
      <c r="Z34" s="36"/>
      <c r="AA34" s="36"/>
      <c r="AB34" s="36"/>
      <c r="AC34" s="36"/>
      <c r="AD34" s="36"/>
      <c r="AE34" s="36"/>
    </row>
    <row r="35" spans="1:31" s="2" customFormat="1" ht="14.45" customHeight="1" hidden="1">
      <c r="A35" s="36"/>
      <c r="B35" s="41"/>
      <c r="C35" s="36"/>
      <c r="D35" s="36"/>
      <c r="E35" s="109" t="s">
        <v>49</v>
      </c>
      <c r="F35" s="126">
        <f>ROUND((SUM(BG80:BG84)),2)</f>
        <v>0</v>
      </c>
      <c r="G35" s="36"/>
      <c r="H35" s="36"/>
      <c r="I35" s="127">
        <v>0.21</v>
      </c>
      <c r="J35" s="126">
        <f>0</f>
        <v>0</v>
      </c>
      <c r="K35" s="36"/>
      <c r="L35" s="111"/>
      <c r="S35" s="36"/>
      <c r="T35" s="36"/>
      <c r="U35" s="36"/>
      <c r="V35" s="36"/>
      <c r="W35" s="36"/>
      <c r="X35" s="36"/>
      <c r="Y35" s="36"/>
      <c r="Z35" s="36"/>
      <c r="AA35" s="36"/>
      <c r="AB35" s="36"/>
      <c r="AC35" s="36"/>
      <c r="AD35" s="36"/>
      <c r="AE35" s="36"/>
    </row>
    <row r="36" spans="1:31" s="2" customFormat="1" ht="14.45" customHeight="1" hidden="1">
      <c r="A36" s="36"/>
      <c r="B36" s="41"/>
      <c r="C36" s="36"/>
      <c r="D36" s="36"/>
      <c r="E36" s="109" t="s">
        <v>50</v>
      </c>
      <c r="F36" s="126">
        <f>ROUND((SUM(BH80:BH84)),2)</f>
        <v>0</v>
      </c>
      <c r="G36" s="36"/>
      <c r="H36" s="36"/>
      <c r="I36" s="127">
        <v>0.15</v>
      </c>
      <c r="J36" s="126">
        <f>0</f>
        <v>0</v>
      </c>
      <c r="K36" s="36"/>
      <c r="L36" s="111"/>
      <c r="S36" s="36"/>
      <c r="T36" s="36"/>
      <c r="U36" s="36"/>
      <c r="V36" s="36"/>
      <c r="W36" s="36"/>
      <c r="X36" s="36"/>
      <c r="Y36" s="36"/>
      <c r="Z36" s="36"/>
      <c r="AA36" s="36"/>
      <c r="AB36" s="36"/>
      <c r="AC36" s="36"/>
      <c r="AD36" s="36"/>
      <c r="AE36" s="36"/>
    </row>
    <row r="37" spans="1:31" s="2" customFormat="1" ht="14.45" customHeight="1" hidden="1">
      <c r="A37" s="36"/>
      <c r="B37" s="41"/>
      <c r="C37" s="36"/>
      <c r="D37" s="36"/>
      <c r="E37" s="109" t="s">
        <v>51</v>
      </c>
      <c r="F37" s="126">
        <f>ROUND((SUM(BI80:BI84)),2)</f>
        <v>0</v>
      </c>
      <c r="G37" s="36"/>
      <c r="H37" s="36"/>
      <c r="I37" s="127">
        <v>0</v>
      </c>
      <c r="J37" s="126">
        <f>0</f>
        <v>0</v>
      </c>
      <c r="K37" s="36"/>
      <c r="L37" s="111"/>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10"/>
      <c r="J38" s="36"/>
      <c r="K38" s="36"/>
      <c r="L38" s="111"/>
      <c r="S38" s="36"/>
      <c r="T38" s="36"/>
      <c r="U38" s="36"/>
      <c r="V38" s="36"/>
      <c r="W38" s="36"/>
      <c r="X38" s="36"/>
      <c r="Y38" s="36"/>
      <c r="Z38" s="36"/>
      <c r="AA38" s="36"/>
      <c r="AB38" s="36"/>
      <c r="AC38" s="36"/>
      <c r="AD38" s="36"/>
      <c r="AE38" s="36"/>
    </row>
    <row r="39" spans="1:31" s="2" customFormat="1" ht="25.35" customHeight="1">
      <c r="A39" s="36"/>
      <c r="B39" s="41"/>
      <c r="C39" s="128"/>
      <c r="D39" s="129" t="s">
        <v>52</v>
      </c>
      <c r="E39" s="130"/>
      <c r="F39" s="130"/>
      <c r="G39" s="131" t="s">
        <v>53</v>
      </c>
      <c r="H39" s="132" t="s">
        <v>54</v>
      </c>
      <c r="I39" s="133"/>
      <c r="J39" s="134">
        <f>SUM(J30:J37)</f>
        <v>0</v>
      </c>
      <c r="K39" s="135"/>
      <c r="L39" s="111"/>
      <c r="S39" s="36"/>
      <c r="T39" s="36"/>
      <c r="U39" s="36"/>
      <c r="V39" s="36"/>
      <c r="W39" s="36"/>
      <c r="X39" s="36"/>
      <c r="Y39" s="36"/>
      <c r="Z39" s="36"/>
      <c r="AA39" s="36"/>
      <c r="AB39" s="36"/>
      <c r="AC39" s="36"/>
      <c r="AD39" s="36"/>
      <c r="AE39" s="36"/>
    </row>
    <row r="40" spans="1:31" s="2" customFormat="1" ht="14.45" customHeight="1">
      <c r="A40" s="36"/>
      <c r="B40" s="136"/>
      <c r="C40" s="137"/>
      <c r="D40" s="137"/>
      <c r="E40" s="137"/>
      <c r="F40" s="137"/>
      <c r="G40" s="137"/>
      <c r="H40" s="137"/>
      <c r="I40" s="138"/>
      <c r="J40" s="137"/>
      <c r="K40" s="137"/>
      <c r="L40" s="111"/>
      <c r="S40" s="36"/>
      <c r="T40" s="36"/>
      <c r="U40" s="36"/>
      <c r="V40" s="36"/>
      <c r="W40" s="36"/>
      <c r="X40" s="36"/>
      <c r="Y40" s="36"/>
      <c r="Z40" s="36"/>
      <c r="AA40" s="36"/>
      <c r="AB40" s="36"/>
      <c r="AC40" s="36"/>
      <c r="AD40" s="36"/>
      <c r="AE40" s="36"/>
    </row>
    <row r="44" spans="1:31" s="2" customFormat="1" ht="6.95" customHeight="1">
      <c r="A44" s="36"/>
      <c r="B44" s="139"/>
      <c r="C44" s="140"/>
      <c r="D44" s="140"/>
      <c r="E44" s="140"/>
      <c r="F44" s="140"/>
      <c r="G44" s="140"/>
      <c r="H44" s="140"/>
      <c r="I44" s="141"/>
      <c r="J44" s="140"/>
      <c r="K44" s="140"/>
      <c r="L44" s="111"/>
      <c r="S44" s="36"/>
      <c r="T44" s="36"/>
      <c r="U44" s="36"/>
      <c r="V44" s="36"/>
      <c r="W44" s="36"/>
      <c r="X44" s="36"/>
      <c r="Y44" s="36"/>
      <c r="Z44" s="36"/>
      <c r="AA44" s="36"/>
      <c r="AB44" s="36"/>
      <c r="AC44" s="36"/>
      <c r="AD44" s="36"/>
      <c r="AE44" s="36"/>
    </row>
    <row r="45" spans="1:31" s="2" customFormat="1" ht="24.95" customHeight="1">
      <c r="A45" s="36"/>
      <c r="B45" s="37"/>
      <c r="C45" s="25" t="s">
        <v>109</v>
      </c>
      <c r="D45" s="38"/>
      <c r="E45" s="38"/>
      <c r="F45" s="38"/>
      <c r="G45" s="38"/>
      <c r="H45" s="38"/>
      <c r="I45" s="110"/>
      <c r="J45" s="38"/>
      <c r="K45" s="38"/>
      <c r="L45" s="111"/>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110"/>
      <c r="J46" s="38"/>
      <c r="K46" s="38"/>
      <c r="L46" s="111"/>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110"/>
      <c r="J47" s="38"/>
      <c r="K47" s="38"/>
      <c r="L47" s="111"/>
      <c r="S47" s="36"/>
      <c r="T47" s="36"/>
      <c r="U47" s="36"/>
      <c r="V47" s="36"/>
      <c r="W47" s="36"/>
      <c r="X47" s="36"/>
      <c r="Y47" s="36"/>
      <c r="Z47" s="36"/>
      <c r="AA47" s="36"/>
      <c r="AB47" s="36"/>
      <c r="AC47" s="36"/>
      <c r="AD47" s="36"/>
      <c r="AE47" s="36"/>
    </row>
    <row r="48" spans="1:31" s="2" customFormat="1" ht="16.5" customHeight="1">
      <c r="A48" s="36"/>
      <c r="B48" s="37"/>
      <c r="C48" s="38"/>
      <c r="D48" s="38"/>
      <c r="E48" s="395" t="str">
        <f>E7</f>
        <v>VD Hubálov – obnova jezu</v>
      </c>
      <c r="F48" s="396"/>
      <c r="G48" s="396"/>
      <c r="H48" s="396"/>
      <c r="I48" s="110"/>
      <c r="J48" s="38"/>
      <c r="K48" s="38"/>
      <c r="L48" s="111"/>
      <c r="S48" s="36"/>
      <c r="T48" s="36"/>
      <c r="U48" s="36"/>
      <c r="V48" s="36"/>
      <c r="W48" s="36"/>
      <c r="X48" s="36"/>
      <c r="Y48" s="36"/>
      <c r="Z48" s="36"/>
      <c r="AA48" s="36"/>
      <c r="AB48" s="36"/>
      <c r="AC48" s="36"/>
      <c r="AD48" s="36"/>
      <c r="AE48" s="36"/>
    </row>
    <row r="49" spans="1:31" s="2" customFormat="1" ht="12" customHeight="1">
      <c r="A49" s="36"/>
      <c r="B49" s="37"/>
      <c r="C49" s="31" t="s">
        <v>107</v>
      </c>
      <c r="D49" s="38"/>
      <c r="E49" s="38"/>
      <c r="F49" s="38"/>
      <c r="G49" s="38"/>
      <c r="H49" s="38"/>
      <c r="I49" s="110"/>
      <c r="J49" s="38"/>
      <c r="K49" s="38"/>
      <c r="L49" s="111"/>
      <c r="S49" s="36"/>
      <c r="T49" s="36"/>
      <c r="U49" s="36"/>
      <c r="V49" s="36"/>
      <c r="W49" s="36"/>
      <c r="X49" s="36"/>
      <c r="Y49" s="36"/>
      <c r="Z49" s="36"/>
      <c r="AA49" s="36"/>
      <c r="AB49" s="36"/>
      <c r="AC49" s="36"/>
      <c r="AD49" s="36"/>
      <c r="AE49" s="36"/>
    </row>
    <row r="50" spans="1:31" s="2" customFormat="1" ht="16.5" customHeight="1">
      <c r="A50" s="36"/>
      <c r="B50" s="37"/>
      <c r="C50" s="38"/>
      <c r="D50" s="38"/>
      <c r="E50" s="368" t="str">
        <f>E9</f>
        <v>PS 01 - Hrazení štěrkové propusti</v>
      </c>
      <c r="F50" s="397"/>
      <c r="G50" s="397"/>
      <c r="H50" s="397"/>
      <c r="I50" s="110"/>
      <c r="J50" s="38"/>
      <c r="K50" s="38"/>
      <c r="L50" s="111"/>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110"/>
      <c r="J51" s="38"/>
      <c r="K51" s="38"/>
      <c r="L51" s="111"/>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Vodní dílo Hubálov</v>
      </c>
      <c r="G52" s="38"/>
      <c r="H52" s="38"/>
      <c r="I52" s="113" t="s">
        <v>23</v>
      </c>
      <c r="J52" s="61" t="str">
        <f>IF(J12="","",J12)</f>
        <v>10. 10. 2019</v>
      </c>
      <c r="K52" s="38"/>
      <c r="L52" s="111"/>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110"/>
      <c r="J53" s="38"/>
      <c r="K53" s="38"/>
      <c r="L53" s="111"/>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Povodí Labe, státní podnik</v>
      </c>
      <c r="G54" s="38"/>
      <c r="H54" s="38"/>
      <c r="I54" s="113" t="s">
        <v>33</v>
      </c>
      <c r="J54" s="34" t="str">
        <f>E21</f>
        <v>AQUATIS a. s.</v>
      </c>
      <c r="K54" s="38"/>
      <c r="L54" s="111"/>
      <c r="S54" s="36"/>
      <c r="T54" s="36"/>
      <c r="U54" s="36"/>
      <c r="V54" s="36"/>
      <c r="W54" s="36"/>
      <c r="X54" s="36"/>
      <c r="Y54" s="36"/>
      <c r="Z54" s="36"/>
      <c r="AA54" s="36"/>
      <c r="AB54" s="36"/>
      <c r="AC54" s="36"/>
      <c r="AD54" s="36"/>
      <c r="AE54" s="36"/>
    </row>
    <row r="55" spans="1:31" s="2" customFormat="1" ht="15.2" customHeight="1">
      <c r="A55" s="36"/>
      <c r="B55" s="37"/>
      <c r="C55" s="31" t="s">
        <v>31</v>
      </c>
      <c r="D55" s="38"/>
      <c r="E55" s="38"/>
      <c r="F55" s="29" t="str">
        <f>IF(E18="","",E18)</f>
        <v>Vyplň údaj</v>
      </c>
      <c r="G55" s="38"/>
      <c r="H55" s="38"/>
      <c r="I55" s="113" t="s">
        <v>38</v>
      </c>
      <c r="J55" s="34" t="str">
        <f>E24</f>
        <v xml:space="preserve"> </v>
      </c>
      <c r="K55" s="38"/>
      <c r="L55" s="111"/>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0"/>
      <c r="J56" s="38"/>
      <c r="K56" s="38"/>
      <c r="L56" s="111"/>
      <c r="S56" s="36"/>
      <c r="T56" s="36"/>
      <c r="U56" s="36"/>
      <c r="V56" s="36"/>
      <c r="W56" s="36"/>
      <c r="X56" s="36"/>
      <c r="Y56" s="36"/>
      <c r="Z56" s="36"/>
      <c r="AA56" s="36"/>
      <c r="AB56" s="36"/>
      <c r="AC56" s="36"/>
      <c r="AD56" s="36"/>
      <c r="AE56" s="36"/>
    </row>
    <row r="57" spans="1:31" s="2" customFormat="1" ht="29.25" customHeight="1">
      <c r="A57" s="36"/>
      <c r="B57" s="37"/>
      <c r="C57" s="142" t="s">
        <v>110</v>
      </c>
      <c r="D57" s="143"/>
      <c r="E57" s="143"/>
      <c r="F57" s="143"/>
      <c r="G57" s="143"/>
      <c r="H57" s="143"/>
      <c r="I57" s="144"/>
      <c r="J57" s="145" t="s">
        <v>111</v>
      </c>
      <c r="K57" s="143"/>
      <c r="L57" s="111"/>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0"/>
      <c r="J58" s="38"/>
      <c r="K58" s="38"/>
      <c r="L58" s="111"/>
      <c r="S58" s="36"/>
      <c r="T58" s="36"/>
      <c r="U58" s="36"/>
      <c r="V58" s="36"/>
      <c r="W58" s="36"/>
      <c r="X58" s="36"/>
      <c r="Y58" s="36"/>
      <c r="Z58" s="36"/>
      <c r="AA58" s="36"/>
      <c r="AB58" s="36"/>
      <c r="AC58" s="36"/>
      <c r="AD58" s="36"/>
      <c r="AE58" s="36"/>
    </row>
    <row r="59" spans="1:47" s="2" customFormat="1" ht="22.9" customHeight="1">
      <c r="A59" s="36"/>
      <c r="B59" s="37"/>
      <c r="C59" s="146" t="s">
        <v>74</v>
      </c>
      <c r="D59" s="38"/>
      <c r="E59" s="38"/>
      <c r="F59" s="38"/>
      <c r="G59" s="38"/>
      <c r="H59" s="38"/>
      <c r="I59" s="110"/>
      <c r="J59" s="79">
        <f>J80</f>
        <v>0</v>
      </c>
      <c r="K59" s="38"/>
      <c r="L59" s="111"/>
      <c r="S59" s="36"/>
      <c r="T59" s="36"/>
      <c r="U59" s="36"/>
      <c r="V59" s="36"/>
      <c r="W59" s="36"/>
      <c r="X59" s="36"/>
      <c r="Y59" s="36"/>
      <c r="Z59" s="36"/>
      <c r="AA59" s="36"/>
      <c r="AB59" s="36"/>
      <c r="AC59" s="36"/>
      <c r="AD59" s="36"/>
      <c r="AE59" s="36"/>
      <c r="AU59" s="19" t="s">
        <v>112</v>
      </c>
    </row>
    <row r="60" spans="2:12" s="9" customFormat="1" ht="24.95" customHeight="1">
      <c r="B60" s="147"/>
      <c r="C60" s="148"/>
      <c r="D60" s="149" t="s">
        <v>113</v>
      </c>
      <c r="E60" s="150"/>
      <c r="F60" s="150"/>
      <c r="G60" s="150"/>
      <c r="H60" s="150"/>
      <c r="I60" s="151"/>
      <c r="J60" s="152">
        <f>J81</f>
        <v>0</v>
      </c>
      <c r="K60" s="148"/>
      <c r="L60" s="153"/>
    </row>
    <row r="61" spans="1:31" s="2" customFormat="1" ht="21.75" customHeight="1">
      <c r="A61" s="36"/>
      <c r="B61" s="37"/>
      <c r="C61" s="38"/>
      <c r="D61" s="38"/>
      <c r="E61" s="38"/>
      <c r="F61" s="38"/>
      <c r="G61" s="38"/>
      <c r="H61" s="38"/>
      <c r="I61" s="110"/>
      <c r="J61" s="38"/>
      <c r="K61" s="38"/>
      <c r="L61" s="111"/>
      <c r="S61" s="36"/>
      <c r="T61" s="36"/>
      <c r="U61" s="36"/>
      <c r="V61" s="36"/>
      <c r="W61" s="36"/>
      <c r="X61" s="36"/>
      <c r="Y61" s="36"/>
      <c r="Z61" s="36"/>
      <c r="AA61" s="36"/>
      <c r="AB61" s="36"/>
      <c r="AC61" s="36"/>
      <c r="AD61" s="36"/>
      <c r="AE61" s="36"/>
    </row>
    <row r="62" spans="1:31" s="2" customFormat="1" ht="6.95" customHeight="1">
      <c r="A62" s="36"/>
      <c r="B62" s="49"/>
      <c r="C62" s="50"/>
      <c r="D62" s="50"/>
      <c r="E62" s="50"/>
      <c r="F62" s="50"/>
      <c r="G62" s="50"/>
      <c r="H62" s="50"/>
      <c r="I62" s="138"/>
      <c r="J62" s="50"/>
      <c r="K62" s="50"/>
      <c r="L62" s="111"/>
      <c r="S62" s="36"/>
      <c r="T62" s="36"/>
      <c r="U62" s="36"/>
      <c r="V62" s="36"/>
      <c r="W62" s="36"/>
      <c r="X62" s="36"/>
      <c r="Y62" s="36"/>
      <c r="Z62" s="36"/>
      <c r="AA62" s="36"/>
      <c r="AB62" s="36"/>
      <c r="AC62" s="36"/>
      <c r="AD62" s="36"/>
      <c r="AE62" s="36"/>
    </row>
    <row r="66" spans="1:31" s="2" customFormat="1" ht="6.95" customHeight="1">
      <c r="A66" s="36"/>
      <c r="B66" s="51"/>
      <c r="C66" s="52"/>
      <c r="D66" s="52"/>
      <c r="E66" s="52"/>
      <c r="F66" s="52"/>
      <c r="G66" s="52"/>
      <c r="H66" s="52"/>
      <c r="I66" s="141"/>
      <c r="J66" s="52"/>
      <c r="K66" s="52"/>
      <c r="L66" s="111"/>
      <c r="S66" s="36"/>
      <c r="T66" s="36"/>
      <c r="U66" s="36"/>
      <c r="V66" s="36"/>
      <c r="W66" s="36"/>
      <c r="X66" s="36"/>
      <c r="Y66" s="36"/>
      <c r="Z66" s="36"/>
      <c r="AA66" s="36"/>
      <c r="AB66" s="36"/>
      <c r="AC66" s="36"/>
      <c r="AD66" s="36"/>
      <c r="AE66" s="36"/>
    </row>
    <row r="67" spans="1:31" s="2" customFormat="1" ht="24.95" customHeight="1">
      <c r="A67" s="36"/>
      <c r="B67" s="37"/>
      <c r="C67" s="25" t="s">
        <v>114</v>
      </c>
      <c r="D67" s="38"/>
      <c r="E67" s="38"/>
      <c r="F67" s="38"/>
      <c r="G67" s="38"/>
      <c r="H67" s="38"/>
      <c r="I67" s="110"/>
      <c r="J67" s="38"/>
      <c r="K67" s="38"/>
      <c r="L67" s="111"/>
      <c r="S67" s="36"/>
      <c r="T67" s="36"/>
      <c r="U67" s="36"/>
      <c r="V67" s="36"/>
      <c r="W67" s="36"/>
      <c r="X67" s="36"/>
      <c r="Y67" s="36"/>
      <c r="Z67" s="36"/>
      <c r="AA67" s="36"/>
      <c r="AB67" s="36"/>
      <c r="AC67" s="36"/>
      <c r="AD67" s="36"/>
      <c r="AE67" s="36"/>
    </row>
    <row r="68" spans="1:31" s="2" customFormat="1" ht="6.95" customHeight="1">
      <c r="A68" s="36"/>
      <c r="B68" s="37"/>
      <c r="C68" s="38"/>
      <c r="D68" s="38"/>
      <c r="E68" s="38"/>
      <c r="F68" s="38"/>
      <c r="G68" s="38"/>
      <c r="H68" s="38"/>
      <c r="I68" s="110"/>
      <c r="J68" s="38"/>
      <c r="K68" s="38"/>
      <c r="L68" s="111"/>
      <c r="S68" s="36"/>
      <c r="T68" s="36"/>
      <c r="U68" s="36"/>
      <c r="V68" s="36"/>
      <c r="W68" s="36"/>
      <c r="X68" s="36"/>
      <c r="Y68" s="36"/>
      <c r="Z68" s="36"/>
      <c r="AA68" s="36"/>
      <c r="AB68" s="36"/>
      <c r="AC68" s="36"/>
      <c r="AD68" s="36"/>
      <c r="AE68" s="36"/>
    </row>
    <row r="69" spans="1:31" s="2" customFormat="1" ht="12" customHeight="1">
      <c r="A69" s="36"/>
      <c r="B69" s="37"/>
      <c r="C69" s="31" t="s">
        <v>16</v>
      </c>
      <c r="D69" s="38"/>
      <c r="E69" s="38"/>
      <c r="F69" s="38"/>
      <c r="G69" s="38"/>
      <c r="H69" s="38"/>
      <c r="I69" s="110"/>
      <c r="J69" s="38"/>
      <c r="K69" s="38"/>
      <c r="L69" s="111"/>
      <c r="S69" s="36"/>
      <c r="T69" s="36"/>
      <c r="U69" s="36"/>
      <c r="V69" s="36"/>
      <c r="W69" s="36"/>
      <c r="X69" s="36"/>
      <c r="Y69" s="36"/>
      <c r="Z69" s="36"/>
      <c r="AA69" s="36"/>
      <c r="AB69" s="36"/>
      <c r="AC69" s="36"/>
      <c r="AD69" s="36"/>
      <c r="AE69" s="36"/>
    </row>
    <row r="70" spans="1:31" s="2" customFormat="1" ht="16.5" customHeight="1">
      <c r="A70" s="36"/>
      <c r="B70" s="37"/>
      <c r="C70" s="38"/>
      <c r="D70" s="38"/>
      <c r="E70" s="395" t="str">
        <f>E7</f>
        <v>VD Hubálov – obnova jezu</v>
      </c>
      <c r="F70" s="396"/>
      <c r="G70" s="396"/>
      <c r="H70" s="396"/>
      <c r="I70" s="110"/>
      <c r="J70" s="38"/>
      <c r="K70" s="38"/>
      <c r="L70" s="111"/>
      <c r="S70" s="36"/>
      <c r="T70" s="36"/>
      <c r="U70" s="36"/>
      <c r="V70" s="36"/>
      <c r="W70" s="36"/>
      <c r="X70" s="36"/>
      <c r="Y70" s="36"/>
      <c r="Z70" s="36"/>
      <c r="AA70" s="36"/>
      <c r="AB70" s="36"/>
      <c r="AC70" s="36"/>
      <c r="AD70" s="36"/>
      <c r="AE70" s="36"/>
    </row>
    <row r="71" spans="1:31" s="2" customFormat="1" ht="12" customHeight="1">
      <c r="A71" s="36"/>
      <c r="B71" s="37"/>
      <c r="C71" s="31" t="s">
        <v>107</v>
      </c>
      <c r="D71" s="38"/>
      <c r="E71" s="38"/>
      <c r="F71" s="38"/>
      <c r="G71" s="38"/>
      <c r="H71" s="38"/>
      <c r="I71" s="110"/>
      <c r="J71" s="38"/>
      <c r="K71" s="38"/>
      <c r="L71" s="111"/>
      <c r="S71" s="36"/>
      <c r="T71" s="36"/>
      <c r="U71" s="36"/>
      <c r="V71" s="36"/>
      <c r="W71" s="36"/>
      <c r="X71" s="36"/>
      <c r="Y71" s="36"/>
      <c r="Z71" s="36"/>
      <c r="AA71" s="36"/>
      <c r="AB71" s="36"/>
      <c r="AC71" s="36"/>
      <c r="AD71" s="36"/>
      <c r="AE71" s="36"/>
    </row>
    <row r="72" spans="1:31" s="2" customFormat="1" ht="16.5" customHeight="1">
      <c r="A72" s="36"/>
      <c r="B72" s="37"/>
      <c r="C72" s="38"/>
      <c r="D72" s="38"/>
      <c r="E72" s="368" t="str">
        <f>E9</f>
        <v>PS 01 - Hrazení štěrkové propusti</v>
      </c>
      <c r="F72" s="397"/>
      <c r="G72" s="397"/>
      <c r="H72" s="397"/>
      <c r="I72" s="110"/>
      <c r="J72" s="38"/>
      <c r="K72" s="38"/>
      <c r="L72" s="111"/>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110"/>
      <c r="J73" s="38"/>
      <c r="K73" s="38"/>
      <c r="L73" s="111"/>
      <c r="S73" s="36"/>
      <c r="T73" s="36"/>
      <c r="U73" s="36"/>
      <c r="V73" s="36"/>
      <c r="W73" s="36"/>
      <c r="X73" s="36"/>
      <c r="Y73" s="36"/>
      <c r="Z73" s="36"/>
      <c r="AA73" s="36"/>
      <c r="AB73" s="36"/>
      <c r="AC73" s="36"/>
      <c r="AD73" s="36"/>
      <c r="AE73" s="36"/>
    </row>
    <row r="74" spans="1:31" s="2" customFormat="1" ht="12" customHeight="1">
      <c r="A74" s="36"/>
      <c r="B74" s="37"/>
      <c r="C74" s="31" t="s">
        <v>21</v>
      </c>
      <c r="D74" s="38"/>
      <c r="E74" s="38"/>
      <c r="F74" s="29" t="str">
        <f>F12</f>
        <v>Vodní dílo Hubálov</v>
      </c>
      <c r="G74" s="38"/>
      <c r="H74" s="38"/>
      <c r="I74" s="113" t="s">
        <v>23</v>
      </c>
      <c r="J74" s="61" t="str">
        <f>IF(J12="","",J12)</f>
        <v>10. 10. 2019</v>
      </c>
      <c r="K74" s="38"/>
      <c r="L74" s="111"/>
      <c r="S74" s="36"/>
      <c r="T74" s="36"/>
      <c r="U74" s="36"/>
      <c r="V74" s="36"/>
      <c r="W74" s="36"/>
      <c r="X74" s="36"/>
      <c r="Y74" s="36"/>
      <c r="Z74" s="36"/>
      <c r="AA74" s="36"/>
      <c r="AB74" s="36"/>
      <c r="AC74" s="36"/>
      <c r="AD74" s="36"/>
      <c r="AE74" s="36"/>
    </row>
    <row r="75" spans="1:31" s="2" customFormat="1" ht="6.95" customHeight="1">
      <c r="A75" s="36"/>
      <c r="B75" s="37"/>
      <c r="C75" s="38"/>
      <c r="D75" s="38"/>
      <c r="E75" s="38"/>
      <c r="F75" s="38"/>
      <c r="G75" s="38"/>
      <c r="H75" s="38"/>
      <c r="I75" s="110"/>
      <c r="J75" s="38"/>
      <c r="K75" s="38"/>
      <c r="L75" s="111"/>
      <c r="S75" s="36"/>
      <c r="T75" s="36"/>
      <c r="U75" s="36"/>
      <c r="V75" s="36"/>
      <c r="W75" s="36"/>
      <c r="X75" s="36"/>
      <c r="Y75" s="36"/>
      <c r="Z75" s="36"/>
      <c r="AA75" s="36"/>
      <c r="AB75" s="36"/>
      <c r="AC75" s="36"/>
      <c r="AD75" s="36"/>
      <c r="AE75" s="36"/>
    </row>
    <row r="76" spans="1:31" s="2" customFormat="1" ht="15.2" customHeight="1">
      <c r="A76" s="36"/>
      <c r="B76" s="37"/>
      <c r="C76" s="31" t="s">
        <v>25</v>
      </c>
      <c r="D76" s="38"/>
      <c r="E76" s="38"/>
      <c r="F76" s="29" t="str">
        <f>E15</f>
        <v>Povodí Labe, státní podnik</v>
      </c>
      <c r="G76" s="38"/>
      <c r="H76" s="38"/>
      <c r="I76" s="113" t="s">
        <v>33</v>
      </c>
      <c r="J76" s="34" t="str">
        <f>E21</f>
        <v>AQUATIS a. s.</v>
      </c>
      <c r="K76" s="38"/>
      <c r="L76" s="111"/>
      <c r="S76" s="36"/>
      <c r="T76" s="36"/>
      <c r="U76" s="36"/>
      <c r="V76" s="36"/>
      <c r="W76" s="36"/>
      <c r="X76" s="36"/>
      <c r="Y76" s="36"/>
      <c r="Z76" s="36"/>
      <c r="AA76" s="36"/>
      <c r="AB76" s="36"/>
      <c r="AC76" s="36"/>
      <c r="AD76" s="36"/>
      <c r="AE76" s="36"/>
    </row>
    <row r="77" spans="1:31" s="2" customFormat="1" ht="15.2" customHeight="1">
      <c r="A77" s="36"/>
      <c r="B77" s="37"/>
      <c r="C77" s="31" t="s">
        <v>31</v>
      </c>
      <c r="D77" s="38"/>
      <c r="E77" s="38"/>
      <c r="F77" s="29" t="str">
        <f>IF(E18="","",E18)</f>
        <v>Vyplň údaj</v>
      </c>
      <c r="G77" s="38"/>
      <c r="H77" s="38"/>
      <c r="I77" s="113" t="s">
        <v>38</v>
      </c>
      <c r="J77" s="34" t="str">
        <f>E24</f>
        <v xml:space="preserve"> </v>
      </c>
      <c r="K77" s="38"/>
      <c r="L77" s="111"/>
      <c r="S77" s="36"/>
      <c r="T77" s="36"/>
      <c r="U77" s="36"/>
      <c r="V77" s="36"/>
      <c r="W77" s="36"/>
      <c r="X77" s="36"/>
      <c r="Y77" s="36"/>
      <c r="Z77" s="36"/>
      <c r="AA77" s="36"/>
      <c r="AB77" s="36"/>
      <c r="AC77" s="36"/>
      <c r="AD77" s="36"/>
      <c r="AE77" s="36"/>
    </row>
    <row r="78" spans="1:31" s="2" customFormat="1" ht="10.35" customHeight="1">
      <c r="A78" s="36"/>
      <c r="B78" s="37"/>
      <c r="C78" s="38"/>
      <c r="D78" s="38"/>
      <c r="E78" s="38"/>
      <c r="F78" s="38"/>
      <c r="G78" s="38"/>
      <c r="H78" s="38"/>
      <c r="I78" s="110"/>
      <c r="J78" s="38"/>
      <c r="K78" s="38"/>
      <c r="L78" s="111"/>
      <c r="S78" s="36"/>
      <c r="T78" s="36"/>
      <c r="U78" s="36"/>
      <c r="V78" s="36"/>
      <c r="W78" s="36"/>
      <c r="X78" s="36"/>
      <c r="Y78" s="36"/>
      <c r="Z78" s="36"/>
      <c r="AA78" s="36"/>
      <c r="AB78" s="36"/>
      <c r="AC78" s="36"/>
      <c r="AD78" s="36"/>
      <c r="AE78" s="36"/>
    </row>
    <row r="79" spans="1:31" s="10" customFormat="1" ht="29.25" customHeight="1">
      <c r="A79" s="154"/>
      <c r="B79" s="155"/>
      <c r="C79" s="156" t="s">
        <v>115</v>
      </c>
      <c r="D79" s="157" t="s">
        <v>61</v>
      </c>
      <c r="E79" s="157" t="s">
        <v>57</v>
      </c>
      <c r="F79" s="157" t="s">
        <v>58</v>
      </c>
      <c r="G79" s="157" t="s">
        <v>116</v>
      </c>
      <c r="H79" s="157" t="s">
        <v>117</v>
      </c>
      <c r="I79" s="158" t="s">
        <v>118</v>
      </c>
      <c r="J79" s="157" t="s">
        <v>111</v>
      </c>
      <c r="K79" s="159" t="s">
        <v>119</v>
      </c>
      <c r="L79" s="160"/>
      <c r="M79" s="70" t="s">
        <v>19</v>
      </c>
      <c r="N79" s="71" t="s">
        <v>46</v>
      </c>
      <c r="O79" s="71" t="s">
        <v>120</v>
      </c>
      <c r="P79" s="71" t="s">
        <v>121</v>
      </c>
      <c r="Q79" s="71" t="s">
        <v>122</v>
      </c>
      <c r="R79" s="71" t="s">
        <v>123</v>
      </c>
      <c r="S79" s="71" t="s">
        <v>124</v>
      </c>
      <c r="T79" s="72" t="s">
        <v>125</v>
      </c>
      <c r="U79" s="154"/>
      <c r="V79" s="154"/>
      <c r="W79" s="154"/>
      <c r="X79" s="154"/>
      <c r="Y79" s="154"/>
      <c r="Z79" s="154"/>
      <c r="AA79" s="154"/>
      <c r="AB79" s="154"/>
      <c r="AC79" s="154"/>
      <c r="AD79" s="154"/>
      <c r="AE79" s="154"/>
    </row>
    <row r="80" spans="1:63" s="2" customFormat="1" ht="22.9" customHeight="1">
      <c r="A80" s="36"/>
      <c r="B80" s="37"/>
      <c r="C80" s="77" t="s">
        <v>126</v>
      </c>
      <c r="D80" s="38"/>
      <c r="E80" s="38"/>
      <c r="F80" s="38"/>
      <c r="G80" s="38"/>
      <c r="H80" s="38"/>
      <c r="I80" s="110"/>
      <c r="J80" s="161">
        <f>BK80</f>
        <v>0</v>
      </c>
      <c r="K80" s="38"/>
      <c r="L80" s="41"/>
      <c r="M80" s="73"/>
      <c r="N80" s="162"/>
      <c r="O80" s="74"/>
      <c r="P80" s="163">
        <f>P81</f>
        <v>0</v>
      </c>
      <c r="Q80" s="74"/>
      <c r="R80" s="163">
        <f>R81</f>
        <v>0</v>
      </c>
      <c r="S80" s="74"/>
      <c r="T80" s="164">
        <f>T81</f>
        <v>0</v>
      </c>
      <c r="U80" s="36"/>
      <c r="V80" s="36"/>
      <c r="W80" s="36"/>
      <c r="X80" s="36"/>
      <c r="Y80" s="36"/>
      <c r="Z80" s="36"/>
      <c r="AA80" s="36"/>
      <c r="AB80" s="36"/>
      <c r="AC80" s="36"/>
      <c r="AD80" s="36"/>
      <c r="AE80" s="36"/>
      <c r="AT80" s="19" t="s">
        <v>75</v>
      </c>
      <c r="AU80" s="19" t="s">
        <v>112</v>
      </c>
      <c r="BK80" s="165">
        <f>BK81</f>
        <v>0</v>
      </c>
    </row>
    <row r="81" spans="2:63" s="11" customFormat="1" ht="25.9" customHeight="1">
      <c r="B81" s="166"/>
      <c r="C81" s="167"/>
      <c r="D81" s="168" t="s">
        <v>75</v>
      </c>
      <c r="E81" s="169" t="s">
        <v>127</v>
      </c>
      <c r="F81" s="169" t="s">
        <v>128</v>
      </c>
      <c r="G81" s="167"/>
      <c r="H81" s="167"/>
      <c r="I81" s="170"/>
      <c r="J81" s="171">
        <f>BK81</f>
        <v>0</v>
      </c>
      <c r="K81" s="167"/>
      <c r="L81" s="172"/>
      <c r="M81" s="173"/>
      <c r="N81" s="174"/>
      <c r="O81" s="174"/>
      <c r="P81" s="175">
        <f>SUM(P82:P84)</f>
        <v>0</v>
      </c>
      <c r="Q81" s="174"/>
      <c r="R81" s="175">
        <f>SUM(R82:R84)</f>
        <v>0</v>
      </c>
      <c r="S81" s="174"/>
      <c r="T81" s="176">
        <f>SUM(T82:T84)</f>
        <v>0</v>
      </c>
      <c r="AR81" s="177" t="s">
        <v>129</v>
      </c>
      <c r="AT81" s="178" t="s">
        <v>75</v>
      </c>
      <c r="AU81" s="178" t="s">
        <v>76</v>
      </c>
      <c r="AY81" s="177" t="s">
        <v>130</v>
      </c>
      <c r="BK81" s="179">
        <f>SUM(BK82:BK84)</f>
        <v>0</v>
      </c>
    </row>
    <row r="82" spans="1:65" s="2" customFormat="1" ht="16.5" customHeight="1">
      <c r="A82" s="36"/>
      <c r="B82" s="37"/>
      <c r="C82" s="180" t="s">
        <v>84</v>
      </c>
      <c r="D82" s="180" t="s">
        <v>131</v>
      </c>
      <c r="E82" s="181" t="s">
        <v>132</v>
      </c>
      <c r="F82" s="182" t="s">
        <v>133</v>
      </c>
      <c r="G82" s="183" t="s">
        <v>134</v>
      </c>
      <c r="H82" s="184">
        <v>1</v>
      </c>
      <c r="I82" s="185"/>
      <c r="J82" s="186">
        <f>ROUND(I82*H82,2)</f>
        <v>0</v>
      </c>
      <c r="K82" s="182" t="s">
        <v>19</v>
      </c>
      <c r="L82" s="41"/>
      <c r="M82" s="187" t="s">
        <v>19</v>
      </c>
      <c r="N82" s="188" t="s">
        <v>47</v>
      </c>
      <c r="O82" s="66"/>
      <c r="P82" s="189">
        <f>O82*H82</f>
        <v>0</v>
      </c>
      <c r="Q82" s="189">
        <v>0</v>
      </c>
      <c r="R82" s="189">
        <f>Q82*H82</f>
        <v>0</v>
      </c>
      <c r="S82" s="189">
        <v>0</v>
      </c>
      <c r="T82" s="190">
        <f>S82*H82</f>
        <v>0</v>
      </c>
      <c r="U82" s="36"/>
      <c r="V82" s="36"/>
      <c r="W82" s="36"/>
      <c r="X82" s="36"/>
      <c r="Y82" s="36"/>
      <c r="Z82" s="36"/>
      <c r="AA82" s="36"/>
      <c r="AB82" s="36"/>
      <c r="AC82" s="36"/>
      <c r="AD82" s="36"/>
      <c r="AE82" s="36"/>
      <c r="AR82" s="191" t="s">
        <v>135</v>
      </c>
      <c r="AT82" s="191" t="s">
        <v>131</v>
      </c>
      <c r="AU82" s="191" t="s">
        <v>84</v>
      </c>
      <c r="AY82" s="19" t="s">
        <v>130</v>
      </c>
      <c r="BE82" s="192">
        <f>IF(N82="základní",J82,0)</f>
        <v>0</v>
      </c>
      <c r="BF82" s="192">
        <f>IF(N82="snížená",J82,0)</f>
        <v>0</v>
      </c>
      <c r="BG82" s="192">
        <f>IF(N82="zákl. přenesená",J82,0)</f>
        <v>0</v>
      </c>
      <c r="BH82" s="192">
        <f>IF(N82="sníž. přenesená",J82,0)</f>
        <v>0</v>
      </c>
      <c r="BI82" s="192">
        <f>IF(N82="nulová",J82,0)</f>
        <v>0</v>
      </c>
      <c r="BJ82" s="19" t="s">
        <v>84</v>
      </c>
      <c r="BK82" s="192">
        <f>ROUND(I82*H82,2)</f>
        <v>0</v>
      </c>
      <c r="BL82" s="19" t="s">
        <v>135</v>
      </c>
      <c r="BM82" s="191" t="s">
        <v>136</v>
      </c>
    </row>
    <row r="83" spans="1:47" s="2" customFormat="1" ht="19.5">
      <c r="A83" s="36"/>
      <c r="B83" s="37"/>
      <c r="C83" s="38"/>
      <c r="D83" s="193" t="s">
        <v>137</v>
      </c>
      <c r="E83" s="38"/>
      <c r="F83" s="194" t="s">
        <v>138</v>
      </c>
      <c r="G83" s="38"/>
      <c r="H83" s="38"/>
      <c r="I83" s="110"/>
      <c r="J83" s="38"/>
      <c r="K83" s="38"/>
      <c r="L83" s="41"/>
      <c r="M83" s="195"/>
      <c r="N83" s="196"/>
      <c r="O83" s="66"/>
      <c r="P83" s="66"/>
      <c r="Q83" s="66"/>
      <c r="R83" s="66"/>
      <c r="S83" s="66"/>
      <c r="T83" s="67"/>
      <c r="U83" s="36"/>
      <c r="V83" s="36"/>
      <c r="W83" s="36"/>
      <c r="X83" s="36"/>
      <c r="Y83" s="36"/>
      <c r="Z83" s="36"/>
      <c r="AA83" s="36"/>
      <c r="AB83" s="36"/>
      <c r="AC83" s="36"/>
      <c r="AD83" s="36"/>
      <c r="AE83" s="36"/>
      <c r="AT83" s="19" t="s">
        <v>137</v>
      </c>
      <c r="AU83" s="19" t="s">
        <v>84</v>
      </c>
    </row>
    <row r="84" spans="1:47" s="2" customFormat="1" ht="39">
      <c r="A84" s="36"/>
      <c r="B84" s="37"/>
      <c r="C84" s="38"/>
      <c r="D84" s="193" t="s">
        <v>139</v>
      </c>
      <c r="E84" s="38"/>
      <c r="F84" s="197" t="s">
        <v>140</v>
      </c>
      <c r="G84" s="38"/>
      <c r="H84" s="38"/>
      <c r="I84" s="110"/>
      <c r="J84" s="38"/>
      <c r="K84" s="38"/>
      <c r="L84" s="41"/>
      <c r="M84" s="198"/>
      <c r="N84" s="199"/>
      <c r="O84" s="200"/>
      <c r="P84" s="200"/>
      <c r="Q84" s="200"/>
      <c r="R84" s="200"/>
      <c r="S84" s="200"/>
      <c r="T84" s="201"/>
      <c r="U84" s="36"/>
      <c r="V84" s="36"/>
      <c r="W84" s="36"/>
      <c r="X84" s="36"/>
      <c r="Y84" s="36"/>
      <c r="Z84" s="36"/>
      <c r="AA84" s="36"/>
      <c r="AB84" s="36"/>
      <c r="AC84" s="36"/>
      <c r="AD84" s="36"/>
      <c r="AE84" s="36"/>
      <c r="AT84" s="19" t="s">
        <v>139</v>
      </c>
      <c r="AU84" s="19" t="s">
        <v>84</v>
      </c>
    </row>
    <row r="85" spans="1:31" s="2" customFormat="1" ht="6.95" customHeight="1">
      <c r="A85" s="36"/>
      <c r="B85" s="49"/>
      <c r="C85" s="50"/>
      <c r="D85" s="50"/>
      <c r="E85" s="50"/>
      <c r="F85" s="50"/>
      <c r="G85" s="50"/>
      <c r="H85" s="50"/>
      <c r="I85" s="138"/>
      <c r="J85" s="50"/>
      <c r="K85" s="50"/>
      <c r="L85" s="41"/>
      <c r="M85" s="36"/>
      <c r="O85" s="36"/>
      <c r="P85" s="36"/>
      <c r="Q85" s="36"/>
      <c r="R85" s="36"/>
      <c r="S85" s="36"/>
      <c r="T85" s="36"/>
      <c r="U85" s="36"/>
      <c r="V85" s="36"/>
      <c r="W85" s="36"/>
      <c r="X85" s="36"/>
      <c r="Y85" s="36"/>
      <c r="Z85" s="36"/>
      <c r="AA85" s="36"/>
      <c r="AB85" s="36"/>
      <c r="AC85" s="36"/>
      <c r="AD85" s="36"/>
      <c r="AE85" s="36"/>
    </row>
  </sheetData>
  <sheetProtection algorithmName="SHA-512" hashValue="ujAkx/v2MEeTOgdJdJwZGKXiGauFQMNnmCoKYMxav8Y1sOjOEH9l09hhVVjuqoFEH4m9ZA4cMqvItQ+5pj4J7A==" saltValue="WgJ+YYZu8GH9CwqJmqvzMhbCUFE05cwir9AhPpVNvJRt1WkYjRWE2qBYng5obxDiElPh6oNHHszhdnV1LrdSgA==" spinCount="100000" sheet="1" objects="1" scenarios="1" formatColumns="0" formatRows="0" autoFilter="0"/>
  <autoFilter ref="C79:K84"/>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8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2.8515625" style="1" customWidth="1"/>
    <col min="9" max="9" width="20.140625" style="103"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3"/>
      <c r="L2" s="359"/>
      <c r="M2" s="359"/>
      <c r="N2" s="359"/>
      <c r="O2" s="359"/>
      <c r="P2" s="359"/>
      <c r="Q2" s="359"/>
      <c r="R2" s="359"/>
      <c r="S2" s="359"/>
      <c r="T2" s="359"/>
      <c r="U2" s="359"/>
      <c r="V2" s="359"/>
      <c r="AT2" s="19" t="s">
        <v>89</v>
      </c>
    </row>
    <row r="3" spans="2:46" s="1" customFormat="1" ht="6.95" customHeight="1">
      <c r="B3" s="104"/>
      <c r="C3" s="105"/>
      <c r="D3" s="105"/>
      <c r="E3" s="105"/>
      <c r="F3" s="105"/>
      <c r="G3" s="105"/>
      <c r="H3" s="105"/>
      <c r="I3" s="106"/>
      <c r="J3" s="105"/>
      <c r="K3" s="105"/>
      <c r="L3" s="22"/>
      <c r="AT3" s="19" t="s">
        <v>86</v>
      </c>
    </row>
    <row r="4" spans="2:46" s="1" customFormat="1" ht="24.95" customHeight="1">
      <c r="B4" s="22"/>
      <c r="D4" s="107" t="s">
        <v>106</v>
      </c>
      <c r="I4" s="103"/>
      <c r="L4" s="22"/>
      <c r="M4" s="108" t="s">
        <v>10</v>
      </c>
      <c r="AT4" s="19" t="s">
        <v>4</v>
      </c>
    </row>
    <row r="5" spans="2:12" s="1" customFormat="1" ht="6.95" customHeight="1">
      <c r="B5" s="22"/>
      <c r="I5" s="103"/>
      <c r="L5" s="22"/>
    </row>
    <row r="6" spans="2:12" s="1" customFormat="1" ht="12" customHeight="1">
      <c r="B6" s="22"/>
      <c r="D6" s="109" t="s">
        <v>16</v>
      </c>
      <c r="I6" s="103"/>
      <c r="L6" s="22"/>
    </row>
    <row r="7" spans="2:12" s="1" customFormat="1" ht="16.5" customHeight="1">
      <c r="B7" s="22"/>
      <c r="E7" s="388" t="str">
        <f>'Rekapitulace stavby'!K6</f>
        <v>VD Hubálov – obnova jezu</v>
      </c>
      <c r="F7" s="389"/>
      <c r="G7" s="389"/>
      <c r="H7" s="389"/>
      <c r="I7" s="103"/>
      <c r="L7" s="22"/>
    </row>
    <row r="8" spans="1:31" s="2" customFormat="1" ht="12" customHeight="1">
      <c r="A8" s="36"/>
      <c r="B8" s="41"/>
      <c r="C8" s="36"/>
      <c r="D8" s="109" t="s">
        <v>107</v>
      </c>
      <c r="E8" s="36"/>
      <c r="F8" s="36"/>
      <c r="G8" s="36"/>
      <c r="H8" s="36"/>
      <c r="I8" s="110"/>
      <c r="J8" s="36"/>
      <c r="K8" s="36"/>
      <c r="L8" s="111"/>
      <c r="S8" s="36"/>
      <c r="T8" s="36"/>
      <c r="U8" s="36"/>
      <c r="V8" s="36"/>
      <c r="W8" s="36"/>
      <c r="X8" s="36"/>
      <c r="Y8" s="36"/>
      <c r="Z8" s="36"/>
      <c r="AA8" s="36"/>
      <c r="AB8" s="36"/>
      <c r="AC8" s="36"/>
      <c r="AD8" s="36"/>
      <c r="AE8" s="36"/>
    </row>
    <row r="9" spans="1:31" s="2" customFormat="1" ht="16.5" customHeight="1">
      <c r="A9" s="36"/>
      <c r="B9" s="41"/>
      <c r="C9" s="36"/>
      <c r="D9" s="36"/>
      <c r="E9" s="390" t="s">
        <v>141</v>
      </c>
      <c r="F9" s="391"/>
      <c r="G9" s="391"/>
      <c r="H9" s="391"/>
      <c r="I9" s="110"/>
      <c r="J9" s="36"/>
      <c r="K9" s="36"/>
      <c r="L9" s="111"/>
      <c r="S9" s="36"/>
      <c r="T9" s="36"/>
      <c r="U9" s="36"/>
      <c r="V9" s="36"/>
      <c r="W9" s="36"/>
      <c r="X9" s="36"/>
      <c r="Y9" s="36"/>
      <c r="Z9" s="36"/>
      <c r="AA9" s="36"/>
      <c r="AB9" s="36"/>
      <c r="AC9" s="36"/>
      <c r="AD9" s="36"/>
      <c r="AE9" s="36"/>
    </row>
    <row r="10" spans="1:31" s="2" customFormat="1" ht="11.25">
      <c r="A10" s="36"/>
      <c r="B10" s="41"/>
      <c r="C10" s="36"/>
      <c r="D10" s="36"/>
      <c r="E10" s="36"/>
      <c r="F10" s="36"/>
      <c r="G10" s="36"/>
      <c r="H10" s="36"/>
      <c r="I10" s="110"/>
      <c r="J10" s="36"/>
      <c r="K10" s="36"/>
      <c r="L10" s="111"/>
      <c r="S10" s="36"/>
      <c r="T10" s="36"/>
      <c r="U10" s="36"/>
      <c r="V10" s="36"/>
      <c r="W10" s="36"/>
      <c r="X10" s="36"/>
      <c r="Y10" s="36"/>
      <c r="Z10" s="36"/>
      <c r="AA10" s="36"/>
      <c r="AB10" s="36"/>
      <c r="AC10" s="36"/>
      <c r="AD10" s="36"/>
      <c r="AE10" s="36"/>
    </row>
    <row r="11" spans="1:31" s="2" customFormat="1" ht="12" customHeight="1">
      <c r="A11" s="36"/>
      <c r="B11" s="41"/>
      <c r="C11" s="36"/>
      <c r="D11" s="109" t="s">
        <v>18</v>
      </c>
      <c r="E11" s="36"/>
      <c r="F11" s="112" t="s">
        <v>19</v>
      </c>
      <c r="G11" s="36"/>
      <c r="H11" s="36"/>
      <c r="I11" s="113" t="s">
        <v>20</v>
      </c>
      <c r="J11" s="112" t="s">
        <v>19</v>
      </c>
      <c r="K11" s="36"/>
      <c r="L11" s="111"/>
      <c r="S11" s="36"/>
      <c r="T11" s="36"/>
      <c r="U11" s="36"/>
      <c r="V11" s="36"/>
      <c r="W11" s="36"/>
      <c r="X11" s="36"/>
      <c r="Y11" s="36"/>
      <c r="Z11" s="36"/>
      <c r="AA11" s="36"/>
      <c r="AB11" s="36"/>
      <c r="AC11" s="36"/>
      <c r="AD11" s="36"/>
      <c r="AE11" s="36"/>
    </row>
    <row r="12" spans="1:31" s="2" customFormat="1" ht="12" customHeight="1">
      <c r="A12" s="36"/>
      <c r="B12" s="41"/>
      <c r="C12" s="36"/>
      <c r="D12" s="109" t="s">
        <v>21</v>
      </c>
      <c r="E12" s="36"/>
      <c r="F12" s="112" t="s">
        <v>22</v>
      </c>
      <c r="G12" s="36"/>
      <c r="H12" s="36"/>
      <c r="I12" s="113" t="s">
        <v>23</v>
      </c>
      <c r="J12" s="114" t="str">
        <f>'Rekapitulace stavby'!AN8</f>
        <v>10. 10. 2019</v>
      </c>
      <c r="K12" s="36"/>
      <c r="L12" s="111"/>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110"/>
      <c r="J13" s="36"/>
      <c r="K13" s="36"/>
      <c r="L13" s="111"/>
      <c r="S13" s="36"/>
      <c r="T13" s="36"/>
      <c r="U13" s="36"/>
      <c r="V13" s="36"/>
      <c r="W13" s="36"/>
      <c r="X13" s="36"/>
      <c r="Y13" s="36"/>
      <c r="Z13" s="36"/>
      <c r="AA13" s="36"/>
      <c r="AB13" s="36"/>
      <c r="AC13" s="36"/>
      <c r="AD13" s="36"/>
      <c r="AE13" s="36"/>
    </row>
    <row r="14" spans="1:31" s="2" customFormat="1" ht="12" customHeight="1">
      <c r="A14" s="36"/>
      <c r="B14" s="41"/>
      <c r="C14" s="36"/>
      <c r="D14" s="109" t="s">
        <v>25</v>
      </c>
      <c r="E14" s="36"/>
      <c r="F14" s="36"/>
      <c r="G14" s="36"/>
      <c r="H14" s="36"/>
      <c r="I14" s="113" t="s">
        <v>26</v>
      </c>
      <c r="J14" s="112" t="s">
        <v>27</v>
      </c>
      <c r="K14" s="36"/>
      <c r="L14" s="111"/>
      <c r="S14" s="36"/>
      <c r="T14" s="36"/>
      <c r="U14" s="36"/>
      <c r="V14" s="36"/>
      <c r="W14" s="36"/>
      <c r="X14" s="36"/>
      <c r="Y14" s="36"/>
      <c r="Z14" s="36"/>
      <c r="AA14" s="36"/>
      <c r="AB14" s="36"/>
      <c r="AC14" s="36"/>
      <c r="AD14" s="36"/>
      <c r="AE14" s="36"/>
    </row>
    <row r="15" spans="1:31" s="2" customFormat="1" ht="18" customHeight="1">
      <c r="A15" s="36"/>
      <c r="B15" s="41"/>
      <c r="C15" s="36"/>
      <c r="D15" s="36"/>
      <c r="E15" s="112" t="s">
        <v>28</v>
      </c>
      <c r="F15" s="36"/>
      <c r="G15" s="36"/>
      <c r="H15" s="36"/>
      <c r="I15" s="113" t="s">
        <v>29</v>
      </c>
      <c r="J15" s="112" t="s">
        <v>30</v>
      </c>
      <c r="K15" s="36"/>
      <c r="L15" s="111"/>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110"/>
      <c r="J16" s="36"/>
      <c r="K16" s="36"/>
      <c r="L16" s="111"/>
      <c r="S16" s="36"/>
      <c r="T16" s="36"/>
      <c r="U16" s="36"/>
      <c r="V16" s="36"/>
      <c r="W16" s="36"/>
      <c r="X16" s="36"/>
      <c r="Y16" s="36"/>
      <c r="Z16" s="36"/>
      <c r="AA16" s="36"/>
      <c r="AB16" s="36"/>
      <c r="AC16" s="36"/>
      <c r="AD16" s="36"/>
      <c r="AE16" s="36"/>
    </row>
    <row r="17" spans="1:31" s="2" customFormat="1" ht="12" customHeight="1">
      <c r="A17" s="36"/>
      <c r="B17" s="41"/>
      <c r="C17" s="36"/>
      <c r="D17" s="109" t="s">
        <v>31</v>
      </c>
      <c r="E17" s="36"/>
      <c r="F17" s="36"/>
      <c r="G17" s="36"/>
      <c r="H17" s="36"/>
      <c r="I17" s="113" t="s">
        <v>26</v>
      </c>
      <c r="J17" s="32" t="str">
        <f>'Rekapitulace stavby'!AN13</f>
        <v>Vyplň údaj</v>
      </c>
      <c r="K17" s="36"/>
      <c r="L17" s="111"/>
      <c r="S17" s="36"/>
      <c r="T17" s="36"/>
      <c r="U17" s="36"/>
      <c r="V17" s="36"/>
      <c r="W17" s="36"/>
      <c r="X17" s="36"/>
      <c r="Y17" s="36"/>
      <c r="Z17" s="36"/>
      <c r="AA17" s="36"/>
      <c r="AB17" s="36"/>
      <c r="AC17" s="36"/>
      <c r="AD17" s="36"/>
      <c r="AE17" s="36"/>
    </row>
    <row r="18" spans="1:31" s="2" customFormat="1" ht="18" customHeight="1">
      <c r="A18" s="36"/>
      <c r="B18" s="41"/>
      <c r="C18" s="36"/>
      <c r="D18" s="36"/>
      <c r="E18" s="392" t="str">
        <f>'Rekapitulace stavby'!E14</f>
        <v>Vyplň údaj</v>
      </c>
      <c r="F18" s="393"/>
      <c r="G18" s="393"/>
      <c r="H18" s="393"/>
      <c r="I18" s="113" t="s">
        <v>29</v>
      </c>
      <c r="J18" s="32" t="str">
        <f>'Rekapitulace stavby'!AN14</f>
        <v>Vyplň údaj</v>
      </c>
      <c r="K18" s="36"/>
      <c r="L18" s="111"/>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10"/>
      <c r="J19" s="36"/>
      <c r="K19" s="36"/>
      <c r="L19" s="111"/>
      <c r="S19" s="36"/>
      <c r="T19" s="36"/>
      <c r="U19" s="36"/>
      <c r="V19" s="36"/>
      <c r="W19" s="36"/>
      <c r="X19" s="36"/>
      <c r="Y19" s="36"/>
      <c r="Z19" s="36"/>
      <c r="AA19" s="36"/>
      <c r="AB19" s="36"/>
      <c r="AC19" s="36"/>
      <c r="AD19" s="36"/>
      <c r="AE19" s="36"/>
    </row>
    <row r="20" spans="1:31" s="2" customFormat="1" ht="12" customHeight="1">
      <c r="A20" s="36"/>
      <c r="B20" s="41"/>
      <c r="C20" s="36"/>
      <c r="D20" s="109" t="s">
        <v>33</v>
      </c>
      <c r="E20" s="36"/>
      <c r="F20" s="36"/>
      <c r="G20" s="36"/>
      <c r="H20" s="36"/>
      <c r="I20" s="113" t="s">
        <v>26</v>
      </c>
      <c r="J20" s="112" t="s">
        <v>34</v>
      </c>
      <c r="K20" s="36"/>
      <c r="L20" s="111"/>
      <c r="S20" s="36"/>
      <c r="T20" s="36"/>
      <c r="U20" s="36"/>
      <c r="V20" s="36"/>
      <c r="W20" s="36"/>
      <c r="X20" s="36"/>
      <c r="Y20" s="36"/>
      <c r="Z20" s="36"/>
      <c r="AA20" s="36"/>
      <c r="AB20" s="36"/>
      <c r="AC20" s="36"/>
      <c r="AD20" s="36"/>
      <c r="AE20" s="36"/>
    </row>
    <row r="21" spans="1:31" s="2" customFormat="1" ht="18" customHeight="1">
      <c r="A21" s="36"/>
      <c r="B21" s="41"/>
      <c r="C21" s="36"/>
      <c r="D21" s="36"/>
      <c r="E21" s="112" t="s">
        <v>35</v>
      </c>
      <c r="F21" s="36"/>
      <c r="G21" s="36"/>
      <c r="H21" s="36"/>
      <c r="I21" s="113" t="s">
        <v>29</v>
      </c>
      <c r="J21" s="112" t="s">
        <v>36</v>
      </c>
      <c r="K21" s="36"/>
      <c r="L21" s="111"/>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10"/>
      <c r="J22" s="36"/>
      <c r="K22" s="36"/>
      <c r="L22" s="111"/>
      <c r="S22" s="36"/>
      <c r="T22" s="36"/>
      <c r="U22" s="36"/>
      <c r="V22" s="36"/>
      <c r="W22" s="36"/>
      <c r="X22" s="36"/>
      <c r="Y22" s="36"/>
      <c r="Z22" s="36"/>
      <c r="AA22" s="36"/>
      <c r="AB22" s="36"/>
      <c r="AC22" s="36"/>
      <c r="AD22" s="36"/>
      <c r="AE22" s="36"/>
    </row>
    <row r="23" spans="1:31" s="2" customFormat="1" ht="12" customHeight="1">
      <c r="A23" s="36"/>
      <c r="B23" s="41"/>
      <c r="C23" s="36"/>
      <c r="D23" s="109" t="s">
        <v>38</v>
      </c>
      <c r="E23" s="36"/>
      <c r="F23" s="36"/>
      <c r="G23" s="36"/>
      <c r="H23" s="36"/>
      <c r="I23" s="113" t="s">
        <v>26</v>
      </c>
      <c r="J23" s="112" t="str">
        <f>IF('Rekapitulace stavby'!AN19="","",'Rekapitulace stavby'!AN19)</f>
        <v/>
      </c>
      <c r="K23" s="36"/>
      <c r="L23" s="111"/>
      <c r="S23" s="36"/>
      <c r="T23" s="36"/>
      <c r="U23" s="36"/>
      <c r="V23" s="36"/>
      <c r="W23" s="36"/>
      <c r="X23" s="36"/>
      <c r="Y23" s="36"/>
      <c r="Z23" s="36"/>
      <c r="AA23" s="36"/>
      <c r="AB23" s="36"/>
      <c r="AC23" s="36"/>
      <c r="AD23" s="36"/>
      <c r="AE23" s="36"/>
    </row>
    <row r="24" spans="1:31" s="2" customFormat="1" ht="18" customHeight="1">
      <c r="A24" s="36"/>
      <c r="B24" s="41"/>
      <c r="C24" s="36"/>
      <c r="D24" s="36"/>
      <c r="E24" s="112" t="str">
        <f>IF('Rekapitulace stavby'!E20="","",'Rekapitulace stavby'!E20)</f>
        <v xml:space="preserve"> </v>
      </c>
      <c r="F24" s="36"/>
      <c r="G24" s="36"/>
      <c r="H24" s="36"/>
      <c r="I24" s="113" t="s">
        <v>29</v>
      </c>
      <c r="J24" s="112" t="str">
        <f>IF('Rekapitulace stavby'!AN20="","",'Rekapitulace stavby'!AN20)</f>
        <v/>
      </c>
      <c r="K24" s="36"/>
      <c r="L24" s="111"/>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10"/>
      <c r="J25" s="36"/>
      <c r="K25" s="36"/>
      <c r="L25" s="111"/>
      <c r="S25" s="36"/>
      <c r="T25" s="36"/>
      <c r="U25" s="36"/>
      <c r="V25" s="36"/>
      <c r="W25" s="36"/>
      <c r="X25" s="36"/>
      <c r="Y25" s="36"/>
      <c r="Z25" s="36"/>
      <c r="AA25" s="36"/>
      <c r="AB25" s="36"/>
      <c r="AC25" s="36"/>
      <c r="AD25" s="36"/>
      <c r="AE25" s="36"/>
    </row>
    <row r="26" spans="1:31" s="2" customFormat="1" ht="12" customHeight="1">
      <c r="A26" s="36"/>
      <c r="B26" s="41"/>
      <c r="C26" s="36"/>
      <c r="D26" s="109" t="s">
        <v>40</v>
      </c>
      <c r="E26" s="36"/>
      <c r="F26" s="36"/>
      <c r="G26" s="36"/>
      <c r="H26" s="36"/>
      <c r="I26" s="110"/>
      <c r="J26" s="36"/>
      <c r="K26" s="36"/>
      <c r="L26" s="111"/>
      <c r="S26" s="36"/>
      <c r="T26" s="36"/>
      <c r="U26" s="36"/>
      <c r="V26" s="36"/>
      <c r="W26" s="36"/>
      <c r="X26" s="36"/>
      <c r="Y26" s="36"/>
      <c r="Z26" s="36"/>
      <c r="AA26" s="36"/>
      <c r="AB26" s="36"/>
      <c r="AC26" s="36"/>
      <c r="AD26" s="36"/>
      <c r="AE26" s="36"/>
    </row>
    <row r="27" spans="1:31" s="8" customFormat="1" ht="16.5" customHeight="1">
      <c r="A27" s="115"/>
      <c r="B27" s="116"/>
      <c r="C27" s="115"/>
      <c r="D27" s="115"/>
      <c r="E27" s="394" t="s">
        <v>19</v>
      </c>
      <c r="F27" s="394"/>
      <c r="G27" s="394"/>
      <c r="H27" s="394"/>
      <c r="I27" s="117"/>
      <c r="J27" s="115"/>
      <c r="K27" s="115"/>
      <c r="L27" s="118"/>
      <c r="S27" s="115"/>
      <c r="T27" s="115"/>
      <c r="U27" s="115"/>
      <c r="V27" s="115"/>
      <c r="W27" s="115"/>
      <c r="X27" s="115"/>
      <c r="Y27" s="115"/>
      <c r="Z27" s="115"/>
      <c r="AA27" s="115"/>
      <c r="AB27" s="115"/>
      <c r="AC27" s="115"/>
      <c r="AD27" s="115"/>
      <c r="AE27" s="115"/>
    </row>
    <row r="28" spans="1:31" s="2" customFormat="1" ht="6.95" customHeight="1">
      <c r="A28" s="36"/>
      <c r="B28" s="41"/>
      <c r="C28" s="36"/>
      <c r="D28" s="36"/>
      <c r="E28" s="36"/>
      <c r="F28" s="36"/>
      <c r="G28" s="36"/>
      <c r="H28" s="36"/>
      <c r="I28" s="110"/>
      <c r="J28" s="36"/>
      <c r="K28" s="36"/>
      <c r="L28" s="111"/>
      <c r="S28" s="36"/>
      <c r="T28" s="36"/>
      <c r="U28" s="36"/>
      <c r="V28" s="36"/>
      <c r="W28" s="36"/>
      <c r="X28" s="36"/>
      <c r="Y28" s="36"/>
      <c r="Z28" s="36"/>
      <c r="AA28" s="36"/>
      <c r="AB28" s="36"/>
      <c r="AC28" s="36"/>
      <c r="AD28" s="36"/>
      <c r="AE28" s="36"/>
    </row>
    <row r="29" spans="1:31" s="2" customFormat="1" ht="6.95" customHeight="1">
      <c r="A29" s="36"/>
      <c r="B29" s="41"/>
      <c r="C29" s="36"/>
      <c r="D29" s="119"/>
      <c r="E29" s="119"/>
      <c r="F29" s="119"/>
      <c r="G29" s="119"/>
      <c r="H29" s="119"/>
      <c r="I29" s="120"/>
      <c r="J29" s="119"/>
      <c r="K29" s="119"/>
      <c r="L29" s="111"/>
      <c r="S29" s="36"/>
      <c r="T29" s="36"/>
      <c r="U29" s="36"/>
      <c r="V29" s="36"/>
      <c r="W29" s="36"/>
      <c r="X29" s="36"/>
      <c r="Y29" s="36"/>
      <c r="Z29" s="36"/>
      <c r="AA29" s="36"/>
      <c r="AB29" s="36"/>
      <c r="AC29" s="36"/>
      <c r="AD29" s="36"/>
      <c r="AE29" s="36"/>
    </row>
    <row r="30" spans="1:31" s="2" customFormat="1" ht="25.35" customHeight="1">
      <c r="A30" s="36"/>
      <c r="B30" s="41"/>
      <c r="C30" s="36"/>
      <c r="D30" s="121" t="s">
        <v>42</v>
      </c>
      <c r="E30" s="36"/>
      <c r="F30" s="36"/>
      <c r="G30" s="36"/>
      <c r="H30" s="36"/>
      <c r="I30" s="110"/>
      <c r="J30" s="122">
        <f>ROUND(J80,2)</f>
        <v>0</v>
      </c>
      <c r="K30" s="36"/>
      <c r="L30" s="111"/>
      <c r="S30" s="36"/>
      <c r="T30" s="36"/>
      <c r="U30" s="36"/>
      <c r="V30" s="36"/>
      <c r="W30" s="36"/>
      <c r="X30" s="36"/>
      <c r="Y30" s="36"/>
      <c r="Z30" s="36"/>
      <c r="AA30" s="36"/>
      <c r="AB30" s="36"/>
      <c r="AC30" s="36"/>
      <c r="AD30" s="36"/>
      <c r="AE30" s="36"/>
    </row>
    <row r="31" spans="1:31" s="2" customFormat="1" ht="6.95" customHeight="1">
      <c r="A31" s="36"/>
      <c r="B31" s="41"/>
      <c r="C31" s="36"/>
      <c r="D31" s="119"/>
      <c r="E31" s="119"/>
      <c r="F31" s="119"/>
      <c r="G31" s="119"/>
      <c r="H31" s="119"/>
      <c r="I31" s="120"/>
      <c r="J31" s="119"/>
      <c r="K31" s="119"/>
      <c r="L31" s="111"/>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44</v>
      </c>
      <c r="G32" s="36"/>
      <c r="H32" s="36"/>
      <c r="I32" s="124" t="s">
        <v>43</v>
      </c>
      <c r="J32" s="123" t="s">
        <v>45</v>
      </c>
      <c r="K32" s="36"/>
      <c r="L32" s="111"/>
      <c r="S32" s="36"/>
      <c r="T32" s="36"/>
      <c r="U32" s="36"/>
      <c r="V32" s="36"/>
      <c r="W32" s="36"/>
      <c r="X32" s="36"/>
      <c r="Y32" s="36"/>
      <c r="Z32" s="36"/>
      <c r="AA32" s="36"/>
      <c r="AB32" s="36"/>
      <c r="AC32" s="36"/>
      <c r="AD32" s="36"/>
      <c r="AE32" s="36"/>
    </row>
    <row r="33" spans="1:31" s="2" customFormat="1" ht="14.45" customHeight="1">
      <c r="A33" s="36"/>
      <c r="B33" s="41"/>
      <c r="C33" s="36"/>
      <c r="D33" s="125" t="s">
        <v>46</v>
      </c>
      <c r="E33" s="109" t="s">
        <v>47</v>
      </c>
      <c r="F33" s="126">
        <f>ROUND((SUM(BE80:BE84)),2)</f>
        <v>0</v>
      </c>
      <c r="G33" s="36"/>
      <c r="H33" s="36"/>
      <c r="I33" s="127">
        <v>0.21</v>
      </c>
      <c r="J33" s="126">
        <f>ROUND(((SUM(BE80:BE84))*I33),2)</f>
        <v>0</v>
      </c>
      <c r="K33" s="36"/>
      <c r="L33" s="111"/>
      <c r="S33" s="36"/>
      <c r="T33" s="36"/>
      <c r="U33" s="36"/>
      <c r="V33" s="36"/>
      <c r="W33" s="36"/>
      <c r="X33" s="36"/>
      <c r="Y33" s="36"/>
      <c r="Z33" s="36"/>
      <c r="AA33" s="36"/>
      <c r="AB33" s="36"/>
      <c r="AC33" s="36"/>
      <c r="AD33" s="36"/>
      <c r="AE33" s="36"/>
    </row>
    <row r="34" spans="1:31" s="2" customFormat="1" ht="14.45" customHeight="1">
      <c r="A34" s="36"/>
      <c r="B34" s="41"/>
      <c r="C34" s="36"/>
      <c r="D34" s="36"/>
      <c r="E34" s="109" t="s">
        <v>48</v>
      </c>
      <c r="F34" s="126">
        <f>ROUND((SUM(BF80:BF84)),2)</f>
        <v>0</v>
      </c>
      <c r="G34" s="36"/>
      <c r="H34" s="36"/>
      <c r="I34" s="127">
        <v>0.15</v>
      </c>
      <c r="J34" s="126">
        <f>ROUND(((SUM(BF80:BF84))*I34),2)</f>
        <v>0</v>
      </c>
      <c r="K34" s="36"/>
      <c r="L34" s="111"/>
      <c r="S34" s="36"/>
      <c r="T34" s="36"/>
      <c r="U34" s="36"/>
      <c r="V34" s="36"/>
      <c r="W34" s="36"/>
      <c r="X34" s="36"/>
      <c r="Y34" s="36"/>
      <c r="Z34" s="36"/>
      <c r="AA34" s="36"/>
      <c r="AB34" s="36"/>
      <c r="AC34" s="36"/>
      <c r="AD34" s="36"/>
      <c r="AE34" s="36"/>
    </row>
    <row r="35" spans="1:31" s="2" customFormat="1" ht="14.45" customHeight="1" hidden="1">
      <c r="A35" s="36"/>
      <c r="B35" s="41"/>
      <c r="C35" s="36"/>
      <c r="D35" s="36"/>
      <c r="E35" s="109" t="s">
        <v>49</v>
      </c>
      <c r="F35" s="126">
        <f>ROUND((SUM(BG80:BG84)),2)</f>
        <v>0</v>
      </c>
      <c r="G35" s="36"/>
      <c r="H35" s="36"/>
      <c r="I35" s="127">
        <v>0.21</v>
      </c>
      <c r="J35" s="126">
        <f>0</f>
        <v>0</v>
      </c>
      <c r="K35" s="36"/>
      <c r="L35" s="111"/>
      <c r="S35" s="36"/>
      <c r="T35" s="36"/>
      <c r="U35" s="36"/>
      <c r="V35" s="36"/>
      <c r="W35" s="36"/>
      <c r="X35" s="36"/>
      <c r="Y35" s="36"/>
      <c r="Z35" s="36"/>
      <c r="AA35" s="36"/>
      <c r="AB35" s="36"/>
      <c r="AC35" s="36"/>
      <c r="AD35" s="36"/>
      <c r="AE35" s="36"/>
    </row>
    <row r="36" spans="1:31" s="2" customFormat="1" ht="14.45" customHeight="1" hidden="1">
      <c r="A36" s="36"/>
      <c r="B36" s="41"/>
      <c r="C36" s="36"/>
      <c r="D36" s="36"/>
      <c r="E36" s="109" t="s">
        <v>50</v>
      </c>
      <c r="F36" s="126">
        <f>ROUND((SUM(BH80:BH84)),2)</f>
        <v>0</v>
      </c>
      <c r="G36" s="36"/>
      <c r="H36" s="36"/>
      <c r="I36" s="127">
        <v>0.15</v>
      </c>
      <c r="J36" s="126">
        <f>0</f>
        <v>0</v>
      </c>
      <c r="K36" s="36"/>
      <c r="L36" s="111"/>
      <c r="S36" s="36"/>
      <c r="T36" s="36"/>
      <c r="U36" s="36"/>
      <c r="V36" s="36"/>
      <c r="W36" s="36"/>
      <c r="X36" s="36"/>
      <c r="Y36" s="36"/>
      <c r="Z36" s="36"/>
      <c r="AA36" s="36"/>
      <c r="AB36" s="36"/>
      <c r="AC36" s="36"/>
      <c r="AD36" s="36"/>
      <c r="AE36" s="36"/>
    </row>
    <row r="37" spans="1:31" s="2" customFormat="1" ht="14.45" customHeight="1" hidden="1">
      <c r="A37" s="36"/>
      <c r="B37" s="41"/>
      <c r="C37" s="36"/>
      <c r="D37" s="36"/>
      <c r="E37" s="109" t="s">
        <v>51</v>
      </c>
      <c r="F37" s="126">
        <f>ROUND((SUM(BI80:BI84)),2)</f>
        <v>0</v>
      </c>
      <c r="G37" s="36"/>
      <c r="H37" s="36"/>
      <c r="I37" s="127">
        <v>0</v>
      </c>
      <c r="J37" s="126">
        <f>0</f>
        <v>0</v>
      </c>
      <c r="K37" s="36"/>
      <c r="L37" s="111"/>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10"/>
      <c r="J38" s="36"/>
      <c r="K38" s="36"/>
      <c r="L38" s="111"/>
      <c r="S38" s="36"/>
      <c r="T38" s="36"/>
      <c r="U38" s="36"/>
      <c r="V38" s="36"/>
      <c r="W38" s="36"/>
      <c r="X38" s="36"/>
      <c r="Y38" s="36"/>
      <c r="Z38" s="36"/>
      <c r="AA38" s="36"/>
      <c r="AB38" s="36"/>
      <c r="AC38" s="36"/>
      <c r="AD38" s="36"/>
      <c r="AE38" s="36"/>
    </row>
    <row r="39" spans="1:31" s="2" customFormat="1" ht="25.35" customHeight="1">
      <c r="A39" s="36"/>
      <c r="B39" s="41"/>
      <c r="C39" s="128"/>
      <c r="D39" s="129" t="s">
        <v>52</v>
      </c>
      <c r="E39" s="130"/>
      <c r="F39" s="130"/>
      <c r="G39" s="131" t="s">
        <v>53</v>
      </c>
      <c r="H39" s="132" t="s">
        <v>54</v>
      </c>
      <c r="I39" s="133"/>
      <c r="J39" s="134">
        <f>SUM(J30:J37)</f>
        <v>0</v>
      </c>
      <c r="K39" s="135"/>
      <c r="L39" s="111"/>
      <c r="S39" s="36"/>
      <c r="T39" s="36"/>
      <c r="U39" s="36"/>
      <c r="V39" s="36"/>
      <c r="W39" s="36"/>
      <c r="X39" s="36"/>
      <c r="Y39" s="36"/>
      <c r="Z39" s="36"/>
      <c r="AA39" s="36"/>
      <c r="AB39" s="36"/>
      <c r="AC39" s="36"/>
      <c r="AD39" s="36"/>
      <c r="AE39" s="36"/>
    </row>
    <row r="40" spans="1:31" s="2" customFormat="1" ht="14.45" customHeight="1">
      <c r="A40" s="36"/>
      <c r="B40" s="136"/>
      <c r="C40" s="137"/>
      <c r="D40" s="137"/>
      <c r="E40" s="137"/>
      <c r="F40" s="137"/>
      <c r="G40" s="137"/>
      <c r="H40" s="137"/>
      <c r="I40" s="138"/>
      <c r="J40" s="137"/>
      <c r="K40" s="137"/>
      <c r="L40" s="111"/>
      <c r="S40" s="36"/>
      <c r="T40" s="36"/>
      <c r="U40" s="36"/>
      <c r="V40" s="36"/>
      <c r="W40" s="36"/>
      <c r="X40" s="36"/>
      <c r="Y40" s="36"/>
      <c r="Z40" s="36"/>
      <c r="AA40" s="36"/>
      <c r="AB40" s="36"/>
      <c r="AC40" s="36"/>
      <c r="AD40" s="36"/>
      <c r="AE40" s="36"/>
    </row>
    <row r="44" spans="1:31" s="2" customFormat="1" ht="6.95" customHeight="1">
      <c r="A44" s="36"/>
      <c r="B44" s="139"/>
      <c r="C44" s="140"/>
      <c r="D44" s="140"/>
      <c r="E44" s="140"/>
      <c r="F44" s="140"/>
      <c r="G44" s="140"/>
      <c r="H44" s="140"/>
      <c r="I44" s="141"/>
      <c r="J44" s="140"/>
      <c r="K44" s="140"/>
      <c r="L44" s="111"/>
      <c r="S44" s="36"/>
      <c r="T44" s="36"/>
      <c r="U44" s="36"/>
      <c r="V44" s="36"/>
      <c r="W44" s="36"/>
      <c r="X44" s="36"/>
      <c r="Y44" s="36"/>
      <c r="Z44" s="36"/>
      <c r="AA44" s="36"/>
      <c r="AB44" s="36"/>
      <c r="AC44" s="36"/>
      <c r="AD44" s="36"/>
      <c r="AE44" s="36"/>
    </row>
    <row r="45" spans="1:31" s="2" customFormat="1" ht="24.95" customHeight="1">
      <c r="A45" s="36"/>
      <c r="B45" s="37"/>
      <c r="C45" s="25" t="s">
        <v>109</v>
      </c>
      <c r="D45" s="38"/>
      <c r="E45" s="38"/>
      <c r="F45" s="38"/>
      <c r="G45" s="38"/>
      <c r="H45" s="38"/>
      <c r="I45" s="110"/>
      <c r="J45" s="38"/>
      <c r="K45" s="38"/>
      <c r="L45" s="111"/>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110"/>
      <c r="J46" s="38"/>
      <c r="K46" s="38"/>
      <c r="L46" s="111"/>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110"/>
      <c r="J47" s="38"/>
      <c r="K47" s="38"/>
      <c r="L47" s="111"/>
      <c r="S47" s="36"/>
      <c r="T47" s="36"/>
      <c r="U47" s="36"/>
      <c r="V47" s="36"/>
      <c r="W47" s="36"/>
      <c r="X47" s="36"/>
      <c r="Y47" s="36"/>
      <c r="Z47" s="36"/>
      <c r="AA47" s="36"/>
      <c r="AB47" s="36"/>
      <c r="AC47" s="36"/>
      <c r="AD47" s="36"/>
      <c r="AE47" s="36"/>
    </row>
    <row r="48" spans="1:31" s="2" customFormat="1" ht="16.5" customHeight="1">
      <c r="A48" s="36"/>
      <c r="B48" s="37"/>
      <c r="C48" s="38"/>
      <c r="D48" s="38"/>
      <c r="E48" s="395" t="str">
        <f>E7</f>
        <v>VD Hubálov – obnova jezu</v>
      </c>
      <c r="F48" s="396"/>
      <c r="G48" s="396"/>
      <c r="H48" s="396"/>
      <c r="I48" s="110"/>
      <c r="J48" s="38"/>
      <c r="K48" s="38"/>
      <c r="L48" s="111"/>
      <c r="S48" s="36"/>
      <c r="T48" s="36"/>
      <c r="U48" s="36"/>
      <c r="V48" s="36"/>
      <c r="W48" s="36"/>
      <c r="X48" s="36"/>
      <c r="Y48" s="36"/>
      <c r="Z48" s="36"/>
      <c r="AA48" s="36"/>
      <c r="AB48" s="36"/>
      <c r="AC48" s="36"/>
      <c r="AD48" s="36"/>
      <c r="AE48" s="36"/>
    </row>
    <row r="49" spans="1:31" s="2" customFormat="1" ht="12" customHeight="1">
      <c r="A49" s="36"/>
      <c r="B49" s="37"/>
      <c r="C49" s="31" t="s">
        <v>107</v>
      </c>
      <c r="D49" s="38"/>
      <c r="E49" s="38"/>
      <c r="F49" s="38"/>
      <c r="G49" s="38"/>
      <c r="H49" s="38"/>
      <c r="I49" s="110"/>
      <c r="J49" s="38"/>
      <c r="K49" s="38"/>
      <c r="L49" s="111"/>
      <c r="S49" s="36"/>
      <c r="T49" s="36"/>
      <c r="U49" s="36"/>
      <c r="V49" s="36"/>
      <c r="W49" s="36"/>
      <c r="X49" s="36"/>
      <c r="Y49" s="36"/>
      <c r="Z49" s="36"/>
      <c r="AA49" s="36"/>
      <c r="AB49" s="36"/>
      <c r="AC49" s="36"/>
      <c r="AD49" s="36"/>
      <c r="AE49" s="36"/>
    </row>
    <row r="50" spans="1:31" s="2" customFormat="1" ht="16.5" customHeight="1">
      <c r="A50" s="36"/>
      <c r="B50" s="37"/>
      <c r="C50" s="38"/>
      <c r="D50" s="38"/>
      <c r="E50" s="368" t="str">
        <f>E9</f>
        <v>PS 02 - Elektročást</v>
      </c>
      <c r="F50" s="397"/>
      <c r="G50" s="397"/>
      <c r="H50" s="397"/>
      <c r="I50" s="110"/>
      <c r="J50" s="38"/>
      <c r="K50" s="38"/>
      <c r="L50" s="111"/>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110"/>
      <c r="J51" s="38"/>
      <c r="K51" s="38"/>
      <c r="L51" s="111"/>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Vodní dílo Hubálov</v>
      </c>
      <c r="G52" s="38"/>
      <c r="H52" s="38"/>
      <c r="I52" s="113" t="s">
        <v>23</v>
      </c>
      <c r="J52" s="61" t="str">
        <f>IF(J12="","",J12)</f>
        <v>10. 10. 2019</v>
      </c>
      <c r="K52" s="38"/>
      <c r="L52" s="111"/>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110"/>
      <c r="J53" s="38"/>
      <c r="K53" s="38"/>
      <c r="L53" s="111"/>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Povodí Labe, státní podnik</v>
      </c>
      <c r="G54" s="38"/>
      <c r="H54" s="38"/>
      <c r="I54" s="113" t="s">
        <v>33</v>
      </c>
      <c r="J54" s="34" t="str">
        <f>E21</f>
        <v>AQUATIS a. s.</v>
      </c>
      <c r="K54" s="38"/>
      <c r="L54" s="111"/>
      <c r="S54" s="36"/>
      <c r="T54" s="36"/>
      <c r="U54" s="36"/>
      <c r="V54" s="36"/>
      <c r="W54" s="36"/>
      <c r="X54" s="36"/>
      <c r="Y54" s="36"/>
      <c r="Z54" s="36"/>
      <c r="AA54" s="36"/>
      <c r="AB54" s="36"/>
      <c r="AC54" s="36"/>
      <c r="AD54" s="36"/>
      <c r="AE54" s="36"/>
    </row>
    <row r="55" spans="1:31" s="2" customFormat="1" ht="15.2" customHeight="1">
      <c r="A55" s="36"/>
      <c r="B55" s="37"/>
      <c r="C55" s="31" t="s">
        <v>31</v>
      </c>
      <c r="D55" s="38"/>
      <c r="E55" s="38"/>
      <c r="F55" s="29" t="str">
        <f>IF(E18="","",E18)</f>
        <v>Vyplň údaj</v>
      </c>
      <c r="G55" s="38"/>
      <c r="H55" s="38"/>
      <c r="I55" s="113" t="s">
        <v>38</v>
      </c>
      <c r="J55" s="34" t="str">
        <f>E24</f>
        <v xml:space="preserve"> </v>
      </c>
      <c r="K55" s="38"/>
      <c r="L55" s="111"/>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0"/>
      <c r="J56" s="38"/>
      <c r="K56" s="38"/>
      <c r="L56" s="111"/>
      <c r="S56" s="36"/>
      <c r="T56" s="36"/>
      <c r="U56" s="36"/>
      <c r="V56" s="36"/>
      <c r="W56" s="36"/>
      <c r="X56" s="36"/>
      <c r="Y56" s="36"/>
      <c r="Z56" s="36"/>
      <c r="AA56" s="36"/>
      <c r="AB56" s="36"/>
      <c r="AC56" s="36"/>
      <c r="AD56" s="36"/>
      <c r="AE56" s="36"/>
    </row>
    <row r="57" spans="1:31" s="2" customFormat="1" ht="29.25" customHeight="1">
      <c r="A57" s="36"/>
      <c r="B57" s="37"/>
      <c r="C57" s="142" t="s">
        <v>110</v>
      </c>
      <c r="D57" s="143"/>
      <c r="E57" s="143"/>
      <c r="F57" s="143"/>
      <c r="G57" s="143"/>
      <c r="H57" s="143"/>
      <c r="I57" s="144"/>
      <c r="J57" s="145" t="s">
        <v>111</v>
      </c>
      <c r="K57" s="143"/>
      <c r="L57" s="111"/>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0"/>
      <c r="J58" s="38"/>
      <c r="K58" s="38"/>
      <c r="L58" s="111"/>
      <c r="S58" s="36"/>
      <c r="T58" s="36"/>
      <c r="U58" s="36"/>
      <c r="V58" s="36"/>
      <c r="W58" s="36"/>
      <c r="X58" s="36"/>
      <c r="Y58" s="36"/>
      <c r="Z58" s="36"/>
      <c r="AA58" s="36"/>
      <c r="AB58" s="36"/>
      <c r="AC58" s="36"/>
      <c r="AD58" s="36"/>
      <c r="AE58" s="36"/>
    </row>
    <row r="59" spans="1:47" s="2" customFormat="1" ht="22.9" customHeight="1">
      <c r="A59" s="36"/>
      <c r="B59" s="37"/>
      <c r="C59" s="146" t="s">
        <v>74</v>
      </c>
      <c r="D59" s="38"/>
      <c r="E59" s="38"/>
      <c r="F59" s="38"/>
      <c r="G59" s="38"/>
      <c r="H59" s="38"/>
      <c r="I59" s="110"/>
      <c r="J59" s="79">
        <f>J80</f>
        <v>0</v>
      </c>
      <c r="K59" s="38"/>
      <c r="L59" s="111"/>
      <c r="S59" s="36"/>
      <c r="T59" s="36"/>
      <c r="U59" s="36"/>
      <c r="V59" s="36"/>
      <c r="W59" s="36"/>
      <c r="X59" s="36"/>
      <c r="Y59" s="36"/>
      <c r="Z59" s="36"/>
      <c r="AA59" s="36"/>
      <c r="AB59" s="36"/>
      <c r="AC59" s="36"/>
      <c r="AD59" s="36"/>
      <c r="AE59" s="36"/>
      <c r="AU59" s="19" t="s">
        <v>112</v>
      </c>
    </row>
    <row r="60" spans="2:12" s="9" customFormat="1" ht="24.95" customHeight="1">
      <c r="B60" s="147"/>
      <c r="C60" s="148"/>
      <c r="D60" s="149" t="s">
        <v>113</v>
      </c>
      <c r="E60" s="150"/>
      <c r="F60" s="150"/>
      <c r="G60" s="150"/>
      <c r="H60" s="150"/>
      <c r="I60" s="151"/>
      <c r="J60" s="152">
        <f>J81</f>
        <v>0</v>
      </c>
      <c r="K60" s="148"/>
      <c r="L60" s="153"/>
    </row>
    <row r="61" spans="1:31" s="2" customFormat="1" ht="21.75" customHeight="1">
      <c r="A61" s="36"/>
      <c r="B61" s="37"/>
      <c r="C61" s="38"/>
      <c r="D61" s="38"/>
      <c r="E61" s="38"/>
      <c r="F61" s="38"/>
      <c r="G61" s="38"/>
      <c r="H61" s="38"/>
      <c r="I61" s="110"/>
      <c r="J61" s="38"/>
      <c r="K61" s="38"/>
      <c r="L61" s="111"/>
      <c r="S61" s="36"/>
      <c r="T61" s="36"/>
      <c r="U61" s="36"/>
      <c r="V61" s="36"/>
      <c r="W61" s="36"/>
      <c r="X61" s="36"/>
      <c r="Y61" s="36"/>
      <c r="Z61" s="36"/>
      <c r="AA61" s="36"/>
      <c r="AB61" s="36"/>
      <c r="AC61" s="36"/>
      <c r="AD61" s="36"/>
      <c r="AE61" s="36"/>
    </row>
    <row r="62" spans="1:31" s="2" customFormat="1" ht="6.95" customHeight="1">
      <c r="A62" s="36"/>
      <c r="B62" s="49"/>
      <c r="C62" s="50"/>
      <c r="D62" s="50"/>
      <c r="E62" s="50"/>
      <c r="F62" s="50"/>
      <c r="G62" s="50"/>
      <c r="H62" s="50"/>
      <c r="I62" s="138"/>
      <c r="J62" s="50"/>
      <c r="K62" s="50"/>
      <c r="L62" s="111"/>
      <c r="S62" s="36"/>
      <c r="T62" s="36"/>
      <c r="U62" s="36"/>
      <c r="V62" s="36"/>
      <c r="W62" s="36"/>
      <c r="X62" s="36"/>
      <c r="Y62" s="36"/>
      <c r="Z62" s="36"/>
      <c r="AA62" s="36"/>
      <c r="AB62" s="36"/>
      <c r="AC62" s="36"/>
      <c r="AD62" s="36"/>
      <c r="AE62" s="36"/>
    </row>
    <row r="66" spans="1:31" s="2" customFormat="1" ht="6.95" customHeight="1">
      <c r="A66" s="36"/>
      <c r="B66" s="51"/>
      <c r="C66" s="52"/>
      <c r="D66" s="52"/>
      <c r="E66" s="52"/>
      <c r="F66" s="52"/>
      <c r="G66" s="52"/>
      <c r="H66" s="52"/>
      <c r="I66" s="141"/>
      <c r="J66" s="52"/>
      <c r="K66" s="52"/>
      <c r="L66" s="111"/>
      <c r="S66" s="36"/>
      <c r="T66" s="36"/>
      <c r="U66" s="36"/>
      <c r="V66" s="36"/>
      <c r="W66" s="36"/>
      <c r="X66" s="36"/>
      <c r="Y66" s="36"/>
      <c r="Z66" s="36"/>
      <c r="AA66" s="36"/>
      <c r="AB66" s="36"/>
      <c r="AC66" s="36"/>
      <c r="AD66" s="36"/>
      <c r="AE66" s="36"/>
    </row>
    <row r="67" spans="1:31" s="2" customFormat="1" ht="24.95" customHeight="1">
      <c r="A67" s="36"/>
      <c r="B67" s="37"/>
      <c r="C67" s="25" t="s">
        <v>114</v>
      </c>
      <c r="D67" s="38"/>
      <c r="E67" s="38"/>
      <c r="F67" s="38"/>
      <c r="G67" s="38"/>
      <c r="H67" s="38"/>
      <c r="I67" s="110"/>
      <c r="J67" s="38"/>
      <c r="K67" s="38"/>
      <c r="L67" s="111"/>
      <c r="S67" s="36"/>
      <c r="T67" s="36"/>
      <c r="U67" s="36"/>
      <c r="V67" s="36"/>
      <c r="W67" s="36"/>
      <c r="X67" s="36"/>
      <c r="Y67" s="36"/>
      <c r="Z67" s="36"/>
      <c r="AA67" s="36"/>
      <c r="AB67" s="36"/>
      <c r="AC67" s="36"/>
      <c r="AD67" s="36"/>
      <c r="AE67" s="36"/>
    </row>
    <row r="68" spans="1:31" s="2" customFormat="1" ht="6.95" customHeight="1">
      <c r="A68" s="36"/>
      <c r="B68" s="37"/>
      <c r="C68" s="38"/>
      <c r="D68" s="38"/>
      <c r="E68" s="38"/>
      <c r="F68" s="38"/>
      <c r="G68" s="38"/>
      <c r="H68" s="38"/>
      <c r="I68" s="110"/>
      <c r="J68" s="38"/>
      <c r="K68" s="38"/>
      <c r="L68" s="111"/>
      <c r="S68" s="36"/>
      <c r="T68" s="36"/>
      <c r="U68" s="36"/>
      <c r="V68" s="36"/>
      <c r="W68" s="36"/>
      <c r="X68" s="36"/>
      <c r="Y68" s="36"/>
      <c r="Z68" s="36"/>
      <c r="AA68" s="36"/>
      <c r="AB68" s="36"/>
      <c r="AC68" s="36"/>
      <c r="AD68" s="36"/>
      <c r="AE68" s="36"/>
    </row>
    <row r="69" spans="1:31" s="2" customFormat="1" ht="12" customHeight="1">
      <c r="A69" s="36"/>
      <c r="B69" s="37"/>
      <c r="C69" s="31" t="s">
        <v>16</v>
      </c>
      <c r="D69" s="38"/>
      <c r="E69" s="38"/>
      <c r="F69" s="38"/>
      <c r="G69" s="38"/>
      <c r="H69" s="38"/>
      <c r="I69" s="110"/>
      <c r="J69" s="38"/>
      <c r="K69" s="38"/>
      <c r="L69" s="111"/>
      <c r="S69" s="36"/>
      <c r="T69" s="36"/>
      <c r="U69" s="36"/>
      <c r="V69" s="36"/>
      <c r="W69" s="36"/>
      <c r="X69" s="36"/>
      <c r="Y69" s="36"/>
      <c r="Z69" s="36"/>
      <c r="AA69" s="36"/>
      <c r="AB69" s="36"/>
      <c r="AC69" s="36"/>
      <c r="AD69" s="36"/>
      <c r="AE69" s="36"/>
    </row>
    <row r="70" spans="1:31" s="2" customFormat="1" ht="16.5" customHeight="1">
      <c r="A70" s="36"/>
      <c r="B70" s="37"/>
      <c r="C70" s="38"/>
      <c r="D70" s="38"/>
      <c r="E70" s="395" t="str">
        <f>E7</f>
        <v>VD Hubálov – obnova jezu</v>
      </c>
      <c r="F70" s="396"/>
      <c r="G70" s="396"/>
      <c r="H70" s="396"/>
      <c r="I70" s="110"/>
      <c r="J70" s="38"/>
      <c r="K70" s="38"/>
      <c r="L70" s="111"/>
      <c r="S70" s="36"/>
      <c r="T70" s="36"/>
      <c r="U70" s="36"/>
      <c r="V70" s="36"/>
      <c r="W70" s="36"/>
      <c r="X70" s="36"/>
      <c r="Y70" s="36"/>
      <c r="Z70" s="36"/>
      <c r="AA70" s="36"/>
      <c r="AB70" s="36"/>
      <c r="AC70" s="36"/>
      <c r="AD70" s="36"/>
      <c r="AE70" s="36"/>
    </row>
    <row r="71" spans="1:31" s="2" customFormat="1" ht="12" customHeight="1">
      <c r="A71" s="36"/>
      <c r="B71" s="37"/>
      <c r="C71" s="31" t="s">
        <v>107</v>
      </c>
      <c r="D71" s="38"/>
      <c r="E71" s="38"/>
      <c r="F71" s="38"/>
      <c r="G71" s="38"/>
      <c r="H71" s="38"/>
      <c r="I71" s="110"/>
      <c r="J71" s="38"/>
      <c r="K71" s="38"/>
      <c r="L71" s="111"/>
      <c r="S71" s="36"/>
      <c r="T71" s="36"/>
      <c r="U71" s="36"/>
      <c r="V71" s="36"/>
      <c r="W71" s="36"/>
      <c r="X71" s="36"/>
      <c r="Y71" s="36"/>
      <c r="Z71" s="36"/>
      <c r="AA71" s="36"/>
      <c r="AB71" s="36"/>
      <c r="AC71" s="36"/>
      <c r="AD71" s="36"/>
      <c r="AE71" s="36"/>
    </row>
    <row r="72" spans="1:31" s="2" customFormat="1" ht="16.5" customHeight="1">
      <c r="A72" s="36"/>
      <c r="B72" s="37"/>
      <c r="C72" s="38"/>
      <c r="D72" s="38"/>
      <c r="E72" s="368" t="str">
        <f>E9</f>
        <v>PS 02 - Elektročást</v>
      </c>
      <c r="F72" s="397"/>
      <c r="G72" s="397"/>
      <c r="H72" s="397"/>
      <c r="I72" s="110"/>
      <c r="J72" s="38"/>
      <c r="K72" s="38"/>
      <c r="L72" s="111"/>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110"/>
      <c r="J73" s="38"/>
      <c r="K73" s="38"/>
      <c r="L73" s="111"/>
      <c r="S73" s="36"/>
      <c r="T73" s="36"/>
      <c r="U73" s="36"/>
      <c r="V73" s="36"/>
      <c r="W73" s="36"/>
      <c r="X73" s="36"/>
      <c r="Y73" s="36"/>
      <c r="Z73" s="36"/>
      <c r="AA73" s="36"/>
      <c r="AB73" s="36"/>
      <c r="AC73" s="36"/>
      <c r="AD73" s="36"/>
      <c r="AE73" s="36"/>
    </row>
    <row r="74" spans="1:31" s="2" customFormat="1" ht="12" customHeight="1">
      <c r="A74" s="36"/>
      <c r="B74" s="37"/>
      <c r="C74" s="31" t="s">
        <v>21</v>
      </c>
      <c r="D74" s="38"/>
      <c r="E74" s="38"/>
      <c r="F74" s="29" t="str">
        <f>F12</f>
        <v>Vodní dílo Hubálov</v>
      </c>
      <c r="G74" s="38"/>
      <c r="H74" s="38"/>
      <c r="I74" s="113" t="s">
        <v>23</v>
      </c>
      <c r="J74" s="61" t="str">
        <f>IF(J12="","",J12)</f>
        <v>10. 10. 2019</v>
      </c>
      <c r="K74" s="38"/>
      <c r="L74" s="111"/>
      <c r="S74" s="36"/>
      <c r="T74" s="36"/>
      <c r="U74" s="36"/>
      <c r="V74" s="36"/>
      <c r="W74" s="36"/>
      <c r="X74" s="36"/>
      <c r="Y74" s="36"/>
      <c r="Z74" s="36"/>
      <c r="AA74" s="36"/>
      <c r="AB74" s="36"/>
      <c r="AC74" s="36"/>
      <c r="AD74" s="36"/>
      <c r="AE74" s="36"/>
    </row>
    <row r="75" spans="1:31" s="2" customFormat="1" ht="6.95" customHeight="1">
      <c r="A75" s="36"/>
      <c r="B75" s="37"/>
      <c r="C75" s="38"/>
      <c r="D75" s="38"/>
      <c r="E75" s="38"/>
      <c r="F75" s="38"/>
      <c r="G75" s="38"/>
      <c r="H75" s="38"/>
      <c r="I75" s="110"/>
      <c r="J75" s="38"/>
      <c r="K75" s="38"/>
      <c r="L75" s="111"/>
      <c r="S75" s="36"/>
      <c r="T75" s="36"/>
      <c r="U75" s="36"/>
      <c r="V75" s="36"/>
      <c r="W75" s="36"/>
      <c r="X75" s="36"/>
      <c r="Y75" s="36"/>
      <c r="Z75" s="36"/>
      <c r="AA75" s="36"/>
      <c r="AB75" s="36"/>
      <c r="AC75" s="36"/>
      <c r="AD75" s="36"/>
      <c r="AE75" s="36"/>
    </row>
    <row r="76" spans="1:31" s="2" customFormat="1" ht="15.2" customHeight="1">
      <c r="A76" s="36"/>
      <c r="B76" s="37"/>
      <c r="C76" s="31" t="s">
        <v>25</v>
      </c>
      <c r="D76" s="38"/>
      <c r="E76" s="38"/>
      <c r="F76" s="29" t="str">
        <f>E15</f>
        <v>Povodí Labe, státní podnik</v>
      </c>
      <c r="G76" s="38"/>
      <c r="H76" s="38"/>
      <c r="I76" s="113" t="s">
        <v>33</v>
      </c>
      <c r="J76" s="34" t="str">
        <f>E21</f>
        <v>AQUATIS a. s.</v>
      </c>
      <c r="K76" s="38"/>
      <c r="L76" s="111"/>
      <c r="S76" s="36"/>
      <c r="T76" s="36"/>
      <c r="U76" s="36"/>
      <c r="V76" s="36"/>
      <c r="W76" s="36"/>
      <c r="X76" s="36"/>
      <c r="Y76" s="36"/>
      <c r="Z76" s="36"/>
      <c r="AA76" s="36"/>
      <c r="AB76" s="36"/>
      <c r="AC76" s="36"/>
      <c r="AD76" s="36"/>
      <c r="AE76" s="36"/>
    </row>
    <row r="77" spans="1:31" s="2" customFormat="1" ht="15.2" customHeight="1">
      <c r="A77" s="36"/>
      <c r="B77" s="37"/>
      <c r="C77" s="31" t="s">
        <v>31</v>
      </c>
      <c r="D77" s="38"/>
      <c r="E77" s="38"/>
      <c r="F77" s="29" t="str">
        <f>IF(E18="","",E18)</f>
        <v>Vyplň údaj</v>
      </c>
      <c r="G77" s="38"/>
      <c r="H77" s="38"/>
      <c r="I77" s="113" t="s">
        <v>38</v>
      </c>
      <c r="J77" s="34" t="str">
        <f>E24</f>
        <v xml:space="preserve"> </v>
      </c>
      <c r="K77" s="38"/>
      <c r="L77" s="111"/>
      <c r="S77" s="36"/>
      <c r="T77" s="36"/>
      <c r="U77" s="36"/>
      <c r="V77" s="36"/>
      <c r="W77" s="36"/>
      <c r="X77" s="36"/>
      <c r="Y77" s="36"/>
      <c r="Z77" s="36"/>
      <c r="AA77" s="36"/>
      <c r="AB77" s="36"/>
      <c r="AC77" s="36"/>
      <c r="AD77" s="36"/>
      <c r="AE77" s="36"/>
    </row>
    <row r="78" spans="1:31" s="2" customFormat="1" ht="10.35" customHeight="1">
      <c r="A78" s="36"/>
      <c r="B78" s="37"/>
      <c r="C78" s="38"/>
      <c r="D78" s="38"/>
      <c r="E78" s="38"/>
      <c r="F78" s="38"/>
      <c r="G78" s="38"/>
      <c r="H78" s="38"/>
      <c r="I78" s="110"/>
      <c r="J78" s="38"/>
      <c r="K78" s="38"/>
      <c r="L78" s="111"/>
      <c r="S78" s="36"/>
      <c r="T78" s="36"/>
      <c r="U78" s="36"/>
      <c r="V78" s="36"/>
      <c r="W78" s="36"/>
      <c r="X78" s="36"/>
      <c r="Y78" s="36"/>
      <c r="Z78" s="36"/>
      <c r="AA78" s="36"/>
      <c r="AB78" s="36"/>
      <c r="AC78" s="36"/>
      <c r="AD78" s="36"/>
      <c r="AE78" s="36"/>
    </row>
    <row r="79" spans="1:31" s="10" customFormat="1" ht="29.25" customHeight="1">
      <c r="A79" s="154"/>
      <c r="B79" s="155"/>
      <c r="C79" s="156" t="s">
        <v>115</v>
      </c>
      <c r="D79" s="157" t="s">
        <v>61</v>
      </c>
      <c r="E79" s="157" t="s">
        <v>57</v>
      </c>
      <c r="F79" s="157" t="s">
        <v>58</v>
      </c>
      <c r="G79" s="157" t="s">
        <v>116</v>
      </c>
      <c r="H79" s="157" t="s">
        <v>117</v>
      </c>
      <c r="I79" s="158" t="s">
        <v>118</v>
      </c>
      <c r="J79" s="157" t="s">
        <v>111</v>
      </c>
      <c r="K79" s="159" t="s">
        <v>119</v>
      </c>
      <c r="L79" s="160"/>
      <c r="M79" s="70" t="s">
        <v>19</v>
      </c>
      <c r="N79" s="71" t="s">
        <v>46</v>
      </c>
      <c r="O79" s="71" t="s">
        <v>120</v>
      </c>
      <c r="P79" s="71" t="s">
        <v>121</v>
      </c>
      <c r="Q79" s="71" t="s">
        <v>122</v>
      </c>
      <c r="R79" s="71" t="s">
        <v>123</v>
      </c>
      <c r="S79" s="71" t="s">
        <v>124</v>
      </c>
      <c r="T79" s="72" t="s">
        <v>125</v>
      </c>
      <c r="U79" s="154"/>
      <c r="V79" s="154"/>
      <c r="W79" s="154"/>
      <c r="X79" s="154"/>
      <c r="Y79" s="154"/>
      <c r="Z79" s="154"/>
      <c r="AA79" s="154"/>
      <c r="AB79" s="154"/>
      <c r="AC79" s="154"/>
      <c r="AD79" s="154"/>
      <c r="AE79" s="154"/>
    </row>
    <row r="80" spans="1:63" s="2" customFormat="1" ht="22.9" customHeight="1">
      <c r="A80" s="36"/>
      <c r="B80" s="37"/>
      <c r="C80" s="77" t="s">
        <v>126</v>
      </c>
      <c r="D80" s="38"/>
      <c r="E80" s="38"/>
      <c r="F80" s="38"/>
      <c r="G80" s="38"/>
      <c r="H80" s="38"/>
      <c r="I80" s="110"/>
      <c r="J80" s="161">
        <f>BK80</f>
        <v>0</v>
      </c>
      <c r="K80" s="38"/>
      <c r="L80" s="41"/>
      <c r="M80" s="73"/>
      <c r="N80" s="162"/>
      <c r="O80" s="74"/>
      <c r="P80" s="163">
        <f>P81</f>
        <v>0</v>
      </c>
      <c r="Q80" s="74"/>
      <c r="R80" s="163">
        <f>R81</f>
        <v>0</v>
      </c>
      <c r="S80" s="74"/>
      <c r="T80" s="164">
        <f>T81</f>
        <v>0</v>
      </c>
      <c r="U80" s="36"/>
      <c r="V80" s="36"/>
      <c r="W80" s="36"/>
      <c r="X80" s="36"/>
      <c r="Y80" s="36"/>
      <c r="Z80" s="36"/>
      <c r="AA80" s="36"/>
      <c r="AB80" s="36"/>
      <c r="AC80" s="36"/>
      <c r="AD80" s="36"/>
      <c r="AE80" s="36"/>
      <c r="AT80" s="19" t="s">
        <v>75</v>
      </c>
      <c r="AU80" s="19" t="s">
        <v>112</v>
      </c>
      <c r="BK80" s="165">
        <f>BK81</f>
        <v>0</v>
      </c>
    </row>
    <row r="81" spans="2:63" s="11" customFormat="1" ht="25.9" customHeight="1">
      <c r="B81" s="166"/>
      <c r="C81" s="167"/>
      <c r="D81" s="168" t="s">
        <v>75</v>
      </c>
      <c r="E81" s="169" t="s">
        <v>127</v>
      </c>
      <c r="F81" s="169" t="s">
        <v>128</v>
      </c>
      <c r="G81" s="167"/>
      <c r="H81" s="167"/>
      <c r="I81" s="170"/>
      <c r="J81" s="171">
        <f>BK81</f>
        <v>0</v>
      </c>
      <c r="K81" s="167"/>
      <c r="L81" s="172"/>
      <c r="M81" s="173"/>
      <c r="N81" s="174"/>
      <c r="O81" s="174"/>
      <c r="P81" s="175">
        <f>SUM(P82:P84)</f>
        <v>0</v>
      </c>
      <c r="Q81" s="174"/>
      <c r="R81" s="175">
        <f>SUM(R82:R84)</f>
        <v>0</v>
      </c>
      <c r="S81" s="174"/>
      <c r="T81" s="176">
        <f>SUM(T82:T84)</f>
        <v>0</v>
      </c>
      <c r="AR81" s="177" t="s">
        <v>129</v>
      </c>
      <c r="AT81" s="178" t="s">
        <v>75</v>
      </c>
      <c r="AU81" s="178" t="s">
        <v>76</v>
      </c>
      <c r="AY81" s="177" t="s">
        <v>130</v>
      </c>
      <c r="BK81" s="179">
        <f>SUM(BK82:BK84)</f>
        <v>0</v>
      </c>
    </row>
    <row r="82" spans="1:65" s="2" customFormat="1" ht="16.5" customHeight="1">
      <c r="A82" s="36"/>
      <c r="B82" s="37"/>
      <c r="C82" s="180" t="s">
        <v>84</v>
      </c>
      <c r="D82" s="180" t="s">
        <v>131</v>
      </c>
      <c r="E82" s="181" t="s">
        <v>132</v>
      </c>
      <c r="F82" s="182" t="s">
        <v>142</v>
      </c>
      <c r="G82" s="183" t="s">
        <v>134</v>
      </c>
      <c r="H82" s="184">
        <v>1</v>
      </c>
      <c r="I82" s="185"/>
      <c r="J82" s="186">
        <f>ROUND(I82*H82,2)</f>
        <v>0</v>
      </c>
      <c r="K82" s="182" t="s">
        <v>19</v>
      </c>
      <c r="L82" s="41"/>
      <c r="M82" s="187" t="s">
        <v>19</v>
      </c>
      <c r="N82" s="188" t="s">
        <v>47</v>
      </c>
      <c r="O82" s="66"/>
      <c r="P82" s="189">
        <f>O82*H82</f>
        <v>0</v>
      </c>
      <c r="Q82" s="189">
        <v>0</v>
      </c>
      <c r="R82" s="189">
        <f>Q82*H82</f>
        <v>0</v>
      </c>
      <c r="S82" s="189">
        <v>0</v>
      </c>
      <c r="T82" s="190">
        <f>S82*H82</f>
        <v>0</v>
      </c>
      <c r="U82" s="36"/>
      <c r="V82" s="36"/>
      <c r="W82" s="36"/>
      <c r="X82" s="36"/>
      <c r="Y82" s="36"/>
      <c r="Z82" s="36"/>
      <c r="AA82" s="36"/>
      <c r="AB82" s="36"/>
      <c r="AC82" s="36"/>
      <c r="AD82" s="36"/>
      <c r="AE82" s="36"/>
      <c r="AR82" s="191" t="s">
        <v>135</v>
      </c>
      <c r="AT82" s="191" t="s">
        <v>131</v>
      </c>
      <c r="AU82" s="191" t="s">
        <v>84</v>
      </c>
      <c r="AY82" s="19" t="s">
        <v>130</v>
      </c>
      <c r="BE82" s="192">
        <f>IF(N82="základní",J82,0)</f>
        <v>0</v>
      </c>
      <c r="BF82" s="192">
        <f>IF(N82="snížená",J82,0)</f>
        <v>0</v>
      </c>
      <c r="BG82" s="192">
        <f>IF(N82="zákl. přenesená",J82,0)</f>
        <v>0</v>
      </c>
      <c r="BH82" s="192">
        <f>IF(N82="sníž. přenesená",J82,0)</f>
        <v>0</v>
      </c>
      <c r="BI82" s="192">
        <f>IF(N82="nulová",J82,0)</f>
        <v>0</v>
      </c>
      <c r="BJ82" s="19" t="s">
        <v>84</v>
      </c>
      <c r="BK82" s="192">
        <f>ROUND(I82*H82,2)</f>
        <v>0</v>
      </c>
      <c r="BL82" s="19" t="s">
        <v>135</v>
      </c>
      <c r="BM82" s="191" t="s">
        <v>143</v>
      </c>
    </row>
    <row r="83" spans="1:47" s="2" customFormat="1" ht="29.25">
      <c r="A83" s="36"/>
      <c r="B83" s="37"/>
      <c r="C83" s="38"/>
      <c r="D83" s="193" t="s">
        <v>137</v>
      </c>
      <c r="E83" s="38"/>
      <c r="F83" s="194" t="s">
        <v>144</v>
      </c>
      <c r="G83" s="38"/>
      <c r="H83" s="38"/>
      <c r="I83" s="110"/>
      <c r="J83" s="38"/>
      <c r="K83" s="38"/>
      <c r="L83" s="41"/>
      <c r="M83" s="195"/>
      <c r="N83" s="196"/>
      <c r="O83" s="66"/>
      <c r="P83" s="66"/>
      <c r="Q83" s="66"/>
      <c r="R83" s="66"/>
      <c r="S83" s="66"/>
      <c r="T83" s="67"/>
      <c r="U83" s="36"/>
      <c r="V83" s="36"/>
      <c r="W83" s="36"/>
      <c r="X83" s="36"/>
      <c r="Y83" s="36"/>
      <c r="Z83" s="36"/>
      <c r="AA83" s="36"/>
      <c r="AB83" s="36"/>
      <c r="AC83" s="36"/>
      <c r="AD83" s="36"/>
      <c r="AE83" s="36"/>
      <c r="AT83" s="19" t="s">
        <v>137</v>
      </c>
      <c r="AU83" s="19" t="s">
        <v>84</v>
      </c>
    </row>
    <row r="84" spans="1:47" s="2" customFormat="1" ht="39">
      <c r="A84" s="36"/>
      <c r="B84" s="37"/>
      <c r="C84" s="38"/>
      <c r="D84" s="193" t="s">
        <v>139</v>
      </c>
      <c r="E84" s="38"/>
      <c r="F84" s="197" t="s">
        <v>140</v>
      </c>
      <c r="G84" s="38"/>
      <c r="H84" s="38"/>
      <c r="I84" s="110"/>
      <c r="J84" s="38"/>
      <c r="K84" s="38"/>
      <c r="L84" s="41"/>
      <c r="M84" s="198"/>
      <c r="N84" s="199"/>
      <c r="O84" s="200"/>
      <c r="P84" s="200"/>
      <c r="Q84" s="200"/>
      <c r="R84" s="200"/>
      <c r="S84" s="200"/>
      <c r="T84" s="201"/>
      <c r="U84" s="36"/>
      <c r="V84" s="36"/>
      <c r="W84" s="36"/>
      <c r="X84" s="36"/>
      <c r="Y84" s="36"/>
      <c r="Z84" s="36"/>
      <c r="AA84" s="36"/>
      <c r="AB84" s="36"/>
      <c r="AC84" s="36"/>
      <c r="AD84" s="36"/>
      <c r="AE84" s="36"/>
      <c r="AT84" s="19" t="s">
        <v>139</v>
      </c>
      <c r="AU84" s="19" t="s">
        <v>84</v>
      </c>
    </row>
    <row r="85" spans="1:31" s="2" customFormat="1" ht="6.95" customHeight="1">
      <c r="A85" s="36"/>
      <c r="B85" s="49"/>
      <c r="C85" s="50"/>
      <c r="D85" s="50"/>
      <c r="E85" s="50"/>
      <c r="F85" s="50"/>
      <c r="G85" s="50"/>
      <c r="H85" s="50"/>
      <c r="I85" s="138"/>
      <c r="J85" s="50"/>
      <c r="K85" s="50"/>
      <c r="L85" s="41"/>
      <c r="M85" s="36"/>
      <c r="O85" s="36"/>
      <c r="P85" s="36"/>
      <c r="Q85" s="36"/>
      <c r="R85" s="36"/>
      <c r="S85" s="36"/>
      <c r="T85" s="36"/>
      <c r="U85" s="36"/>
      <c r="V85" s="36"/>
      <c r="W85" s="36"/>
      <c r="X85" s="36"/>
      <c r="Y85" s="36"/>
      <c r="Z85" s="36"/>
      <c r="AA85" s="36"/>
      <c r="AB85" s="36"/>
      <c r="AC85" s="36"/>
      <c r="AD85" s="36"/>
      <c r="AE85" s="36"/>
    </row>
  </sheetData>
  <sheetProtection algorithmName="SHA-512" hashValue="HLtrBRzvU5cRu1490zMo2RCUZWF6LYWu7NDL+AaMo9Cc448AcAncLYYTh0SitFgREok8rpWZwbZW7g1gAeME6Q==" saltValue="xtCFYLbq89DSrICzHM6ZO9okcUrmQWW/r1nrHpG+3clg4a249HJ/psIpRxdexVsOHgJHPVojCajQeXfXT9bngw==" spinCount="100000" sheet="1" objects="1" scenarios="1" formatColumns="0" formatRows="0" autoFilter="0"/>
  <autoFilter ref="C79:K84"/>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9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2.8515625" style="1" customWidth="1"/>
    <col min="9" max="9" width="20.140625" style="103"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3"/>
      <c r="L2" s="359"/>
      <c r="M2" s="359"/>
      <c r="N2" s="359"/>
      <c r="O2" s="359"/>
      <c r="P2" s="359"/>
      <c r="Q2" s="359"/>
      <c r="R2" s="359"/>
      <c r="S2" s="359"/>
      <c r="T2" s="359"/>
      <c r="U2" s="359"/>
      <c r="V2" s="359"/>
      <c r="AT2" s="19" t="s">
        <v>93</v>
      </c>
    </row>
    <row r="3" spans="2:46" s="1" customFormat="1" ht="6.95" customHeight="1">
      <c r="B3" s="104"/>
      <c r="C3" s="105"/>
      <c r="D3" s="105"/>
      <c r="E3" s="105"/>
      <c r="F3" s="105"/>
      <c r="G3" s="105"/>
      <c r="H3" s="105"/>
      <c r="I3" s="106"/>
      <c r="J3" s="105"/>
      <c r="K3" s="105"/>
      <c r="L3" s="22"/>
      <c r="AT3" s="19" t="s">
        <v>86</v>
      </c>
    </row>
    <row r="4" spans="2:46" s="1" customFormat="1" ht="24.95" customHeight="1">
      <c r="B4" s="22"/>
      <c r="D4" s="107" t="s">
        <v>106</v>
      </c>
      <c r="I4" s="103"/>
      <c r="L4" s="22"/>
      <c r="M4" s="108" t="s">
        <v>10</v>
      </c>
      <c r="AT4" s="19" t="s">
        <v>4</v>
      </c>
    </row>
    <row r="5" spans="2:12" s="1" customFormat="1" ht="6.95" customHeight="1">
      <c r="B5" s="22"/>
      <c r="I5" s="103"/>
      <c r="L5" s="22"/>
    </row>
    <row r="6" spans="2:12" s="1" customFormat="1" ht="12" customHeight="1">
      <c r="B6" s="22"/>
      <c r="D6" s="109" t="s">
        <v>16</v>
      </c>
      <c r="I6" s="103"/>
      <c r="L6" s="22"/>
    </row>
    <row r="7" spans="2:12" s="1" customFormat="1" ht="16.5" customHeight="1">
      <c r="B7" s="22"/>
      <c r="E7" s="388" t="str">
        <f>'Rekapitulace stavby'!K6</f>
        <v>VD Hubálov – obnova jezu</v>
      </c>
      <c r="F7" s="389"/>
      <c r="G7" s="389"/>
      <c r="H7" s="389"/>
      <c r="I7" s="103"/>
      <c r="L7" s="22"/>
    </row>
    <row r="8" spans="1:31" s="2" customFormat="1" ht="12" customHeight="1">
      <c r="A8" s="36"/>
      <c r="B8" s="41"/>
      <c r="C8" s="36"/>
      <c r="D8" s="109" t="s">
        <v>107</v>
      </c>
      <c r="E8" s="36"/>
      <c r="F8" s="36"/>
      <c r="G8" s="36"/>
      <c r="H8" s="36"/>
      <c r="I8" s="110"/>
      <c r="J8" s="36"/>
      <c r="K8" s="36"/>
      <c r="L8" s="111"/>
      <c r="S8" s="36"/>
      <c r="T8" s="36"/>
      <c r="U8" s="36"/>
      <c r="V8" s="36"/>
      <c r="W8" s="36"/>
      <c r="X8" s="36"/>
      <c r="Y8" s="36"/>
      <c r="Z8" s="36"/>
      <c r="AA8" s="36"/>
      <c r="AB8" s="36"/>
      <c r="AC8" s="36"/>
      <c r="AD8" s="36"/>
      <c r="AE8" s="36"/>
    </row>
    <row r="9" spans="1:31" s="2" customFormat="1" ht="16.5" customHeight="1">
      <c r="A9" s="36"/>
      <c r="B9" s="41"/>
      <c r="C9" s="36"/>
      <c r="D9" s="36"/>
      <c r="E9" s="390" t="s">
        <v>145</v>
      </c>
      <c r="F9" s="391"/>
      <c r="G9" s="391"/>
      <c r="H9" s="391"/>
      <c r="I9" s="110"/>
      <c r="J9" s="36"/>
      <c r="K9" s="36"/>
      <c r="L9" s="111"/>
      <c r="S9" s="36"/>
      <c r="T9" s="36"/>
      <c r="U9" s="36"/>
      <c r="V9" s="36"/>
      <c r="W9" s="36"/>
      <c r="X9" s="36"/>
      <c r="Y9" s="36"/>
      <c r="Z9" s="36"/>
      <c r="AA9" s="36"/>
      <c r="AB9" s="36"/>
      <c r="AC9" s="36"/>
      <c r="AD9" s="36"/>
      <c r="AE9" s="36"/>
    </row>
    <row r="10" spans="1:31" s="2" customFormat="1" ht="11.25">
      <c r="A10" s="36"/>
      <c r="B10" s="41"/>
      <c r="C10" s="36"/>
      <c r="D10" s="36"/>
      <c r="E10" s="36"/>
      <c r="F10" s="36"/>
      <c r="G10" s="36"/>
      <c r="H10" s="36"/>
      <c r="I10" s="110"/>
      <c r="J10" s="36"/>
      <c r="K10" s="36"/>
      <c r="L10" s="111"/>
      <c r="S10" s="36"/>
      <c r="T10" s="36"/>
      <c r="U10" s="36"/>
      <c r="V10" s="36"/>
      <c r="W10" s="36"/>
      <c r="X10" s="36"/>
      <c r="Y10" s="36"/>
      <c r="Z10" s="36"/>
      <c r="AA10" s="36"/>
      <c r="AB10" s="36"/>
      <c r="AC10" s="36"/>
      <c r="AD10" s="36"/>
      <c r="AE10" s="36"/>
    </row>
    <row r="11" spans="1:31" s="2" customFormat="1" ht="12" customHeight="1">
      <c r="A11" s="36"/>
      <c r="B11" s="41"/>
      <c r="C11" s="36"/>
      <c r="D11" s="109" t="s">
        <v>18</v>
      </c>
      <c r="E11" s="36"/>
      <c r="F11" s="112" t="s">
        <v>19</v>
      </c>
      <c r="G11" s="36"/>
      <c r="H11" s="36"/>
      <c r="I11" s="113" t="s">
        <v>20</v>
      </c>
      <c r="J11" s="112" t="s">
        <v>19</v>
      </c>
      <c r="K11" s="36"/>
      <c r="L11" s="111"/>
      <c r="S11" s="36"/>
      <c r="T11" s="36"/>
      <c r="U11" s="36"/>
      <c r="V11" s="36"/>
      <c r="W11" s="36"/>
      <c r="X11" s="36"/>
      <c r="Y11" s="36"/>
      <c r="Z11" s="36"/>
      <c r="AA11" s="36"/>
      <c r="AB11" s="36"/>
      <c r="AC11" s="36"/>
      <c r="AD11" s="36"/>
      <c r="AE11" s="36"/>
    </row>
    <row r="12" spans="1:31" s="2" customFormat="1" ht="12" customHeight="1">
      <c r="A12" s="36"/>
      <c r="B12" s="41"/>
      <c r="C12" s="36"/>
      <c r="D12" s="109" t="s">
        <v>21</v>
      </c>
      <c r="E12" s="36"/>
      <c r="F12" s="112" t="s">
        <v>22</v>
      </c>
      <c r="G12" s="36"/>
      <c r="H12" s="36"/>
      <c r="I12" s="113" t="s">
        <v>23</v>
      </c>
      <c r="J12" s="114" t="str">
        <f>'Rekapitulace stavby'!AN8</f>
        <v>10. 10. 2019</v>
      </c>
      <c r="K12" s="36"/>
      <c r="L12" s="111"/>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110"/>
      <c r="J13" s="36"/>
      <c r="K13" s="36"/>
      <c r="L13" s="111"/>
      <c r="S13" s="36"/>
      <c r="T13" s="36"/>
      <c r="U13" s="36"/>
      <c r="V13" s="36"/>
      <c r="W13" s="36"/>
      <c r="X13" s="36"/>
      <c r="Y13" s="36"/>
      <c r="Z13" s="36"/>
      <c r="AA13" s="36"/>
      <c r="AB13" s="36"/>
      <c r="AC13" s="36"/>
      <c r="AD13" s="36"/>
      <c r="AE13" s="36"/>
    </row>
    <row r="14" spans="1:31" s="2" customFormat="1" ht="12" customHeight="1">
      <c r="A14" s="36"/>
      <c r="B14" s="41"/>
      <c r="C14" s="36"/>
      <c r="D14" s="109" t="s">
        <v>25</v>
      </c>
      <c r="E14" s="36"/>
      <c r="F14" s="36"/>
      <c r="G14" s="36"/>
      <c r="H14" s="36"/>
      <c r="I14" s="113" t="s">
        <v>26</v>
      </c>
      <c r="J14" s="112" t="s">
        <v>27</v>
      </c>
      <c r="K14" s="36"/>
      <c r="L14" s="111"/>
      <c r="S14" s="36"/>
      <c r="T14" s="36"/>
      <c r="U14" s="36"/>
      <c r="V14" s="36"/>
      <c r="W14" s="36"/>
      <c r="X14" s="36"/>
      <c r="Y14" s="36"/>
      <c r="Z14" s="36"/>
      <c r="AA14" s="36"/>
      <c r="AB14" s="36"/>
      <c r="AC14" s="36"/>
      <c r="AD14" s="36"/>
      <c r="AE14" s="36"/>
    </row>
    <row r="15" spans="1:31" s="2" customFormat="1" ht="18" customHeight="1">
      <c r="A15" s="36"/>
      <c r="B15" s="41"/>
      <c r="C15" s="36"/>
      <c r="D15" s="36"/>
      <c r="E15" s="112" t="s">
        <v>28</v>
      </c>
      <c r="F15" s="36"/>
      <c r="G15" s="36"/>
      <c r="H15" s="36"/>
      <c r="I15" s="113" t="s">
        <v>29</v>
      </c>
      <c r="J15" s="112" t="s">
        <v>30</v>
      </c>
      <c r="K15" s="36"/>
      <c r="L15" s="111"/>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110"/>
      <c r="J16" s="36"/>
      <c r="K16" s="36"/>
      <c r="L16" s="111"/>
      <c r="S16" s="36"/>
      <c r="T16" s="36"/>
      <c r="U16" s="36"/>
      <c r="V16" s="36"/>
      <c r="W16" s="36"/>
      <c r="X16" s="36"/>
      <c r="Y16" s="36"/>
      <c r="Z16" s="36"/>
      <c r="AA16" s="36"/>
      <c r="AB16" s="36"/>
      <c r="AC16" s="36"/>
      <c r="AD16" s="36"/>
      <c r="AE16" s="36"/>
    </row>
    <row r="17" spans="1:31" s="2" customFormat="1" ht="12" customHeight="1">
      <c r="A17" s="36"/>
      <c r="B17" s="41"/>
      <c r="C17" s="36"/>
      <c r="D17" s="109" t="s">
        <v>31</v>
      </c>
      <c r="E17" s="36"/>
      <c r="F17" s="36"/>
      <c r="G17" s="36"/>
      <c r="H17" s="36"/>
      <c r="I17" s="113" t="s">
        <v>26</v>
      </c>
      <c r="J17" s="32" t="str">
        <f>'Rekapitulace stavby'!AN13</f>
        <v>Vyplň údaj</v>
      </c>
      <c r="K17" s="36"/>
      <c r="L17" s="111"/>
      <c r="S17" s="36"/>
      <c r="T17" s="36"/>
      <c r="U17" s="36"/>
      <c r="V17" s="36"/>
      <c r="W17" s="36"/>
      <c r="X17" s="36"/>
      <c r="Y17" s="36"/>
      <c r="Z17" s="36"/>
      <c r="AA17" s="36"/>
      <c r="AB17" s="36"/>
      <c r="AC17" s="36"/>
      <c r="AD17" s="36"/>
      <c r="AE17" s="36"/>
    </row>
    <row r="18" spans="1:31" s="2" customFormat="1" ht="18" customHeight="1">
      <c r="A18" s="36"/>
      <c r="B18" s="41"/>
      <c r="C18" s="36"/>
      <c r="D18" s="36"/>
      <c r="E18" s="392" t="str">
        <f>'Rekapitulace stavby'!E14</f>
        <v>Vyplň údaj</v>
      </c>
      <c r="F18" s="393"/>
      <c r="G18" s="393"/>
      <c r="H18" s="393"/>
      <c r="I18" s="113" t="s">
        <v>29</v>
      </c>
      <c r="J18" s="32" t="str">
        <f>'Rekapitulace stavby'!AN14</f>
        <v>Vyplň údaj</v>
      </c>
      <c r="K18" s="36"/>
      <c r="L18" s="111"/>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10"/>
      <c r="J19" s="36"/>
      <c r="K19" s="36"/>
      <c r="L19" s="111"/>
      <c r="S19" s="36"/>
      <c r="T19" s="36"/>
      <c r="U19" s="36"/>
      <c r="V19" s="36"/>
      <c r="W19" s="36"/>
      <c r="X19" s="36"/>
      <c r="Y19" s="36"/>
      <c r="Z19" s="36"/>
      <c r="AA19" s="36"/>
      <c r="AB19" s="36"/>
      <c r="AC19" s="36"/>
      <c r="AD19" s="36"/>
      <c r="AE19" s="36"/>
    </row>
    <row r="20" spans="1:31" s="2" customFormat="1" ht="12" customHeight="1">
      <c r="A20" s="36"/>
      <c r="B20" s="41"/>
      <c r="C20" s="36"/>
      <c r="D20" s="109" t="s">
        <v>33</v>
      </c>
      <c r="E20" s="36"/>
      <c r="F20" s="36"/>
      <c r="G20" s="36"/>
      <c r="H20" s="36"/>
      <c r="I20" s="113" t="s">
        <v>26</v>
      </c>
      <c r="J20" s="112" t="s">
        <v>34</v>
      </c>
      <c r="K20" s="36"/>
      <c r="L20" s="111"/>
      <c r="S20" s="36"/>
      <c r="T20" s="36"/>
      <c r="U20" s="36"/>
      <c r="V20" s="36"/>
      <c r="W20" s="36"/>
      <c r="X20" s="36"/>
      <c r="Y20" s="36"/>
      <c r="Z20" s="36"/>
      <c r="AA20" s="36"/>
      <c r="AB20" s="36"/>
      <c r="AC20" s="36"/>
      <c r="AD20" s="36"/>
      <c r="AE20" s="36"/>
    </row>
    <row r="21" spans="1:31" s="2" customFormat="1" ht="18" customHeight="1">
      <c r="A21" s="36"/>
      <c r="B21" s="41"/>
      <c r="C21" s="36"/>
      <c r="D21" s="36"/>
      <c r="E21" s="112" t="s">
        <v>35</v>
      </c>
      <c r="F21" s="36"/>
      <c r="G21" s="36"/>
      <c r="H21" s="36"/>
      <c r="I21" s="113" t="s">
        <v>29</v>
      </c>
      <c r="J21" s="112" t="s">
        <v>36</v>
      </c>
      <c r="K21" s="36"/>
      <c r="L21" s="111"/>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10"/>
      <c r="J22" s="36"/>
      <c r="K22" s="36"/>
      <c r="L22" s="111"/>
      <c r="S22" s="36"/>
      <c r="T22" s="36"/>
      <c r="U22" s="36"/>
      <c r="V22" s="36"/>
      <c r="W22" s="36"/>
      <c r="X22" s="36"/>
      <c r="Y22" s="36"/>
      <c r="Z22" s="36"/>
      <c r="AA22" s="36"/>
      <c r="AB22" s="36"/>
      <c r="AC22" s="36"/>
      <c r="AD22" s="36"/>
      <c r="AE22" s="36"/>
    </row>
    <row r="23" spans="1:31" s="2" customFormat="1" ht="12" customHeight="1">
      <c r="A23" s="36"/>
      <c r="B23" s="41"/>
      <c r="C23" s="36"/>
      <c r="D23" s="109" t="s">
        <v>38</v>
      </c>
      <c r="E23" s="36"/>
      <c r="F23" s="36"/>
      <c r="G23" s="36"/>
      <c r="H23" s="36"/>
      <c r="I23" s="113" t="s">
        <v>26</v>
      </c>
      <c r="J23" s="112" t="str">
        <f>IF('Rekapitulace stavby'!AN19="","",'Rekapitulace stavby'!AN19)</f>
        <v/>
      </c>
      <c r="K23" s="36"/>
      <c r="L23" s="111"/>
      <c r="S23" s="36"/>
      <c r="T23" s="36"/>
      <c r="U23" s="36"/>
      <c r="V23" s="36"/>
      <c r="W23" s="36"/>
      <c r="X23" s="36"/>
      <c r="Y23" s="36"/>
      <c r="Z23" s="36"/>
      <c r="AA23" s="36"/>
      <c r="AB23" s="36"/>
      <c r="AC23" s="36"/>
      <c r="AD23" s="36"/>
      <c r="AE23" s="36"/>
    </row>
    <row r="24" spans="1:31" s="2" customFormat="1" ht="18" customHeight="1">
      <c r="A24" s="36"/>
      <c r="B24" s="41"/>
      <c r="C24" s="36"/>
      <c r="D24" s="36"/>
      <c r="E24" s="112" t="str">
        <f>IF('Rekapitulace stavby'!E20="","",'Rekapitulace stavby'!E20)</f>
        <v xml:space="preserve"> </v>
      </c>
      <c r="F24" s="36"/>
      <c r="G24" s="36"/>
      <c r="H24" s="36"/>
      <c r="I24" s="113" t="s">
        <v>29</v>
      </c>
      <c r="J24" s="112" t="str">
        <f>IF('Rekapitulace stavby'!AN20="","",'Rekapitulace stavby'!AN20)</f>
        <v/>
      </c>
      <c r="K24" s="36"/>
      <c r="L24" s="111"/>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10"/>
      <c r="J25" s="36"/>
      <c r="K25" s="36"/>
      <c r="L25" s="111"/>
      <c r="S25" s="36"/>
      <c r="T25" s="36"/>
      <c r="U25" s="36"/>
      <c r="V25" s="36"/>
      <c r="W25" s="36"/>
      <c r="X25" s="36"/>
      <c r="Y25" s="36"/>
      <c r="Z25" s="36"/>
      <c r="AA25" s="36"/>
      <c r="AB25" s="36"/>
      <c r="AC25" s="36"/>
      <c r="AD25" s="36"/>
      <c r="AE25" s="36"/>
    </row>
    <row r="26" spans="1:31" s="2" customFormat="1" ht="12" customHeight="1">
      <c r="A26" s="36"/>
      <c r="B26" s="41"/>
      <c r="C26" s="36"/>
      <c r="D26" s="109" t="s">
        <v>40</v>
      </c>
      <c r="E26" s="36"/>
      <c r="F26" s="36"/>
      <c r="G26" s="36"/>
      <c r="H26" s="36"/>
      <c r="I26" s="110"/>
      <c r="J26" s="36"/>
      <c r="K26" s="36"/>
      <c r="L26" s="111"/>
      <c r="S26" s="36"/>
      <c r="T26" s="36"/>
      <c r="U26" s="36"/>
      <c r="V26" s="36"/>
      <c r="W26" s="36"/>
      <c r="X26" s="36"/>
      <c r="Y26" s="36"/>
      <c r="Z26" s="36"/>
      <c r="AA26" s="36"/>
      <c r="AB26" s="36"/>
      <c r="AC26" s="36"/>
      <c r="AD26" s="36"/>
      <c r="AE26" s="36"/>
    </row>
    <row r="27" spans="1:31" s="8" customFormat="1" ht="16.5" customHeight="1">
      <c r="A27" s="115"/>
      <c r="B27" s="116"/>
      <c r="C27" s="115"/>
      <c r="D27" s="115"/>
      <c r="E27" s="394" t="s">
        <v>19</v>
      </c>
      <c r="F27" s="394"/>
      <c r="G27" s="394"/>
      <c r="H27" s="394"/>
      <c r="I27" s="117"/>
      <c r="J27" s="115"/>
      <c r="K27" s="115"/>
      <c r="L27" s="118"/>
      <c r="S27" s="115"/>
      <c r="T27" s="115"/>
      <c r="U27" s="115"/>
      <c r="V27" s="115"/>
      <c r="W27" s="115"/>
      <c r="X27" s="115"/>
      <c r="Y27" s="115"/>
      <c r="Z27" s="115"/>
      <c r="AA27" s="115"/>
      <c r="AB27" s="115"/>
      <c r="AC27" s="115"/>
      <c r="AD27" s="115"/>
      <c r="AE27" s="115"/>
    </row>
    <row r="28" spans="1:31" s="2" customFormat="1" ht="6.95" customHeight="1">
      <c r="A28" s="36"/>
      <c r="B28" s="41"/>
      <c r="C28" s="36"/>
      <c r="D28" s="36"/>
      <c r="E28" s="36"/>
      <c r="F28" s="36"/>
      <c r="G28" s="36"/>
      <c r="H28" s="36"/>
      <c r="I28" s="110"/>
      <c r="J28" s="36"/>
      <c r="K28" s="36"/>
      <c r="L28" s="111"/>
      <c r="S28" s="36"/>
      <c r="T28" s="36"/>
      <c r="U28" s="36"/>
      <c r="V28" s="36"/>
      <c r="W28" s="36"/>
      <c r="X28" s="36"/>
      <c r="Y28" s="36"/>
      <c r="Z28" s="36"/>
      <c r="AA28" s="36"/>
      <c r="AB28" s="36"/>
      <c r="AC28" s="36"/>
      <c r="AD28" s="36"/>
      <c r="AE28" s="36"/>
    </row>
    <row r="29" spans="1:31" s="2" customFormat="1" ht="6.95" customHeight="1">
      <c r="A29" s="36"/>
      <c r="B29" s="41"/>
      <c r="C29" s="36"/>
      <c r="D29" s="119"/>
      <c r="E29" s="119"/>
      <c r="F29" s="119"/>
      <c r="G29" s="119"/>
      <c r="H29" s="119"/>
      <c r="I29" s="120"/>
      <c r="J29" s="119"/>
      <c r="K29" s="119"/>
      <c r="L29" s="111"/>
      <c r="S29" s="36"/>
      <c r="T29" s="36"/>
      <c r="U29" s="36"/>
      <c r="V29" s="36"/>
      <c r="W29" s="36"/>
      <c r="X29" s="36"/>
      <c r="Y29" s="36"/>
      <c r="Z29" s="36"/>
      <c r="AA29" s="36"/>
      <c r="AB29" s="36"/>
      <c r="AC29" s="36"/>
      <c r="AD29" s="36"/>
      <c r="AE29" s="36"/>
    </row>
    <row r="30" spans="1:31" s="2" customFormat="1" ht="25.35" customHeight="1">
      <c r="A30" s="36"/>
      <c r="B30" s="41"/>
      <c r="C30" s="36"/>
      <c r="D30" s="121" t="s">
        <v>42</v>
      </c>
      <c r="E30" s="36"/>
      <c r="F30" s="36"/>
      <c r="G30" s="36"/>
      <c r="H30" s="36"/>
      <c r="I30" s="110"/>
      <c r="J30" s="122">
        <f>ROUND(J80,2)</f>
        <v>0</v>
      </c>
      <c r="K30" s="36"/>
      <c r="L30" s="111"/>
      <c r="S30" s="36"/>
      <c r="T30" s="36"/>
      <c r="U30" s="36"/>
      <c r="V30" s="36"/>
      <c r="W30" s="36"/>
      <c r="X30" s="36"/>
      <c r="Y30" s="36"/>
      <c r="Z30" s="36"/>
      <c r="AA30" s="36"/>
      <c r="AB30" s="36"/>
      <c r="AC30" s="36"/>
      <c r="AD30" s="36"/>
      <c r="AE30" s="36"/>
    </row>
    <row r="31" spans="1:31" s="2" customFormat="1" ht="6.95" customHeight="1">
      <c r="A31" s="36"/>
      <c r="B31" s="41"/>
      <c r="C31" s="36"/>
      <c r="D31" s="119"/>
      <c r="E31" s="119"/>
      <c r="F31" s="119"/>
      <c r="G31" s="119"/>
      <c r="H31" s="119"/>
      <c r="I31" s="120"/>
      <c r="J31" s="119"/>
      <c r="K31" s="119"/>
      <c r="L31" s="111"/>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44</v>
      </c>
      <c r="G32" s="36"/>
      <c r="H32" s="36"/>
      <c r="I32" s="124" t="s">
        <v>43</v>
      </c>
      <c r="J32" s="123" t="s">
        <v>45</v>
      </c>
      <c r="K32" s="36"/>
      <c r="L32" s="111"/>
      <c r="S32" s="36"/>
      <c r="T32" s="36"/>
      <c r="U32" s="36"/>
      <c r="V32" s="36"/>
      <c r="W32" s="36"/>
      <c r="X32" s="36"/>
      <c r="Y32" s="36"/>
      <c r="Z32" s="36"/>
      <c r="AA32" s="36"/>
      <c r="AB32" s="36"/>
      <c r="AC32" s="36"/>
      <c r="AD32" s="36"/>
      <c r="AE32" s="36"/>
    </row>
    <row r="33" spans="1:31" s="2" customFormat="1" ht="14.45" customHeight="1">
      <c r="A33" s="36"/>
      <c r="B33" s="41"/>
      <c r="C33" s="36"/>
      <c r="D33" s="125" t="s">
        <v>46</v>
      </c>
      <c r="E33" s="109" t="s">
        <v>47</v>
      </c>
      <c r="F33" s="126">
        <f>ROUND((SUM(BE80:BE96)),2)</f>
        <v>0</v>
      </c>
      <c r="G33" s="36"/>
      <c r="H33" s="36"/>
      <c r="I33" s="127">
        <v>0.21</v>
      </c>
      <c r="J33" s="126">
        <f>ROUND(((SUM(BE80:BE96))*I33),2)</f>
        <v>0</v>
      </c>
      <c r="K33" s="36"/>
      <c r="L33" s="111"/>
      <c r="S33" s="36"/>
      <c r="T33" s="36"/>
      <c r="U33" s="36"/>
      <c r="V33" s="36"/>
      <c r="W33" s="36"/>
      <c r="X33" s="36"/>
      <c r="Y33" s="36"/>
      <c r="Z33" s="36"/>
      <c r="AA33" s="36"/>
      <c r="AB33" s="36"/>
      <c r="AC33" s="36"/>
      <c r="AD33" s="36"/>
      <c r="AE33" s="36"/>
    </row>
    <row r="34" spans="1:31" s="2" customFormat="1" ht="14.45" customHeight="1">
      <c r="A34" s="36"/>
      <c r="B34" s="41"/>
      <c r="C34" s="36"/>
      <c r="D34" s="36"/>
      <c r="E34" s="109" t="s">
        <v>48</v>
      </c>
      <c r="F34" s="126">
        <f>ROUND((SUM(BF80:BF96)),2)</f>
        <v>0</v>
      </c>
      <c r="G34" s="36"/>
      <c r="H34" s="36"/>
      <c r="I34" s="127">
        <v>0.15</v>
      </c>
      <c r="J34" s="126">
        <f>ROUND(((SUM(BF80:BF96))*I34),2)</f>
        <v>0</v>
      </c>
      <c r="K34" s="36"/>
      <c r="L34" s="111"/>
      <c r="S34" s="36"/>
      <c r="T34" s="36"/>
      <c r="U34" s="36"/>
      <c r="V34" s="36"/>
      <c r="W34" s="36"/>
      <c r="X34" s="36"/>
      <c r="Y34" s="36"/>
      <c r="Z34" s="36"/>
      <c r="AA34" s="36"/>
      <c r="AB34" s="36"/>
      <c r="AC34" s="36"/>
      <c r="AD34" s="36"/>
      <c r="AE34" s="36"/>
    </row>
    <row r="35" spans="1:31" s="2" customFormat="1" ht="14.45" customHeight="1" hidden="1">
      <c r="A35" s="36"/>
      <c r="B35" s="41"/>
      <c r="C35" s="36"/>
      <c r="D35" s="36"/>
      <c r="E35" s="109" t="s">
        <v>49</v>
      </c>
      <c r="F35" s="126">
        <f>ROUND((SUM(BG80:BG96)),2)</f>
        <v>0</v>
      </c>
      <c r="G35" s="36"/>
      <c r="H35" s="36"/>
      <c r="I35" s="127">
        <v>0.21</v>
      </c>
      <c r="J35" s="126">
        <f>0</f>
        <v>0</v>
      </c>
      <c r="K35" s="36"/>
      <c r="L35" s="111"/>
      <c r="S35" s="36"/>
      <c r="T35" s="36"/>
      <c r="U35" s="36"/>
      <c r="V35" s="36"/>
      <c r="W35" s="36"/>
      <c r="X35" s="36"/>
      <c r="Y35" s="36"/>
      <c r="Z35" s="36"/>
      <c r="AA35" s="36"/>
      <c r="AB35" s="36"/>
      <c r="AC35" s="36"/>
      <c r="AD35" s="36"/>
      <c r="AE35" s="36"/>
    </row>
    <row r="36" spans="1:31" s="2" customFormat="1" ht="14.45" customHeight="1" hidden="1">
      <c r="A36" s="36"/>
      <c r="B36" s="41"/>
      <c r="C36" s="36"/>
      <c r="D36" s="36"/>
      <c r="E36" s="109" t="s">
        <v>50</v>
      </c>
      <c r="F36" s="126">
        <f>ROUND((SUM(BH80:BH96)),2)</f>
        <v>0</v>
      </c>
      <c r="G36" s="36"/>
      <c r="H36" s="36"/>
      <c r="I36" s="127">
        <v>0.15</v>
      </c>
      <c r="J36" s="126">
        <f>0</f>
        <v>0</v>
      </c>
      <c r="K36" s="36"/>
      <c r="L36" s="111"/>
      <c r="S36" s="36"/>
      <c r="T36" s="36"/>
      <c r="U36" s="36"/>
      <c r="V36" s="36"/>
      <c r="W36" s="36"/>
      <c r="X36" s="36"/>
      <c r="Y36" s="36"/>
      <c r="Z36" s="36"/>
      <c r="AA36" s="36"/>
      <c r="AB36" s="36"/>
      <c r="AC36" s="36"/>
      <c r="AD36" s="36"/>
      <c r="AE36" s="36"/>
    </row>
    <row r="37" spans="1:31" s="2" customFormat="1" ht="14.45" customHeight="1" hidden="1">
      <c r="A37" s="36"/>
      <c r="B37" s="41"/>
      <c r="C37" s="36"/>
      <c r="D37" s="36"/>
      <c r="E37" s="109" t="s">
        <v>51</v>
      </c>
      <c r="F37" s="126">
        <f>ROUND((SUM(BI80:BI96)),2)</f>
        <v>0</v>
      </c>
      <c r="G37" s="36"/>
      <c r="H37" s="36"/>
      <c r="I37" s="127">
        <v>0</v>
      </c>
      <c r="J37" s="126">
        <f>0</f>
        <v>0</v>
      </c>
      <c r="K37" s="36"/>
      <c r="L37" s="111"/>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10"/>
      <c r="J38" s="36"/>
      <c r="K38" s="36"/>
      <c r="L38" s="111"/>
      <c r="S38" s="36"/>
      <c r="T38" s="36"/>
      <c r="U38" s="36"/>
      <c r="V38" s="36"/>
      <c r="W38" s="36"/>
      <c r="X38" s="36"/>
      <c r="Y38" s="36"/>
      <c r="Z38" s="36"/>
      <c r="AA38" s="36"/>
      <c r="AB38" s="36"/>
      <c r="AC38" s="36"/>
      <c r="AD38" s="36"/>
      <c r="AE38" s="36"/>
    </row>
    <row r="39" spans="1:31" s="2" customFormat="1" ht="25.35" customHeight="1">
      <c r="A39" s="36"/>
      <c r="B39" s="41"/>
      <c r="C39" s="128"/>
      <c r="D39" s="129" t="s">
        <v>52</v>
      </c>
      <c r="E39" s="130"/>
      <c r="F39" s="130"/>
      <c r="G39" s="131" t="s">
        <v>53</v>
      </c>
      <c r="H39" s="132" t="s">
        <v>54</v>
      </c>
      <c r="I39" s="133"/>
      <c r="J39" s="134">
        <f>SUM(J30:J37)</f>
        <v>0</v>
      </c>
      <c r="K39" s="135"/>
      <c r="L39" s="111"/>
      <c r="S39" s="36"/>
      <c r="T39" s="36"/>
      <c r="U39" s="36"/>
      <c r="V39" s="36"/>
      <c r="W39" s="36"/>
      <c r="X39" s="36"/>
      <c r="Y39" s="36"/>
      <c r="Z39" s="36"/>
      <c r="AA39" s="36"/>
      <c r="AB39" s="36"/>
      <c r="AC39" s="36"/>
      <c r="AD39" s="36"/>
      <c r="AE39" s="36"/>
    </row>
    <row r="40" spans="1:31" s="2" customFormat="1" ht="14.45" customHeight="1">
      <c r="A40" s="36"/>
      <c r="B40" s="136"/>
      <c r="C40" s="137"/>
      <c r="D40" s="137"/>
      <c r="E40" s="137"/>
      <c r="F40" s="137"/>
      <c r="G40" s="137"/>
      <c r="H40" s="137"/>
      <c r="I40" s="138"/>
      <c r="J40" s="137"/>
      <c r="K40" s="137"/>
      <c r="L40" s="111"/>
      <c r="S40" s="36"/>
      <c r="T40" s="36"/>
      <c r="U40" s="36"/>
      <c r="V40" s="36"/>
      <c r="W40" s="36"/>
      <c r="X40" s="36"/>
      <c r="Y40" s="36"/>
      <c r="Z40" s="36"/>
      <c r="AA40" s="36"/>
      <c r="AB40" s="36"/>
      <c r="AC40" s="36"/>
      <c r="AD40" s="36"/>
      <c r="AE40" s="36"/>
    </row>
    <row r="44" spans="1:31" s="2" customFormat="1" ht="6.95" customHeight="1">
      <c r="A44" s="36"/>
      <c r="B44" s="139"/>
      <c r="C44" s="140"/>
      <c r="D44" s="140"/>
      <c r="E44" s="140"/>
      <c r="F44" s="140"/>
      <c r="G44" s="140"/>
      <c r="H44" s="140"/>
      <c r="I44" s="141"/>
      <c r="J44" s="140"/>
      <c r="K44" s="140"/>
      <c r="L44" s="111"/>
      <c r="S44" s="36"/>
      <c r="T44" s="36"/>
      <c r="U44" s="36"/>
      <c r="V44" s="36"/>
      <c r="W44" s="36"/>
      <c r="X44" s="36"/>
      <c r="Y44" s="36"/>
      <c r="Z44" s="36"/>
      <c r="AA44" s="36"/>
      <c r="AB44" s="36"/>
      <c r="AC44" s="36"/>
      <c r="AD44" s="36"/>
      <c r="AE44" s="36"/>
    </row>
    <row r="45" spans="1:31" s="2" customFormat="1" ht="24.95" customHeight="1">
      <c r="A45" s="36"/>
      <c r="B45" s="37"/>
      <c r="C45" s="25" t="s">
        <v>109</v>
      </c>
      <c r="D45" s="38"/>
      <c r="E45" s="38"/>
      <c r="F45" s="38"/>
      <c r="G45" s="38"/>
      <c r="H45" s="38"/>
      <c r="I45" s="110"/>
      <c r="J45" s="38"/>
      <c r="K45" s="38"/>
      <c r="L45" s="111"/>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110"/>
      <c r="J46" s="38"/>
      <c r="K46" s="38"/>
      <c r="L46" s="111"/>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110"/>
      <c r="J47" s="38"/>
      <c r="K47" s="38"/>
      <c r="L47" s="111"/>
      <c r="S47" s="36"/>
      <c r="T47" s="36"/>
      <c r="U47" s="36"/>
      <c r="V47" s="36"/>
      <c r="W47" s="36"/>
      <c r="X47" s="36"/>
      <c r="Y47" s="36"/>
      <c r="Z47" s="36"/>
      <c r="AA47" s="36"/>
      <c r="AB47" s="36"/>
      <c r="AC47" s="36"/>
      <c r="AD47" s="36"/>
      <c r="AE47" s="36"/>
    </row>
    <row r="48" spans="1:31" s="2" customFormat="1" ht="16.5" customHeight="1">
      <c r="A48" s="36"/>
      <c r="B48" s="37"/>
      <c r="C48" s="38"/>
      <c r="D48" s="38"/>
      <c r="E48" s="395" t="str">
        <f>E7</f>
        <v>VD Hubálov – obnova jezu</v>
      </c>
      <c r="F48" s="396"/>
      <c r="G48" s="396"/>
      <c r="H48" s="396"/>
      <c r="I48" s="110"/>
      <c r="J48" s="38"/>
      <c r="K48" s="38"/>
      <c r="L48" s="111"/>
      <c r="S48" s="36"/>
      <c r="T48" s="36"/>
      <c r="U48" s="36"/>
      <c r="V48" s="36"/>
      <c r="W48" s="36"/>
      <c r="X48" s="36"/>
      <c r="Y48" s="36"/>
      <c r="Z48" s="36"/>
      <c r="AA48" s="36"/>
      <c r="AB48" s="36"/>
      <c r="AC48" s="36"/>
      <c r="AD48" s="36"/>
      <c r="AE48" s="36"/>
    </row>
    <row r="49" spans="1:31" s="2" customFormat="1" ht="12" customHeight="1">
      <c r="A49" s="36"/>
      <c r="B49" s="37"/>
      <c r="C49" s="31" t="s">
        <v>107</v>
      </c>
      <c r="D49" s="38"/>
      <c r="E49" s="38"/>
      <c r="F49" s="38"/>
      <c r="G49" s="38"/>
      <c r="H49" s="38"/>
      <c r="I49" s="110"/>
      <c r="J49" s="38"/>
      <c r="K49" s="38"/>
      <c r="L49" s="111"/>
      <c r="S49" s="36"/>
      <c r="T49" s="36"/>
      <c r="U49" s="36"/>
      <c r="V49" s="36"/>
      <c r="W49" s="36"/>
      <c r="X49" s="36"/>
      <c r="Y49" s="36"/>
      <c r="Z49" s="36"/>
      <c r="AA49" s="36"/>
      <c r="AB49" s="36"/>
      <c r="AC49" s="36"/>
      <c r="AD49" s="36"/>
      <c r="AE49" s="36"/>
    </row>
    <row r="50" spans="1:31" s="2" customFormat="1" ht="16.5" customHeight="1">
      <c r="A50" s="36"/>
      <c r="B50" s="37"/>
      <c r="C50" s="38"/>
      <c r="D50" s="38"/>
      <c r="E50" s="368" t="str">
        <f>E9</f>
        <v>SO 01 - Štěrková propust</v>
      </c>
      <c r="F50" s="397"/>
      <c r="G50" s="397"/>
      <c r="H50" s="397"/>
      <c r="I50" s="110"/>
      <c r="J50" s="38"/>
      <c r="K50" s="38"/>
      <c r="L50" s="111"/>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110"/>
      <c r="J51" s="38"/>
      <c r="K51" s="38"/>
      <c r="L51" s="111"/>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Vodní dílo Hubálov</v>
      </c>
      <c r="G52" s="38"/>
      <c r="H52" s="38"/>
      <c r="I52" s="113" t="s">
        <v>23</v>
      </c>
      <c r="J52" s="61" t="str">
        <f>IF(J12="","",J12)</f>
        <v>10. 10. 2019</v>
      </c>
      <c r="K52" s="38"/>
      <c r="L52" s="111"/>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110"/>
      <c r="J53" s="38"/>
      <c r="K53" s="38"/>
      <c r="L53" s="111"/>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Povodí Labe, státní podnik</v>
      </c>
      <c r="G54" s="38"/>
      <c r="H54" s="38"/>
      <c r="I54" s="113" t="s">
        <v>33</v>
      </c>
      <c r="J54" s="34" t="str">
        <f>E21</f>
        <v>AQUATIS a. s.</v>
      </c>
      <c r="K54" s="38"/>
      <c r="L54" s="111"/>
      <c r="S54" s="36"/>
      <c r="T54" s="36"/>
      <c r="U54" s="36"/>
      <c r="V54" s="36"/>
      <c r="W54" s="36"/>
      <c r="X54" s="36"/>
      <c r="Y54" s="36"/>
      <c r="Z54" s="36"/>
      <c r="AA54" s="36"/>
      <c r="AB54" s="36"/>
      <c r="AC54" s="36"/>
      <c r="AD54" s="36"/>
      <c r="AE54" s="36"/>
    </row>
    <row r="55" spans="1:31" s="2" customFormat="1" ht="15.2" customHeight="1">
      <c r="A55" s="36"/>
      <c r="B55" s="37"/>
      <c r="C55" s="31" t="s">
        <v>31</v>
      </c>
      <c r="D55" s="38"/>
      <c r="E55" s="38"/>
      <c r="F55" s="29" t="str">
        <f>IF(E18="","",E18)</f>
        <v>Vyplň údaj</v>
      </c>
      <c r="G55" s="38"/>
      <c r="H55" s="38"/>
      <c r="I55" s="113" t="s">
        <v>38</v>
      </c>
      <c r="J55" s="34" t="str">
        <f>E24</f>
        <v xml:space="preserve"> </v>
      </c>
      <c r="K55" s="38"/>
      <c r="L55" s="111"/>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0"/>
      <c r="J56" s="38"/>
      <c r="K56" s="38"/>
      <c r="L56" s="111"/>
      <c r="S56" s="36"/>
      <c r="T56" s="36"/>
      <c r="U56" s="36"/>
      <c r="V56" s="36"/>
      <c r="W56" s="36"/>
      <c r="X56" s="36"/>
      <c r="Y56" s="36"/>
      <c r="Z56" s="36"/>
      <c r="AA56" s="36"/>
      <c r="AB56" s="36"/>
      <c r="AC56" s="36"/>
      <c r="AD56" s="36"/>
      <c r="AE56" s="36"/>
    </row>
    <row r="57" spans="1:31" s="2" customFormat="1" ht="29.25" customHeight="1">
      <c r="A57" s="36"/>
      <c r="B57" s="37"/>
      <c r="C57" s="142" t="s">
        <v>110</v>
      </c>
      <c r="D57" s="143"/>
      <c r="E57" s="143"/>
      <c r="F57" s="143"/>
      <c r="G57" s="143"/>
      <c r="H57" s="143"/>
      <c r="I57" s="144"/>
      <c r="J57" s="145" t="s">
        <v>111</v>
      </c>
      <c r="K57" s="143"/>
      <c r="L57" s="111"/>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0"/>
      <c r="J58" s="38"/>
      <c r="K58" s="38"/>
      <c r="L58" s="111"/>
      <c r="S58" s="36"/>
      <c r="T58" s="36"/>
      <c r="U58" s="36"/>
      <c r="V58" s="36"/>
      <c r="W58" s="36"/>
      <c r="X58" s="36"/>
      <c r="Y58" s="36"/>
      <c r="Z58" s="36"/>
      <c r="AA58" s="36"/>
      <c r="AB58" s="36"/>
      <c r="AC58" s="36"/>
      <c r="AD58" s="36"/>
      <c r="AE58" s="36"/>
    </row>
    <row r="59" spans="1:47" s="2" customFormat="1" ht="22.9" customHeight="1">
      <c r="A59" s="36"/>
      <c r="B59" s="37"/>
      <c r="C59" s="146" t="s">
        <v>74</v>
      </c>
      <c r="D59" s="38"/>
      <c r="E59" s="38"/>
      <c r="F59" s="38"/>
      <c r="G59" s="38"/>
      <c r="H59" s="38"/>
      <c r="I59" s="110"/>
      <c r="J59" s="79">
        <f>J80</f>
        <v>0</v>
      </c>
      <c r="K59" s="38"/>
      <c r="L59" s="111"/>
      <c r="S59" s="36"/>
      <c r="T59" s="36"/>
      <c r="U59" s="36"/>
      <c r="V59" s="36"/>
      <c r="W59" s="36"/>
      <c r="X59" s="36"/>
      <c r="Y59" s="36"/>
      <c r="Z59" s="36"/>
      <c r="AA59" s="36"/>
      <c r="AB59" s="36"/>
      <c r="AC59" s="36"/>
      <c r="AD59" s="36"/>
      <c r="AE59" s="36"/>
      <c r="AU59" s="19" t="s">
        <v>112</v>
      </c>
    </row>
    <row r="60" spans="2:12" s="9" customFormat="1" ht="24.95" customHeight="1">
      <c r="B60" s="147"/>
      <c r="C60" s="148"/>
      <c r="D60" s="149" t="s">
        <v>146</v>
      </c>
      <c r="E60" s="150"/>
      <c r="F60" s="150"/>
      <c r="G60" s="150"/>
      <c r="H60" s="150"/>
      <c r="I60" s="151"/>
      <c r="J60" s="152">
        <f>J81</f>
        <v>0</v>
      </c>
      <c r="K60" s="148"/>
      <c r="L60" s="153"/>
    </row>
    <row r="61" spans="1:31" s="2" customFormat="1" ht="21.75" customHeight="1">
      <c r="A61" s="36"/>
      <c r="B61" s="37"/>
      <c r="C61" s="38"/>
      <c r="D61" s="38"/>
      <c r="E61" s="38"/>
      <c r="F61" s="38"/>
      <c r="G61" s="38"/>
      <c r="H61" s="38"/>
      <c r="I61" s="110"/>
      <c r="J61" s="38"/>
      <c r="K61" s="38"/>
      <c r="L61" s="111"/>
      <c r="S61" s="36"/>
      <c r="T61" s="36"/>
      <c r="U61" s="36"/>
      <c r="V61" s="36"/>
      <c r="W61" s="36"/>
      <c r="X61" s="36"/>
      <c r="Y61" s="36"/>
      <c r="Z61" s="36"/>
      <c r="AA61" s="36"/>
      <c r="AB61" s="36"/>
      <c r="AC61" s="36"/>
      <c r="AD61" s="36"/>
      <c r="AE61" s="36"/>
    </row>
    <row r="62" spans="1:31" s="2" customFormat="1" ht="6.95" customHeight="1">
      <c r="A62" s="36"/>
      <c r="B62" s="49"/>
      <c r="C62" s="50"/>
      <c r="D62" s="50"/>
      <c r="E62" s="50"/>
      <c r="F62" s="50"/>
      <c r="G62" s="50"/>
      <c r="H62" s="50"/>
      <c r="I62" s="138"/>
      <c r="J62" s="50"/>
      <c r="K62" s="50"/>
      <c r="L62" s="111"/>
      <c r="S62" s="36"/>
      <c r="T62" s="36"/>
      <c r="U62" s="36"/>
      <c r="V62" s="36"/>
      <c r="W62" s="36"/>
      <c r="X62" s="36"/>
      <c r="Y62" s="36"/>
      <c r="Z62" s="36"/>
      <c r="AA62" s="36"/>
      <c r="AB62" s="36"/>
      <c r="AC62" s="36"/>
      <c r="AD62" s="36"/>
      <c r="AE62" s="36"/>
    </row>
    <row r="66" spans="1:31" s="2" customFormat="1" ht="6.95" customHeight="1">
      <c r="A66" s="36"/>
      <c r="B66" s="51"/>
      <c r="C66" s="52"/>
      <c r="D66" s="52"/>
      <c r="E66" s="52"/>
      <c r="F66" s="52"/>
      <c r="G66" s="52"/>
      <c r="H66" s="52"/>
      <c r="I66" s="141"/>
      <c r="J66" s="52"/>
      <c r="K66" s="52"/>
      <c r="L66" s="111"/>
      <c r="S66" s="36"/>
      <c r="T66" s="36"/>
      <c r="U66" s="36"/>
      <c r="V66" s="36"/>
      <c r="W66" s="36"/>
      <c r="X66" s="36"/>
      <c r="Y66" s="36"/>
      <c r="Z66" s="36"/>
      <c r="AA66" s="36"/>
      <c r="AB66" s="36"/>
      <c r="AC66" s="36"/>
      <c r="AD66" s="36"/>
      <c r="AE66" s="36"/>
    </row>
    <row r="67" spans="1:31" s="2" customFormat="1" ht="24.95" customHeight="1">
      <c r="A67" s="36"/>
      <c r="B67" s="37"/>
      <c r="C67" s="25" t="s">
        <v>114</v>
      </c>
      <c r="D67" s="38"/>
      <c r="E67" s="38"/>
      <c r="F67" s="38"/>
      <c r="G67" s="38"/>
      <c r="H67" s="38"/>
      <c r="I67" s="110"/>
      <c r="J67" s="38"/>
      <c r="K67" s="38"/>
      <c r="L67" s="111"/>
      <c r="S67" s="36"/>
      <c r="T67" s="36"/>
      <c r="U67" s="36"/>
      <c r="V67" s="36"/>
      <c r="W67" s="36"/>
      <c r="X67" s="36"/>
      <c r="Y67" s="36"/>
      <c r="Z67" s="36"/>
      <c r="AA67" s="36"/>
      <c r="AB67" s="36"/>
      <c r="AC67" s="36"/>
      <c r="AD67" s="36"/>
      <c r="AE67" s="36"/>
    </row>
    <row r="68" spans="1:31" s="2" customFormat="1" ht="6.95" customHeight="1">
      <c r="A68" s="36"/>
      <c r="B68" s="37"/>
      <c r="C68" s="38"/>
      <c r="D68" s="38"/>
      <c r="E68" s="38"/>
      <c r="F68" s="38"/>
      <c r="G68" s="38"/>
      <c r="H68" s="38"/>
      <c r="I68" s="110"/>
      <c r="J68" s="38"/>
      <c r="K68" s="38"/>
      <c r="L68" s="111"/>
      <c r="S68" s="36"/>
      <c r="T68" s="36"/>
      <c r="U68" s="36"/>
      <c r="V68" s="36"/>
      <c r="W68" s="36"/>
      <c r="X68" s="36"/>
      <c r="Y68" s="36"/>
      <c r="Z68" s="36"/>
      <c r="AA68" s="36"/>
      <c r="AB68" s="36"/>
      <c r="AC68" s="36"/>
      <c r="AD68" s="36"/>
      <c r="AE68" s="36"/>
    </row>
    <row r="69" spans="1:31" s="2" customFormat="1" ht="12" customHeight="1">
      <c r="A69" s="36"/>
      <c r="B69" s="37"/>
      <c r="C69" s="31" t="s">
        <v>16</v>
      </c>
      <c r="D69" s="38"/>
      <c r="E69" s="38"/>
      <c r="F69" s="38"/>
      <c r="G69" s="38"/>
      <c r="H69" s="38"/>
      <c r="I69" s="110"/>
      <c r="J69" s="38"/>
      <c r="K69" s="38"/>
      <c r="L69" s="111"/>
      <c r="S69" s="36"/>
      <c r="T69" s="36"/>
      <c r="U69" s="36"/>
      <c r="V69" s="36"/>
      <c r="W69" s="36"/>
      <c r="X69" s="36"/>
      <c r="Y69" s="36"/>
      <c r="Z69" s="36"/>
      <c r="AA69" s="36"/>
      <c r="AB69" s="36"/>
      <c r="AC69" s="36"/>
      <c r="AD69" s="36"/>
      <c r="AE69" s="36"/>
    </row>
    <row r="70" spans="1:31" s="2" customFormat="1" ht="16.5" customHeight="1">
      <c r="A70" s="36"/>
      <c r="B70" s="37"/>
      <c r="C70" s="38"/>
      <c r="D70" s="38"/>
      <c r="E70" s="395" t="str">
        <f>E7</f>
        <v>VD Hubálov – obnova jezu</v>
      </c>
      <c r="F70" s="396"/>
      <c r="G70" s="396"/>
      <c r="H70" s="396"/>
      <c r="I70" s="110"/>
      <c r="J70" s="38"/>
      <c r="K70" s="38"/>
      <c r="L70" s="111"/>
      <c r="S70" s="36"/>
      <c r="T70" s="36"/>
      <c r="U70" s="36"/>
      <c r="V70" s="36"/>
      <c r="W70" s="36"/>
      <c r="X70" s="36"/>
      <c r="Y70" s="36"/>
      <c r="Z70" s="36"/>
      <c r="AA70" s="36"/>
      <c r="AB70" s="36"/>
      <c r="AC70" s="36"/>
      <c r="AD70" s="36"/>
      <c r="AE70" s="36"/>
    </row>
    <row r="71" spans="1:31" s="2" customFormat="1" ht="12" customHeight="1">
      <c r="A71" s="36"/>
      <c r="B71" s="37"/>
      <c r="C71" s="31" t="s">
        <v>107</v>
      </c>
      <c r="D71" s="38"/>
      <c r="E71" s="38"/>
      <c r="F71" s="38"/>
      <c r="G71" s="38"/>
      <c r="H71" s="38"/>
      <c r="I71" s="110"/>
      <c r="J71" s="38"/>
      <c r="K71" s="38"/>
      <c r="L71" s="111"/>
      <c r="S71" s="36"/>
      <c r="T71" s="36"/>
      <c r="U71" s="36"/>
      <c r="V71" s="36"/>
      <c r="W71" s="36"/>
      <c r="X71" s="36"/>
      <c r="Y71" s="36"/>
      <c r="Z71" s="36"/>
      <c r="AA71" s="36"/>
      <c r="AB71" s="36"/>
      <c r="AC71" s="36"/>
      <c r="AD71" s="36"/>
      <c r="AE71" s="36"/>
    </row>
    <row r="72" spans="1:31" s="2" customFormat="1" ht="16.5" customHeight="1">
      <c r="A72" s="36"/>
      <c r="B72" s="37"/>
      <c r="C72" s="38"/>
      <c r="D72" s="38"/>
      <c r="E72" s="368" t="str">
        <f>E9</f>
        <v>SO 01 - Štěrková propust</v>
      </c>
      <c r="F72" s="397"/>
      <c r="G72" s="397"/>
      <c r="H72" s="397"/>
      <c r="I72" s="110"/>
      <c r="J72" s="38"/>
      <c r="K72" s="38"/>
      <c r="L72" s="111"/>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110"/>
      <c r="J73" s="38"/>
      <c r="K73" s="38"/>
      <c r="L73" s="111"/>
      <c r="S73" s="36"/>
      <c r="T73" s="36"/>
      <c r="U73" s="36"/>
      <c r="V73" s="36"/>
      <c r="W73" s="36"/>
      <c r="X73" s="36"/>
      <c r="Y73" s="36"/>
      <c r="Z73" s="36"/>
      <c r="AA73" s="36"/>
      <c r="AB73" s="36"/>
      <c r="AC73" s="36"/>
      <c r="AD73" s="36"/>
      <c r="AE73" s="36"/>
    </row>
    <row r="74" spans="1:31" s="2" customFormat="1" ht="12" customHeight="1">
      <c r="A74" s="36"/>
      <c r="B74" s="37"/>
      <c r="C74" s="31" t="s">
        <v>21</v>
      </c>
      <c r="D74" s="38"/>
      <c r="E74" s="38"/>
      <c r="F74" s="29" t="str">
        <f>F12</f>
        <v>Vodní dílo Hubálov</v>
      </c>
      <c r="G74" s="38"/>
      <c r="H74" s="38"/>
      <c r="I74" s="113" t="s">
        <v>23</v>
      </c>
      <c r="J74" s="61" t="str">
        <f>IF(J12="","",J12)</f>
        <v>10. 10. 2019</v>
      </c>
      <c r="K74" s="38"/>
      <c r="L74" s="111"/>
      <c r="S74" s="36"/>
      <c r="T74" s="36"/>
      <c r="U74" s="36"/>
      <c r="V74" s="36"/>
      <c r="W74" s="36"/>
      <c r="X74" s="36"/>
      <c r="Y74" s="36"/>
      <c r="Z74" s="36"/>
      <c r="AA74" s="36"/>
      <c r="AB74" s="36"/>
      <c r="AC74" s="36"/>
      <c r="AD74" s="36"/>
      <c r="AE74" s="36"/>
    </row>
    <row r="75" spans="1:31" s="2" customFormat="1" ht="6.95" customHeight="1">
      <c r="A75" s="36"/>
      <c r="B75" s="37"/>
      <c r="C75" s="38"/>
      <c r="D75" s="38"/>
      <c r="E75" s="38"/>
      <c r="F75" s="38"/>
      <c r="G75" s="38"/>
      <c r="H75" s="38"/>
      <c r="I75" s="110"/>
      <c r="J75" s="38"/>
      <c r="K75" s="38"/>
      <c r="L75" s="111"/>
      <c r="S75" s="36"/>
      <c r="T75" s="36"/>
      <c r="U75" s="36"/>
      <c r="V75" s="36"/>
      <c r="W75" s="36"/>
      <c r="X75" s="36"/>
      <c r="Y75" s="36"/>
      <c r="Z75" s="36"/>
      <c r="AA75" s="36"/>
      <c r="AB75" s="36"/>
      <c r="AC75" s="36"/>
      <c r="AD75" s="36"/>
      <c r="AE75" s="36"/>
    </row>
    <row r="76" spans="1:31" s="2" customFormat="1" ht="15.2" customHeight="1">
      <c r="A76" s="36"/>
      <c r="B76" s="37"/>
      <c r="C76" s="31" t="s">
        <v>25</v>
      </c>
      <c r="D76" s="38"/>
      <c r="E76" s="38"/>
      <c r="F76" s="29" t="str">
        <f>E15</f>
        <v>Povodí Labe, státní podnik</v>
      </c>
      <c r="G76" s="38"/>
      <c r="H76" s="38"/>
      <c r="I76" s="113" t="s">
        <v>33</v>
      </c>
      <c r="J76" s="34" t="str">
        <f>E21</f>
        <v>AQUATIS a. s.</v>
      </c>
      <c r="K76" s="38"/>
      <c r="L76" s="111"/>
      <c r="S76" s="36"/>
      <c r="T76" s="36"/>
      <c r="U76" s="36"/>
      <c r="V76" s="36"/>
      <c r="W76" s="36"/>
      <c r="X76" s="36"/>
      <c r="Y76" s="36"/>
      <c r="Z76" s="36"/>
      <c r="AA76" s="36"/>
      <c r="AB76" s="36"/>
      <c r="AC76" s="36"/>
      <c r="AD76" s="36"/>
      <c r="AE76" s="36"/>
    </row>
    <row r="77" spans="1:31" s="2" customFormat="1" ht="15.2" customHeight="1">
      <c r="A77" s="36"/>
      <c r="B77" s="37"/>
      <c r="C77" s="31" t="s">
        <v>31</v>
      </c>
      <c r="D77" s="38"/>
      <c r="E77" s="38"/>
      <c r="F77" s="29" t="str">
        <f>IF(E18="","",E18)</f>
        <v>Vyplň údaj</v>
      </c>
      <c r="G77" s="38"/>
      <c r="H77" s="38"/>
      <c r="I77" s="113" t="s">
        <v>38</v>
      </c>
      <c r="J77" s="34" t="str">
        <f>E24</f>
        <v xml:space="preserve"> </v>
      </c>
      <c r="K77" s="38"/>
      <c r="L77" s="111"/>
      <c r="S77" s="36"/>
      <c r="T77" s="36"/>
      <c r="U77" s="36"/>
      <c r="V77" s="36"/>
      <c r="W77" s="36"/>
      <c r="X77" s="36"/>
      <c r="Y77" s="36"/>
      <c r="Z77" s="36"/>
      <c r="AA77" s="36"/>
      <c r="AB77" s="36"/>
      <c r="AC77" s="36"/>
      <c r="AD77" s="36"/>
      <c r="AE77" s="36"/>
    </row>
    <row r="78" spans="1:31" s="2" customFormat="1" ht="10.35" customHeight="1">
      <c r="A78" s="36"/>
      <c r="B78" s="37"/>
      <c r="C78" s="38"/>
      <c r="D78" s="38"/>
      <c r="E78" s="38"/>
      <c r="F78" s="38"/>
      <c r="G78" s="38"/>
      <c r="H78" s="38"/>
      <c r="I78" s="110"/>
      <c r="J78" s="38"/>
      <c r="K78" s="38"/>
      <c r="L78" s="111"/>
      <c r="S78" s="36"/>
      <c r="T78" s="36"/>
      <c r="U78" s="36"/>
      <c r="V78" s="36"/>
      <c r="W78" s="36"/>
      <c r="X78" s="36"/>
      <c r="Y78" s="36"/>
      <c r="Z78" s="36"/>
      <c r="AA78" s="36"/>
      <c r="AB78" s="36"/>
      <c r="AC78" s="36"/>
      <c r="AD78" s="36"/>
      <c r="AE78" s="36"/>
    </row>
    <row r="79" spans="1:31" s="10" customFormat="1" ht="29.25" customHeight="1">
      <c r="A79" s="154"/>
      <c r="B79" s="155"/>
      <c r="C79" s="156" t="s">
        <v>115</v>
      </c>
      <c r="D79" s="157" t="s">
        <v>61</v>
      </c>
      <c r="E79" s="157" t="s">
        <v>57</v>
      </c>
      <c r="F79" s="157" t="s">
        <v>58</v>
      </c>
      <c r="G79" s="157" t="s">
        <v>116</v>
      </c>
      <c r="H79" s="157" t="s">
        <v>117</v>
      </c>
      <c r="I79" s="158" t="s">
        <v>118</v>
      </c>
      <c r="J79" s="157" t="s">
        <v>111</v>
      </c>
      <c r="K79" s="159" t="s">
        <v>119</v>
      </c>
      <c r="L79" s="160"/>
      <c r="M79" s="70" t="s">
        <v>19</v>
      </c>
      <c r="N79" s="71" t="s">
        <v>46</v>
      </c>
      <c r="O79" s="71" t="s">
        <v>120</v>
      </c>
      <c r="P79" s="71" t="s">
        <v>121</v>
      </c>
      <c r="Q79" s="71" t="s">
        <v>122</v>
      </c>
      <c r="R79" s="71" t="s">
        <v>123</v>
      </c>
      <c r="S79" s="71" t="s">
        <v>124</v>
      </c>
      <c r="T79" s="72" t="s">
        <v>125</v>
      </c>
      <c r="U79" s="154"/>
      <c r="V79" s="154"/>
      <c r="W79" s="154"/>
      <c r="X79" s="154"/>
      <c r="Y79" s="154"/>
      <c r="Z79" s="154"/>
      <c r="AA79" s="154"/>
      <c r="AB79" s="154"/>
      <c r="AC79" s="154"/>
      <c r="AD79" s="154"/>
      <c r="AE79" s="154"/>
    </row>
    <row r="80" spans="1:63" s="2" customFormat="1" ht="22.9" customHeight="1">
      <c r="A80" s="36"/>
      <c r="B80" s="37"/>
      <c r="C80" s="77" t="s">
        <v>126</v>
      </c>
      <c r="D80" s="38"/>
      <c r="E80" s="38"/>
      <c r="F80" s="38"/>
      <c r="G80" s="38"/>
      <c r="H80" s="38"/>
      <c r="I80" s="110"/>
      <c r="J80" s="161">
        <f>BK80</f>
        <v>0</v>
      </c>
      <c r="K80" s="38"/>
      <c r="L80" s="41"/>
      <c r="M80" s="73"/>
      <c r="N80" s="162"/>
      <c r="O80" s="74"/>
      <c r="P80" s="163">
        <f>P81</f>
        <v>0</v>
      </c>
      <c r="Q80" s="74"/>
      <c r="R80" s="163">
        <f>R81</f>
        <v>0</v>
      </c>
      <c r="S80" s="74"/>
      <c r="T80" s="164">
        <f>T81</f>
        <v>0</v>
      </c>
      <c r="U80" s="36"/>
      <c r="V80" s="36"/>
      <c r="W80" s="36"/>
      <c r="X80" s="36"/>
      <c r="Y80" s="36"/>
      <c r="Z80" s="36"/>
      <c r="AA80" s="36"/>
      <c r="AB80" s="36"/>
      <c r="AC80" s="36"/>
      <c r="AD80" s="36"/>
      <c r="AE80" s="36"/>
      <c r="AT80" s="19" t="s">
        <v>75</v>
      </c>
      <c r="AU80" s="19" t="s">
        <v>112</v>
      </c>
      <c r="BK80" s="165">
        <f>BK81</f>
        <v>0</v>
      </c>
    </row>
    <row r="81" spans="2:63" s="11" customFormat="1" ht="25.9" customHeight="1">
      <c r="B81" s="166"/>
      <c r="C81" s="167"/>
      <c r="D81" s="168" t="s">
        <v>75</v>
      </c>
      <c r="E81" s="169" t="s">
        <v>147</v>
      </c>
      <c r="F81" s="169" t="s">
        <v>148</v>
      </c>
      <c r="G81" s="167"/>
      <c r="H81" s="167"/>
      <c r="I81" s="170"/>
      <c r="J81" s="171">
        <f>BK81</f>
        <v>0</v>
      </c>
      <c r="K81" s="167"/>
      <c r="L81" s="172"/>
      <c r="M81" s="173"/>
      <c r="N81" s="174"/>
      <c r="O81" s="174"/>
      <c r="P81" s="175">
        <f>SUM(P82:P96)</f>
        <v>0</v>
      </c>
      <c r="Q81" s="174"/>
      <c r="R81" s="175">
        <f>SUM(R82:R96)</f>
        <v>0</v>
      </c>
      <c r="S81" s="174"/>
      <c r="T81" s="176">
        <f>SUM(T82:T96)</f>
        <v>0</v>
      </c>
      <c r="AR81" s="177" t="s">
        <v>149</v>
      </c>
      <c r="AT81" s="178" t="s">
        <v>75</v>
      </c>
      <c r="AU81" s="178" t="s">
        <v>76</v>
      </c>
      <c r="AY81" s="177" t="s">
        <v>130</v>
      </c>
      <c r="BK81" s="179">
        <f>SUM(BK82:BK96)</f>
        <v>0</v>
      </c>
    </row>
    <row r="82" spans="1:65" s="2" customFormat="1" ht="16.5" customHeight="1">
      <c r="A82" s="36"/>
      <c r="B82" s="37"/>
      <c r="C82" s="180" t="s">
        <v>84</v>
      </c>
      <c r="D82" s="180" t="s">
        <v>131</v>
      </c>
      <c r="E82" s="181" t="s">
        <v>150</v>
      </c>
      <c r="F82" s="182" t="s">
        <v>151</v>
      </c>
      <c r="G82" s="183" t="s">
        <v>134</v>
      </c>
      <c r="H82" s="184">
        <v>1</v>
      </c>
      <c r="I82" s="185"/>
      <c r="J82" s="186">
        <f>ROUND(I82*H82,2)</f>
        <v>0</v>
      </c>
      <c r="K82" s="182" t="s">
        <v>19</v>
      </c>
      <c r="L82" s="41"/>
      <c r="M82" s="187" t="s">
        <v>19</v>
      </c>
      <c r="N82" s="188" t="s">
        <v>47</v>
      </c>
      <c r="O82" s="66"/>
      <c r="P82" s="189">
        <f>O82*H82</f>
        <v>0</v>
      </c>
      <c r="Q82" s="189">
        <v>0</v>
      </c>
      <c r="R82" s="189">
        <f>Q82*H82</f>
        <v>0</v>
      </c>
      <c r="S82" s="189">
        <v>0</v>
      </c>
      <c r="T82" s="190">
        <f>S82*H82</f>
        <v>0</v>
      </c>
      <c r="U82" s="36"/>
      <c r="V82" s="36"/>
      <c r="W82" s="36"/>
      <c r="X82" s="36"/>
      <c r="Y82" s="36"/>
      <c r="Z82" s="36"/>
      <c r="AA82" s="36"/>
      <c r="AB82" s="36"/>
      <c r="AC82" s="36"/>
      <c r="AD82" s="36"/>
      <c r="AE82" s="36"/>
      <c r="AR82" s="191" t="s">
        <v>149</v>
      </c>
      <c r="AT82" s="191" t="s">
        <v>131</v>
      </c>
      <c r="AU82" s="191" t="s">
        <v>84</v>
      </c>
      <c r="AY82" s="19" t="s">
        <v>130</v>
      </c>
      <c r="BE82" s="192">
        <f>IF(N82="základní",J82,0)</f>
        <v>0</v>
      </c>
      <c r="BF82" s="192">
        <f>IF(N82="snížená",J82,0)</f>
        <v>0</v>
      </c>
      <c r="BG82" s="192">
        <f>IF(N82="zákl. přenesená",J82,0)</f>
        <v>0</v>
      </c>
      <c r="BH82" s="192">
        <f>IF(N82="sníž. přenesená",J82,0)</f>
        <v>0</v>
      </c>
      <c r="BI82" s="192">
        <f>IF(N82="nulová",J82,0)</f>
        <v>0</v>
      </c>
      <c r="BJ82" s="19" t="s">
        <v>84</v>
      </c>
      <c r="BK82" s="192">
        <f>ROUND(I82*H82,2)</f>
        <v>0</v>
      </c>
      <c r="BL82" s="19" t="s">
        <v>149</v>
      </c>
      <c r="BM82" s="191" t="s">
        <v>152</v>
      </c>
    </row>
    <row r="83" spans="1:47" s="2" customFormat="1" ht="11.25">
      <c r="A83" s="36"/>
      <c r="B83" s="37"/>
      <c r="C83" s="38"/>
      <c r="D83" s="193" t="s">
        <v>137</v>
      </c>
      <c r="E83" s="38"/>
      <c r="F83" s="194" t="s">
        <v>153</v>
      </c>
      <c r="G83" s="38"/>
      <c r="H83" s="38"/>
      <c r="I83" s="110"/>
      <c r="J83" s="38"/>
      <c r="K83" s="38"/>
      <c r="L83" s="41"/>
      <c r="M83" s="195"/>
      <c r="N83" s="196"/>
      <c r="O83" s="66"/>
      <c r="P83" s="66"/>
      <c r="Q83" s="66"/>
      <c r="R83" s="66"/>
      <c r="S83" s="66"/>
      <c r="T83" s="67"/>
      <c r="U83" s="36"/>
      <c r="V83" s="36"/>
      <c r="W83" s="36"/>
      <c r="X83" s="36"/>
      <c r="Y83" s="36"/>
      <c r="Z83" s="36"/>
      <c r="AA83" s="36"/>
      <c r="AB83" s="36"/>
      <c r="AC83" s="36"/>
      <c r="AD83" s="36"/>
      <c r="AE83" s="36"/>
      <c r="AT83" s="19" t="s">
        <v>137</v>
      </c>
      <c r="AU83" s="19" t="s">
        <v>84</v>
      </c>
    </row>
    <row r="84" spans="1:47" s="2" customFormat="1" ht="39">
      <c r="A84" s="36"/>
      <c r="B84" s="37"/>
      <c r="C84" s="38"/>
      <c r="D84" s="193" t="s">
        <v>139</v>
      </c>
      <c r="E84" s="38"/>
      <c r="F84" s="197" t="s">
        <v>140</v>
      </c>
      <c r="G84" s="38"/>
      <c r="H84" s="38"/>
      <c r="I84" s="110"/>
      <c r="J84" s="38"/>
      <c r="K84" s="38"/>
      <c r="L84" s="41"/>
      <c r="M84" s="195"/>
      <c r="N84" s="196"/>
      <c r="O84" s="66"/>
      <c r="P84" s="66"/>
      <c r="Q84" s="66"/>
      <c r="R84" s="66"/>
      <c r="S84" s="66"/>
      <c r="T84" s="67"/>
      <c r="U84" s="36"/>
      <c r="V84" s="36"/>
      <c r="W84" s="36"/>
      <c r="X84" s="36"/>
      <c r="Y84" s="36"/>
      <c r="Z84" s="36"/>
      <c r="AA84" s="36"/>
      <c r="AB84" s="36"/>
      <c r="AC84" s="36"/>
      <c r="AD84" s="36"/>
      <c r="AE84" s="36"/>
      <c r="AT84" s="19" t="s">
        <v>139</v>
      </c>
      <c r="AU84" s="19" t="s">
        <v>84</v>
      </c>
    </row>
    <row r="85" spans="1:65" s="2" customFormat="1" ht="16.5" customHeight="1">
      <c r="A85" s="36"/>
      <c r="B85" s="37"/>
      <c r="C85" s="180" t="s">
        <v>86</v>
      </c>
      <c r="D85" s="180" t="s">
        <v>131</v>
      </c>
      <c r="E85" s="181" t="s">
        <v>154</v>
      </c>
      <c r="F85" s="182" t="s">
        <v>155</v>
      </c>
      <c r="G85" s="183" t="s">
        <v>134</v>
      </c>
      <c r="H85" s="184">
        <v>1</v>
      </c>
      <c r="I85" s="185"/>
      <c r="J85" s="186">
        <f>ROUND(I85*H85,2)</f>
        <v>0</v>
      </c>
      <c r="K85" s="182" t="s">
        <v>19</v>
      </c>
      <c r="L85" s="41"/>
      <c r="M85" s="187" t="s">
        <v>19</v>
      </c>
      <c r="N85" s="188" t="s">
        <v>47</v>
      </c>
      <c r="O85" s="66"/>
      <c r="P85" s="189">
        <f>O85*H85</f>
        <v>0</v>
      </c>
      <c r="Q85" s="189">
        <v>0</v>
      </c>
      <c r="R85" s="189">
        <f>Q85*H85</f>
        <v>0</v>
      </c>
      <c r="S85" s="189">
        <v>0</v>
      </c>
      <c r="T85" s="190">
        <f>S85*H85</f>
        <v>0</v>
      </c>
      <c r="U85" s="36"/>
      <c r="V85" s="36"/>
      <c r="W85" s="36"/>
      <c r="X85" s="36"/>
      <c r="Y85" s="36"/>
      <c r="Z85" s="36"/>
      <c r="AA85" s="36"/>
      <c r="AB85" s="36"/>
      <c r="AC85" s="36"/>
      <c r="AD85" s="36"/>
      <c r="AE85" s="36"/>
      <c r="AR85" s="191" t="s">
        <v>149</v>
      </c>
      <c r="AT85" s="191" t="s">
        <v>131</v>
      </c>
      <c r="AU85" s="191" t="s">
        <v>84</v>
      </c>
      <c r="AY85" s="19" t="s">
        <v>130</v>
      </c>
      <c r="BE85" s="192">
        <f>IF(N85="základní",J85,0)</f>
        <v>0</v>
      </c>
      <c r="BF85" s="192">
        <f>IF(N85="snížená",J85,0)</f>
        <v>0</v>
      </c>
      <c r="BG85" s="192">
        <f>IF(N85="zákl. přenesená",J85,0)</f>
        <v>0</v>
      </c>
      <c r="BH85" s="192">
        <f>IF(N85="sníž. přenesená",J85,0)</f>
        <v>0</v>
      </c>
      <c r="BI85" s="192">
        <f>IF(N85="nulová",J85,0)</f>
        <v>0</v>
      </c>
      <c r="BJ85" s="19" t="s">
        <v>84</v>
      </c>
      <c r="BK85" s="192">
        <f>ROUND(I85*H85,2)</f>
        <v>0</v>
      </c>
      <c r="BL85" s="19" t="s">
        <v>149</v>
      </c>
      <c r="BM85" s="191" t="s">
        <v>156</v>
      </c>
    </row>
    <row r="86" spans="1:47" s="2" customFormat="1" ht="39">
      <c r="A86" s="36"/>
      <c r="B86" s="37"/>
      <c r="C86" s="38"/>
      <c r="D86" s="193" t="s">
        <v>139</v>
      </c>
      <c r="E86" s="38"/>
      <c r="F86" s="197" t="s">
        <v>140</v>
      </c>
      <c r="G86" s="38"/>
      <c r="H86" s="38"/>
      <c r="I86" s="110"/>
      <c r="J86" s="38"/>
      <c r="K86" s="38"/>
      <c r="L86" s="41"/>
      <c r="M86" s="195"/>
      <c r="N86" s="196"/>
      <c r="O86" s="66"/>
      <c r="P86" s="66"/>
      <c r="Q86" s="66"/>
      <c r="R86" s="66"/>
      <c r="S86" s="66"/>
      <c r="T86" s="67"/>
      <c r="U86" s="36"/>
      <c r="V86" s="36"/>
      <c r="W86" s="36"/>
      <c r="X86" s="36"/>
      <c r="Y86" s="36"/>
      <c r="Z86" s="36"/>
      <c r="AA86" s="36"/>
      <c r="AB86" s="36"/>
      <c r="AC86" s="36"/>
      <c r="AD86" s="36"/>
      <c r="AE86" s="36"/>
      <c r="AT86" s="19" t="s">
        <v>139</v>
      </c>
      <c r="AU86" s="19" t="s">
        <v>84</v>
      </c>
    </row>
    <row r="87" spans="1:65" s="2" customFormat="1" ht="16.5" customHeight="1">
      <c r="A87" s="36"/>
      <c r="B87" s="37"/>
      <c r="C87" s="180" t="s">
        <v>129</v>
      </c>
      <c r="D87" s="180" t="s">
        <v>131</v>
      </c>
      <c r="E87" s="181" t="s">
        <v>157</v>
      </c>
      <c r="F87" s="182" t="s">
        <v>158</v>
      </c>
      <c r="G87" s="183" t="s">
        <v>134</v>
      </c>
      <c r="H87" s="184">
        <v>1</v>
      </c>
      <c r="I87" s="185"/>
      <c r="J87" s="186">
        <f>ROUND(I87*H87,2)</f>
        <v>0</v>
      </c>
      <c r="K87" s="182" t="s">
        <v>19</v>
      </c>
      <c r="L87" s="41"/>
      <c r="M87" s="187" t="s">
        <v>19</v>
      </c>
      <c r="N87" s="188" t="s">
        <v>47</v>
      </c>
      <c r="O87" s="66"/>
      <c r="P87" s="189">
        <f>O87*H87</f>
        <v>0</v>
      </c>
      <c r="Q87" s="189">
        <v>0</v>
      </c>
      <c r="R87" s="189">
        <f>Q87*H87</f>
        <v>0</v>
      </c>
      <c r="S87" s="189">
        <v>0</v>
      </c>
      <c r="T87" s="190">
        <f>S87*H87</f>
        <v>0</v>
      </c>
      <c r="U87" s="36"/>
      <c r="V87" s="36"/>
      <c r="W87" s="36"/>
      <c r="X87" s="36"/>
      <c r="Y87" s="36"/>
      <c r="Z87" s="36"/>
      <c r="AA87" s="36"/>
      <c r="AB87" s="36"/>
      <c r="AC87" s="36"/>
      <c r="AD87" s="36"/>
      <c r="AE87" s="36"/>
      <c r="AR87" s="191" t="s">
        <v>149</v>
      </c>
      <c r="AT87" s="191" t="s">
        <v>131</v>
      </c>
      <c r="AU87" s="191" t="s">
        <v>84</v>
      </c>
      <c r="AY87" s="19" t="s">
        <v>130</v>
      </c>
      <c r="BE87" s="192">
        <f>IF(N87="základní",J87,0)</f>
        <v>0</v>
      </c>
      <c r="BF87" s="192">
        <f>IF(N87="snížená",J87,0)</f>
        <v>0</v>
      </c>
      <c r="BG87" s="192">
        <f>IF(N87="zákl. přenesená",J87,0)</f>
        <v>0</v>
      </c>
      <c r="BH87" s="192">
        <f>IF(N87="sníž. přenesená",J87,0)</f>
        <v>0</v>
      </c>
      <c r="BI87" s="192">
        <f>IF(N87="nulová",J87,0)</f>
        <v>0</v>
      </c>
      <c r="BJ87" s="19" t="s">
        <v>84</v>
      </c>
      <c r="BK87" s="192">
        <f>ROUND(I87*H87,2)</f>
        <v>0</v>
      </c>
      <c r="BL87" s="19" t="s">
        <v>149</v>
      </c>
      <c r="BM87" s="191" t="s">
        <v>159</v>
      </c>
    </row>
    <row r="88" spans="1:47" s="2" customFormat="1" ht="39">
      <c r="A88" s="36"/>
      <c r="B88" s="37"/>
      <c r="C88" s="38"/>
      <c r="D88" s="193" t="s">
        <v>139</v>
      </c>
      <c r="E88" s="38"/>
      <c r="F88" s="197" t="s">
        <v>140</v>
      </c>
      <c r="G88" s="38"/>
      <c r="H88" s="38"/>
      <c r="I88" s="110"/>
      <c r="J88" s="38"/>
      <c r="K88" s="38"/>
      <c r="L88" s="41"/>
      <c r="M88" s="195"/>
      <c r="N88" s="196"/>
      <c r="O88" s="66"/>
      <c r="P88" s="66"/>
      <c r="Q88" s="66"/>
      <c r="R88" s="66"/>
      <c r="S88" s="66"/>
      <c r="T88" s="67"/>
      <c r="U88" s="36"/>
      <c r="V88" s="36"/>
      <c r="W88" s="36"/>
      <c r="X88" s="36"/>
      <c r="Y88" s="36"/>
      <c r="Z88" s="36"/>
      <c r="AA88" s="36"/>
      <c r="AB88" s="36"/>
      <c r="AC88" s="36"/>
      <c r="AD88" s="36"/>
      <c r="AE88" s="36"/>
      <c r="AT88" s="19" t="s">
        <v>139</v>
      </c>
      <c r="AU88" s="19" t="s">
        <v>84</v>
      </c>
    </row>
    <row r="89" spans="1:65" s="2" customFormat="1" ht="16.5" customHeight="1">
      <c r="A89" s="36"/>
      <c r="B89" s="37"/>
      <c r="C89" s="180" t="s">
        <v>149</v>
      </c>
      <c r="D89" s="180" t="s">
        <v>131</v>
      </c>
      <c r="E89" s="181" t="s">
        <v>160</v>
      </c>
      <c r="F89" s="182" t="s">
        <v>161</v>
      </c>
      <c r="G89" s="183" t="s">
        <v>134</v>
      </c>
      <c r="H89" s="184">
        <v>1</v>
      </c>
      <c r="I89" s="185"/>
      <c r="J89" s="186">
        <f>ROUND(I89*H89,2)</f>
        <v>0</v>
      </c>
      <c r="K89" s="182" t="s">
        <v>19</v>
      </c>
      <c r="L89" s="41"/>
      <c r="M89" s="187" t="s">
        <v>19</v>
      </c>
      <c r="N89" s="188" t="s">
        <v>47</v>
      </c>
      <c r="O89" s="66"/>
      <c r="P89" s="189">
        <f>O89*H89</f>
        <v>0</v>
      </c>
      <c r="Q89" s="189">
        <v>0</v>
      </c>
      <c r="R89" s="189">
        <f>Q89*H89</f>
        <v>0</v>
      </c>
      <c r="S89" s="189">
        <v>0</v>
      </c>
      <c r="T89" s="190">
        <f>S89*H89</f>
        <v>0</v>
      </c>
      <c r="U89" s="36"/>
      <c r="V89" s="36"/>
      <c r="W89" s="36"/>
      <c r="X89" s="36"/>
      <c r="Y89" s="36"/>
      <c r="Z89" s="36"/>
      <c r="AA89" s="36"/>
      <c r="AB89" s="36"/>
      <c r="AC89" s="36"/>
      <c r="AD89" s="36"/>
      <c r="AE89" s="36"/>
      <c r="AR89" s="191" t="s">
        <v>149</v>
      </c>
      <c r="AT89" s="191" t="s">
        <v>131</v>
      </c>
      <c r="AU89" s="191" t="s">
        <v>84</v>
      </c>
      <c r="AY89" s="19" t="s">
        <v>130</v>
      </c>
      <c r="BE89" s="192">
        <f>IF(N89="základní",J89,0)</f>
        <v>0</v>
      </c>
      <c r="BF89" s="192">
        <f>IF(N89="snížená",J89,0)</f>
        <v>0</v>
      </c>
      <c r="BG89" s="192">
        <f>IF(N89="zákl. přenesená",J89,0)</f>
        <v>0</v>
      </c>
      <c r="BH89" s="192">
        <f>IF(N89="sníž. přenesená",J89,0)</f>
        <v>0</v>
      </c>
      <c r="BI89" s="192">
        <f>IF(N89="nulová",J89,0)</f>
        <v>0</v>
      </c>
      <c r="BJ89" s="19" t="s">
        <v>84</v>
      </c>
      <c r="BK89" s="192">
        <f>ROUND(I89*H89,2)</f>
        <v>0</v>
      </c>
      <c r="BL89" s="19" t="s">
        <v>149</v>
      </c>
      <c r="BM89" s="191" t="s">
        <v>162</v>
      </c>
    </row>
    <row r="90" spans="1:47" s="2" customFormat="1" ht="39">
      <c r="A90" s="36"/>
      <c r="B90" s="37"/>
      <c r="C90" s="38"/>
      <c r="D90" s="193" t="s">
        <v>139</v>
      </c>
      <c r="E90" s="38"/>
      <c r="F90" s="197" t="s">
        <v>140</v>
      </c>
      <c r="G90" s="38"/>
      <c r="H90" s="38"/>
      <c r="I90" s="110"/>
      <c r="J90" s="38"/>
      <c r="K90" s="38"/>
      <c r="L90" s="41"/>
      <c r="M90" s="195"/>
      <c r="N90" s="196"/>
      <c r="O90" s="66"/>
      <c r="P90" s="66"/>
      <c r="Q90" s="66"/>
      <c r="R90" s="66"/>
      <c r="S90" s="66"/>
      <c r="T90" s="67"/>
      <c r="U90" s="36"/>
      <c r="V90" s="36"/>
      <c r="W90" s="36"/>
      <c r="X90" s="36"/>
      <c r="Y90" s="36"/>
      <c r="Z90" s="36"/>
      <c r="AA90" s="36"/>
      <c r="AB90" s="36"/>
      <c r="AC90" s="36"/>
      <c r="AD90" s="36"/>
      <c r="AE90" s="36"/>
      <c r="AT90" s="19" t="s">
        <v>139</v>
      </c>
      <c r="AU90" s="19" t="s">
        <v>84</v>
      </c>
    </row>
    <row r="91" spans="1:65" s="2" customFormat="1" ht="16.5" customHeight="1">
      <c r="A91" s="36"/>
      <c r="B91" s="37"/>
      <c r="C91" s="180" t="s">
        <v>163</v>
      </c>
      <c r="D91" s="180" t="s">
        <v>131</v>
      </c>
      <c r="E91" s="181" t="s">
        <v>164</v>
      </c>
      <c r="F91" s="182" t="s">
        <v>165</v>
      </c>
      <c r="G91" s="183" t="s">
        <v>134</v>
      </c>
      <c r="H91" s="184">
        <v>1</v>
      </c>
      <c r="I91" s="185"/>
      <c r="J91" s="186">
        <f>ROUND(I91*H91,2)</f>
        <v>0</v>
      </c>
      <c r="K91" s="182" t="s">
        <v>19</v>
      </c>
      <c r="L91" s="41"/>
      <c r="M91" s="187" t="s">
        <v>19</v>
      </c>
      <c r="N91" s="188" t="s">
        <v>47</v>
      </c>
      <c r="O91" s="66"/>
      <c r="P91" s="189">
        <f>O91*H91</f>
        <v>0</v>
      </c>
      <c r="Q91" s="189">
        <v>0</v>
      </c>
      <c r="R91" s="189">
        <f>Q91*H91</f>
        <v>0</v>
      </c>
      <c r="S91" s="189">
        <v>0</v>
      </c>
      <c r="T91" s="190">
        <f>S91*H91</f>
        <v>0</v>
      </c>
      <c r="U91" s="36"/>
      <c r="V91" s="36"/>
      <c r="W91" s="36"/>
      <c r="X91" s="36"/>
      <c r="Y91" s="36"/>
      <c r="Z91" s="36"/>
      <c r="AA91" s="36"/>
      <c r="AB91" s="36"/>
      <c r="AC91" s="36"/>
      <c r="AD91" s="36"/>
      <c r="AE91" s="36"/>
      <c r="AR91" s="191" t="s">
        <v>149</v>
      </c>
      <c r="AT91" s="191" t="s">
        <v>131</v>
      </c>
      <c r="AU91" s="191" t="s">
        <v>84</v>
      </c>
      <c r="AY91" s="19" t="s">
        <v>130</v>
      </c>
      <c r="BE91" s="192">
        <f>IF(N91="základní",J91,0)</f>
        <v>0</v>
      </c>
      <c r="BF91" s="192">
        <f>IF(N91="snížená",J91,0)</f>
        <v>0</v>
      </c>
      <c r="BG91" s="192">
        <f>IF(N91="zákl. přenesená",J91,0)</f>
        <v>0</v>
      </c>
      <c r="BH91" s="192">
        <f>IF(N91="sníž. přenesená",J91,0)</f>
        <v>0</v>
      </c>
      <c r="BI91" s="192">
        <f>IF(N91="nulová",J91,0)</f>
        <v>0</v>
      </c>
      <c r="BJ91" s="19" t="s">
        <v>84</v>
      </c>
      <c r="BK91" s="192">
        <f>ROUND(I91*H91,2)</f>
        <v>0</v>
      </c>
      <c r="BL91" s="19" t="s">
        <v>149</v>
      </c>
      <c r="BM91" s="191" t="s">
        <v>166</v>
      </c>
    </row>
    <row r="92" spans="1:47" s="2" customFormat="1" ht="39">
      <c r="A92" s="36"/>
      <c r="B92" s="37"/>
      <c r="C92" s="38"/>
      <c r="D92" s="193" t="s">
        <v>139</v>
      </c>
      <c r="E92" s="38"/>
      <c r="F92" s="197" t="s">
        <v>140</v>
      </c>
      <c r="G92" s="38"/>
      <c r="H92" s="38"/>
      <c r="I92" s="110"/>
      <c r="J92" s="38"/>
      <c r="K92" s="38"/>
      <c r="L92" s="41"/>
      <c r="M92" s="195"/>
      <c r="N92" s="196"/>
      <c r="O92" s="66"/>
      <c r="P92" s="66"/>
      <c r="Q92" s="66"/>
      <c r="R92" s="66"/>
      <c r="S92" s="66"/>
      <c r="T92" s="67"/>
      <c r="U92" s="36"/>
      <c r="V92" s="36"/>
      <c r="W92" s="36"/>
      <c r="X92" s="36"/>
      <c r="Y92" s="36"/>
      <c r="Z92" s="36"/>
      <c r="AA92" s="36"/>
      <c r="AB92" s="36"/>
      <c r="AC92" s="36"/>
      <c r="AD92" s="36"/>
      <c r="AE92" s="36"/>
      <c r="AT92" s="19" t="s">
        <v>139</v>
      </c>
      <c r="AU92" s="19" t="s">
        <v>84</v>
      </c>
    </row>
    <row r="93" spans="1:65" s="2" customFormat="1" ht="16.5" customHeight="1">
      <c r="A93" s="36"/>
      <c r="B93" s="37"/>
      <c r="C93" s="180" t="s">
        <v>167</v>
      </c>
      <c r="D93" s="180" t="s">
        <v>131</v>
      </c>
      <c r="E93" s="181" t="s">
        <v>168</v>
      </c>
      <c r="F93" s="182" t="s">
        <v>169</v>
      </c>
      <c r="G93" s="183" t="s">
        <v>134</v>
      </c>
      <c r="H93" s="184">
        <v>1</v>
      </c>
      <c r="I93" s="185"/>
      <c r="J93" s="186">
        <f>ROUND(I93*H93,2)</f>
        <v>0</v>
      </c>
      <c r="K93" s="182" t="s">
        <v>19</v>
      </c>
      <c r="L93" s="41"/>
      <c r="M93" s="187" t="s">
        <v>19</v>
      </c>
      <c r="N93" s="188" t="s">
        <v>47</v>
      </c>
      <c r="O93" s="66"/>
      <c r="P93" s="189">
        <f>O93*H93</f>
        <v>0</v>
      </c>
      <c r="Q93" s="189">
        <v>0</v>
      </c>
      <c r="R93" s="189">
        <f>Q93*H93</f>
        <v>0</v>
      </c>
      <c r="S93" s="189">
        <v>0</v>
      </c>
      <c r="T93" s="190">
        <f>S93*H93</f>
        <v>0</v>
      </c>
      <c r="U93" s="36"/>
      <c r="V93" s="36"/>
      <c r="W93" s="36"/>
      <c r="X93" s="36"/>
      <c r="Y93" s="36"/>
      <c r="Z93" s="36"/>
      <c r="AA93" s="36"/>
      <c r="AB93" s="36"/>
      <c r="AC93" s="36"/>
      <c r="AD93" s="36"/>
      <c r="AE93" s="36"/>
      <c r="AR93" s="191" t="s">
        <v>149</v>
      </c>
      <c r="AT93" s="191" t="s">
        <v>131</v>
      </c>
      <c r="AU93" s="191" t="s">
        <v>84</v>
      </c>
      <c r="AY93" s="19" t="s">
        <v>130</v>
      </c>
      <c r="BE93" s="192">
        <f>IF(N93="základní",J93,0)</f>
        <v>0</v>
      </c>
      <c r="BF93" s="192">
        <f>IF(N93="snížená",J93,0)</f>
        <v>0</v>
      </c>
      <c r="BG93" s="192">
        <f>IF(N93="zákl. přenesená",J93,0)</f>
        <v>0</v>
      </c>
      <c r="BH93" s="192">
        <f>IF(N93="sníž. přenesená",J93,0)</f>
        <v>0</v>
      </c>
      <c r="BI93" s="192">
        <f>IF(N93="nulová",J93,0)</f>
        <v>0</v>
      </c>
      <c r="BJ93" s="19" t="s">
        <v>84</v>
      </c>
      <c r="BK93" s="192">
        <f>ROUND(I93*H93,2)</f>
        <v>0</v>
      </c>
      <c r="BL93" s="19" t="s">
        <v>149</v>
      </c>
      <c r="BM93" s="191" t="s">
        <v>170</v>
      </c>
    </row>
    <row r="94" spans="1:47" s="2" customFormat="1" ht="39">
      <c r="A94" s="36"/>
      <c r="B94" s="37"/>
      <c r="C94" s="38"/>
      <c r="D94" s="193" t="s">
        <v>139</v>
      </c>
      <c r="E94" s="38"/>
      <c r="F94" s="197" t="s">
        <v>140</v>
      </c>
      <c r="G94" s="38"/>
      <c r="H94" s="38"/>
      <c r="I94" s="110"/>
      <c r="J94" s="38"/>
      <c r="K94" s="38"/>
      <c r="L94" s="41"/>
      <c r="M94" s="195"/>
      <c r="N94" s="196"/>
      <c r="O94" s="66"/>
      <c r="P94" s="66"/>
      <c r="Q94" s="66"/>
      <c r="R94" s="66"/>
      <c r="S94" s="66"/>
      <c r="T94" s="67"/>
      <c r="U94" s="36"/>
      <c r="V94" s="36"/>
      <c r="W94" s="36"/>
      <c r="X94" s="36"/>
      <c r="Y94" s="36"/>
      <c r="Z94" s="36"/>
      <c r="AA94" s="36"/>
      <c r="AB94" s="36"/>
      <c r="AC94" s="36"/>
      <c r="AD94" s="36"/>
      <c r="AE94" s="36"/>
      <c r="AT94" s="19" t="s">
        <v>139</v>
      </c>
      <c r="AU94" s="19" t="s">
        <v>84</v>
      </c>
    </row>
    <row r="95" spans="1:65" s="2" customFormat="1" ht="16.5" customHeight="1">
      <c r="A95" s="36"/>
      <c r="B95" s="37"/>
      <c r="C95" s="180" t="s">
        <v>171</v>
      </c>
      <c r="D95" s="180" t="s">
        <v>131</v>
      </c>
      <c r="E95" s="181" t="s">
        <v>172</v>
      </c>
      <c r="F95" s="182" t="s">
        <v>173</v>
      </c>
      <c r="G95" s="183" t="s">
        <v>134</v>
      </c>
      <c r="H95" s="184">
        <v>1</v>
      </c>
      <c r="I95" s="185"/>
      <c r="J95" s="186">
        <f>ROUND(I95*H95,2)</f>
        <v>0</v>
      </c>
      <c r="K95" s="182" t="s">
        <v>19</v>
      </c>
      <c r="L95" s="41"/>
      <c r="M95" s="187" t="s">
        <v>19</v>
      </c>
      <c r="N95" s="188" t="s">
        <v>47</v>
      </c>
      <c r="O95" s="66"/>
      <c r="P95" s="189">
        <f>O95*H95</f>
        <v>0</v>
      </c>
      <c r="Q95" s="189">
        <v>0</v>
      </c>
      <c r="R95" s="189">
        <f>Q95*H95</f>
        <v>0</v>
      </c>
      <c r="S95" s="189">
        <v>0</v>
      </c>
      <c r="T95" s="190">
        <f>S95*H95</f>
        <v>0</v>
      </c>
      <c r="U95" s="36"/>
      <c r="V95" s="36"/>
      <c r="W95" s="36"/>
      <c r="X95" s="36"/>
      <c r="Y95" s="36"/>
      <c r="Z95" s="36"/>
      <c r="AA95" s="36"/>
      <c r="AB95" s="36"/>
      <c r="AC95" s="36"/>
      <c r="AD95" s="36"/>
      <c r="AE95" s="36"/>
      <c r="AR95" s="191" t="s">
        <v>149</v>
      </c>
      <c r="AT95" s="191" t="s">
        <v>131</v>
      </c>
      <c r="AU95" s="191" t="s">
        <v>84</v>
      </c>
      <c r="AY95" s="19" t="s">
        <v>130</v>
      </c>
      <c r="BE95" s="192">
        <f>IF(N95="základní",J95,0)</f>
        <v>0</v>
      </c>
      <c r="BF95" s="192">
        <f>IF(N95="snížená",J95,0)</f>
        <v>0</v>
      </c>
      <c r="BG95" s="192">
        <f>IF(N95="zákl. přenesená",J95,0)</f>
        <v>0</v>
      </c>
      <c r="BH95" s="192">
        <f>IF(N95="sníž. přenesená",J95,0)</f>
        <v>0</v>
      </c>
      <c r="BI95" s="192">
        <f>IF(N95="nulová",J95,0)</f>
        <v>0</v>
      </c>
      <c r="BJ95" s="19" t="s">
        <v>84</v>
      </c>
      <c r="BK95" s="192">
        <f>ROUND(I95*H95,2)</f>
        <v>0</v>
      </c>
      <c r="BL95" s="19" t="s">
        <v>149</v>
      </c>
      <c r="BM95" s="191" t="s">
        <v>174</v>
      </c>
    </row>
    <row r="96" spans="1:47" s="2" customFormat="1" ht="39">
      <c r="A96" s="36"/>
      <c r="B96" s="37"/>
      <c r="C96" s="38"/>
      <c r="D96" s="193" t="s">
        <v>139</v>
      </c>
      <c r="E96" s="38"/>
      <c r="F96" s="197" t="s">
        <v>140</v>
      </c>
      <c r="G96" s="38"/>
      <c r="H96" s="38"/>
      <c r="I96" s="110"/>
      <c r="J96" s="38"/>
      <c r="K96" s="38"/>
      <c r="L96" s="41"/>
      <c r="M96" s="198"/>
      <c r="N96" s="199"/>
      <c r="O96" s="200"/>
      <c r="P96" s="200"/>
      <c r="Q96" s="200"/>
      <c r="R96" s="200"/>
      <c r="S96" s="200"/>
      <c r="T96" s="201"/>
      <c r="U96" s="36"/>
      <c r="V96" s="36"/>
      <c r="W96" s="36"/>
      <c r="X96" s="36"/>
      <c r="Y96" s="36"/>
      <c r="Z96" s="36"/>
      <c r="AA96" s="36"/>
      <c r="AB96" s="36"/>
      <c r="AC96" s="36"/>
      <c r="AD96" s="36"/>
      <c r="AE96" s="36"/>
      <c r="AT96" s="19" t="s">
        <v>139</v>
      </c>
      <c r="AU96" s="19" t="s">
        <v>84</v>
      </c>
    </row>
    <row r="97" spans="1:31" s="2" customFormat="1" ht="6.95" customHeight="1">
      <c r="A97" s="36"/>
      <c r="B97" s="49"/>
      <c r="C97" s="50"/>
      <c r="D97" s="50"/>
      <c r="E97" s="50"/>
      <c r="F97" s="50"/>
      <c r="G97" s="50"/>
      <c r="H97" s="50"/>
      <c r="I97" s="138"/>
      <c r="J97" s="50"/>
      <c r="K97" s="50"/>
      <c r="L97" s="41"/>
      <c r="M97" s="36"/>
      <c r="O97" s="36"/>
      <c r="P97" s="36"/>
      <c r="Q97" s="36"/>
      <c r="R97" s="36"/>
      <c r="S97" s="36"/>
      <c r="T97" s="36"/>
      <c r="U97" s="36"/>
      <c r="V97" s="36"/>
      <c r="W97" s="36"/>
      <c r="X97" s="36"/>
      <c r="Y97" s="36"/>
      <c r="Z97" s="36"/>
      <c r="AA97" s="36"/>
      <c r="AB97" s="36"/>
      <c r="AC97" s="36"/>
      <c r="AD97" s="36"/>
      <c r="AE97" s="36"/>
    </row>
  </sheetData>
  <sheetProtection algorithmName="SHA-512" hashValue="Nd3Sbz5Si46Sfx57Ofhb2Vi6lrZ86DLkxp7S/v85xDywZk/olNuZpadmvNEZUHkQlB+pVIhBkuzPiOp2eKUugA==" saltValue="iZNcnAsU5xWz5Tff1oZCdNXjUgcMIzUUGoNV8pqTyZe6ELg4jrQOVMHQZJzB0ntLS++MnbQIM1MEKTKgcbHHgA==" spinCount="100000" sheet="1" objects="1" scenarios="1" formatColumns="0" formatRows="0" autoFilter="0"/>
  <autoFilter ref="C79:K96"/>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402"/>
  <sheetViews>
    <sheetView showGridLines="0" workbookViewId="0" topLeftCell="A376"/>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2.8515625" style="1" customWidth="1"/>
    <col min="9" max="9" width="20.140625" style="103"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56" s="1" customFormat="1" ht="36.95" customHeight="1">
      <c r="I2" s="103"/>
      <c r="L2" s="359"/>
      <c r="M2" s="359"/>
      <c r="N2" s="359"/>
      <c r="O2" s="359"/>
      <c r="P2" s="359"/>
      <c r="Q2" s="359"/>
      <c r="R2" s="359"/>
      <c r="S2" s="359"/>
      <c r="T2" s="359"/>
      <c r="U2" s="359"/>
      <c r="V2" s="359"/>
      <c r="AT2" s="19" t="s">
        <v>96</v>
      </c>
      <c r="AZ2" s="202" t="s">
        <v>175</v>
      </c>
      <c r="BA2" s="202" t="s">
        <v>176</v>
      </c>
      <c r="BB2" s="202" t="s">
        <v>177</v>
      </c>
      <c r="BC2" s="202" t="s">
        <v>178</v>
      </c>
      <c r="BD2" s="202" t="s">
        <v>86</v>
      </c>
    </row>
    <row r="3" spans="2:56" s="1" customFormat="1" ht="6.95" customHeight="1">
      <c r="B3" s="104"/>
      <c r="C3" s="105"/>
      <c r="D3" s="105"/>
      <c r="E3" s="105"/>
      <c r="F3" s="105"/>
      <c r="G3" s="105"/>
      <c r="H3" s="105"/>
      <c r="I3" s="106"/>
      <c r="J3" s="105"/>
      <c r="K3" s="105"/>
      <c r="L3" s="22"/>
      <c r="AT3" s="19" t="s">
        <v>86</v>
      </c>
      <c r="AZ3" s="202" t="s">
        <v>179</v>
      </c>
      <c r="BA3" s="202" t="s">
        <v>180</v>
      </c>
      <c r="BB3" s="202" t="s">
        <v>177</v>
      </c>
      <c r="BC3" s="202" t="s">
        <v>181</v>
      </c>
      <c r="BD3" s="202" t="s">
        <v>86</v>
      </c>
    </row>
    <row r="4" spans="2:56" s="1" customFormat="1" ht="24.95" customHeight="1">
      <c r="B4" s="22"/>
      <c r="D4" s="107" t="s">
        <v>106</v>
      </c>
      <c r="I4" s="103"/>
      <c r="L4" s="22"/>
      <c r="M4" s="108" t="s">
        <v>10</v>
      </c>
      <c r="AT4" s="19" t="s">
        <v>4</v>
      </c>
      <c r="AZ4" s="202" t="s">
        <v>182</v>
      </c>
      <c r="BA4" s="202" t="s">
        <v>183</v>
      </c>
      <c r="BB4" s="202" t="s">
        <v>184</v>
      </c>
      <c r="BC4" s="202" t="s">
        <v>185</v>
      </c>
      <c r="BD4" s="202" t="s">
        <v>86</v>
      </c>
    </row>
    <row r="5" spans="2:56" s="1" customFormat="1" ht="6.95" customHeight="1">
      <c r="B5" s="22"/>
      <c r="I5" s="103"/>
      <c r="L5" s="22"/>
      <c r="AZ5" s="202" t="s">
        <v>186</v>
      </c>
      <c r="BA5" s="202" t="s">
        <v>187</v>
      </c>
      <c r="BB5" s="202" t="s">
        <v>184</v>
      </c>
      <c r="BC5" s="202" t="s">
        <v>188</v>
      </c>
      <c r="BD5" s="202" t="s">
        <v>86</v>
      </c>
    </row>
    <row r="6" spans="2:56" s="1" customFormat="1" ht="12" customHeight="1">
      <c r="B6" s="22"/>
      <c r="D6" s="109" t="s">
        <v>16</v>
      </c>
      <c r="I6" s="103"/>
      <c r="L6" s="22"/>
      <c r="AZ6" s="202" t="s">
        <v>189</v>
      </c>
      <c r="BA6" s="202" t="s">
        <v>190</v>
      </c>
      <c r="BB6" s="202" t="s">
        <v>184</v>
      </c>
      <c r="BC6" s="202" t="s">
        <v>191</v>
      </c>
      <c r="BD6" s="202" t="s">
        <v>86</v>
      </c>
    </row>
    <row r="7" spans="2:56" s="1" customFormat="1" ht="16.5" customHeight="1">
      <c r="B7" s="22"/>
      <c r="E7" s="388" t="str">
        <f>'Rekapitulace stavby'!K6</f>
        <v>VD Hubálov – obnova jezu</v>
      </c>
      <c r="F7" s="389"/>
      <c r="G7" s="389"/>
      <c r="H7" s="389"/>
      <c r="I7" s="103"/>
      <c r="L7" s="22"/>
      <c r="AZ7" s="202" t="s">
        <v>192</v>
      </c>
      <c r="BA7" s="202" t="s">
        <v>193</v>
      </c>
      <c r="BB7" s="202" t="s">
        <v>177</v>
      </c>
      <c r="BC7" s="202" t="s">
        <v>194</v>
      </c>
      <c r="BD7" s="202" t="s">
        <v>86</v>
      </c>
    </row>
    <row r="8" spans="1:56" s="2" customFormat="1" ht="12" customHeight="1">
      <c r="A8" s="36"/>
      <c r="B8" s="41"/>
      <c r="C8" s="36"/>
      <c r="D8" s="109" t="s">
        <v>107</v>
      </c>
      <c r="E8" s="36"/>
      <c r="F8" s="36"/>
      <c r="G8" s="36"/>
      <c r="H8" s="36"/>
      <c r="I8" s="110"/>
      <c r="J8" s="36"/>
      <c r="K8" s="36"/>
      <c r="L8" s="111"/>
      <c r="S8" s="36"/>
      <c r="T8" s="36"/>
      <c r="U8" s="36"/>
      <c r="V8" s="36"/>
      <c r="W8" s="36"/>
      <c r="X8" s="36"/>
      <c r="Y8" s="36"/>
      <c r="Z8" s="36"/>
      <c r="AA8" s="36"/>
      <c r="AB8" s="36"/>
      <c r="AC8" s="36"/>
      <c r="AD8" s="36"/>
      <c r="AE8" s="36"/>
      <c r="AZ8" s="202" t="s">
        <v>195</v>
      </c>
      <c r="BA8" s="202" t="s">
        <v>196</v>
      </c>
      <c r="BB8" s="202" t="s">
        <v>197</v>
      </c>
      <c r="BC8" s="202" t="s">
        <v>198</v>
      </c>
      <c r="BD8" s="202" t="s">
        <v>86</v>
      </c>
    </row>
    <row r="9" spans="1:56" s="2" customFormat="1" ht="16.5" customHeight="1">
      <c r="A9" s="36"/>
      <c r="B9" s="41"/>
      <c r="C9" s="36"/>
      <c r="D9" s="36"/>
      <c r="E9" s="390" t="s">
        <v>199</v>
      </c>
      <c r="F9" s="391"/>
      <c r="G9" s="391"/>
      <c r="H9" s="391"/>
      <c r="I9" s="110"/>
      <c r="J9" s="36"/>
      <c r="K9" s="36"/>
      <c r="L9" s="111"/>
      <c r="S9" s="36"/>
      <c r="T9" s="36"/>
      <c r="U9" s="36"/>
      <c r="V9" s="36"/>
      <c r="W9" s="36"/>
      <c r="X9" s="36"/>
      <c r="Y9" s="36"/>
      <c r="Z9" s="36"/>
      <c r="AA9" s="36"/>
      <c r="AB9" s="36"/>
      <c r="AC9" s="36"/>
      <c r="AD9" s="36"/>
      <c r="AE9" s="36"/>
      <c r="AZ9" s="202" t="s">
        <v>200</v>
      </c>
      <c r="BA9" s="202" t="s">
        <v>201</v>
      </c>
      <c r="BB9" s="202" t="s">
        <v>197</v>
      </c>
      <c r="BC9" s="202" t="s">
        <v>202</v>
      </c>
      <c r="BD9" s="202" t="s">
        <v>86</v>
      </c>
    </row>
    <row r="10" spans="1:56" s="2" customFormat="1" ht="11.25">
      <c r="A10" s="36"/>
      <c r="B10" s="41"/>
      <c r="C10" s="36"/>
      <c r="D10" s="36"/>
      <c r="E10" s="36"/>
      <c r="F10" s="36"/>
      <c r="G10" s="36"/>
      <c r="H10" s="36"/>
      <c r="I10" s="110"/>
      <c r="J10" s="36"/>
      <c r="K10" s="36"/>
      <c r="L10" s="111"/>
      <c r="S10" s="36"/>
      <c r="T10" s="36"/>
      <c r="U10" s="36"/>
      <c r="V10" s="36"/>
      <c r="W10" s="36"/>
      <c r="X10" s="36"/>
      <c r="Y10" s="36"/>
      <c r="Z10" s="36"/>
      <c r="AA10" s="36"/>
      <c r="AB10" s="36"/>
      <c r="AC10" s="36"/>
      <c r="AD10" s="36"/>
      <c r="AE10" s="36"/>
      <c r="AZ10" s="202" t="s">
        <v>203</v>
      </c>
      <c r="BA10" s="202" t="s">
        <v>204</v>
      </c>
      <c r="BB10" s="202" t="s">
        <v>205</v>
      </c>
      <c r="BC10" s="202" t="s">
        <v>206</v>
      </c>
      <c r="BD10" s="202" t="s">
        <v>86</v>
      </c>
    </row>
    <row r="11" spans="1:56" s="2" customFormat="1" ht="12" customHeight="1">
      <c r="A11" s="36"/>
      <c r="B11" s="41"/>
      <c r="C11" s="36"/>
      <c r="D11" s="109" t="s">
        <v>18</v>
      </c>
      <c r="E11" s="36"/>
      <c r="F11" s="112" t="s">
        <v>19</v>
      </c>
      <c r="G11" s="36"/>
      <c r="H11" s="36"/>
      <c r="I11" s="113" t="s">
        <v>20</v>
      </c>
      <c r="J11" s="112" t="s">
        <v>19</v>
      </c>
      <c r="K11" s="36"/>
      <c r="L11" s="111"/>
      <c r="S11" s="36"/>
      <c r="T11" s="36"/>
      <c r="U11" s="36"/>
      <c r="V11" s="36"/>
      <c r="W11" s="36"/>
      <c r="X11" s="36"/>
      <c r="Y11" s="36"/>
      <c r="Z11" s="36"/>
      <c r="AA11" s="36"/>
      <c r="AB11" s="36"/>
      <c r="AC11" s="36"/>
      <c r="AD11" s="36"/>
      <c r="AE11" s="36"/>
      <c r="AZ11" s="202" t="s">
        <v>207</v>
      </c>
      <c r="BA11" s="202" t="s">
        <v>208</v>
      </c>
      <c r="BB11" s="202" t="s">
        <v>205</v>
      </c>
      <c r="BC11" s="202" t="s">
        <v>209</v>
      </c>
      <c r="BD11" s="202" t="s">
        <v>86</v>
      </c>
    </row>
    <row r="12" spans="1:56" s="2" customFormat="1" ht="12" customHeight="1">
      <c r="A12" s="36"/>
      <c r="B12" s="41"/>
      <c r="C12" s="36"/>
      <c r="D12" s="109" t="s">
        <v>21</v>
      </c>
      <c r="E12" s="36"/>
      <c r="F12" s="112" t="s">
        <v>22</v>
      </c>
      <c r="G12" s="36"/>
      <c r="H12" s="36"/>
      <c r="I12" s="113" t="s">
        <v>23</v>
      </c>
      <c r="J12" s="114" t="str">
        <f>'Rekapitulace stavby'!AN8</f>
        <v>10. 10. 2019</v>
      </c>
      <c r="K12" s="36"/>
      <c r="L12" s="111"/>
      <c r="S12" s="36"/>
      <c r="T12" s="36"/>
      <c r="U12" s="36"/>
      <c r="V12" s="36"/>
      <c r="W12" s="36"/>
      <c r="X12" s="36"/>
      <c r="Y12" s="36"/>
      <c r="Z12" s="36"/>
      <c r="AA12" s="36"/>
      <c r="AB12" s="36"/>
      <c r="AC12" s="36"/>
      <c r="AD12" s="36"/>
      <c r="AE12" s="36"/>
      <c r="AZ12" s="202" t="s">
        <v>210</v>
      </c>
      <c r="BA12" s="202" t="s">
        <v>211</v>
      </c>
      <c r="BB12" s="202" t="s">
        <v>177</v>
      </c>
      <c r="BC12" s="202" t="s">
        <v>212</v>
      </c>
      <c r="BD12" s="202" t="s">
        <v>86</v>
      </c>
    </row>
    <row r="13" spans="1:56" s="2" customFormat="1" ht="10.9" customHeight="1">
      <c r="A13" s="36"/>
      <c r="B13" s="41"/>
      <c r="C13" s="36"/>
      <c r="D13" s="36"/>
      <c r="E13" s="36"/>
      <c r="F13" s="36"/>
      <c r="G13" s="36"/>
      <c r="H13" s="36"/>
      <c r="I13" s="110"/>
      <c r="J13" s="36"/>
      <c r="K13" s="36"/>
      <c r="L13" s="111"/>
      <c r="S13" s="36"/>
      <c r="T13" s="36"/>
      <c r="U13" s="36"/>
      <c r="V13" s="36"/>
      <c r="W13" s="36"/>
      <c r="X13" s="36"/>
      <c r="Y13" s="36"/>
      <c r="Z13" s="36"/>
      <c r="AA13" s="36"/>
      <c r="AB13" s="36"/>
      <c r="AC13" s="36"/>
      <c r="AD13" s="36"/>
      <c r="AE13" s="36"/>
      <c r="AZ13" s="202" t="s">
        <v>213</v>
      </c>
      <c r="BA13" s="202" t="s">
        <v>213</v>
      </c>
      <c r="BB13" s="202" t="s">
        <v>205</v>
      </c>
      <c r="BC13" s="202" t="s">
        <v>214</v>
      </c>
      <c r="BD13" s="202" t="s">
        <v>86</v>
      </c>
    </row>
    <row r="14" spans="1:56" s="2" customFormat="1" ht="12" customHeight="1">
      <c r="A14" s="36"/>
      <c r="B14" s="41"/>
      <c r="C14" s="36"/>
      <c r="D14" s="109" t="s">
        <v>25</v>
      </c>
      <c r="E14" s="36"/>
      <c r="F14" s="36"/>
      <c r="G14" s="36"/>
      <c r="H14" s="36"/>
      <c r="I14" s="113" t="s">
        <v>26</v>
      </c>
      <c r="J14" s="112" t="s">
        <v>27</v>
      </c>
      <c r="K14" s="36"/>
      <c r="L14" s="111"/>
      <c r="S14" s="36"/>
      <c r="T14" s="36"/>
      <c r="U14" s="36"/>
      <c r="V14" s="36"/>
      <c r="W14" s="36"/>
      <c r="X14" s="36"/>
      <c r="Y14" s="36"/>
      <c r="Z14" s="36"/>
      <c r="AA14" s="36"/>
      <c r="AB14" s="36"/>
      <c r="AC14" s="36"/>
      <c r="AD14" s="36"/>
      <c r="AE14" s="36"/>
      <c r="AZ14" s="202" t="s">
        <v>215</v>
      </c>
      <c r="BA14" s="202" t="s">
        <v>215</v>
      </c>
      <c r="BB14" s="202" t="s">
        <v>205</v>
      </c>
      <c r="BC14" s="202" t="s">
        <v>216</v>
      </c>
      <c r="BD14" s="202" t="s">
        <v>86</v>
      </c>
    </row>
    <row r="15" spans="1:56" s="2" customFormat="1" ht="18" customHeight="1">
      <c r="A15" s="36"/>
      <c r="B15" s="41"/>
      <c r="C15" s="36"/>
      <c r="D15" s="36"/>
      <c r="E15" s="112" t="s">
        <v>28</v>
      </c>
      <c r="F15" s="36"/>
      <c r="G15" s="36"/>
      <c r="H15" s="36"/>
      <c r="I15" s="113" t="s">
        <v>29</v>
      </c>
      <c r="J15" s="112" t="s">
        <v>30</v>
      </c>
      <c r="K15" s="36"/>
      <c r="L15" s="111"/>
      <c r="S15" s="36"/>
      <c r="T15" s="36"/>
      <c r="U15" s="36"/>
      <c r="V15" s="36"/>
      <c r="W15" s="36"/>
      <c r="X15" s="36"/>
      <c r="Y15" s="36"/>
      <c r="Z15" s="36"/>
      <c r="AA15" s="36"/>
      <c r="AB15" s="36"/>
      <c r="AC15" s="36"/>
      <c r="AD15" s="36"/>
      <c r="AE15" s="36"/>
      <c r="AZ15" s="202" t="s">
        <v>217</v>
      </c>
      <c r="BA15" s="202" t="s">
        <v>217</v>
      </c>
      <c r="BB15" s="202" t="s">
        <v>205</v>
      </c>
      <c r="BC15" s="202" t="s">
        <v>218</v>
      </c>
      <c r="BD15" s="202" t="s">
        <v>86</v>
      </c>
    </row>
    <row r="16" spans="1:56" s="2" customFormat="1" ht="6.95" customHeight="1">
      <c r="A16" s="36"/>
      <c r="B16" s="41"/>
      <c r="C16" s="36"/>
      <c r="D16" s="36"/>
      <c r="E16" s="36"/>
      <c r="F16" s="36"/>
      <c r="G16" s="36"/>
      <c r="H16" s="36"/>
      <c r="I16" s="110"/>
      <c r="J16" s="36"/>
      <c r="K16" s="36"/>
      <c r="L16" s="111"/>
      <c r="S16" s="36"/>
      <c r="T16" s="36"/>
      <c r="U16" s="36"/>
      <c r="V16" s="36"/>
      <c r="W16" s="36"/>
      <c r="X16" s="36"/>
      <c r="Y16" s="36"/>
      <c r="Z16" s="36"/>
      <c r="AA16" s="36"/>
      <c r="AB16" s="36"/>
      <c r="AC16" s="36"/>
      <c r="AD16" s="36"/>
      <c r="AE16" s="36"/>
      <c r="AZ16" s="202" t="s">
        <v>219</v>
      </c>
      <c r="BA16" s="202" t="s">
        <v>219</v>
      </c>
      <c r="BB16" s="202" t="s">
        <v>205</v>
      </c>
      <c r="BC16" s="202" t="s">
        <v>220</v>
      </c>
      <c r="BD16" s="202" t="s">
        <v>86</v>
      </c>
    </row>
    <row r="17" spans="1:56" s="2" customFormat="1" ht="12" customHeight="1">
      <c r="A17" s="36"/>
      <c r="B17" s="41"/>
      <c r="C17" s="36"/>
      <c r="D17" s="109" t="s">
        <v>31</v>
      </c>
      <c r="E17" s="36"/>
      <c r="F17" s="36"/>
      <c r="G17" s="36"/>
      <c r="H17" s="36"/>
      <c r="I17" s="113" t="s">
        <v>26</v>
      </c>
      <c r="J17" s="32" t="str">
        <f>'Rekapitulace stavby'!AN13</f>
        <v>Vyplň údaj</v>
      </c>
      <c r="K17" s="36"/>
      <c r="L17" s="111"/>
      <c r="S17" s="36"/>
      <c r="T17" s="36"/>
      <c r="U17" s="36"/>
      <c r="V17" s="36"/>
      <c r="W17" s="36"/>
      <c r="X17" s="36"/>
      <c r="Y17" s="36"/>
      <c r="Z17" s="36"/>
      <c r="AA17" s="36"/>
      <c r="AB17" s="36"/>
      <c r="AC17" s="36"/>
      <c r="AD17" s="36"/>
      <c r="AE17" s="36"/>
      <c r="AZ17" s="202" t="s">
        <v>221</v>
      </c>
      <c r="BA17" s="202" t="s">
        <v>222</v>
      </c>
      <c r="BB17" s="202" t="s">
        <v>205</v>
      </c>
      <c r="BC17" s="202" t="s">
        <v>223</v>
      </c>
      <c r="BD17" s="202" t="s">
        <v>86</v>
      </c>
    </row>
    <row r="18" spans="1:31" s="2" customFormat="1" ht="18" customHeight="1">
      <c r="A18" s="36"/>
      <c r="B18" s="41"/>
      <c r="C18" s="36"/>
      <c r="D18" s="36"/>
      <c r="E18" s="392" t="str">
        <f>'Rekapitulace stavby'!E14</f>
        <v>Vyplň údaj</v>
      </c>
      <c r="F18" s="393"/>
      <c r="G18" s="393"/>
      <c r="H18" s="393"/>
      <c r="I18" s="113" t="s">
        <v>29</v>
      </c>
      <c r="J18" s="32" t="str">
        <f>'Rekapitulace stavby'!AN14</f>
        <v>Vyplň údaj</v>
      </c>
      <c r="K18" s="36"/>
      <c r="L18" s="111"/>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10"/>
      <c r="J19" s="36"/>
      <c r="K19" s="36"/>
      <c r="L19" s="111"/>
      <c r="S19" s="36"/>
      <c r="T19" s="36"/>
      <c r="U19" s="36"/>
      <c r="V19" s="36"/>
      <c r="W19" s="36"/>
      <c r="X19" s="36"/>
      <c r="Y19" s="36"/>
      <c r="Z19" s="36"/>
      <c r="AA19" s="36"/>
      <c r="AB19" s="36"/>
      <c r="AC19" s="36"/>
      <c r="AD19" s="36"/>
      <c r="AE19" s="36"/>
    </row>
    <row r="20" spans="1:31" s="2" customFormat="1" ht="12" customHeight="1">
      <c r="A20" s="36"/>
      <c r="B20" s="41"/>
      <c r="C20" s="36"/>
      <c r="D20" s="109" t="s">
        <v>33</v>
      </c>
      <c r="E20" s="36"/>
      <c r="F20" s="36"/>
      <c r="G20" s="36"/>
      <c r="H20" s="36"/>
      <c r="I20" s="113" t="s">
        <v>26</v>
      </c>
      <c r="J20" s="112" t="s">
        <v>34</v>
      </c>
      <c r="K20" s="36"/>
      <c r="L20" s="111"/>
      <c r="S20" s="36"/>
      <c r="T20" s="36"/>
      <c r="U20" s="36"/>
      <c r="V20" s="36"/>
      <c r="W20" s="36"/>
      <c r="X20" s="36"/>
      <c r="Y20" s="36"/>
      <c r="Z20" s="36"/>
      <c r="AA20" s="36"/>
      <c r="AB20" s="36"/>
      <c r="AC20" s="36"/>
      <c r="AD20" s="36"/>
      <c r="AE20" s="36"/>
    </row>
    <row r="21" spans="1:31" s="2" customFormat="1" ht="18" customHeight="1">
      <c r="A21" s="36"/>
      <c r="B21" s="41"/>
      <c r="C21" s="36"/>
      <c r="D21" s="36"/>
      <c r="E21" s="112" t="s">
        <v>35</v>
      </c>
      <c r="F21" s="36"/>
      <c r="G21" s="36"/>
      <c r="H21" s="36"/>
      <c r="I21" s="113" t="s">
        <v>29</v>
      </c>
      <c r="J21" s="112" t="s">
        <v>36</v>
      </c>
      <c r="K21" s="36"/>
      <c r="L21" s="111"/>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10"/>
      <c r="J22" s="36"/>
      <c r="K22" s="36"/>
      <c r="L22" s="111"/>
      <c r="S22" s="36"/>
      <c r="T22" s="36"/>
      <c r="U22" s="36"/>
      <c r="V22" s="36"/>
      <c r="W22" s="36"/>
      <c r="X22" s="36"/>
      <c r="Y22" s="36"/>
      <c r="Z22" s="36"/>
      <c r="AA22" s="36"/>
      <c r="AB22" s="36"/>
      <c r="AC22" s="36"/>
      <c r="AD22" s="36"/>
      <c r="AE22" s="36"/>
    </row>
    <row r="23" spans="1:31" s="2" customFormat="1" ht="12" customHeight="1">
      <c r="A23" s="36"/>
      <c r="B23" s="41"/>
      <c r="C23" s="36"/>
      <c r="D23" s="109" t="s">
        <v>38</v>
      </c>
      <c r="E23" s="36"/>
      <c r="F23" s="36"/>
      <c r="G23" s="36"/>
      <c r="H23" s="36"/>
      <c r="I23" s="113" t="s">
        <v>26</v>
      </c>
      <c r="J23" s="112" t="str">
        <f>IF('Rekapitulace stavby'!AN19="","",'Rekapitulace stavby'!AN19)</f>
        <v/>
      </c>
      <c r="K23" s="36"/>
      <c r="L23" s="111"/>
      <c r="S23" s="36"/>
      <c r="T23" s="36"/>
      <c r="U23" s="36"/>
      <c r="V23" s="36"/>
      <c r="W23" s="36"/>
      <c r="X23" s="36"/>
      <c r="Y23" s="36"/>
      <c r="Z23" s="36"/>
      <c r="AA23" s="36"/>
      <c r="AB23" s="36"/>
      <c r="AC23" s="36"/>
      <c r="AD23" s="36"/>
      <c r="AE23" s="36"/>
    </row>
    <row r="24" spans="1:31" s="2" customFormat="1" ht="18" customHeight="1">
      <c r="A24" s="36"/>
      <c r="B24" s="41"/>
      <c r="C24" s="36"/>
      <c r="D24" s="36"/>
      <c r="E24" s="112" t="str">
        <f>IF('Rekapitulace stavby'!E20="","",'Rekapitulace stavby'!E20)</f>
        <v xml:space="preserve"> </v>
      </c>
      <c r="F24" s="36"/>
      <c r="G24" s="36"/>
      <c r="H24" s="36"/>
      <c r="I24" s="113" t="s">
        <v>29</v>
      </c>
      <c r="J24" s="112" t="str">
        <f>IF('Rekapitulace stavby'!AN20="","",'Rekapitulace stavby'!AN20)</f>
        <v/>
      </c>
      <c r="K24" s="36"/>
      <c r="L24" s="111"/>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10"/>
      <c r="J25" s="36"/>
      <c r="K25" s="36"/>
      <c r="L25" s="111"/>
      <c r="S25" s="36"/>
      <c r="T25" s="36"/>
      <c r="U25" s="36"/>
      <c r="V25" s="36"/>
      <c r="W25" s="36"/>
      <c r="X25" s="36"/>
      <c r="Y25" s="36"/>
      <c r="Z25" s="36"/>
      <c r="AA25" s="36"/>
      <c r="AB25" s="36"/>
      <c r="AC25" s="36"/>
      <c r="AD25" s="36"/>
      <c r="AE25" s="36"/>
    </row>
    <row r="26" spans="1:31" s="2" customFormat="1" ht="12" customHeight="1">
      <c r="A26" s="36"/>
      <c r="B26" s="41"/>
      <c r="C26" s="36"/>
      <c r="D26" s="109" t="s">
        <v>40</v>
      </c>
      <c r="E26" s="36"/>
      <c r="F26" s="36"/>
      <c r="G26" s="36"/>
      <c r="H26" s="36"/>
      <c r="I26" s="110"/>
      <c r="J26" s="36"/>
      <c r="K26" s="36"/>
      <c r="L26" s="111"/>
      <c r="S26" s="36"/>
      <c r="T26" s="36"/>
      <c r="U26" s="36"/>
      <c r="V26" s="36"/>
      <c r="W26" s="36"/>
      <c r="X26" s="36"/>
      <c r="Y26" s="36"/>
      <c r="Z26" s="36"/>
      <c r="AA26" s="36"/>
      <c r="AB26" s="36"/>
      <c r="AC26" s="36"/>
      <c r="AD26" s="36"/>
      <c r="AE26" s="36"/>
    </row>
    <row r="27" spans="1:31" s="8" customFormat="1" ht="16.5" customHeight="1">
      <c r="A27" s="115"/>
      <c r="B27" s="116"/>
      <c r="C27" s="115"/>
      <c r="D27" s="115"/>
      <c r="E27" s="394" t="s">
        <v>19</v>
      </c>
      <c r="F27" s="394"/>
      <c r="G27" s="394"/>
      <c r="H27" s="394"/>
      <c r="I27" s="117"/>
      <c r="J27" s="115"/>
      <c r="K27" s="115"/>
      <c r="L27" s="118"/>
      <c r="S27" s="115"/>
      <c r="T27" s="115"/>
      <c r="U27" s="115"/>
      <c r="V27" s="115"/>
      <c r="W27" s="115"/>
      <c r="X27" s="115"/>
      <c r="Y27" s="115"/>
      <c r="Z27" s="115"/>
      <c r="AA27" s="115"/>
      <c r="AB27" s="115"/>
      <c r="AC27" s="115"/>
      <c r="AD27" s="115"/>
      <c r="AE27" s="115"/>
    </row>
    <row r="28" spans="1:31" s="2" customFormat="1" ht="6.95" customHeight="1">
      <c r="A28" s="36"/>
      <c r="B28" s="41"/>
      <c r="C28" s="36"/>
      <c r="D28" s="36"/>
      <c r="E28" s="36"/>
      <c r="F28" s="36"/>
      <c r="G28" s="36"/>
      <c r="H28" s="36"/>
      <c r="I28" s="110"/>
      <c r="J28" s="36"/>
      <c r="K28" s="36"/>
      <c r="L28" s="111"/>
      <c r="S28" s="36"/>
      <c r="T28" s="36"/>
      <c r="U28" s="36"/>
      <c r="V28" s="36"/>
      <c r="W28" s="36"/>
      <c r="X28" s="36"/>
      <c r="Y28" s="36"/>
      <c r="Z28" s="36"/>
      <c r="AA28" s="36"/>
      <c r="AB28" s="36"/>
      <c r="AC28" s="36"/>
      <c r="AD28" s="36"/>
      <c r="AE28" s="36"/>
    </row>
    <row r="29" spans="1:31" s="2" customFormat="1" ht="6.95" customHeight="1">
      <c r="A29" s="36"/>
      <c r="B29" s="41"/>
      <c r="C29" s="36"/>
      <c r="D29" s="119"/>
      <c r="E29" s="119"/>
      <c r="F29" s="119"/>
      <c r="G29" s="119"/>
      <c r="H29" s="119"/>
      <c r="I29" s="120"/>
      <c r="J29" s="119"/>
      <c r="K29" s="119"/>
      <c r="L29" s="111"/>
      <c r="S29" s="36"/>
      <c r="T29" s="36"/>
      <c r="U29" s="36"/>
      <c r="V29" s="36"/>
      <c r="W29" s="36"/>
      <c r="X29" s="36"/>
      <c r="Y29" s="36"/>
      <c r="Z29" s="36"/>
      <c r="AA29" s="36"/>
      <c r="AB29" s="36"/>
      <c r="AC29" s="36"/>
      <c r="AD29" s="36"/>
      <c r="AE29" s="36"/>
    </row>
    <row r="30" spans="1:31" s="2" customFormat="1" ht="25.35" customHeight="1">
      <c r="A30" s="36"/>
      <c r="B30" s="41"/>
      <c r="C30" s="36"/>
      <c r="D30" s="121" t="s">
        <v>42</v>
      </c>
      <c r="E30" s="36"/>
      <c r="F30" s="36"/>
      <c r="G30" s="36"/>
      <c r="H30" s="36"/>
      <c r="I30" s="110"/>
      <c r="J30" s="122">
        <f>ROUND(J87,2)</f>
        <v>0</v>
      </c>
      <c r="K30" s="36"/>
      <c r="L30" s="111"/>
      <c r="S30" s="36"/>
      <c r="T30" s="36"/>
      <c r="U30" s="36"/>
      <c r="V30" s="36"/>
      <c r="W30" s="36"/>
      <c r="X30" s="36"/>
      <c r="Y30" s="36"/>
      <c r="Z30" s="36"/>
      <c r="AA30" s="36"/>
      <c r="AB30" s="36"/>
      <c r="AC30" s="36"/>
      <c r="AD30" s="36"/>
      <c r="AE30" s="36"/>
    </row>
    <row r="31" spans="1:31" s="2" customFormat="1" ht="6.95" customHeight="1">
      <c r="A31" s="36"/>
      <c r="B31" s="41"/>
      <c r="C31" s="36"/>
      <c r="D31" s="119"/>
      <c r="E31" s="119"/>
      <c r="F31" s="119"/>
      <c r="G31" s="119"/>
      <c r="H31" s="119"/>
      <c r="I31" s="120"/>
      <c r="J31" s="119"/>
      <c r="K31" s="119"/>
      <c r="L31" s="111"/>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44</v>
      </c>
      <c r="G32" s="36"/>
      <c r="H32" s="36"/>
      <c r="I32" s="124" t="s">
        <v>43</v>
      </c>
      <c r="J32" s="123" t="s">
        <v>45</v>
      </c>
      <c r="K32" s="36"/>
      <c r="L32" s="111"/>
      <c r="S32" s="36"/>
      <c r="T32" s="36"/>
      <c r="U32" s="36"/>
      <c r="V32" s="36"/>
      <c r="W32" s="36"/>
      <c r="X32" s="36"/>
      <c r="Y32" s="36"/>
      <c r="Z32" s="36"/>
      <c r="AA32" s="36"/>
      <c r="AB32" s="36"/>
      <c r="AC32" s="36"/>
      <c r="AD32" s="36"/>
      <c r="AE32" s="36"/>
    </row>
    <row r="33" spans="1:31" s="2" customFormat="1" ht="14.45" customHeight="1">
      <c r="A33" s="36"/>
      <c r="B33" s="41"/>
      <c r="C33" s="36"/>
      <c r="D33" s="125" t="s">
        <v>46</v>
      </c>
      <c r="E33" s="109" t="s">
        <v>47</v>
      </c>
      <c r="F33" s="126">
        <f>ROUND((SUM(BE87:BE401)),2)</f>
        <v>0</v>
      </c>
      <c r="G33" s="36"/>
      <c r="H33" s="36"/>
      <c r="I33" s="127">
        <v>0.21</v>
      </c>
      <c r="J33" s="126">
        <f>ROUND(((SUM(BE87:BE401))*I33),2)</f>
        <v>0</v>
      </c>
      <c r="K33" s="36"/>
      <c r="L33" s="111"/>
      <c r="S33" s="36"/>
      <c r="T33" s="36"/>
      <c r="U33" s="36"/>
      <c r="V33" s="36"/>
      <c r="W33" s="36"/>
      <c r="X33" s="36"/>
      <c r="Y33" s="36"/>
      <c r="Z33" s="36"/>
      <c r="AA33" s="36"/>
      <c r="AB33" s="36"/>
      <c r="AC33" s="36"/>
      <c r="AD33" s="36"/>
      <c r="AE33" s="36"/>
    </row>
    <row r="34" spans="1:31" s="2" customFormat="1" ht="14.45" customHeight="1">
      <c r="A34" s="36"/>
      <c r="B34" s="41"/>
      <c r="C34" s="36"/>
      <c r="D34" s="36"/>
      <c r="E34" s="109" t="s">
        <v>48</v>
      </c>
      <c r="F34" s="126">
        <f>ROUND((SUM(BF87:BF401)),2)</f>
        <v>0</v>
      </c>
      <c r="G34" s="36"/>
      <c r="H34" s="36"/>
      <c r="I34" s="127">
        <v>0.15</v>
      </c>
      <c r="J34" s="126">
        <f>ROUND(((SUM(BF87:BF401))*I34),2)</f>
        <v>0</v>
      </c>
      <c r="K34" s="36"/>
      <c r="L34" s="111"/>
      <c r="S34" s="36"/>
      <c r="T34" s="36"/>
      <c r="U34" s="36"/>
      <c r="V34" s="36"/>
      <c r="W34" s="36"/>
      <c r="X34" s="36"/>
      <c r="Y34" s="36"/>
      <c r="Z34" s="36"/>
      <c r="AA34" s="36"/>
      <c r="AB34" s="36"/>
      <c r="AC34" s="36"/>
      <c r="AD34" s="36"/>
      <c r="AE34" s="36"/>
    </row>
    <row r="35" spans="1:31" s="2" customFormat="1" ht="14.45" customHeight="1" hidden="1">
      <c r="A35" s="36"/>
      <c r="B35" s="41"/>
      <c r="C35" s="36"/>
      <c r="D35" s="36"/>
      <c r="E35" s="109" t="s">
        <v>49</v>
      </c>
      <c r="F35" s="126">
        <f>ROUND((SUM(BG87:BG401)),2)</f>
        <v>0</v>
      </c>
      <c r="G35" s="36"/>
      <c r="H35" s="36"/>
      <c r="I35" s="127">
        <v>0.21</v>
      </c>
      <c r="J35" s="126">
        <f>0</f>
        <v>0</v>
      </c>
      <c r="K35" s="36"/>
      <c r="L35" s="111"/>
      <c r="S35" s="36"/>
      <c r="T35" s="36"/>
      <c r="U35" s="36"/>
      <c r="V35" s="36"/>
      <c r="W35" s="36"/>
      <c r="X35" s="36"/>
      <c r="Y35" s="36"/>
      <c r="Z35" s="36"/>
      <c r="AA35" s="36"/>
      <c r="AB35" s="36"/>
      <c r="AC35" s="36"/>
      <c r="AD35" s="36"/>
      <c r="AE35" s="36"/>
    </row>
    <row r="36" spans="1:31" s="2" customFormat="1" ht="14.45" customHeight="1" hidden="1">
      <c r="A36" s="36"/>
      <c r="B36" s="41"/>
      <c r="C36" s="36"/>
      <c r="D36" s="36"/>
      <c r="E36" s="109" t="s">
        <v>50</v>
      </c>
      <c r="F36" s="126">
        <f>ROUND((SUM(BH87:BH401)),2)</f>
        <v>0</v>
      </c>
      <c r="G36" s="36"/>
      <c r="H36" s="36"/>
      <c r="I36" s="127">
        <v>0.15</v>
      </c>
      <c r="J36" s="126">
        <f>0</f>
        <v>0</v>
      </c>
      <c r="K36" s="36"/>
      <c r="L36" s="111"/>
      <c r="S36" s="36"/>
      <c r="T36" s="36"/>
      <c r="U36" s="36"/>
      <c r="V36" s="36"/>
      <c r="W36" s="36"/>
      <c r="X36" s="36"/>
      <c r="Y36" s="36"/>
      <c r="Z36" s="36"/>
      <c r="AA36" s="36"/>
      <c r="AB36" s="36"/>
      <c r="AC36" s="36"/>
      <c r="AD36" s="36"/>
      <c r="AE36" s="36"/>
    </row>
    <row r="37" spans="1:31" s="2" customFormat="1" ht="14.45" customHeight="1" hidden="1">
      <c r="A37" s="36"/>
      <c r="B37" s="41"/>
      <c r="C37" s="36"/>
      <c r="D37" s="36"/>
      <c r="E37" s="109" t="s">
        <v>51</v>
      </c>
      <c r="F37" s="126">
        <f>ROUND((SUM(BI87:BI401)),2)</f>
        <v>0</v>
      </c>
      <c r="G37" s="36"/>
      <c r="H37" s="36"/>
      <c r="I37" s="127">
        <v>0</v>
      </c>
      <c r="J37" s="126">
        <f>0</f>
        <v>0</v>
      </c>
      <c r="K37" s="36"/>
      <c r="L37" s="111"/>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10"/>
      <c r="J38" s="36"/>
      <c r="K38" s="36"/>
      <c r="L38" s="111"/>
      <c r="S38" s="36"/>
      <c r="T38" s="36"/>
      <c r="U38" s="36"/>
      <c r="V38" s="36"/>
      <c r="W38" s="36"/>
      <c r="X38" s="36"/>
      <c r="Y38" s="36"/>
      <c r="Z38" s="36"/>
      <c r="AA38" s="36"/>
      <c r="AB38" s="36"/>
      <c r="AC38" s="36"/>
      <c r="AD38" s="36"/>
      <c r="AE38" s="36"/>
    </row>
    <row r="39" spans="1:31" s="2" customFormat="1" ht="25.35" customHeight="1">
      <c r="A39" s="36"/>
      <c r="B39" s="41"/>
      <c r="C39" s="128"/>
      <c r="D39" s="129" t="s">
        <v>52</v>
      </c>
      <c r="E39" s="130"/>
      <c r="F39" s="130"/>
      <c r="G39" s="131" t="s">
        <v>53</v>
      </c>
      <c r="H39" s="132" t="s">
        <v>54</v>
      </c>
      <c r="I39" s="133"/>
      <c r="J39" s="134">
        <f>SUM(J30:J37)</f>
        <v>0</v>
      </c>
      <c r="K39" s="135"/>
      <c r="L39" s="111"/>
      <c r="S39" s="36"/>
      <c r="T39" s="36"/>
      <c r="U39" s="36"/>
      <c r="V39" s="36"/>
      <c r="W39" s="36"/>
      <c r="X39" s="36"/>
      <c r="Y39" s="36"/>
      <c r="Z39" s="36"/>
      <c r="AA39" s="36"/>
      <c r="AB39" s="36"/>
      <c r="AC39" s="36"/>
      <c r="AD39" s="36"/>
      <c r="AE39" s="36"/>
    </row>
    <row r="40" spans="1:31" s="2" customFormat="1" ht="14.45" customHeight="1">
      <c r="A40" s="36"/>
      <c r="B40" s="136"/>
      <c r="C40" s="137"/>
      <c r="D40" s="137"/>
      <c r="E40" s="137"/>
      <c r="F40" s="137"/>
      <c r="G40" s="137"/>
      <c r="H40" s="137"/>
      <c r="I40" s="138"/>
      <c r="J40" s="137"/>
      <c r="K40" s="137"/>
      <c r="L40" s="111"/>
      <c r="S40" s="36"/>
      <c r="T40" s="36"/>
      <c r="U40" s="36"/>
      <c r="V40" s="36"/>
      <c r="W40" s="36"/>
      <c r="X40" s="36"/>
      <c r="Y40" s="36"/>
      <c r="Z40" s="36"/>
      <c r="AA40" s="36"/>
      <c r="AB40" s="36"/>
      <c r="AC40" s="36"/>
      <c r="AD40" s="36"/>
      <c r="AE40" s="36"/>
    </row>
    <row r="44" spans="1:31" s="2" customFormat="1" ht="6.95" customHeight="1">
      <c r="A44" s="36"/>
      <c r="B44" s="139"/>
      <c r="C44" s="140"/>
      <c r="D44" s="140"/>
      <c r="E44" s="140"/>
      <c r="F44" s="140"/>
      <c r="G44" s="140"/>
      <c r="H44" s="140"/>
      <c r="I44" s="141"/>
      <c r="J44" s="140"/>
      <c r="K44" s="140"/>
      <c r="L44" s="111"/>
      <c r="S44" s="36"/>
      <c r="T44" s="36"/>
      <c r="U44" s="36"/>
      <c r="V44" s="36"/>
      <c r="W44" s="36"/>
      <c r="X44" s="36"/>
      <c r="Y44" s="36"/>
      <c r="Z44" s="36"/>
      <c r="AA44" s="36"/>
      <c r="AB44" s="36"/>
      <c r="AC44" s="36"/>
      <c r="AD44" s="36"/>
      <c r="AE44" s="36"/>
    </row>
    <row r="45" spans="1:31" s="2" customFormat="1" ht="24.95" customHeight="1">
      <c r="A45" s="36"/>
      <c r="B45" s="37"/>
      <c r="C45" s="25" t="s">
        <v>109</v>
      </c>
      <c r="D45" s="38"/>
      <c r="E45" s="38"/>
      <c r="F45" s="38"/>
      <c r="G45" s="38"/>
      <c r="H45" s="38"/>
      <c r="I45" s="110"/>
      <c r="J45" s="38"/>
      <c r="K45" s="38"/>
      <c r="L45" s="111"/>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110"/>
      <c r="J46" s="38"/>
      <c r="K46" s="38"/>
      <c r="L46" s="111"/>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110"/>
      <c r="J47" s="38"/>
      <c r="K47" s="38"/>
      <c r="L47" s="111"/>
      <c r="S47" s="36"/>
      <c r="T47" s="36"/>
      <c r="U47" s="36"/>
      <c r="V47" s="36"/>
      <c r="W47" s="36"/>
      <c r="X47" s="36"/>
      <c r="Y47" s="36"/>
      <c r="Z47" s="36"/>
      <c r="AA47" s="36"/>
      <c r="AB47" s="36"/>
      <c r="AC47" s="36"/>
      <c r="AD47" s="36"/>
      <c r="AE47" s="36"/>
    </row>
    <row r="48" spans="1:31" s="2" customFormat="1" ht="16.5" customHeight="1">
      <c r="A48" s="36"/>
      <c r="B48" s="37"/>
      <c r="C48" s="38"/>
      <c r="D48" s="38"/>
      <c r="E48" s="395" t="str">
        <f>E7</f>
        <v>VD Hubálov – obnova jezu</v>
      </c>
      <c r="F48" s="396"/>
      <c r="G48" s="396"/>
      <c r="H48" s="396"/>
      <c r="I48" s="110"/>
      <c r="J48" s="38"/>
      <c r="K48" s="38"/>
      <c r="L48" s="111"/>
      <c r="S48" s="36"/>
      <c r="T48" s="36"/>
      <c r="U48" s="36"/>
      <c r="V48" s="36"/>
      <c r="W48" s="36"/>
      <c r="X48" s="36"/>
      <c r="Y48" s="36"/>
      <c r="Z48" s="36"/>
      <c r="AA48" s="36"/>
      <c r="AB48" s="36"/>
      <c r="AC48" s="36"/>
      <c r="AD48" s="36"/>
      <c r="AE48" s="36"/>
    </row>
    <row r="49" spans="1:31" s="2" customFormat="1" ht="12" customHeight="1">
      <c r="A49" s="36"/>
      <c r="B49" s="37"/>
      <c r="C49" s="31" t="s">
        <v>107</v>
      </c>
      <c r="D49" s="38"/>
      <c r="E49" s="38"/>
      <c r="F49" s="38"/>
      <c r="G49" s="38"/>
      <c r="H49" s="38"/>
      <c r="I49" s="110"/>
      <c r="J49" s="38"/>
      <c r="K49" s="38"/>
      <c r="L49" s="111"/>
      <c r="S49" s="36"/>
      <c r="T49" s="36"/>
      <c r="U49" s="36"/>
      <c r="V49" s="36"/>
      <c r="W49" s="36"/>
      <c r="X49" s="36"/>
      <c r="Y49" s="36"/>
      <c r="Z49" s="36"/>
      <c r="AA49" s="36"/>
      <c r="AB49" s="36"/>
      <c r="AC49" s="36"/>
      <c r="AD49" s="36"/>
      <c r="AE49" s="36"/>
    </row>
    <row r="50" spans="1:31" s="2" customFormat="1" ht="16.5" customHeight="1">
      <c r="A50" s="36"/>
      <c r="B50" s="37"/>
      <c r="C50" s="38"/>
      <c r="D50" s="38"/>
      <c r="E50" s="368" t="str">
        <f>E9</f>
        <v>SO 02 - Obnova jezového tělesa</v>
      </c>
      <c r="F50" s="397"/>
      <c r="G50" s="397"/>
      <c r="H50" s="397"/>
      <c r="I50" s="110"/>
      <c r="J50" s="38"/>
      <c r="K50" s="38"/>
      <c r="L50" s="111"/>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110"/>
      <c r="J51" s="38"/>
      <c r="K51" s="38"/>
      <c r="L51" s="111"/>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Vodní dílo Hubálov</v>
      </c>
      <c r="G52" s="38"/>
      <c r="H52" s="38"/>
      <c r="I52" s="113" t="s">
        <v>23</v>
      </c>
      <c r="J52" s="61" t="str">
        <f>IF(J12="","",J12)</f>
        <v>10. 10. 2019</v>
      </c>
      <c r="K52" s="38"/>
      <c r="L52" s="111"/>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110"/>
      <c r="J53" s="38"/>
      <c r="K53" s="38"/>
      <c r="L53" s="111"/>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Povodí Labe, státní podnik</v>
      </c>
      <c r="G54" s="38"/>
      <c r="H54" s="38"/>
      <c r="I54" s="113" t="s">
        <v>33</v>
      </c>
      <c r="J54" s="34" t="str">
        <f>E21</f>
        <v>AQUATIS a. s.</v>
      </c>
      <c r="K54" s="38"/>
      <c r="L54" s="111"/>
      <c r="S54" s="36"/>
      <c r="T54" s="36"/>
      <c r="U54" s="36"/>
      <c r="V54" s="36"/>
      <c r="W54" s="36"/>
      <c r="X54" s="36"/>
      <c r="Y54" s="36"/>
      <c r="Z54" s="36"/>
      <c r="AA54" s="36"/>
      <c r="AB54" s="36"/>
      <c r="AC54" s="36"/>
      <c r="AD54" s="36"/>
      <c r="AE54" s="36"/>
    </row>
    <row r="55" spans="1:31" s="2" customFormat="1" ht="15.2" customHeight="1">
      <c r="A55" s="36"/>
      <c r="B55" s="37"/>
      <c r="C55" s="31" t="s">
        <v>31</v>
      </c>
      <c r="D55" s="38"/>
      <c r="E55" s="38"/>
      <c r="F55" s="29" t="str">
        <f>IF(E18="","",E18)</f>
        <v>Vyplň údaj</v>
      </c>
      <c r="G55" s="38"/>
      <c r="H55" s="38"/>
      <c r="I55" s="113" t="s">
        <v>38</v>
      </c>
      <c r="J55" s="34" t="str">
        <f>E24</f>
        <v xml:space="preserve"> </v>
      </c>
      <c r="K55" s="38"/>
      <c r="L55" s="111"/>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0"/>
      <c r="J56" s="38"/>
      <c r="K56" s="38"/>
      <c r="L56" s="111"/>
      <c r="S56" s="36"/>
      <c r="T56" s="36"/>
      <c r="U56" s="36"/>
      <c r="V56" s="36"/>
      <c r="W56" s="36"/>
      <c r="X56" s="36"/>
      <c r="Y56" s="36"/>
      <c r="Z56" s="36"/>
      <c r="AA56" s="36"/>
      <c r="AB56" s="36"/>
      <c r="AC56" s="36"/>
      <c r="AD56" s="36"/>
      <c r="AE56" s="36"/>
    </row>
    <row r="57" spans="1:31" s="2" customFormat="1" ht="29.25" customHeight="1">
      <c r="A57" s="36"/>
      <c r="B57" s="37"/>
      <c r="C57" s="142" t="s">
        <v>110</v>
      </c>
      <c r="D57" s="143"/>
      <c r="E57" s="143"/>
      <c r="F57" s="143"/>
      <c r="G57" s="143"/>
      <c r="H57" s="143"/>
      <c r="I57" s="144"/>
      <c r="J57" s="145" t="s">
        <v>111</v>
      </c>
      <c r="K57" s="143"/>
      <c r="L57" s="111"/>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0"/>
      <c r="J58" s="38"/>
      <c r="K58" s="38"/>
      <c r="L58" s="111"/>
      <c r="S58" s="36"/>
      <c r="T58" s="36"/>
      <c r="U58" s="36"/>
      <c r="V58" s="36"/>
      <c r="W58" s="36"/>
      <c r="X58" s="36"/>
      <c r="Y58" s="36"/>
      <c r="Z58" s="36"/>
      <c r="AA58" s="36"/>
      <c r="AB58" s="36"/>
      <c r="AC58" s="36"/>
      <c r="AD58" s="36"/>
      <c r="AE58" s="36"/>
    </row>
    <row r="59" spans="1:47" s="2" customFormat="1" ht="22.9" customHeight="1">
      <c r="A59" s="36"/>
      <c r="B59" s="37"/>
      <c r="C59" s="146" t="s">
        <v>74</v>
      </c>
      <c r="D59" s="38"/>
      <c r="E59" s="38"/>
      <c r="F59" s="38"/>
      <c r="G59" s="38"/>
      <c r="H59" s="38"/>
      <c r="I59" s="110"/>
      <c r="J59" s="79">
        <f>J87</f>
        <v>0</v>
      </c>
      <c r="K59" s="38"/>
      <c r="L59" s="111"/>
      <c r="S59" s="36"/>
      <c r="T59" s="36"/>
      <c r="U59" s="36"/>
      <c r="V59" s="36"/>
      <c r="W59" s="36"/>
      <c r="X59" s="36"/>
      <c r="Y59" s="36"/>
      <c r="Z59" s="36"/>
      <c r="AA59" s="36"/>
      <c r="AB59" s="36"/>
      <c r="AC59" s="36"/>
      <c r="AD59" s="36"/>
      <c r="AE59" s="36"/>
      <c r="AU59" s="19" t="s">
        <v>112</v>
      </c>
    </row>
    <row r="60" spans="2:12" s="9" customFormat="1" ht="24.95" customHeight="1">
      <c r="B60" s="147"/>
      <c r="C60" s="148"/>
      <c r="D60" s="149" t="s">
        <v>146</v>
      </c>
      <c r="E60" s="150"/>
      <c r="F60" s="150"/>
      <c r="G60" s="150"/>
      <c r="H60" s="150"/>
      <c r="I60" s="151"/>
      <c r="J60" s="152">
        <f>J88</f>
        <v>0</v>
      </c>
      <c r="K60" s="148"/>
      <c r="L60" s="153"/>
    </row>
    <row r="61" spans="2:12" s="12" customFormat="1" ht="19.9" customHeight="1">
      <c r="B61" s="203"/>
      <c r="C61" s="204"/>
      <c r="D61" s="205" t="s">
        <v>224</v>
      </c>
      <c r="E61" s="206"/>
      <c r="F61" s="206"/>
      <c r="G61" s="206"/>
      <c r="H61" s="206"/>
      <c r="I61" s="207"/>
      <c r="J61" s="208">
        <f>J89</f>
        <v>0</v>
      </c>
      <c r="K61" s="204"/>
      <c r="L61" s="209"/>
    </row>
    <row r="62" spans="2:12" s="12" customFormat="1" ht="19.9" customHeight="1">
      <c r="B62" s="203"/>
      <c r="C62" s="204"/>
      <c r="D62" s="205" t="s">
        <v>225</v>
      </c>
      <c r="E62" s="206"/>
      <c r="F62" s="206"/>
      <c r="G62" s="206"/>
      <c r="H62" s="206"/>
      <c r="I62" s="207"/>
      <c r="J62" s="208">
        <f>J263</f>
        <v>0</v>
      </c>
      <c r="K62" s="204"/>
      <c r="L62" s="209"/>
    </row>
    <row r="63" spans="2:12" s="12" customFormat="1" ht="19.9" customHeight="1">
      <c r="B63" s="203"/>
      <c r="C63" s="204"/>
      <c r="D63" s="205" t="s">
        <v>226</v>
      </c>
      <c r="E63" s="206"/>
      <c r="F63" s="206"/>
      <c r="G63" s="206"/>
      <c r="H63" s="206"/>
      <c r="I63" s="207"/>
      <c r="J63" s="208">
        <f>J302</f>
        <v>0</v>
      </c>
      <c r="K63" s="204"/>
      <c r="L63" s="209"/>
    </row>
    <row r="64" spans="2:12" s="12" customFormat="1" ht="19.9" customHeight="1">
      <c r="B64" s="203"/>
      <c r="C64" s="204"/>
      <c r="D64" s="205" t="s">
        <v>227</v>
      </c>
      <c r="E64" s="206"/>
      <c r="F64" s="206"/>
      <c r="G64" s="206"/>
      <c r="H64" s="206"/>
      <c r="I64" s="207"/>
      <c r="J64" s="208">
        <f>J350</f>
        <v>0</v>
      </c>
      <c r="K64" s="204"/>
      <c r="L64" s="209"/>
    </row>
    <row r="65" spans="2:12" s="12" customFormat="1" ht="19.9" customHeight="1">
      <c r="B65" s="203"/>
      <c r="C65" s="204"/>
      <c r="D65" s="205" t="s">
        <v>228</v>
      </c>
      <c r="E65" s="206"/>
      <c r="F65" s="206"/>
      <c r="G65" s="206"/>
      <c r="H65" s="206"/>
      <c r="I65" s="207"/>
      <c r="J65" s="208">
        <f>J355</f>
        <v>0</v>
      </c>
      <c r="K65" s="204"/>
      <c r="L65" s="209"/>
    </row>
    <row r="66" spans="2:12" s="12" customFormat="1" ht="19.9" customHeight="1">
      <c r="B66" s="203"/>
      <c r="C66" s="204"/>
      <c r="D66" s="205" t="s">
        <v>229</v>
      </c>
      <c r="E66" s="206"/>
      <c r="F66" s="206"/>
      <c r="G66" s="206"/>
      <c r="H66" s="206"/>
      <c r="I66" s="207"/>
      <c r="J66" s="208">
        <f>J380</f>
        <v>0</v>
      </c>
      <c r="K66" s="204"/>
      <c r="L66" s="209"/>
    </row>
    <row r="67" spans="2:12" s="12" customFormat="1" ht="19.9" customHeight="1">
      <c r="B67" s="203"/>
      <c r="C67" s="204"/>
      <c r="D67" s="205" t="s">
        <v>230</v>
      </c>
      <c r="E67" s="206"/>
      <c r="F67" s="206"/>
      <c r="G67" s="206"/>
      <c r="H67" s="206"/>
      <c r="I67" s="207"/>
      <c r="J67" s="208">
        <f>J398</f>
        <v>0</v>
      </c>
      <c r="K67" s="204"/>
      <c r="L67" s="209"/>
    </row>
    <row r="68" spans="1:31" s="2" customFormat="1" ht="21.75" customHeight="1">
      <c r="A68" s="36"/>
      <c r="B68" s="37"/>
      <c r="C68" s="38"/>
      <c r="D68" s="38"/>
      <c r="E68" s="38"/>
      <c r="F68" s="38"/>
      <c r="G68" s="38"/>
      <c r="H68" s="38"/>
      <c r="I68" s="110"/>
      <c r="J68" s="38"/>
      <c r="K68" s="38"/>
      <c r="L68" s="111"/>
      <c r="S68" s="36"/>
      <c r="T68" s="36"/>
      <c r="U68" s="36"/>
      <c r="V68" s="36"/>
      <c r="W68" s="36"/>
      <c r="X68" s="36"/>
      <c r="Y68" s="36"/>
      <c r="Z68" s="36"/>
      <c r="AA68" s="36"/>
      <c r="AB68" s="36"/>
      <c r="AC68" s="36"/>
      <c r="AD68" s="36"/>
      <c r="AE68" s="36"/>
    </row>
    <row r="69" spans="1:31" s="2" customFormat="1" ht="6.95" customHeight="1">
      <c r="A69" s="36"/>
      <c r="B69" s="49"/>
      <c r="C69" s="50"/>
      <c r="D69" s="50"/>
      <c r="E69" s="50"/>
      <c r="F69" s="50"/>
      <c r="G69" s="50"/>
      <c r="H69" s="50"/>
      <c r="I69" s="138"/>
      <c r="J69" s="50"/>
      <c r="K69" s="50"/>
      <c r="L69" s="111"/>
      <c r="S69" s="36"/>
      <c r="T69" s="36"/>
      <c r="U69" s="36"/>
      <c r="V69" s="36"/>
      <c r="W69" s="36"/>
      <c r="X69" s="36"/>
      <c r="Y69" s="36"/>
      <c r="Z69" s="36"/>
      <c r="AA69" s="36"/>
      <c r="AB69" s="36"/>
      <c r="AC69" s="36"/>
      <c r="AD69" s="36"/>
      <c r="AE69" s="36"/>
    </row>
    <row r="73" spans="1:31" s="2" customFormat="1" ht="6.95" customHeight="1">
      <c r="A73" s="36"/>
      <c r="B73" s="51"/>
      <c r="C73" s="52"/>
      <c r="D73" s="52"/>
      <c r="E73" s="52"/>
      <c r="F73" s="52"/>
      <c r="G73" s="52"/>
      <c r="H73" s="52"/>
      <c r="I73" s="141"/>
      <c r="J73" s="52"/>
      <c r="K73" s="52"/>
      <c r="L73" s="111"/>
      <c r="S73" s="36"/>
      <c r="T73" s="36"/>
      <c r="U73" s="36"/>
      <c r="V73" s="36"/>
      <c r="W73" s="36"/>
      <c r="X73" s="36"/>
      <c r="Y73" s="36"/>
      <c r="Z73" s="36"/>
      <c r="AA73" s="36"/>
      <c r="AB73" s="36"/>
      <c r="AC73" s="36"/>
      <c r="AD73" s="36"/>
      <c r="AE73" s="36"/>
    </row>
    <row r="74" spans="1:31" s="2" customFormat="1" ht="24.95" customHeight="1">
      <c r="A74" s="36"/>
      <c r="B74" s="37"/>
      <c r="C74" s="25" t="s">
        <v>114</v>
      </c>
      <c r="D74" s="38"/>
      <c r="E74" s="38"/>
      <c r="F74" s="38"/>
      <c r="G74" s="38"/>
      <c r="H74" s="38"/>
      <c r="I74" s="110"/>
      <c r="J74" s="38"/>
      <c r="K74" s="38"/>
      <c r="L74" s="111"/>
      <c r="S74" s="36"/>
      <c r="T74" s="36"/>
      <c r="U74" s="36"/>
      <c r="V74" s="36"/>
      <c r="W74" s="36"/>
      <c r="X74" s="36"/>
      <c r="Y74" s="36"/>
      <c r="Z74" s="36"/>
      <c r="AA74" s="36"/>
      <c r="AB74" s="36"/>
      <c r="AC74" s="36"/>
      <c r="AD74" s="36"/>
      <c r="AE74" s="36"/>
    </row>
    <row r="75" spans="1:31" s="2" customFormat="1" ht="6.95" customHeight="1">
      <c r="A75" s="36"/>
      <c r="B75" s="37"/>
      <c r="C75" s="38"/>
      <c r="D75" s="38"/>
      <c r="E75" s="38"/>
      <c r="F75" s="38"/>
      <c r="G75" s="38"/>
      <c r="H75" s="38"/>
      <c r="I75" s="110"/>
      <c r="J75" s="38"/>
      <c r="K75" s="38"/>
      <c r="L75" s="111"/>
      <c r="S75" s="36"/>
      <c r="T75" s="36"/>
      <c r="U75" s="36"/>
      <c r="V75" s="36"/>
      <c r="W75" s="36"/>
      <c r="X75" s="36"/>
      <c r="Y75" s="36"/>
      <c r="Z75" s="36"/>
      <c r="AA75" s="36"/>
      <c r="AB75" s="36"/>
      <c r="AC75" s="36"/>
      <c r="AD75" s="36"/>
      <c r="AE75" s="36"/>
    </row>
    <row r="76" spans="1:31" s="2" customFormat="1" ht="12" customHeight="1">
      <c r="A76" s="36"/>
      <c r="B76" s="37"/>
      <c r="C76" s="31" t="s">
        <v>16</v>
      </c>
      <c r="D76" s="38"/>
      <c r="E76" s="38"/>
      <c r="F76" s="38"/>
      <c r="G76" s="38"/>
      <c r="H76" s="38"/>
      <c r="I76" s="110"/>
      <c r="J76" s="38"/>
      <c r="K76" s="38"/>
      <c r="L76" s="111"/>
      <c r="S76" s="36"/>
      <c r="T76" s="36"/>
      <c r="U76" s="36"/>
      <c r="V76" s="36"/>
      <c r="W76" s="36"/>
      <c r="X76" s="36"/>
      <c r="Y76" s="36"/>
      <c r="Z76" s="36"/>
      <c r="AA76" s="36"/>
      <c r="AB76" s="36"/>
      <c r="AC76" s="36"/>
      <c r="AD76" s="36"/>
      <c r="AE76" s="36"/>
    </row>
    <row r="77" spans="1:31" s="2" customFormat="1" ht="16.5" customHeight="1">
      <c r="A77" s="36"/>
      <c r="B77" s="37"/>
      <c r="C77" s="38"/>
      <c r="D77" s="38"/>
      <c r="E77" s="395" t="str">
        <f>E7</f>
        <v>VD Hubálov – obnova jezu</v>
      </c>
      <c r="F77" s="396"/>
      <c r="G77" s="396"/>
      <c r="H77" s="396"/>
      <c r="I77" s="110"/>
      <c r="J77" s="38"/>
      <c r="K77" s="38"/>
      <c r="L77" s="111"/>
      <c r="S77" s="36"/>
      <c r="T77" s="36"/>
      <c r="U77" s="36"/>
      <c r="V77" s="36"/>
      <c r="W77" s="36"/>
      <c r="X77" s="36"/>
      <c r="Y77" s="36"/>
      <c r="Z77" s="36"/>
      <c r="AA77" s="36"/>
      <c r="AB77" s="36"/>
      <c r="AC77" s="36"/>
      <c r="AD77" s="36"/>
      <c r="AE77" s="36"/>
    </row>
    <row r="78" spans="1:31" s="2" customFormat="1" ht="12" customHeight="1">
      <c r="A78" s="36"/>
      <c r="B78" s="37"/>
      <c r="C78" s="31" t="s">
        <v>107</v>
      </c>
      <c r="D78" s="38"/>
      <c r="E78" s="38"/>
      <c r="F78" s="38"/>
      <c r="G78" s="38"/>
      <c r="H78" s="38"/>
      <c r="I78" s="110"/>
      <c r="J78" s="38"/>
      <c r="K78" s="38"/>
      <c r="L78" s="111"/>
      <c r="S78" s="36"/>
      <c r="T78" s="36"/>
      <c r="U78" s="36"/>
      <c r="V78" s="36"/>
      <c r="W78" s="36"/>
      <c r="X78" s="36"/>
      <c r="Y78" s="36"/>
      <c r="Z78" s="36"/>
      <c r="AA78" s="36"/>
      <c r="AB78" s="36"/>
      <c r="AC78" s="36"/>
      <c r="AD78" s="36"/>
      <c r="AE78" s="36"/>
    </row>
    <row r="79" spans="1:31" s="2" customFormat="1" ht="16.5" customHeight="1">
      <c r="A79" s="36"/>
      <c r="B79" s="37"/>
      <c r="C79" s="38"/>
      <c r="D79" s="38"/>
      <c r="E79" s="368" t="str">
        <f>E9</f>
        <v>SO 02 - Obnova jezového tělesa</v>
      </c>
      <c r="F79" s="397"/>
      <c r="G79" s="397"/>
      <c r="H79" s="397"/>
      <c r="I79" s="110"/>
      <c r="J79" s="38"/>
      <c r="K79" s="38"/>
      <c r="L79" s="111"/>
      <c r="S79" s="36"/>
      <c r="T79" s="36"/>
      <c r="U79" s="36"/>
      <c r="V79" s="36"/>
      <c r="W79" s="36"/>
      <c r="X79" s="36"/>
      <c r="Y79" s="36"/>
      <c r="Z79" s="36"/>
      <c r="AA79" s="36"/>
      <c r="AB79" s="36"/>
      <c r="AC79" s="36"/>
      <c r="AD79" s="36"/>
      <c r="AE79" s="36"/>
    </row>
    <row r="80" spans="1:31" s="2" customFormat="1" ht="6.95" customHeight="1">
      <c r="A80" s="36"/>
      <c r="B80" s="37"/>
      <c r="C80" s="38"/>
      <c r="D80" s="38"/>
      <c r="E80" s="38"/>
      <c r="F80" s="38"/>
      <c r="G80" s="38"/>
      <c r="H80" s="38"/>
      <c r="I80" s="110"/>
      <c r="J80" s="38"/>
      <c r="K80" s="38"/>
      <c r="L80" s="111"/>
      <c r="S80" s="36"/>
      <c r="T80" s="36"/>
      <c r="U80" s="36"/>
      <c r="V80" s="36"/>
      <c r="W80" s="36"/>
      <c r="X80" s="36"/>
      <c r="Y80" s="36"/>
      <c r="Z80" s="36"/>
      <c r="AA80" s="36"/>
      <c r="AB80" s="36"/>
      <c r="AC80" s="36"/>
      <c r="AD80" s="36"/>
      <c r="AE80" s="36"/>
    </row>
    <row r="81" spans="1:31" s="2" customFormat="1" ht="12" customHeight="1">
      <c r="A81" s="36"/>
      <c r="B81" s="37"/>
      <c r="C81" s="31" t="s">
        <v>21</v>
      </c>
      <c r="D81" s="38"/>
      <c r="E81" s="38"/>
      <c r="F81" s="29" t="str">
        <f>F12</f>
        <v>Vodní dílo Hubálov</v>
      </c>
      <c r="G81" s="38"/>
      <c r="H81" s="38"/>
      <c r="I81" s="113" t="s">
        <v>23</v>
      </c>
      <c r="J81" s="61" t="str">
        <f>IF(J12="","",J12)</f>
        <v>10. 10. 2019</v>
      </c>
      <c r="K81" s="38"/>
      <c r="L81" s="111"/>
      <c r="S81" s="36"/>
      <c r="T81" s="36"/>
      <c r="U81" s="36"/>
      <c r="V81" s="36"/>
      <c r="W81" s="36"/>
      <c r="X81" s="36"/>
      <c r="Y81" s="36"/>
      <c r="Z81" s="36"/>
      <c r="AA81" s="36"/>
      <c r="AB81" s="36"/>
      <c r="AC81" s="36"/>
      <c r="AD81" s="36"/>
      <c r="AE81" s="36"/>
    </row>
    <row r="82" spans="1:31" s="2" customFormat="1" ht="6.95" customHeight="1">
      <c r="A82" s="36"/>
      <c r="B82" s="37"/>
      <c r="C82" s="38"/>
      <c r="D82" s="38"/>
      <c r="E82" s="38"/>
      <c r="F82" s="38"/>
      <c r="G82" s="38"/>
      <c r="H82" s="38"/>
      <c r="I82" s="110"/>
      <c r="J82" s="38"/>
      <c r="K82" s="38"/>
      <c r="L82" s="111"/>
      <c r="S82" s="36"/>
      <c r="T82" s="36"/>
      <c r="U82" s="36"/>
      <c r="V82" s="36"/>
      <c r="W82" s="36"/>
      <c r="X82" s="36"/>
      <c r="Y82" s="36"/>
      <c r="Z82" s="36"/>
      <c r="AA82" s="36"/>
      <c r="AB82" s="36"/>
      <c r="AC82" s="36"/>
      <c r="AD82" s="36"/>
      <c r="AE82" s="36"/>
    </row>
    <row r="83" spans="1:31" s="2" customFormat="1" ht="15.2" customHeight="1">
      <c r="A83" s="36"/>
      <c r="B83" s="37"/>
      <c r="C83" s="31" t="s">
        <v>25</v>
      </c>
      <c r="D83" s="38"/>
      <c r="E83" s="38"/>
      <c r="F83" s="29" t="str">
        <f>E15</f>
        <v>Povodí Labe, státní podnik</v>
      </c>
      <c r="G83" s="38"/>
      <c r="H83" s="38"/>
      <c r="I83" s="113" t="s">
        <v>33</v>
      </c>
      <c r="J83" s="34" t="str">
        <f>E21</f>
        <v>AQUATIS a. s.</v>
      </c>
      <c r="K83" s="38"/>
      <c r="L83" s="111"/>
      <c r="S83" s="36"/>
      <c r="T83" s="36"/>
      <c r="U83" s="36"/>
      <c r="V83" s="36"/>
      <c r="W83" s="36"/>
      <c r="X83" s="36"/>
      <c r="Y83" s="36"/>
      <c r="Z83" s="36"/>
      <c r="AA83" s="36"/>
      <c r="AB83" s="36"/>
      <c r="AC83" s="36"/>
      <c r="AD83" s="36"/>
      <c r="AE83" s="36"/>
    </row>
    <row r="84" spans="1:31" s="2" customFormat="1" ht="15.2" customHeight="1">
      <c r="A84" s="36"/>
      <c r="B84" s="37"/>
      <c r="C84" s="31" t="s">
        <v>31</v>
      </c>
      <c r="D84" s="38"/>
      <c r="E84" s="38"/>
      <c r="F84" s="29" t="str">
        <f>IF(E18="","",E18)</f>
        <v>Vyplň údaj</v>
      </c>
      <c r="G84" s="38"/>
      <c r="H84" s="38"/>
      <c r="I84" s="113" t="s">
        <v>38</v>
      </c>
      <c r="J84" s="34" t="str">
        <f>E24</f>
        <v xml:space="preserve"> </v>
      </c>
      <c r="K84" s="38"/>
      <c r="L84" s="111"/>
      <c r="S84" s="36"/>
      <c r="T84" s="36"/>
      <c r="U84" s="36"/>
      <c r="V84" s="36"/>
      <c r="W84" s="36"/>
      <c r="X84" s="36"/>
      <c r="Y84" s="36"/>
      <c r="Z84" s="36"/>
      <c r="AA84" s="36"/>
      <c r="AB84" s="36"/>
      <c r="AC84" s="36"/>
      <c r="AD84" s="36"/>
      <c r="AE84" s="36"/>
    </row>
    <row r="85" spans="1:31" s="2" customFormat="1" ht="10.35" customHeight="1">
      <c r="A85" s="36"/>
      <c r="B85" s="37"/>
      <c r="C85" s="38"/>
      <c r="D85" s="38"/>
      <c r="E85" s="38"/>
      <c r="F85" s="38"/>
      <c r="G85" s="38"/>
      <c r="H85" s="38"/>
      <c r="I85" s="110"/>
      <c r="J85" s="38"/>
      <c r="K85" s="38"/>
      <c r="L85" s="111"/>
      <c r="S85" s="36"/>
      <c r="T85" s="36"/>
      <c r="U85" s="36"/>
      <c r="V85" s="36"/>
      <c r="W85" s="36"/>
      <c r="X85" s="36"/>
      <c r="Y85" s="36"/>
      <c r="Z85" s="36"/>
      <c r="AA85" s="36"/>
      <c r="AB85" s="36"/>
      <c r="AC85" s="36"/>
      <c r="AD85" s="36"/>
      <c r="AE85" s="36"/>
    </row>
    <row r="86" spans="1:31" s="10" customFormat="1" ht="29.25" customHeight="1">
      <c r="A86" s="154"/>
      <c r="B86" s="155"/>
      <c r="C86" s="156" t="s">
        <v>115</v>
      </c>
      <c r="D86" s="157" t="s">
        <v>61</v>
      </c>
      <c r="E86" s="157" t="s">
        <v>57</v>
      </c>
      <c r="F86" s="157" t="s">
        <v>58</v>
      </c>
      <c r="G86" s="157" t="s">
        <v>116</v>
      </c>
      <c r="H86" s="157" t="s">
        <v>117</v>
      </c>
      <c r="I86" s="158" t="s">
        <v>118</v>
      </c>
      <c r="J86" s="157" t="s">
        <v>111</v>
      </c>
      <c r="K86" s="159" t="s">
        <v>119</v>
      </c>
      <c r="L86" s="160"/>
      <c r="M86" s="70" t="s">
        <v>19</v>
      </c>
      <c r="N86" s="71" t="s">
        <v>46</v>
      </c>
      <c r="O86" s="71" t="s">
        <v>120</v>
      </c>
      <c r="P86" s="71" t="s">
        <v>121</v>
      </c>
      <c r="Q86" s="71" t="s">
        <v>122</v>
      </c>
      <c r="R86" s="71" t="s">
        <v>123</v>
      </c>
      <c r="S86" s="71" t="s">
        <v>124</v>
      </c>
      <c r="T86" s="72" t="s">
        <v>125</v>
      </c>
      <c r="U86" s="154"/>
      <c r="V86" s="154"/>
      <c r="W86" s="154"/>
      <c r="X86" s="154"/>
      <c r="Y86" s="154"/>
      <c r="Z86" s="154"/>
      <c r="AA86" s="154"/>
      <c r="AB86" s="154"/>
      <c r="AC86" s="154"/>
      <c r="AD86" s="154"/>
      <c r="AE86" s="154"/>
    </row>
    <row r="87" spans="1:63" s="2" customFormat="1" ht="22.9" customHeight="1">
      <c r="A87" s="36"/>
      <c r="B87" s="37"/>
      <c r="C87" s="77" t="s">
        <v>126</v>
      </c>
      <c r="D87" s="38"/>
      <c r="E87" s="38"/>
      <c r="F87" s="38"/>
      <c r="G87" s="38"/>
      <c r="H87" s="38"/>
      <c r="I87" s="110"/>
      <c r="J87" s="161">
        <f>BK87</f>
        <v>0</v>
      </c>
      <c r="K87" s="38"/>
      <c r="L87" s="41"/>
      <c r="M87" s="73"/>
      <c r="N87" s="162"/>
      <c r="O87" s="74"/>
      <c r="P87" s="163">
        <f>P88</f>
        <v>0</v>
      </c>
      <c r="Q87" s="74"/>
      <c r="R87" s="163">
        <f>R88</f>
        <v>183.35381471</v>
      </c>
      <c r="S87" s="74"/>
      <c r="T87" s="164">
        <f>T88</f>
        <v>0.059000000000000004</v>
      </c>
      <c r="U87" s="36"/>
      <c r="V87" s="36"/>
      <c r="W87" s="36"/>
      <c r="X87" s="36"/>
      <c r="Y87" s="36"/>
      <c r="Z87" s="36"/>
      <c r="AA87" s="36"/>
      <c r="AB87" s="36"/>
      <c r="AC87" s="36"/>
      <c r="AD87" s="36"/>
      <c r="AE87" s="36"/>
      <c r="AT87" s="19" t="s">
        <v>75</v>
      </c>
      <c r="AU87" s="19" t="s">
        <v>112</v>
      </c>
      <c r="BK87" s="165">
        <f>BK88</f>
        <v>0</v>
      </c>
    </row>
    <row r="88" spans="2:63" s="11" customFormat="1" ht="25.9" customHeight="1">
      <c r="B88" s="166"/>
      <c r="C88" s="167"/>
      <c r="D88" s="168" t="s">
        <v>75</v>
      </c>
      <c r="E88" s="169" t="s">
        <v>147</v>
      </c>
      <c r="F88" s="169" t="s">
        <v>148</v>
      </c>
      <c r="G88" s="167"/>
      <c r="H88" s="167"/>
      <c r="I88" s="170"/>
      <c r="J88" s="171">
        <f>BK88</f>
        <v>0</v>
      </c>
      <c r="K88" s="167"/>
      <c r="L88" s="172"/>
      <c r="M88" s="173"/>
      <c r="N88" s="174"/>
      <c r="O88" s="174"/>
      <c r="P88" s="175">
        <f>P89+P263+P302+P350+P355+P380+P398</f>
        <v>0</v>
      </c>
      <c r="Q88" s="174"/>
      <c r="R88" s="175">
        <f>R89+R263+R302+R350+R355+R380+R398</f>
        <v>183.35381471</v>
      </c>
      <c r="S88" s="174"/>
      <c r="T88" s="176">
        <f>T89+T263+T302+T350+T355+T380+T398</f>
        <v>0.059000000000000004</v>
      </c>
      <c r="AR88" s="177" t="s">
        <v>84</v>
      </c>
      <c r="AT88" s="178" t="s">
        <v>75</v>
      </c>
      <c r="AU88" s="178" t="s">
        <v>76</v>
      </c>
      <c r="AY88" s="177" t="s">
        <v>130</v>
      </c>
      <c r="BK88" s="179">
        <f>BK89+BK263+BK302+BK350+BK355+BK380+BK398</f>
        <v>0</v>
      </c>
    </row>
    <row r="89" spans="2:63" s="11" customFormat="1" ht="22.9" customHeight="1">
      <c r="B89" s="166"/>
      <c r="C89" s="167"/>
      <c r="D89" s="168" t="s">
        <v>75</v>
      </c>
      <c r="E89" s="210" t="s">
        <v>84</v>
      </c>
      <c r="F89" s="210" t="s">
        <v>231</v>
      </c>
      <c r="G89" s="167"/>
      <c r="H89" s="167"/>
      <c r="I89" s="170"/>
      <c r="J89" s="211">
        <f>BK89</f>
        <v>0</v>
      </c>
      <c r="K89" s="167"/>
      <c r="L89" s="172"/>
      <c r="M89" s="173"/>
      <c r="N89" s="174"/>
      <c r="O89" s="174"/>
      <c r="P89" s="175">
        <f>SUM(P90:P262)</f>
        <v>0</v>
      </c>
      <c r="Q89" s="174"/>
      <c r="R89" s="175">
        <f>SUM(R90:R262)</f>
        <v>65.35095602999999</v>
      </c>
      <c r="S89" s="174"/>
      <c r="T89" s="176">
        <f>SUM(T90:T262)</f>
        <v>0</v>
      </c>
      <c r="AR89" s="177" t="s">
        <v>84</v>
      </c>
      <c r="AT89" s="178" t="s">
        <v>75</v>
      </c>
      <c r="AU89" s="178" t="s">
        <v>84</v>
      </c>
      <c r="AY89" s="177" t="s">
        <v>130</v>
      </c>
      <c r="BK89" s="179">
        <f>SUM(BK90:BK262)</f>
        <v>0</v>
      </c>
    </row>
    <row r="90" spans="1:65" s="2" customFormat="1" ht="16.5" customHeight="1">
      <c r="A90" s="36"/>
      <c r="B90" s="37"/>
      <c r="C90" s="180" t="s">
        <v>84</v>
      </c>
      <c r="D90" s="180" t="s">
        <v>131</v>
      </c>
      <c r="E90" s="181" t="s">
        <v>232</v>
      </c>
      <c r="F90" s="182" t="s">
        <v>233</v>
      </c>
      <c r="G90" s="183" t="s">
        <v>134</v>
      </c>
      <c r="H90" s="184">
        <v>1</v>
      </c>
      <c r="I90" s="185"/>
      <c r="J90" s="186">
        <f>ROUND(I90*H90,2)</f>
        <v>0</v>
      </c>
      <c r="K90" s="182" t="s">
        <v>19</v>
      </c>
      <c r="L90" s="41"/>
      <c r="M90" s="187" t="s">
        <v>19</v>
      </c>
      <c r="N90" s="188" t="s">
        <v>47</v>
      </c>
      <c r="O90" s="66"/>
      <c r="P90" s="189">
        <f>O90*H90</f>
        <v>0</v>
      </c>
      <c r="Q90" s="189">
        <v>0</v>
      </c>
      <c r="R90" s="189">
        <f>Q90*H90</f>
        <v>0</v>
      </c>
      <c r="S90" s="189">
        <v>0</v>
      </c>
      <c r="T90" s="190">
        <f>S90*H90</f>
        <v>0</v>
      </c>
      <c r="U90" s="36"/>
      <c r="V90" s="36"/>
      <c r="W90" s="36"/>
      <c r="X90" s="36"/>
      <c r="Y90" s="36"/>
      <c r="Z90" s="36"/>
      <c r="AA90" s="36"/>
      <c r="AB90" s="36"/>
      <c r="AC90" s="36"/>
      <c r="AD90" s="36"/>
      <c r="AE90" s="36"/>
      <c r="AR90" s="191" t="s">
        <v>149</v>
      </c>
      <c r="AT90" s="191" t="s">
        <v>131</v>
      </c>
      <c r="AU90" s="191" t="s">
        <v>86</v>
      </c>
      <c r="AY90" s="19" t="s">
        <v>130</v>
      </c>
      <c r="BE90" s="192">
        <f>IF(N90="základní",J90,0)</f>
        <v>0</v>
      </c>
      <c r="BF90" s="192">
        <f>IF(N90="snížená",J90,0)</f>
        <v>0</v>
      </c>
      <c r="BG90" s="192">
        <f>IF(N90="zákl. přenesená",J90,0)</f>
        <v>0</v>
      </c>
      <c r="BH90" s="192">
        <f>IF(N90="sníž. přenesená",J90,0)</f>
        <v>0</v>
      </c>
      <c r="BI90" s="192">
        <f>IF(N90="nulová",J90,0)</f>
        <v>0</v>
      </c>
      <c r="BJ90" s="19" t="s">
        <v>84</v>
      </c>
      <c r="BK90" s="192">
        <f>ROUND(I90*H90,2)</f>
        <v>0</v>
      </c>
      <c r="BL90" s="19" t="s">
        <v>149</v>
      </c>
      <c r="BM90" s="191" t="s">
        <v>234</v>
      </c>
    </row>
    <row r="91" spans="1:47" s="2" customFormat="1" ht="11.25">
      <c r="A91" s="36"/>
      <c r="B91" s="37"/>
      <c r="C91" s="38"/>
      <c r="D91" s="193" t="s">
        <v>137</v>
      </c>
      <c r="E91" s="38"/>
      <c r="F91" s="194" t="s">
        <v>233</v>
      </c>
      <c r="G91" s="38"/>
      <c r="H91" s="38"/>
      <c r="I91" s="110"/>
      <c r="J91" s="38"/>
      <c r="K91" s="38"/>
      <c r="L91" s="41"/>
      <c r="M91" s="195"/>
      <c r="N91" s="196"/>
      <c r="O91" s="66"/>
      <c r="P91" s="66"/>
      <c r="Q91" s="66"/>
      <c r="R91" s="66"/>
      <c r="S91" s="66"/>
      <c r="T91" s="67"/>
      <c r="U91" s="36"/>
      <c r="V91" s="36"/>
      <c r="W91" s="36"/>
      <c r="X91" s="36"/>
      <c r="Y91" s="36"/>
      <c r="Z91" s="36"/>
      <c r="AA91" s="36"/>
      <c r="AB91" s="36"/>
      <c r="AC91" s="36"/>
      <c r="AD91" s="36"/>
      <c r="AE91" s="36"/>
      <c r="AT91" s="19" t="s">
        <v>137</v>
      </c>
      <c r="AU91" s="19" t="s">
        <v>86</v>
      </c>
    </row>
    <row r="92" spans="1:65" s="2" customFormat="1" ht="16.5" customHeight="1">
      <c r="A92" s="36"/>
      <c r="B92" s="37"/>
      <c r="C92" s="180" t="s">
        <v>86</v>
      </c>
      <c r="D92" s="180" t="s">
        <v>131</v>
      </c>
      <c r="E92" s="181" t="s">
        <v>235</v>
      </c>
      <c r="F92" s="182" t="s">
        <v>236</v>
      </c>
      <c r="G92" s="183" t="s">
        <v>205</v>
      </c>
      <c r="H92" s="184">
        <v>131.996</v>
      </c>
      <c r="I92" s="185"/>
      <c r="J92" s="186">
        <f>ROUND(I92*H92,2)</f>
        <v>0</v>
      </c>
      <c r="K92" s="182" t="s">
        <v>237</v>
      </c>
      <c r="L92" s="41"/>
      <c r="M92" s="187" t="s">
        <v>19</v>
      </c>
      <c r="N92" s="188" t="s">
        <v>47</v>
      </c>
      <c r="O92" s="66"/>
      <c r="P92" s="189">
        <f>O92*H92</f>
        <v>0</v>
      </c>
      <c r="Q92" s="189">
        <v>0</v>
      </c>
      <c r="R92" s="189">
        <f>Q92*H92</f>
        <v>0</v>
      </c>
      <c r="S92" s="189">
        <v>0</v>
      </c>
      <c r="T92" s="190">
        <f>S92*H92</f>
        <v>0</v>
      </c>
      <c r="U92" s="36"/>
      <c r="V92" s="36"/>
      <c r="W92" s="36"/>
      <c r="X92" s="36"/>
      <c r="Y92" s="36"/>
      <c r="Z92" s="36"/>
      <c r="AA92" s="36"/>
      <c r="AB92" s="36"/>
      <c r="AC92" s="36"/>
      <c r="AD92" s="36"/>
      <c r="AE92" s="36"/>
      <c r="AR92" s="191" t="s">
        <v>149</v>
      </c>
      <c r="AT92" s="191" t="s">
        <v>131</v>
      </c>
      <c r="AU92" s="191" t="s">
        <v>86</v>
      </c>
      <c r="AY92" s="19" t="s">
        <v>130</v>
      </c>
      <c r="BE92" s="192">
        <f>IF(N92="základní",J92,0)</f>
        <v>0</v>
      </c>
      <c r="BF92" s="192">
        <f>IF(N92="snížená",J92,0)</f>
        <v>0</v>
      </c>
      <c r="BG92" s="192">
        <f>IF(N92="zákl. přenesená",J92,0)</f>
        <v>0</v>
      </c>
      <c r="BH92" s="192">
        <f>IF(N92="sníž. přenesená",J92,0)</f>
        <v>0</v>
      </c>
      <c r="BI92" s="192">
        <f>IF(N92="nulová",J92,0)</f>
        <v>0</v>
      </c>
      <c r="BJ92" s="19" t="s">
        <v>84</v>
      </c>
      <c r="BK92" s="192">
        <f>ROUND(I92*H92,2)</f>
        <v>0</v>
      </c>
      <c r="BL92" s="19" t="s">
        <v>149</v>
      </c>
      <c r="BM92" s="191" t="s">
        <v>238</v>
      </c>
    </row>
    <row r="93" spans="1:47" s="2" customFormat="1" ht="19.5">
      <c r="A93" s="36"/>
      <c r="B93" s="37"/>
      <c r="C93" s="38"/>
      <c r="D93" s="193" t="s">
        <v>137</v>
      </c>
      <c r="E93" s="38"/>
      <c r="F93" s="194" t="s">
        <v>239</v>
      </c>
      <c r="G93" s="38"/>
      <c r="H93" s="38"/>
      <c r="I93" s="110"/>
      <c r="J93" s="38"/>
      <c r="K93" s="38"/>
      <c r="L93" s="41"/>
      <c r="M93" s="195"/>
      <c r="N93" s="196"/>
      <c r="O93" s="66"/>
      <c r="P93" s="66"/>
      <c r="Q93" s="66"/>
      <c r="R93" s="66"/>
      <c r="S93" s="66"/>
      <c r="T93" s="67"/>
      <c r="U93" s="36"/>
      <c r="V93" s="36"/>
      <c r="W93" s="36"/>
      <c r="X93" s="36"/>
      <c r="Y93" s="36"/>
      <c r="Z93" s="36"/>
      <c r="AA93" s="36"/>
      <c r="AB93" s="36"/>
      <c r="AC93" s="36"/>
      <c r="AD93" s="36"/>
      <c r="AE93" s="36"/>
      <c r="AT93" s="19" t="s">
        <v>137</v>
      </c>
      <c r="AU93" s="19" t="s">
        <v>86</v>
      </c>
    </row>
    <row r="94" spans="1:47" s="2" customFormat="1" ht="224.25">
      <c r="A94" s="36"/>
      <c r="B94" s="37"/>
      <c r="C94" s="38"/>
      <c r="D94" s="193" t="s">
        <v>240</v>
      </c>
      <c r="E94" s="38"/>
      <c r="F94" s="197" t="s">
        <v>241</v>
      </c>
      <c r="G94" s="38"/>
      <c r="H94" s="38"/>
      <c r="I94" s="110"/>
      <c r="J94" s="38"/>
      <c r="K94" s="38"/>
      <c r="L94" s="41"/>
      <c r="M94" s="195"/>
      <c r="N94" s="196"/>
      <c r="O94" s="66"/>
      <c r="P94" s="66"/>
      <c r="Q94" s="66"/>
      <c r="R94" s="66"/>
      <c r="S94" s="66"/>
      <c r="T94" s="67"/>
      <c r="U94" s="36"/>
      <c r="V94" s="36"/>
      <c r="W94" s="36"/>
      <c r="X94" s="36"/>
      <c r="Y94" s="36"/>
      <c r="Z94" s="36"/>
      <c r="AA94" s="36"/>
      <c r="AB94" s="36"/>
      <c r="AC94" s="36"/>
      <c r="AD94" s="36"/>
      <c r="AE94" s="36"/>
      <c r="AT94" s="19" t="s">
        <v>240</v>
      </c>
      <c r="AU94" s="19" t="s">
        <v>86</v>
      </c>
    </row>
    <row r="95" spans="1:47" s="2" customFormat="1" ht="19.5">
      <c r="A95" s="36"/>
      <c r="B95" s="37"/>
      <c r="C95" s="38"/>
      <c r="D95" s="193" t="s">
        <v>139</v>
      </c>
      <c r="E95" s="38"/>
      <c r="F95" s="197" t="s">
        <v>242</v>
      </c>
      <c r="G95" s="38"/>
      <c r="H95" s="38"/>
      <c r="I95" s="110"/>
      <c r="J95" s="38"/>
      <c r="K95" s="38"/>
      <c r="L95" s="41"/>
      <c r="M95" s="195"/>
      <c r="N95" s="196"/>
      <c r="O95" s="66"/>
      <c r="P95" s="66"/>
      <c r="Q95" s="66"/>
      <c r="R95" s="66"/>
      <c r="S95" s="66"/>
      <c r="T95" s="67"/>
      <c r="U95" s="36"/>
      <c r="V95" s="36"/>
      <c r="W95" s="36"/>
      <c r="X95" s="36"/>
      <c r="Y95" s="36"/>
      <c r="Z95" s="36"/>
      <c r="AA95" s="36"/>
      <c r="AB95" s="36"/>
      <c r="AC95" s="36"/>
      <c r="AD95" s="36"/>
      <c r="AE95" s="36"/>
      <c r="AT95" s="19" t="s">
        <v>139</v>
      </c>
      <c r="AU95" s="19" t="s">
        <v>86</v>
      </c>
    </row>
    <row r="96" spans="2:51" s="13" customFormat="1" ht="11.25">
      <c r="B96" s="212"/>
      <c r="C96" s="213"/>
      <c r="D96" s="193" t="s">
        <v>243</v>
      </c>
      <c r="E96" s="214" t="s">
        <v>19</v>
      </c>
      <c r="F96" s="215" t="s">
        <v>244</v>
      </c>
      <c r="G96" s="213"/>
      <c r="H96" s="214" t="s">
        <v>19</v>
      </c>
      <c r="I96" s="216"/>
      <c r="J96" s="213"/>
      <c r="K96" s="213"/>
      <c r="L96" s="217"/>
      <c r="M96" s="218"/>
      <c r="N96" s="219"/>
      <c r="O96" s="219"/>
      <c r="P96" s="219"/>
      <c r="Q96" s="219"/>
      <c r="R96" s="219"/>
      <c r="S96" s="219"/>
      <c r="T96" s="220"/>
      <c r="AT96" s="221" t="s">
        <v>243</v>
      </c>
      <c r="AU96" s="221" t="s">
        <v>86</v>
      </c>
      <c r="AV96" s="13" t="s">
        <v>84</v>
      </c>
      <c r="AW96" s="13" t="s">
        <v>37</v>
      </c>
      <c r="AX96" s="13" t="s">
        <v>76</v>
      </c>
      <c r="AY96" s="221" t="s">
        <v>130</v>
      </c>
    </row>
    <row r="97" spans="2:51" s="14" customFormat="1" ht="11.25">
      <c r="B97" s="222"/>
      <c r="C97" s="223"/>
      <c r="D97" s="193" t="s">
        <v>243</v>
      </c>
      <c r="E97" s="224" t="s">
        <v>19</v>
      </c>
      <c r="F97" s="225" t="s">
        <v>245</v>
      </c>
      <c r="G97" s="223"/>
      <c r="H97" s="226">
        <v>184.211</v>
      </c>
      <c r="I97" s="227"/>
      <c r="J97" s="223"/>
      <c r="K97" s="223"/>
      <c r="L97" s="228"/>
      <c r="M97" s="229"/>
      <c r="N97" s="230"/>
      <c r="O97" s="230"/>
      <c r="P97" s="230"/>
      <c r="Q97" s="230"/>
      <c r="R97" s="230"/>
      <c r="S97" s="230"/>
      <c r="T97" s="231"/>
      <c r="AT97" s="232" t="s">
        <v>243</v>
      </c>
      <c r="AU97" s="232" t="s">
        <v>86</v>
      </c>
      <c r="AV97" s="14" t="s">
        <v>86</v>
      </c>
      <c r="AW97" s="14" t="s">
        <v>37</v>
      </c>
      <c r="AX97" s="14" t="s">
        <v>76</v>
      </c>
      <c r="AY97" s="232" t="s">
        <v>130</v>
      </c>
    </row>
    <row r="98" spans="2:51" s="14" customFormat="1" ht="11.25">
      <c r="B98" s="222"/>
      <c r="C98" s="223"/>
      <c r="D98" s="193" t="s">
        <v>243</v>
      </c>
      <c r="E98" s="224" t="s">
        <v>221</v>
      </c>
      <c r="F98" s="225" t="s">
        <v>246</v>
      </c>
      <c r="G98" s="223"/>
      <c r="H98" s="226">
        <v>510.651</v>
      </c>
      <c r="I98" s="227"/>
      <c r="J98" s="223"/>
      <c r="K98" s="223"/>
      <c r="L98" s="228"/>
      <c r="M98" s="229"/>
      <c r="N98" s="230"/>
      <c r="O98" s="230"/>
      <c r="P98" s="230"/>
      <c r="Q98" s="230"/>
      <c r="R98" s="230"/>
      <c r="S98" s="230"/>
      <c r="T98" s="231"/>
      <c r="AT98" s="232" t="s">
        <v>243</v>
      </c>
      <c r="AU98" s="232" t="s">
        <v>86</v>
      </c>
      <c r="AV98" s="14" t="s">
        <v>86</v>
      </c>
      <c r="AW98" s="14" t="s">
        <v>37</v>
      </c>
      <c r="AX98" s="14" t="s">
        <v>76</v>
      </c>
      <c r="AY98" s="232" t="s">
        <v>130</v>
      </c>
    </row>
    <row r="99" spans="2:51" s="15" customFormat="1" ht="11.25">
      <c r="B99" s="233"/>
      <c r="C99" s="234"/>
      <c r="D99" s="193" t="s">
        <v>243</v>
      </c>
      <c r="E99" s="235" t="s">
        <v>217</v>
      </c>
      <c r="F99" s="236" t="s">
        <v>247</v>
      </c>
      <c r="G99" s="234"/>
      <c r="H99" s="237">
        <v>694.862</v>
      </c>
      <c r="I99" s="238"/>
      <c r="J99" s="234"/>
      <c r="K99" s="234"/>
      <c r="L99" s="239"/>
      <c r="M99" s="240"/>
      <c r="N99" s="241"/>
      <c r="O99" s="241"/>
      <c r="P99" s="241"/>
      <c r="Q99" s="241"/>
      <c r="R99" s="241"/>
      <c r="S99" s="241"/>
      <c r="T99" s="242"/>
      <c r="AT99" s="243" t="s">
        <v>243</v>
      </c>
      <c r="AU99" s="243" t="s">
        <v>86</v>
      </c>
      <c r="AV99" s="15" t="s">
        <v>129</v>
      </c>
      <c r="AW99" s="15" t="s">
        <v>37</v>
      </c>
      <c r="AX99" s="15" t="s">
        <v>76</v>
      </c>
      <c r="AY99" s="243" t="s">
        <v>130</v>
      </c>
    </row>
    <row r="100" spans="2:51" s="14" customFormat="1" ht="11.25">
      <c r="B100" s="222"/>
      <c r="C100" s="223"/>
      <c r="D100" s="193" t="s">
        <v>243</v>
      </c>
      <c r="E100" s="224" t="s">
        <v>19</v>
      </c>
      <c r="F100" s="225" t="s">
        <v>248</v>
      </c>
      <c r="G100" s="223"/>
      <c r="H100" s="226">
        <v>131.996</v>
      </c>
      <c r="I100" s="227"/>
      <c r="J100" s="223"/>
      <c r="K100" s="223"/>
      <c r="L100" s="228"/>
      <c r="M100" s="229"/>
      <c r="N100" s="230"/>
      <c r="O100" s="230"/>
      <c r="P100" s="230"/>
      <c r="Q100" s="230"/>
      <c r="R100" s="230"/>
      <c r="S100" s="230"/>
      <c r="T100" s="231"/>
      <c r="AT100" s="232" t="s">
        <v>243</v>
      </c>
      <c r="AU100" s="232" t="s">
        <v>86</v>
      </c>
      <c r="AV100" s="14" t="s">
        <v>86</v>
      </c>
      <c r="AW100" s="14" t="s">
        <v>37</v>
      </c>
      <c r="AX100" s="14" t="s">
        <v>84</v>
      </c>
      <c r="AY100" s="232" t="s">
        <v>130</v>
      </c>
    </row>
    <row r="101" spans="1:65" s="2" customFormat="1" ht="16.5" customHeight="1">
      <c r="A101" s="36"/>
      <c r="B101" s="37"/>
      <c r="C101" s="180" t="s">
        <v>129</v>
      </c>
      <c r="D101" s="180" t="s">
        <v>131</v>
      </c>
      <c r="E101" s="181" t="s">
        <v>249</v>
      </c>
      <c r="F101" s="182" t="s">
        <v>250</v>
      </c>
      <c r="G101" s="183" t="s">
        <v>205</v>
      </c>
      <c r="H101" s="184">
        <v>47.25</v>
      </c>
      <c r="I101" s="185"/>
      <c r="J101" s="186">
        <f>ROUND(I101*H101,2)</f>
        <v>0</v>
      </c>
      <c r="K101" s="182" t="s">
        <v>237</v>
      </c>
      <c r="L101" s="41"/>
      <c r="M101" s="187" t="s">
        <v>19</v>
      </c>
      <c r="N101" s="188" t="s">
        <v>47</v>
      </c>
      <c r="O101" s="66"/>
      <c r="P101" s="189">
        <f>O101*H101</f>
        <v>0</v>
      </c>
      <c r="Q101" s="189">
        <v>0</v>
      </c>
      <c r="R101" s="189">
        <f>Q101*H101</f>
        <v>0</v>
      </c>
      <c r="S101" s="189">
        <v>0</v>
      </c>
      <c r="T101" s="190">
        <f>S101*H101</f>
        <v>0</v>
      </c>
      <c r="U101" s="36"/>
      <c r="V101" s="36"/>
      <c r="W101" s="36"/>
      <c r="X101" s="36"/>
      <c r="Y101" s="36"/>
      <c r="Z101" s="36"/>
      <c r="AA101" s="36"/>
      <c r="AB101" s="36"/>
      <c r="AC101" s="36"/>
      <c r="AD101" s="36"/>
      <c r="AE101" s="36"/>
      <c r="AR101" s="191" t="s">
        <v>149</v>
      </c>
      <c r="AT101" s="191" t="s">
        <v>131</v>
      </c>
      <c r="AU101" s="191" t="s">
        <v>86</v>
      </c>
      <c r="AY101" s="19" t="s">
        <v>130</v>
      </c>
      <c r="BE101" s="192">
        <f>IF(N101="základní",J101,0)</f>
        <v>0</v>
      </c>
      <c r="BF101" s="192">
        <f>IF(N101="snížená",J101,0)</f>
        <v>0</v>
      </c>
      <c r="BG101" s="192">
        <f>IF(N101="zákl. přenesená",J101,0)</f>
        <v>0</v>
      </c>
      <c r="BH101" s="192">
        <f>IF(N101="sníž. přenesená",J101,0)</f>
        <v>0</v>
      </c>
      <c r="BI101" s="192">
        <f>IF(N101="nulová",J101,0)</f>
        <v>0</v>
      </c>
      <c r="BJ101" s="19" t="s">
        <v>84</v>
      </c>
      <c r="BK101" s="192">
        <f>ROUND(I101*H101,2)</f>
        <v>0</v>
      </c>
      <c r="BL101" s="19" t="s">
        <v>149</v>
      </c>
      <c r="BM101" s="191" t="s">
        <v>251</v>
      </c>
    </row>
    <row r="102" spans="1:47" s="2" customFormat="1" ht="19.5">
      <c r="A102" s="36"/>
      <c r="B102" s="37"/>
      <c r="C102" s="38"/>
      <c r="D102" s="193" t="s">
        <v>137</v>
      </c>
      <c r="E102" s="38"/>
      <c r="F102" s="194" t="s">
        <v>252</v>
      </c>
      <c r="G102" s="38"/>
      <c r="H102" s="38"/>
      <c r="I102" s="110"/>
      <c r="J102" s="38"/>
      <c r="K102" s="38"/>
      <c r="L102" s="41"/>
      <c r="M102" s="195"/>
      <c r="N102" s="196"/>
      <c r="O102" s="66"/>
      <c r="P102" s="66"/>
      <c r="Q102" s="66"/>
      <c r="R102" s="66"/>
      <c r="S102" s="66"/>
      <c r="T102" s="67"/>
      <c r="U102" s="36"/>
      <c r="V102" s="36"/>
      <c r="W102" s="36"/>
      <c r="X102" s="36"/>
      <c r="Y102" s="36"/>
      <c r="Z102" s="36"/>
      <c r="AA102" s="36"/>
      <c r="AB102" s="36"/>
      <c r="AC102" s="36"/>
      <c r="AD102" s="36"/>
      <c r="AE102" s="36"/>
      <c r="AT102" s="19" t="s">
        <v>137</v>
      </c>
      <c r="AU102" s="19" t="s">
        <v>86</v>
      </c>
    </row>
    <row r="103" spans="1:47" s="2" customFormat="1" ht="224.25">
      <c r="A103" s="36"/>
      <c r="B103" s="37"/>
      <c r="C103" s="38"/>
      <c r="D103" s="193" t="s">
        <v>240</v>
      </c>
      <c r="E103" s="38"/>
      <c r="F103" s="197" t="s">
        <v>241</v>
      </c>
      <c r="G103" s="38"/>
      <c r="H103" s="38"/>
      <c r="I103" s="110"/>
      <c r="J103" s="38"/>
      <c r="K103" s="38"/>
      <c r="L103" s="41"/>
      <c r="M103" s="195"/>
      <c r="N103" s="196"/>
      <c r="O103" s="66"/>
      <c r="P103" s="66"/>
      <c r="Q103" s="66"/>
      <c r="R103" s="66"/>
      <c r="S103" s="66"/>
      <c r="T103" s="67"/>
      <c r="U103" s="36"/>
      <c r="V103" s="36"/>
      <c r="W103" s="36"/>
      <c r="X103" s="36"/>
      <c r="Y103" s="36"/>
      <c r="Z103" s="36"/>
      <c r="AA103" s="36"/>
      <c r="AB103" s="36"/>
      <c r="AC103" s="36"/>
      <c r="AD103" s="36"/>
      <c r="AE103" s="36"/>
      <c r="AT103" s="19" t="s">
        <v>240</v>
      </c>
      <c r="AU103" s="19" t="s">
        <v>86</v>
      </c>
    </row>
    <row r="104" spans="2:51" s="14" customFormat="1" ht="11.25">
      <c r="B104" s="222"/>
      <c r="C104" s="223"/>
      <c r="D104" s="193" t="s">
        <v>243</v>
      </c>
      <c r="E104" s="224" t="s">
        <v>215</v>
      </c>
      <c r="F104" s="225" t="s">
        <v>253</v>
      </c>
      <c r="G104" s="223"/>
      <c r="H104" s="226">
        <v>250</v>
      </c>
      <c r="I104" s="227"/>
      <c r="J104" s="223"/>
      <c r="K104" s="223"/>
      <c r="L104" s="228"/>
      <c r="M104" s="229"/>
      <c r="N104" s="230"/>
      <c r="O104" s="230"/>
      <c r="P104" s="230"/>
      <c r="Q104" s="230"/>
      <c r="R104" s="230"/>
      <c r="S104" s="230"/>
      <c r="T104" s="231"/>
      <c r="AT104" s="232" t="s">
        <v>243</v>
      </c>
      <c r="AU104" s="232" t="s">
        <v>86</v>
      </c>
      <c r="AV104" s="14" t="s">
        <v>86</v>
      </c>
      <c r="AW104" s="14" t="s">
        <v>37</v>
      </c>
      <c r="AX104" s="14" t="s">
        <v>76</v>
      </c>
      <c r="AY104" s="232" t="s">
        <v>130</v>
      </c>
    </row>
    <row r="105" spans="2:51" s="14" customFormat="1" ht="11.25">
      <c r="B105" s="222"/>
      <c r="C105" s="223"/>
      <c r="D105" s="193" t="s">
        <v>243</v>
      </c>
      <c r="E105" s="224" t="s">
        <v>19</v>
      </c>
      <c r="F105" s="225" t="s">
        <v>254</v>
      </c>
      <c r="G105" s="223"/>
      <c r="H105" s="226">
        <v>47.25</v>
      </c>
      <c r="I105" s="227"/>
      <c r="J105" s="223"/>
      <c r="K105" s="223"/>
      <c r="L105" s="228"/>
      <c r="M105" s="229"/>
      <c r="N105" s="230"/>
      <c r="O105" s="230"/>
      <c r="P105" s="230"/>
      <c r="Q105" s="230"/>
      <c r="R105" s="230"/>
      <c r="S105" s="230"/>
      <c r="T105" s="231"/>
      <c r="AT105" s="232" t="s">
        <v>243</v>
      </c>
      <c r="AU105" s="232" t="s">
        <v>86</v>
      </c>
      <c r="AV105" s="14" t="s">
        <v>86</v>
      </c>
      <c r="AW105" s="14" t="s">
        <v>37</v>
      </c>
      <c r="AX105" s="14" t="s">
        <v>84</v>
      </c>
      <c r="AY105" s="232" t="s">
        <v>130</v>
      </c>
    </row>
    <row r="106" spans="1:65" s="2" customFormat="1" ht="16.5" customHeight="1">
      <c r="A106" s="36"/>
      <c r="B106" s="37"/>
      <c r="C106" s="180" t="s">
        <v>149</v>
      </c>
      <c r="D106" s="180" t="s">
        <v>131</v>
      </c>
      <c r="E106" s="181" t="s">
        <v>255</v>
      </c>
      <c r="F106" s="182" t="s">
        <v>256</v>
      </c>
      <c r="G106" s="183" t="s">
        <v>205</v>
      </c>
      <c r="H106" s="184">
        <v>96.383</v>
      </c>
      <c r="I106" s="185"/>
      <c r="J106" s="186">
        <f>ROUND(I106*H106,2)</f>
        <v>0</v>
      </c>
      <c r="K106" s="182" t="s">
        <v>237</v>
      </c>
      <c r="L106" s="41"/>
      <c r="M106" s="187" t="s">
        <v>19</v>
      </c>
      <c r="N106" s="188" t="s">
        <v>47</v>
      </c>
      <c r="O106" s="66"/>
      <c r="P106" s="189">
        <f>O106*H106</f>
        <v>0</v>
      </c>
      <c r="Q106" s="189">
        <v>0.00042</v>
      </c>
      <c r="R106" s="189">
        <f>Q106*H106</f>
        <v>0.04048086</v>
      </c>
      <c r="S106" s="189">
        <v>0</v>
      </c>
      <c r="T106" s="190">
        <f>S106*H106</f>
        <v>0</v>
      </c>
      <c r="U106" s="36"/>
      <c r="V106" s="36"/>
      <c r="W106" s="36"/>
      <c r="X106" s="36"/>
      <c r="Y106" s="36"/>
      <c r="Z106" s="36"/>
      <c r="AA106" s="36"/>
      <c r="AB106" s="36"/>
      <c r="AC106" s="36"/>
      <c r="AD106" s="36"/>
      <c r="AE106" s="36"/>
      <c r="AR106" s="191" t="s">
        <v>149</v>
      </c>
      <c r="AT106" s="191" t="s">
        <v>131</v>
      </c>
      <c r="AU106" s="191" t="s">
        <v>86</v>
      </c>
      <c r="AY106" s="19" t="s">
        <v>130</v>
      </c>
      <c r="BE106" s="192">
        <f>IF(N106="základní",J106,0)</f>
        <v>0</v>
      </c>
      <c r="BF106" s="192">
        <f>IF(N106="snížená",J106,0)</f>
        <v>0</v>
      </c>
      <c r="BG106" s="192">
        <f>IF(N106="zákl. přenesená",J106,0)</f>
        <v>0</v>
      </c>
      <c r="BH106" s="192">
        <f>IF(N106="sníž. přenesená",J106,0)</f>
        <v>0</v>
      </c>
      <c r="BI106" s="192">
        <f>IF(N106="nulová",J106,0)</f>
        <v>0</v>
      </c>
      <c r="BJ106" s="19" t="s">
        <v>84</v>
      </c>
      <c r="BK106" s="192">
        <f>ROUND(I106*H106,2)</f>
        <v>0</v>
      </c>
      <c r="BL106" s="19" t="s">
        <v>149</v>
      </c>
      <c r="BM106" s="191" t="s">
        <v>257</v>
      </c>
    </row>
    <row r="107" spans="1:47" s="2" customFormat="1" ht="19.5">
      <c r="A107" s="36"/>
      <c r="B107" s="37"/>
      <c r="C107" s="38"/>
      <c r="D107" s="193" t="s">
        <v>137</v>
      </c>
      <c r="E107" s="38"/>
      <c r="F107" s="194" t="s">
        <v>258</v>
      </c>
      <c r="G107" s="38"/>
      <c r="H107" s="38"/>
      <c r="I107" s="110"/>
      <c r="J107" s="38"/>
      <c r="K107" s="38"/>
      <c r="L107" s="41"/>
      <c r="M107" s="195"/>
      <c r="N107" s="196"/>
      <c r="O107" s="66"/>
      <c r="P107" s="66"/>
      <c r="Q107" s="66"/>
      <c r="R107" s="66"/>
      <c r="S107" s="66"/>
      <c r="T107" s="67"/>
      <c r="U107" s="36"/>
      <c r="V107" s="36"/>
      <c r="W107" s="36"/>
      <c r="X107" s="36"/>
      <c r="Y107" s="36"/>
      <c r="Z107" s="36"/>
      <c r="AA107" s="36"/>
      <c r="AB107" s="36"/>
      <c r="AC107" s="36"/>
      <c r="AD107" s="36"/>
      <c r="AE107" s="36"/>
      <c r="AT107" s="19" t="s">
        <v>137</v>
      </c>
      <c r="AU107" s="19" t="s">
        <v>86</v>
      </c>
    </row>
    <row r="108" spans="1:47" s="2" customFormat="1" ht="224.25">
      <c r="A108" s="36"/>
      <c r="B108" s="37"/>
      <c r="C108" s="38"/>
      <c r="D108" s="193" t="s">
        <v>240</v>
      </c>
      <c r="E108" s="38"/>
      <c r="F108" s="197" t="s">
        <v>241</v>
      </c>
      <c r="G108" s="38"/>
      <c r="H108" s="38"/>
      <c r="I108" s="110"/>
      <c r="J108" s="38"/>
      <c r="K108" s="38"/>
      <c r="L108" s="41"/>
      <c r="M108" s="195"/>
      <c r="N108" s="196"/>
      <c r="O108" s="66"/>
      <c r="P108" s="66"/>
      <c r="Q108" s="66"/>
      <c r="R108" s="66"/>
      <c r="S108" s="66"/>
      <c r="T108" s="67"/>
      <c r="U108" s="36"/>
      <c r="V108" s="36"/>
      <c r="W108" s="36"/>
      <c r="X108" s="36"/>
      <c r="Y108" s="36"/>
      <c r="Z108" s="36"/>
      <c r="AA108" s="36"/>
      <c r="AB108" s="36"/>
      <c r="AC108" s="36"/>
      <c r="AD108" s="36"/>
      <c r="AE108" s="36"/>
      <c r="AT108" s="19" t="s">
        <v>240</v>
      </c>
      <c r="AU108" s="19" t="s">
        <v>86</v>
      </c>
    </row>
    <row r="109" spans="2:51" s="14" customFormat="1" ht="11.25">
      <c r="B109" s="222"/>
      <c r="C109" s="223"/>
      <c r="D109" s="193" t="s">
        <v>243</v>
      </c>
      <c r="E109" s="224" t="s">
        <v>213</v>
      </c>
      <c r="F109" s="225" t="s">
        <v>259</v>
      </c>
      <c r="G109" s="223"/>
      <c r="H109" s="226">
        <v>509.963</v>
      </c>
      <c r="I109" s="227"/>
      <c r="J109" s="223"/>
      <c r="K109" s="223"/>
      <c r="L109" s="228"/>
      <c r="M109" s="229"/>
      <c r="N109" s="230"/>
      <c r="O109" s="230"/>
      <c r="P109" s="230"/>
      <c r="Q109" s="230"/>
      <c r="R109" s="230"/>
      <c r="S109" s="230"/>
      <c r="T109" s="231"/>
      <c r="AT109" s="232" t="s">
        <v>243</v>
      </c>
      <c r="AU109" s="232" t="s">
        <v>86</v>
      </c>
      <c r="AV109" s="14" t="s">
        <v>86</v>
      </c>
      <c r="AW109" s="14" t="s">
        <v>37</v>
      </c>
      <c r="AX109" s="14" t="s">
        <v>76</v>
      </c>
      <c r="AY109" s="232" t="s">
        <v>130</v>
      </c>
    </row>
    <row r="110" spans="2:51" s="14" customFormat="1" ht="11.25">
      <c r="B110" s="222"/>
      <c r="C110" s="223"/>
      <c r="D110" s="193" t="s">
        <v>243</v>
      </c>
      <c r="E110" s="224" t="s">
        <v>19</v>
      </c>
      <c r="F110" s="225" t="s">
        <v>260</v>
      </c>
      <c r="G110" s="223"/>
      <c r="H110" s="226">
        <v>96.383</v>
      </c>
      <c r="I110" s="227"/>
      <c r="J110" s="223"/>
      <c r="K110" s="223"/>
      <c r="L110" s="228"/>
      <c r="M110" s="229"/>
      <c r="N110" s="230"/>
      <c r="O110" s="230"/>
      <c r="P110" s="230"/>
      <c r="Q110" s="230"/>
      <c r="R110" s="230"/>
      <c r="S110" s="230"/>
      <c r="T110" s="231"/>
      <c r="AT110" s="232" t="s">
        <v>243</v>
      </c>
      <c r="AU110" s="232" t="s">
        <v>86</v>
      </c>
      <c r="AV110" s="14" t="s">
        <v>86</v>
      </c>
      <c r="AW110" s="14" t="s">
        <v>37</v>
      </c>
      <c r="AX110" s="14" t="s">
        <v>84</v>
      </c>
      <c r="AY110" s="232" t="s">
        <v>130</v>
      </c>
    </row>
    <row r="111" spans="1:65" s="2" customFormat="1" ht="16.5" customHeight="1">
      <c r="A111" s="36"/>
      <c r="B111" s="37"/>
      <c r="C111" s="180" t="s">
        <v>163</v>
      </c>
      <c r="D111" s="180" t="s">
        <v>131</v>
      </c>
      <c r="E111" s="181" t="s">
        <v>261</v>
      </c>
      <c r="F111" s="182" t="s">
        <v>262</v>
      </c>
      <c r="G111" s="183" t="s">
        <v>205</v>
      </c>
      <c r="H111" s="184">
        <v>224.894</v>
      </c>
      <c r="I111" s="185"/>
      <c r="J111" s="186">
        <f>ROUND(I111*H111,2)</f>
        <v>0</v>
      </c>
      <c r="K111" s="182" t="s">
        <v>237</v>
      </c>
      <c r="L111" s="41"/>
      <c r="M111" s="187" t="s">
        <v>19</v>
      </c>
      <c r="N111" s="188" t="s">
        <v>47</v>
      </c>
      <c r="O111" s="66"/>
      <c r="P111" s="189">
        <f>O111*H111</f>
        <v>0</v>
      </c>
      <c r="Q111" s="189">
        <v>0</v>
      </c>
      <c r="R111" s="189">
        <f>Q111*H111</f>
        <v>0</v>
      </c>
      <c r="S111" s="189">
        <v>0</v>
      </c>
      <c r="T111" s="190">
        <f>S111*H111</f>
        <v>0</v>
      </c>
      <c r="U111" s="36"/>
      <c r="V111" s="36"/>
      <c r="W111" s="36"/>
      <c r="X111" s="36"/>
      <c r="Y111" s="36"/>
      <c r="Z111" s="36"/>
      <c r="AA111" s="36"/>
      <c r="AB111" s="36"/>
      <c r="AC111" s="36"/>
      <c r="AD111" s="36"/>
      <c r="AE111" s="36"/>
      <c r="AR111" s="191" t="s">
        <v>149</v>
      </c>
      <c r="AT111" s="191" t="s">
        <v>131</v>
      </c>
      <c r="AU111" s="191" t="s">
        <v>86</v>
      </c>
      <c r="AY111" s="19" t="s">
        <v>130</v>
      </c>
      <c r="BE111" s="192">
        <f>IF(N111="základní",J111,0)</f>
        <v>0</v>
      </c>
      <c r="BF111" s="192">
        <f>IF(N111="snížená",J111,0)</f>
        <v>0</v>
      </c>
      <c r="BG111" s="192">
        <f>IF(N111="zákl. přenesená",J111,0)</f>
        <v>0</v>
      </c>
      <c r="BH111" s="192">
        <f>IF(N111="sníž. přenesená",J111,0)</f>
        <v>0</v>
      </c>
      <c r="BI111" s="192">
        <f>IF(N111="nulová",J111,0)</f>
        <v>0</v>
      </c>
      <c r="BJ111" s="19" t="s">
        <v>84</v>
      </c>
      <c r="BK111" s="192">
        <f>ROUND(I111*H111,2)</f>
        <v>0</v>
      </c>
      <c r="BL111" s="19" t="s">
        <v>149</v>
      </c>
      <c r="BM111" s="191" t="s">
        <v>263</v>
      </c>
    </row>
    <row r="112" spans="1:47" s="2" customFormat="1" ht="19.5">
      <c r="A112" s="36"/>
      <c r="B112" s="37"/>
      <c r="C112" s="38"/>
      <c r="D112" s="193" t="s">
        <v>137</v>
      </c>
      <c r="E112" s="38"/>
      <c r="F112" s="194" t="s">
        <v>264</v>
      </c>
      <c r="G112" s="38"/>
      <c r="H112" s="38"/>
      <c r="I112" s="110"/>
      <c r="J112" s="38"/>
      <c r="K112" s="38"/>
      <c r="L112" s="41"/>
      <c r="M112" s="195"/>
      <c r="N112" s="196"/>
      <c r="O112" s="66"/>
      <c r="P112" s="66"/>
      <c r="Q112" s="66"/>
      <c r="R112" s="66"/>
      <c r="S112" s="66"/>
      <c r="T112" s="67"/>
      <c r="U112" s="36"/>
      <c r="V112" s="36"/>
      <c r="W112" s="36"/>
      <c r="X112" s="36"/>
      <c r="Y112" s="36"/>
      <c r="Z112" s="36"/>
      <c r="AA112" s="36"/>
      <c r="AB112" s="36"/>
      <c r="AC112" s="36"/>
      <c r="AD112" s="36"/>
      <c r="AE112" s="36"/>
      <c r="AT112" s="19" t="s">
        <v>137</v>
      </c>
      <c r="AU112" s="19" t="s">
        <v>86</v>
      </c>
    </row>
    <row r="113" spans="1:47" s="2" customFormat="1" ht="175.5">
      <c r="A113" s="36"/>
      <c r="B113" s="37"/>
      <c r="C113" s="38"/>
      <c r="D113" s="193" t="s">
        <v>240</v>
      </c>
      <c r="E113" s="38"/>
      <c r="F113" s="197" t="s">
        <v>265</v>
      </c>
      <c r="G113" s="38"/>
      <c r="H113" s="38"/>
      <c r="I113" s="110"/>
      <c r="J113" s="38"/>
      <c r="K113" s="38"/>
      <c r="L113" s="41"/>
      <c r="M113" s="195"/>
      <c r="N113" s="196"/>
      <c r="O113" s="66"/>
      <c r="P113" s="66"/>
      <c r="Q113" s="66"/>
      <c r="R113" s="66"/>
      <c r="S113" s="66"/>
      <c r="T113" s="67"/>
      <c r="U113" s="36"/>
      <c r="V113" s="36"/>
      <c r="W113" s="36"/>
      <c r="X113" s="36"/>
      <c r="Y113" s="36"/>
      <c r="Z113" s="36"/>
      <c r="AA113" s="36"/>
      <c r="AB113" s="36"/>
      <c r="AC113" s="36"/>
      <c r="AD113" s="36"/>
      <c r="AE113" s="36"/>
      <c r="AT113" s="19" t="s">
        <v>240</v>
      </c>
      <c r="AU113" s="19" t="s">
        <v>86</v>
      </c>
    </row>
    <row r="114" spans="2:51" s="14" customFormat="1" ht="11.25">
      <c r="B114" s="222"/>
      <c r="C114" s="223"/>
      <c r="D114" s="193" t="s">
        <v>243</v>
      </c>
      <c r="E114" s="224" t="s">
        <v>19</v>
      </c>
      <c r="F114" s="225" t="s">
        <v>266</v>
      </c>
      <c r="G114" s="223"/>
      <c r="H114" s="226">
        <v>224.894</v>
      </c>
      <c r="I114" s="227"/>
      <c r="J114" s="223"/>
      <c r="K114" s="223"/>
      <c r="L114" s="228"/>
      <c r="M114" s="229"/>
      <c r="N114" s="230"/>
      <c r="O114" s="230"/>
      <c r="P114" s="230"/>
      <c r="Q114" s="230"/>
      <c r="R114" s="230"/>
      <c r="S114" s="230"/>
      <c r="T114" s="231"/>
      <c r="AT114" s="232" t="s">
        <v>243</v>
      </c>
      <c r="AU114" s="232" t="s">
        <v>86</v>
      </c>
      <c r="AV114" s="14" t="s">
        <v>86</v>
      </c>
      <c r="AW114" s="14" t="s">
        <v>37</v>
      </c>
      <c r="AX114" s="14" t="s">
        <v>84</v>
      </c>
      <c r="AY114" s="232" t="s">
        <v>130</v>
      </c>
    </row>
    <row r="115" spans="1:65" s="2" customFormat="1" ht="16.5" customHeight="1">
      <c r="A115" s="36"/>
      <c r="B115" s="37"/>
      <c r="C115" s="180" t="s">
        <v>167</v>
      </c>
      <c r="D115" s="180" t="s">
        <v>131</v>
      </c>
      <c r="E115" s="181" t="s">
        <v>267</v>
      </c>
      <c r="F115" s="182" t="s">
        <v>268</v>
      </c>
      <c r="G115" s="183" t="s">
        <v>205</v>
      </c>
      <c r="H115" s="184">
        <v>928.893</v>
      </c>
      <c r="I115" s="185"/>
      <c r="J115" s="186">
        <f>ROUND(I115*H115,2)</f>
        <v>0</v>
      </c>
      <c r="K115" s="182" t="s">
        <v>237</v>
      </c>
      <c r="L115" s="41"/>
      <c r="M115" s="187" t="s">
        <v>19</v>
      </c>
      <c r="N115" s="188" t="s">
        <v>47</v>
      </c>
      <c r="O115" s="66"/>
      <c r="P115" s="189">
        <f>O115*H115</f>
        <v>0</v>
      </c>
      <c r="Q115" s="189">
        <v>0</v>
      </c>
      <c r="R115" s="189">
        <f>Q115*H115</f>
        <v>0</v>
      </c>
      <c r="S115" s="189">
        <v>0</v>
      </c>
      <c r="T115" s="190">
        <f>S115*H115</f>
        <v>0</v>
      </c>
      <c r="U115" s="36"/>
      <c r="V115" s="36"/>
      <c r="W115" s="36"/>
      <c r="X115" s="36"/>
      <c r="Y115" s="36"/>
      <c r="Z115" s="36"/>
      <c r="AA115" s="36"/>
      <c r="AB115" s="36"/>
      <c r="AC115" s="36"/>
      <c r="AD115" s="36"/>
      <c r="AE115" s="36"/>
      <c r="AR115" s="191" t="s">
        <v>149</v>
      </c>
      <c r="AT115" s="191" t="s">
        <v>131</v>
      </c>
      <c r="AU115" s="191" t="s">
        <v>86</v>
      </c>
      <c r="AY115" s="19" t="s">
        <v>130</v>
      </c>
      <c r="BE115" s="192">
        <f>IF(N115="základní",J115,0)</f>
        <v>0</v>
      </c>
      <c r="BF115" s="192">
        <f>IF(N115="snížená",J115,0)</f>
        <v>0</v>
      </c>
      <c r="BG115" s="192">
        <f>IF(N115="zákl. přenesená",J115,0)</f>
        <v>0</v>
      </c>
      <c r="BH115" s="192">
        <f>IF(N115="sníž. přenesená",J115,0)</f>
        <v>0</v>
      </c>
      <c r="BI115" s="192">
        <f>IF(N115="nulová",J115,0)</f>
        <v>0</v>
      </c>
      <c r="BJ115" s="19" t="s">
        <v>84</v>
      </c>
      <c r="BK115" s="192">
        <f>ROUND(I115*H115,2)</f>
        <v>0</v>
      </c>
      <c r="BL115" s="19" t="s">
        <v>149</v>
      </c>
      <c r="BM115" s="191" t="s">
        <v>269</v>
      </c>
    </row>
    <row r="116" spans="1:47" s="2" customFormat="1" ht="19.5">
      <c r="A116" s="36"/>
      <c r="B116" s="37"/>
      <c r="C116" s="38"/>
      <c r="D116" s="193" t="s">
        <v>137</v>
      </c>
      <c r="E116" s="38"/>
      <c r="F116" s="194" t="s">
        <v>270</v>
      </c>
      <c r="G116" s="38"/>
      <c r="H116" s="38"/>
      <c r="I116" s="110"/>
      <c r="J116" s="38"/>
      <c r="K116" s="38"/>
      <c r="L116" s="41"/>
      <c r="M116" s="195"/>
      <c r="N116" s="196"/>
      <c r="O116" s="66"/>
      <c r="P116" s="66"/>
      <c r="Q116" s="66"/>
      <c r="R116" s="66"/>
      <c r="S116" s="66"/>
      <c r="T116" s="67"/>
      <c r="U116" s="36"/>
      <c r="V116" s="36"/>
      <c r="W116" s="36"/>
      <c r="X116" s="36"/>
      <c r="Y116" s="36"/>
      <c r="Z116" s="36"/>
      <c r="AA116" s="36"/>
      <c r="AB116" s="36"/>
      <c r="AC116" s="36"/>
      <c r="AD116" s="36"/>
      <c r="AE116" s="36"/>
      <c r="AT116" s="19" t="s">
        <v>137</v>
      </c>
      <c r="AU116" s="19" t="s">
        <v>86</v>
      </c>
    </row>
    <row r="117" spans="1:47" s="2" customFormat="1" ht="175.5">
      <c r="A117" s="36"/>
      <c r="B117" s="37"/>
      <c r="C117" s="38"/>
      <c r="D117" s="193" t="s">
        <v>240</v>
      </c>
      <c r="E117" s="38"/>
      <c r="F117" s="197" t="s">
        <v>265</v>
      </c>
      <c r="G117" s="38"/>
      <c r="H117" s="38"/>
      <c r="I117" s="110"/>
      <c r="J117" s="38"/>
      <c r="K117" s="38"/>
      <c r="L117" s="41"/>
      <c r="M117" s="195"/>
      <c r="N117" s="196"/>
      <c r="O117" s="66"/>
      <c r="P117" s="66"/>
      <c r="Q117" s="66"/>
      <c r="R117" s="66"/>
      <c r="S117" s="66"/>
      <c r="T117" s="67"/>
      <c r="U117" s="36"/>
      <c r="V117" s="36"/>
      <c r="W117" s="36"/>
      <c r="X117" s="36"/>
      <c r="Y117" s="36"/>
      <c r="Z117" s="36"/>
      <c r="AA117" s="36"/>
      <c r="AB117" s="36"/>
      <c r="AC117" s="36"/>
      <c r="AD117" s="36"/>
      <c r="AE117" s="36"/>
      <c r="AT117" s="19" t="s">
        <v>240</v>
      </c>
      <c r="AU117" s="19" t="s">
        <v>86</v>
      </c>
    </row>
    <row r="118" spans="2:51" s="14" customFormat="1" ht="11.25">
      <c r="B118" s="222"/>
      <c r="C118" s="223"/>
      <c r="D118" s="193" t="s">
        <v>243</v>
      </c>
      <c r="E118" s="224" t="s">
        <v>19</v>
      </c>
      <c r="F118" s="225" t="s">
        <v>271</v>
      </c>
      <c r="G118" s="223"/>
      <c r="H118" s="226">
        <v>307.992</v>
      </c>
      <c r="I118" s="227"/>
      <c r="J118" s="223"/>
      <c r="K118" s="223"/>
      <c r="L118" s="228"/>
      <c r="M118" s="229"/>
      <c r="N118" s="230"/>
      <c r="O118" s="230"/>
      <c r="P118" s="230"/>
      <c r="Q118" s="230"/>
      <c r="R118" s="230"/>
      <c r="S118" s="230"/>
      <c r="T118" s="231"/>
      <c r="AT118" s="232" t="s">
        <v>243</v>
      </c>
      <c r="AU118" s="232" t="s">
        <v>86</v>
      </c>
      <c r="AV118" s="14" t="s">
        <v>86</v>
      </c>
      <c r="AW118" s="14" t="s">
        <v>37</v>
      </c>
      <c r="AX118" s="14" t="s">
        <v>76</v>
      </c>
      <c r="AY118" s="232" t="s">
        <v>130</v>
      </c>
    </row>
    <row r="119" spans="2:51" s="14" customFormat="1" ht="11.25">
      <c r="B119" s="222"/>
      <c r="C119" s="223"/>
      <c r="D119" s="193" t="s">
        <v>243</v>
      </c>
      <c r="E119" s="224" t="s">
        <v>19</v>
      </c>
      <c r="F119" s="225" t="s">
        <v>272</v>
      </c>
      <c r="G119" s="223"/>
      <c r="H119" s="226">
        <v>110.25</v>
      </c>
      <c r="I119" s="227"/>
      <c r="J119" s="223"/>
      <c r="K119" s="223"/>
      <c r="L119" s="228"/>
      <c r="M119" s="229"/>
      <c r="N119" s="230"/>
      <c r="O119" s="230"/>
      <c r="P119" s="230"/>
      <c r="Q119" s="230"/>
      <c r="R119" s="230"/>
      <c r="S119" s="230"/>
      <c r="T119" s="231"/>
      <c r="AT119" s="232" t="s">
        <v>243</v>
      </c>
      <c r="AU119" s="232" t="s">
        <v>86</v>
      </c>
      <c r="AV119" s="14" t="s">
        <v>86</v>
      </c>
      <c r="AW119" s="14" t="s">
        <v>37</v>
      </c>
      <c r="AX119" s="14" t="s">
        <v>76</v>
      </c>
      <c r="AY119" s="232" t="s">
        <v>130</v>
      </c>
    </row>
    <row r="120" spans="2:51" s="15" customFormat="1" ht="11.25">
      <c r="B120" s="233"/>
      <c r="C120" s="234"/>
      <c r="D120" s="193" t="s">
        <v>243</v>
      </c>
      <c r="E120" s="235" t="s">
        <v>19</v>
      </c>
      <c r="F120" s="236" t="s">
        <v>247</v>
      </c>
      <c r="G120" s="234"/>
      <c r="H120" s="237">
        <v>418.242</v>
      </c>
      <c r="I120" s="238"/>
      <c r="J120" s="234"/>
      <c r="K120" s="234"/>
      <c r="L120" s="239"/>
      <c r="M120" s="240"/>
      <c r="N120" s="241"/>
      <c r="O120" s="241"/>
      <c r="P120" s="241"/>
      <c r="Q120" s="241"/>
      <c r="R120" s="241"/>
      <c r="S120" s="241"/>
      <c r="T120" s="242"/>
      <c r="AT120" s="243" t="s">
        <v>243</v>
      </c>
      <c r="AU120" s="243" t="s">
        <v>86</v>
      </c>
      <c r="AV120" s="15" t="s">
        <v>129</v>
      </c>
      <c r="AW120" s="15" t="s">
        <v>37</v>
      </c>
      <c r="AX120" s="15" t="s">
        <v>76</v>
      </c>
      <c r="AY120" s="243" t="s">
        <v>130</v>
      </c>
    </row>
    <row r="121" spans="2:51" s="14" customFormat="1" ht="11.25">
      <c r="B121" s="222"/>
      <c r="C121" s="223"/>
      <c r="D121" s="193" t="s">
        <v>243</v>
      </c>
      <c r="E121" s="224" t="s">
        <v>19</v>
      </c>
      <c r="F121" s="225" t="s">
        <v>273</v>
      </c>
      <c r="G121" s="223"/>
      <c r="H121" s="226">
        <v>510.651</v>
      </c>
      <c r="I121" s="227"/>
      <c r="J121" s="223"/>
      <c r="K121" s="223"/>
      <c r="L121" s="228"/>
      <c r="M121" s="229"/>
      <c r="N121" s="230"/>
      <c r="O121" s="230"/>
      <c r="P121" s="230"/>
      <c r="Q121" s="230"/>
      <c r="R121" s="230"/>
      <c r="S121" s="230"/>
      <c r="T121" s="231"/>
      <c r="AT121" s="232" t="s">
        <v>243</v>
      </c>
      <c r="AU121" s="232" t="s">
        <v>86</v>
      </c>
      <c r="AV121" s="14" t="s">
        <v>86</v>
      </c>
      <c r="AW121" s="14" t="s">
        <v>37</v>
      </c>
      <c r="AX121" s="14" t="s">
        <v>76</v>
      </c>
      <c r="AY121" s="232" t="s">
        <v>130</v>
      </c>
    </row>
    <row r="122" spans="2:51" s="16" customFormat="1" ht="11.25">
      <c r="B122" s="244"/>
      <c r="C122" s="245"/>
      <c r="D122" s="193" t="s">
        <v>243</v>
      </c>
      <c r="E122" s="246" t="s">
        <v>19</v>
      </c>
      <c r="F122" s="247" t="s">
        <v>274</v>
      </c>
      <c r="G122" s="245"/>
      <c r="H122" s="248">
        <v>928.893</v>
      </c>
      <c r="I122" s="249"/>
      <c r="J122" s="245"/>
      <c r="K122" s="245"/>
      <c r="L122" s="250"/>
      <c r="M122" s="251"/>
      <c r="N122" s="252"/>
      <c r="O122" s="252"/>
      <c r="P122" s="252"/>
      <c r="Q122" s="252"/>
      <c r="R122" s="252"/>
      <c r="S122" s="252"/>
      <c r="T122" s="253"/>
      <c r="AT122" s="254" t="s">
        <v>243</v>
      </c>
      <c r="AU122" s="254" t="s">
        <v>86</v>
      </c>
      <c r="AV122" s="16" t="s">
        <v>149</v>
      </c>
      <c r="AW122" s="16" t="s">
        <v>37</v>
      </c>
      <c r="AX122" s="16" t="s">
        <v>84</v>
      </c>
      <c r="AY122" s="254" t="s">
        <v>130</v>
      </c>
    </row>
    <row r="123" spans="1:65" s="2" customFormat="1" ht="16.5" customHeight="1">
      <c r="A123" s="36"/>
      <c r="B123" s="37"/>
      <c r="C123" s="180" t="s">
        <v>171</v>
      </c>
      <c r="D123" s="180" t="s">
        <v>131</v>
      </c>
      <c r="E123" s="181" t="s">
        <v>275</v>
      </c>
      <c r="F123" s="182" t="s">
        <v>276</v>
      </c>
      <c r="G123" s="183" t="s">
        <v>205</v>
      </c>
      <c r="H123" s="184">
        <v>254.874</v>
      </c>
      <c r="I123" s="185"/>
      <c r="J123" s="186">
        <f>ROUND(I123*H123,2)</f>
        <v>0</v>
      </c>
      <c r="K123" s="182" t="s">
        <v>237</v>
      </c>
      <c r="L123" s="41"/>
      <c r="M123" s="187" t="s">
        <v>19</v>
      </c>
      <c r="N123" s="188" t="s">
        <v>47</v>
      </c>
      <c r="O123" s="66"/>
      <c r="P123" s="189">
        <f>O123*H123</f>
        <v>0</v>
      </c>
      <c r="Q123" s="189">
        <v>0</v>
      </c>
      <c r="R123" s="189">
        <f>Q123*H123</f>
        <v>0</v>
      </c>
      <c r="S123" s="189">
        <v>0</v>
      </c>
      <c r="T123" s="190">
        <f>S123*H123</f>
        <v>0</v>
      </c>
      <c r="U123" s="36"/>
      <c r="V123" s="36"/>
      <c r="W123" s="36"/>
      <c r="X123" s="36"/>
      <c r="Y123" s="36"/>
      <c r="Z123" s="36"/>
      <c r="AA123" s="36"/>
      <c r="AB123" s="36"/>
      <c r="AC123" s="36"/>
      <c r="AD123" s="36"/>
      <c r="AE123" s="36"/>
      <c r="AR123" s="191" t="s">
        <v>149</v>
      </c>
      <c r="AT123" s="191" t="s">
        <v>131</v>
      </c>
      <c r="AU123" s="191" t="s">
        <v>86</v>
      </c>
      <c r="AY123" s="19" t="s">
        <v>130</v>
      </c>
      <c r="BE123" s="192">
        <f>IF(N123="základní",J123,0)</f>
        <v>0</v>
      </c>
      <c r="BF123" s="192">
        <f>IF(N123="snížená",J123,0)</f>
        <v>0</v>
      </c>
      <c r="BG123" s="192">
        <f>IF(N123="zákl. přenesená",J123,0)</f>
        <v>0</v>
      </c>
      <c r="BH123" s="192">
        <f>IF(N123="sníž. přenesená",J123,0)</f>
        <v>0</v>
      </c>
      <c r="BI123" s="192">
        <f>IF(N123="nulová",J123,0)</f>
        <v>0</v>
      </c>
      <c r="BJ123" s="19" t="s">
        <v>84</v>
      </c>
      <c r="BK123" s="192">
        <f>ROUND(I123*H123,2)</f>
        <v>0</v>
      </c>
      <c r="BL123" s="19" t="s">
        <v>149</v>
      </c>
      <c r="BM123" s="191" t="s">
        <v>277</v>
      </c>
    </row>
    <row r="124" spans="1:47" s="2" customFormat="1" ht="11.25">
      <c r="A124" s="36"/>
      <c r="B124" s="37"/>
      <c r="C124" s="38"/>
      <c r="D124" s="193" t="s">
        <v>137</v>
      </c>
      <c r="E124" s="38"/>
      <c r="F124" s="194" t="s">
        <v>278</v>
      </c>
      <c r="G124" s="38"/>
      <c r="H124" s="38"/>
      <c r="I124" s="110"/>
      <c r="J124" s="38"/>
      <c r="K124" s="38"/>
      <c r="L124" s="41"/>
      <c r="M124" s="195"/>
      <c r="N124" s="196"/>
      <c r="O124" s="66"/>
      <c r="P124" s="66"/>
      <c r="Q124" s="66"/>
      <c r="R124" s="66"/>
      <c r="S124" s="66"/>
      <c r="T124" s="67"/>
      <c r="U124" s="36"/>
      <c r="V124" s="36"/>
      <c r="W124" s="36"/>
      <c r="X124" s="36"/>
      <c r="Y124" s="36"/>
      <c r="Z124" s="36"/>
      <c r="AA124" s="36"/>
      <c r="AB124" s="36"/>
      <c r="AC124" s="36"/>
      <c r="AD124" s="36"/>
      <c r="AE124" s="36"/>
      <c r="AT124" s="19" t="s">
        <v>137</v>
      </c>
      <c r="AU124" s="19" t="s">
        <v>86</v>
      </c>
    </row>
    <row r="125" spans="1:47" s="2" customFormat="1" ht="68.25">
      <c r="A125" s="36"/>
      <c r="B125" s="37"/>
      <c r="C125" s="38"/>
      <c r="D125" s="193" t="s">
        <v>240</v>
      </c>
      <c r="E125" s="38"/>
      <c r="F125" s="197" t="s">
        <v>279</v>
      </c>
      <c r="G125" s="38"/>
      <c r="H125" s="38"/>
      <c r="I125" s="110"/>
      <c r="J125" s="38"/>
      <c r="K125" s="38"/>
      <c r="L125" s="41"/>
      <c r="M125" s="195"/>
      <c r="N125" s="196"/>
      <c r="O125" s="66"/>
      <c r="P125" s="66"/>
      <c r="Q125" s="66"/>
      <c r="R125" s="66"/>
      <c r="S125" s="66"/>
      <c r="T125" s="67"/>
      <c r="U125" s="36"/>
      <c r="V125" s="36"/>
      <c r="W125" s="36"/>
      <c r="X125" s="36"/>
      <c r="Y125" s="36"/>
      <c r="Z125" s="36"/>
      <c r="AA125" s="36"/>
      <c r="AB125" s="36"/>
      <c r="AC125" s="36"/>
      <c r="AD125" s="36"/>
      <c r="AE125" s="36"/>
      <c r="AT125" s="19" t="s">
        <v>240</v>
      </c>
      <c r="AU125" s="19" t="s">
        <v>86</v>
      </c>
    </row>
    <row r="126" spans="2:51" s="13" customFormat="1" ht="11.25">
      <c r="B126" s="212"/>
      <c r="C126" s="213"/>
      <c r="D126" s="193" t="s">
        <v>243</v>
      </c>
      <c r="E126" s="214" t="s">
        <v>19</v>
      </c>
      <c r="F126" s="215" t="s">
        <v>280</v>
      </c>
      <c r="G126" s="213"/>
      <c r="H126" s="214" t="s">
        <v>19</v>
      </c>
      <c r="I126" s="216"/>
      <c r="J126" s="213"/>
      <c r="K126" s="213"/>
      <c r="L126" s="217"/>
      <c r="M126" s="218"/>
      <c r="N126" s="219"/>
      <c r="O126" s="219"/>
      <c r="P126" s="219"/>
      <c r="Q126" s="219"/>
      <c r="R126" s="219"/>
      <c r="S126" s="219"/>
      <c r="T126" s="220"/>
      <c r="AT126" s="221" t="s">
        <v>243</v>
      </c>
      <c r="AU126" s="221" t="s">
        <v>86</v>
      </c>
      <c r="AV126" s="13" t="s">
        <v>84</v>
      </c>
      <c r="AW126" s="13" t="s">
        <v>37</v>
      </c>
      <c r="AX126" s="13" t="s">
        <v>76</v>
      </c>
      <c r="AY126" s="221" t="s">
        <v>130</v>
      </c>
    </row>
    <row r="127" spans="2:51" s="14" customFormat="1" ht="11.25">
      <c r="B127" s="222"/>
      <c r="C127" s="223"/>
      <c r="D127" s="193" t="s">
        <v>243</v>
      </c>
      <c r="E127" s="224" t="s">
        <v>19</v>
      </c>
      <c r="F127" s="225" t="s">
        <v>281</v>
      </c>
      <c r="G127" s="223"/>
      <c r="H127" s="226">
        <v>64.86</v>
      </c>
      <c r="I127" s="227"/>
      <c r="J127" s="223"/>
      <c r="K127" s="223"/>
      <c r="L127" s="228"/>
      <c r="M127" s="229"/>
      <c r="N127" s="230"/>
      <c r="O127" s="230"/>
      <c r="P127" s="230"/>
      <c r="Q127" s="230"/>
      <c r="R127" s="230"/>
      <c r="S127" s="230"/>
      <c r="T127" s="231"/>
      <c r="AT127" s="232" t="s">
        <v>243</v>
      </c>
      <c r="AU127" s="232" t="s">
        <v>86</v>
      </c>
      <c r="AV127" s="14" t="s">
        <v>86</v>
      </c>
      <c r="AW127" s="14" t="s">
        <v>37</v>
      </c>
      <c r="AX127" s="14" t="s">
        <v>76</v>
      </c>
      <c r="AY127" s="232" t="s">
        <v>130</v>
      </c>
    </row>
    <row r="128" spans="2:51" s="14" customFormat="1" ht="11.25">
      <c r="B128" s="222"/>
      <c r="C128" s="223"/>
      <c r="D128" s="193" t="s">
        <v>243</v>
      </c>
      <c r="E128" s="224" t="s">
        <v>19</v>
      </c>
      <c r="F128" s="225" t="s">
        <v>282</v>
      </c>
      <c r="G128" s="223"/>
      <c r="H128" s="226">
        <v>374.4</v>
      </c>
      <c r="I128" s="227"/>
      <c r="J128" s="223"/>
      <c r="K128" s="223"/>
      <c r="L128" s="228"/>
      <c r="M128" s="229"/>
      <c r="N128" s="230"/>
      <c r="O128" s="230"/>
      <c r="P128" s="230"/>
      <c r="Q128" s="230"/>
      <c r="R128" s="230"/>
      <c r="S128" s="230"/>
      <c r="T128" s="231"/>
      <c r="AT128" s="232" t="s">
        <v>243</v>
      </c>
      <c r="AU128" s="232" t="s">
        <v>86</v>
      </c>
      <c r="AV128" s="14" t="s">
        <v>86</v>
      </c>
      <c r="AW128" s="14" t="s">
        <v>37</v>
      </c>
      <c r="AX128" s="14" t="s">
        <v>76</v>
      </c>
      <c r="AY128" s="232" t="s">
        <v>130</v>
      </c>
    </row>
    <row r="129" spans="2:51" s="14" customFormat="1" ht="11.25">
      <c r="B129" s="222"/>
      <c r="C129" s="223"/>
      <c r="D129" s="193" t="s">
        <v>243</v>
      </c>
      <c r="E129" s="224" t="s">
        <v>19</v>
      </c>
      <c r="F129" s="225" t="s">
        <v>283</v>
      </c>
      <c r="G129" s="223"/>
      <c r="H129" s="226">
        <v>96.8</v>
      </c>
      <c r="I129" s="227"/>
      <c r="J129" s="223"/>
      <c r="K129" s="223"/>
      <c r="L129" s="228"/>
      <c r="M129" s="229"/>
      <c r="N129" s="230"/>
      <c r="O129" s="230"/>
      <c r="P129" s="230"/>
      <c r="Q129" s="230"/>
      <c r="R129" s="230"/>
      <c r="S129" s="230"/>
      <c r="T129" s="231"/>
      <c r="AT129" s="232" t="s">
        <v>243</v>
      </c>
      <c r="AU129" s="232" t="s">
        <v>86</v>
      </c>
      <c r="AV129" s="14" t="s">
        <v>86</v>
      </c>
      <c r="AW129" s="14" t="s">
        <v>37</v>
      </c>
      <c r="AX129" s="14" t="s">
        <v>76</v>
      </c>
      <c r="AY129" s="232" t="s">
        <v>130</v>
      </c>
    </row>
    <row r="130" spans="2:51" s="16" customFormat="1" ht="11.25">
      <c r="B130" s="244"/>
      <c r="C130" s="245"/>
      <c r="D130" s="193" t="s">
        <v>243</v>
      </c>
      <c r="E130" s="246" t="s">
        <v>207</v>
      </c>
      <c r="F130" s="247" t="s">
        <v>274</v>
      </c>
      <c r="G130" s="245"/>
      <c r="H130" s="248">
        <v>536.06</v>
      </c>
      <c r="I130" s="249"/>
      <c r="J130" s="245"/>
      <c r="K130" s="245"/>
      <c r="L130" s="250"/>
      <c r="M130" s="251"/>
      <c r="N130" s="252"/>
      <c r="O130" s="252"/>
      <c r="P130" s="252"/>
      <c r="Q130" s="252"/>
      <c r="R130" s="252"/>
      <c r="S130" s="252"/>
      <c r="T130" s="253"/>
      <c r="AT130" s="254" t="s">
        <v>243</v>
      </c>
      <c r="AU130" s="254" t="s">
        <v>86</v>
      </c>
      <c r="AV130" s="16" t="s">
        <v>149</v>
      </c>
      <c r="AW130" s="16" t="s">
        <v>37</v>
      </c>
      <c r="AX130" s="16" t="s">
        <v>76</v>
      </c>
      <c r="AY130" s="254" t="s">
        <v>130</v>
      </c>
    </row>
    <row r="131" spans="2:51" s="14" customFormat="1" ht="11.25">
      <c r="B131" s="222"/>
      <c r="C131" s="223"/>
      <c r="D131" s="193" t="s">
        <v>243</v>
      </c>
      <c r="E131" s="224" t="s">
        <v>219</v>
      </c>
      <c r="F131" s="225" t="s">
        <v>284</v>
      </c>
      <c r="G131" s="223"/>
      <c r="H131" s="226">
        <v>254.874</v>
      </c>
      <c r="I131" s="227"/>
      <c r="J131" s="223"/>
      <c r="K131" s="223"/>
      <c r="L131" s="228"/>
      <c r="M131" s="229"/>
      <c r="N131" s="230"/>
      <c r="O131" s="230"/>
      <c r="P131" s="230"/>
      <c r="Q131" s="230"/>
      <c r="R131" s="230"/>
      <c r="S131" s="230"/>
      <c r="T131" s="231"/>
      <c r="AT131" s="232" t="s">
        <v>243</v>
      </c>
      <c r="AU131" s="232" t="s">
        <v>86</v>
      </c>
      <c r="AV131" s="14" t="s">
        <v>86</v>
      </c>
      <c r="AW131" s="14" t="s">
        <v>37</v>
      </c>
      <c r="AX131" s="14" t="s">
        <v>84</v>
      </c>
      <c r="AY131" s="232" t="s">
        <v>130</v>
      </c>
    </row>
    <row r="132" spans="1:65" s="2" customFormat="1" ht="16.5" customHeight="1">
      <c r="A132" s="36"/>
      <c r="B132" s="37"/>
      <c r="C132" s="180" t="s">
        <v>285</v>
      </c>
      <c r="D132" s="180" t="s">
        <v>131</v>
      </c>
      <c r="E132" s="181" t="s">
        <v>286</v>
      </c>
      <c r="F132" s="182" t="s">
        <v>287</v>
      </c>
      <c r="G132" s="183" t="s">
        <v>205</v>
      </c>
      <c r="H132" s="184">
        <v>92.5</v>
      </c>
      <c r="I132" s="185"/>
      <c r="J132" s="186">
        <f>ROUND(I132*H132,2)</f>
        <v>0</v>
      </c>
      <c r="K132" s="182" t="s">
        <v>237</v>
      </c>
      <c r="L132" s="41"/>
      <c r="M132" s="187" t="s">
        <v>19</v>
      </c>
      <c r="N132" s="188" t="s">
        <v>47</v>
      </c>
      <c r="O132" s="66"/>
      <c r="P132" s="189">
        <f>O132*H132</f>
        <v>0</v>
      </c>
      <c r="Q132" s="189">
        <v>0</v>
      </c>
      <c r="R132" s="189">
        <f>Q132*H132</f>
        <v>0</v>
      </c>
      <c r="S132" s="189">
        <v>0</v>
      </c>
      <c r="T132" s="190">
        <f>S132*H132</f>
        <v>0</v>
      </c>
      <c r="U132" s="36"/>
      <c r="V132" s="36"/>
      <c r="W132" s="36"/>
      <c r="X132" s="36"/>
      <c r="Y132" s="36"/>
      <c r="Z132" s="36"/>
      <c r="AA132" s="36"/>
      <c r="AB132" s="36"/>
      <c r="AC132" s="36"/>
      <c r="AD132" s="36"/>
      <c r="AE132" s="36"/>
      <c r="AR132" s="191" t="s">
        <v>149</v>
      </c>
      <c r="AT132" s="191" t="s">
        <v>131</v>
      </c>
      <c r="AU132" s="191" t="s">
        <v>86</v>
      </c>
      <c r="AY132" s="19" t="s">
        <v>130</v>
      </c>
      <c r="BE132" s="192">
        <f>IF(N132="základní",J132,0)</f>
        <v>0</v>
      </c>
      <c r="BF132" s="192">
        <f>IF(N132="snížená",J132,0)</f>
        <v>0</v>
      </c>
      <c r="BG132" s="192">
        <f>IF(N132="zákl. přenesená",J132,0)</f>
        <v>0</v>
      </c>
      <c r="BH132" s="192">
        <f>IF(N132="sníž. přenesená",J132,0)</f>
        <v>0</v>
      </c>
      <c r="BI132" s="192">
        <f>IF(N132="nulová",J132,0)</f>
        <v>0</v>
      </c>
      <c r="BJ132" s="19" t="s">
        <v>84</v>
      </c>
      <c r="BK132" s="192">
        <f>ROUND(I132*H132,2)</f>
        <v>0</v>
      </c>
      <c r="BL132" s="19" t="s">
        <v>149</v>
      </c>
      <c r="BM132" s="191" t="s">
        <v>288</v>
      </c>
    </row>
    <row r="133" spans="1:47" s="2" customFormat="1" ht="11.25">
      <c r="A133" s="36"/>
      <c r="B133" s="37"/>
      <c r="C133" s="38"/>
      <c r="D133" s="193" t="s">
        <v>137</v>
      </c>
      <c r="E133" s="38"/>
      <c r="F133" s="194" t="s">
        <v>289</v>
      </c>
      <c r="G133" s="38"/>
      <c r="H133" s="38"/>
      <c r="I133" s="110"/>
      <c r="J133" s="38"/>
      <c r="K133" s="38"/>
      <c r="L133" s="41"/>
      <c r="M133" s="195"/>
      <c r="N133" s="196"/>
      <c r="O133" s="66"/>
      <c r="P133" s="66"/>
      <c r="Q133" s="66"/>
      <c r="R133" s="66"/>
      <c r="S133" s="66"/>
      <c r="T133" s="67"/>
      <c r="U133" s="36"/>
      <c r="V133" s="36"/>
      <c r="W133" s="36"/>
      <c r="X133" s="36"/>
      <c r="Y133" s="36"/>
      <c r="Z133" s="36"/>
      <c r="AA133" s="36"/>
      <c r="AB133" s="36"/>
      <c r="AC133" s="36"/>
      <c r="AD133" s="36"/>
      <c r="AE133" s="36"/>
      <c r="AT133" s="19" t="s">
        <v>137</v>
      </c>
      <c r="AU133" s="19" t="s">
        <v>86</v>
      </c>
    </row>
    <row r="134" spans="1:47" s="2" customFormat="1" ht="68.25">
      <c r="A134" s="36"/>
      <c r="B134" s="37"/>
      <c r="C134" s="38"/>
      <c r="D134" s="193" t="s">
        <v>240</v>
      </c>
      <c r="E134" s="38"/>
      <c r="F134" s="197" t="s">
        <v>279</v>
      </c>
      <c r="G134" s="38"/>
      <c r="H134" s="38"/>
      <c r="I134" s="110"/>
      <c r="J134" s="38"/>
      <c r="K134" s="38"/>
      <c r="L134" s="41"/>
      <c r="M134" s="195"/>
      <c r="N134" s="196"/>
      <c r="O134" s="66"/>
      <c r="P134" s="66"/>
      <c r="Q134" s="66"/>
      <c r="R134" s="66"/>
      <c r="S134" s="66"/>
      <c r="T134" s="67"/>
      <c r="U134" s="36"/>
      <c r="V134" s="36"/>
      <c r="W134" s="36"/>
      <c r="X134" s="36"/>
      <c r="Y134" s="36"/>
      <c r="Z134" s="36"/>
      <c r="AA134" s="36"/>
      <c r="AB134" s="36"/>
      <c r="AC134" s="36"/>
      <c r="AD134" s="36"/>
      <c r="AE134" s="36"/>
      <c r="AT134" s="19" t="s">
        <v>240</v>
      </c>
      <c r="AU134" s="19" t="s">
        <v>86</v>
      </c>
    </row>
    <row r="135" spans="2:51" s="14" customFormat="1" ht="11.25">
      <c r="B135" s="222"/>
      <c r="C135" s="223"/>
      <c r="D135" s="193" t="s">
        <v>243</v>
      </c>
      <c r="E135" s="224" t="s">
        <v>19</v>
      </c>
      <c r="F135" s="225" t="s">
        <v>290</v>
      </c>
      <c r="G135" s="223"/>
      <c r="H135" s="226">
        <v>92.5</v>
      </c>
      <c r="I135" s="227"/>
      <c r="J135" s="223"/>
      <c r="K135" s="223"/>
      <c r="L135" s="228"/>
      <c r="M135" s="229"/>
      <c r="N135" s="230"/>
      <c r="O135" s="230"/>
      <c r="P135" s="230"/>
      <c r="Q135" s="230"/>
      <c r="R135" s="230"/>
      <c r="S135" s="230"/>
      <c r="T135" s="231"/>
      <c r="AT135" s="232" t="s">
        <v>243</v>
      </c>
      <c r="AU135" s="232" t="s">
        <v>86</v>
      </c>
      <c r="AV135" s="14" t="s">
        <v>86</v>
      </c>
      <c r="AW135" s="14" t="s">
        <v>37</v>
      </c>
      <c r="AX135" s="14" t="s">
        <v>84</v>
      </c>
      <c r="AY135" s="232" t="s">
        <v>130</v>
      </c>
    </row>
    <row r="136" spans="1:65" s="2" customFormat="1" ht="16.5" customHeight="1">
      <c r="A136" s="36"/>
      <c r="B136" s="37"/>
      <c r="C136" s="180" t="s">
        <v>291</v>
      </c>
      <c r="D136" s="180" t="s">
        <v>131</v>
      </c>
      <c r="E136" s="181" t="s">
        <v>292</v>
      </c>
      <c r="F136" s="182" t="s">
        <v>293</v>
      </c>
      <c r="G136" s="183" t="s">
        <v>205</v>
      </c>
      <c r="H136" s="184">
        <v>188.686</v>
      </c>
      <c r="I136" s="185"/>
      <c r="J136" s="186">
        <f>ROUND(I136*H136,2)</f>
        <v>0</v>
      </c>
      <c r="K136" s="182" t="s">
        <v>237</v>
      </c>
      <c r="L136" s="41"/>
      <c r="M136" s="187" t="s">
        <v>19</v>
      </c>
      <c r="N136" s="188" t="s">
        <v>47</v>
      </c>
      <c r="O136" s="66"/>
      <c r="P136" s="189">
        <f>O136*H136</f>
        <v>0</v>
      </c>
      <c r="Q136" s="189">
        <v>0.0083</v>
      </c>
      <c r="R136" s="189">
        <f>Q136*H136</f>
        <v>1.5660938</v>
      </c>
      <c r="S136" s="189">
        <v>0</v>
      </c>
      <c r="T136" s="190">
        <f>S136*H136</f>
        <v>0</v>
      </c>
      <c r="U136" s="36"/>
      <c r="V136" s="36"/>
      <c r="W136" s="36"/>
      <c r="X136" s="36"/>
      <c r="Y136" s="36"/>
      <c r="Z136" s="36"/>
      <c r="AA136" s="36"/>
      <c r="AB136" s="36"/>
      <c r="AC136" s="36"/>
      <c r="AD136" s="36"/>
      <c r="AE136" s="36"/>
      <c r="AR136" s="191" t="s">
        <v>149</v>
      </c>
      <c r="AT136" s="191" t="s">
        <v>131</v>
      </c>
      <c r="AU136" s="191" t="s">
        <v>86</v>
      </c>
      <c r="AY136" s="19" t="s">
        <v>130</v>
      </c>
      <c r="BE136" s="192">
        <f>IF(N136="základní",J136,0)</f>
        <v>0</v>
      </c>
      <c r="BF136" s="192">
        <f>IF(N136="snížená",J136,0)</f>
        <v>0</v>
      </c>
      <c r="BG136" s="192">
        <f>IF(N136="zákl. přenesená",J136,0)</f>
        <v>0</v>
      </c>
      <c r="BH136" s="192">
        <f>IF(N136="sníž. přenesená",J136,0)</f>
        <v>0</v>
      </c>
      <c r="BI136" s="192">
        <f>IF(N136="nulová",J136,0)</f>
        <v>0</v>
      </c>
      <c r="BJ136" s="19" t="s">
        <v>84</v>
      </c>
      <c r="BK136" s="192">
        <f>ROUND(I136*H136,2)</f>
        <v>0</v>
      </c>
      <c r="BL136" s="19" t="s">
        <v>149</v>
      </c>
      <c r="BM136" s="191" t="s">
        <v>294</v>
      </c>
    </row>
    <row r="137" spans="1:47" s="2" customFormat="1" ht="11.25">
      <c r="A137" s="36"/>
      <c r="B137" s="37"/>
      <c r="C137" s="38"/>
      <c r="D137" s="193" t="s">
        <v>137</v>
      </c>
      <c r="E137" s="38"/>
      <c r="F137" s="194" t="s">
        <v>295</v>
      </c>
      <c r="G137" s="38"/>
      <c r="H137" s="38"/>
      <c r="I137" s="110"/>
      <c r="J137" s="38"/>
      <c r="K137" s="38"/>
      <c r="L137" s="41"/>
      <c r="M137" s="195"/>
      <c r="N137" s="196"/>
      <c r="O137" s="66"/>
      <c r="P137" s="66"/>
      <c r="Q137" s="66"/>
      <c r="R137" s="66"/>
      <c r="S137" s="66"/>
      <c r="T137" s="67"/>
      <c r="U137" s="36"/>
      <c r="V137" s="36"/>
      <c r="W137" s="36"/>
      <c r="X137" s="36"/>
      <c r="Y137" s="36"/>
      <c r="Z137" s="36"/>
      <c r="AA137" s="36"/>
      <c r="AB137" s="36"/>
      <c r="AC137" s="36"/>
      <c r="AD137" s="36"/>
      <c r="AE137" s="36"/>
      <c r="AT137" s="19" t="s">
        <v>137</v>
      </c>
      <c r="AU137" s="19" t="s">
        <v>86</v>
      </c>
    </row>
    <row r="138" spans="1:47" s="2" customFormat="1" ht="68.25">
      <c r="A138" s="36"/>
      <c r="B138" s="37"/>
      <c r="C138" s="38"/>
      <c r="D138" s="193" t="s">
        <v>240</v>
      </c>
      <c r="E138" s="38"/>
      <c r="F138" s="197" t="s">
        <v>279</v>
      </c>
      <c r="G138" s="38"/>
      <c r="H138" s="38"/>
      <c r="I138" s="110"/>
      <c r="J138" s="38"/>
      <c r="K138" s="38"/>
      <c r="L138" s="41"/>
      <c r="M138" s="195"/>
      <c r="N138" s="196"/>
      <c r="O138" s="66"/>
      <c r="P138" s="66"/>
      <c r="Q138" s="66"/>
      <c r="R138" s="66"/>
      <c r="S138" s="66"/>
      <c r="T138" s="67"/>
      <c r="U138" s="36"/>
      <c r="V138" s="36"/>
      <c r="W138" s="36"/>
      <c r="X138" s="36"/>
      <c r="Y138" s="36"/>
      <c r="Z138" s="36"/>
      <c r="AA138" s="36"/>
      <c r="AB138" s="36"/>
      <c r="AC138" s="36"/>
      <c r="AD138" s="36"/>
      <c r="AE138" s="36"/>
      <c r="AT138" s="19" t="s">
        <v>240</v>
      </c>
      <c r="AU138" s="19" t="s">
        <v>86</v>
      </c>
    </row>
    <row r="139" spans="2:51" s="14" customFormat="1" ht="11.25">
      <c r="B139" s="222"/>
      <c r="C139" s="223"/>
      <c r="D139" s="193" t="s">
        <v>243</v>
      </c>
      <c r="E139" s="224" t="s">
        <v>19</v>
      </c>
      <c r="F139" s="225" t="s">
        <v>296</v>
      </c>
      <c r="G139" s="223"/>
      <c r="H139" s="226">
        <v>188.686</v>
      </c>
      <c r="I139" s="227"/>
      <c r="J139" s="223"/>
      <c r="K139" s="223"/>
      <c r="L139" s="228"/>
      <c r="M139" s="229"/>
      <c r="N139" s="230"/>
      <c r="O139" s="230"/>
      <c r="P139" s="230"/>
      <c r="Q139" s="230"/>
      <c r="R139" s="230"/>
      <c r="S139" s="230"/>
      <c r="T139" s="231"/>
      <c r="AT139" s="232" t="s">
        <v>243</v>
      </c>
      <c r="AU139" s="232" t="s">
        <v>86</v>
      </c>
      <c r="AV139" s="14" t="s">
        <v>86</v>
      </c>
      <c r="AW139" s="14" t="s">
        <v>37</v>
      </c>
      <c r="AX139" s="14" t="s">
        <v>84</v>
      </c>
      <c r="AY139" s="232" t="s">
        <v>130</v>
      </c>
    </row>
    <row r="140" spans="1:65" s="2" customFormat="1" ht="16.5" customHeight="1">
      <c r="A140" s="36"/>
      <c r="B140" s="37"/>
      <c r="C140" s="180" t="s">
        <v>297</v>
      </c>
      <c r="D140" s="180" t="s">
        <v>131</v>
      </c>
      <c r="E140" s="181" t="s">
        <v>298</v>
      </c>
      <c r="F140" s="182" t="s">
        <v>299</v>
      </c>
      <c r="G140" s="183" t="s">
        <v>197</v>
      </c>
      <c r="H140" s="184">
        <v>10.4</v>
      </c>
      <c r="I140" s="185"/>
      <c r="J140" s="186">
        <f>ROUND(I140*H140,2)</f>
        <v>0</v>
      </c>
      <c r="K140" s="182" t="s">
        <v>237</v>
      </c>
      <c r="L140" s="41"/>
      <c r="M140" s="187" t="s">
        <v>19</v>
      </c>
      <c r="N140" s="188" t="s">
        <v>47</v>
      </c>
      <c r="O140" s="66"/>
      <c r="P140" s="189">
        <f>O140*H140</f>
        <v>0</v>
      </c>
      <c r="Q140" s="189">
        <v>0.00033</v>
      </c>
      <c r="R140" s="189">
        <f>Q140*H140</f>
        <v>0.003432</v>
      </c>
      <c r="S140" s="189">
        <v>0</v>
      </c>
      <c r="T140" s="190">
        <f>S140*H140</f>
        <v>0</v>
      </c>
      <c r="U140" s="36"/>
      <c r="V140" s="36"/>
      <c r="W140" s="36"/>
      <c r="X140" s="36"/>
      <c r="Y140" s="36"/>
      <c r="Z140" s="36"/>
      <c r="AA140" s="36"/>
      <c r="AB140" s="36"/>
      <c r="AC140" s="36"/>
      <c r="AD140" s="36"/>
      <c r="AE140" s="36"/>
      <c r="AR140" s="191" t="s">
        <v>149</v>
      </c>
      <c r="AT140" s="191" t="s">
        <v>131</v>
      </c>
      <c r="AU140" s="191" t="s">
        <v>86</v>
      </c>
      <c r="AY140" s="19" t="s">
        <v>130</v>
      </c>
      <c r="BE140" s="192">
        <f>IF(N140="základní",J140,0)</f>
        <v>0</v>
      </c>
      <c r="BF140" s="192">
        <f>IF(N140="snížená",J140,0)</f>
        <v>0</v>
      </c>
      <c r="BG140" s="192">
        <f>IF(N140="zákl. přenesená",J140,0)</f>
        <v>0</v>
      </c>
      <c r="BH140" s="192">
        <f>IF(N140="sníž. přenesená",J140,0)</f>
        <v>0</v>
      </c>
      <c r="BI140" s="192">
        <f>IF(N140="nulová",J140,0)</f>
        <v>0</v>
      </c>
      <c r="BJ140" s="19" t="s">
        <v>84</v>
      </c>
      <c r="BK140" s="192">
        <f>ROUND(I140*H140,2)</f>
        <v>0</v>
      </c>
      <c r="BL140" s="19" t="s">
        <v>149</v>
      </c>
      <c r="BM140" s="191" t="s">
        <v>300</v>
      </c>
    </row>
    <row r="141" spans="1:47" s="2" customFormat="1" ht="11.25">
      <c r="A141" s="36"/>
      <c r="B141" s="37"/>
      <c r="C141" s="38"/>
      <c r="D141" s="193" t="s">
        <v>137</v>
      </c>
      <c r="E141" s="38"/>
      <c r="F141" s="194" t="s">
        <v>301</v>
      </c>
      <c r="G141" s="38"/>
      <c r="H141" s="38"/>
      <c r="I141" s="110"/>
      <c r="J141" s="38"/>
      <c r="K141" s="38"/>
      <c r="L141" s="41"/>
      <c r="M141" s="195"/>
      <c r="N141" s="196"/>
      <c r="O141" s="66"/>
      <c r="P141" s="66"/>
      <c r="Q141" s="66"/>
      <c r="R141" s="66"/>
      <c r="S141" s="66"/>
      <c r="T141" s="67"/>
      <c r="U141" s="36"/>
      <c r="V141" s="36"/>
      <c r="W141" s="36"/>
      <c r="X141" s="36"/>
      <c r="Y141" s="36"/>
      <c r="Z141" s="36"/>
      <c r="AA141" s="36"/>
      <c r="AB141" s="36"/>
      <c r="AC141" s="36"/>
      <c r="AD141" s="36"/>
      <c r="AE141" s="36"/>
      <c r="AT141" s="19" t="s">
        <v>137</v>
      </c>
      <c r="AU141" s="19" t="s">
        <v>86</v>
      </c>
    </row>
    <row r="142" spans="1:47" s="2" customFormat="1" ht="87.75">
      <c r="A142" s="36"/>
      <c r="B142" s="37"/>
      <c r="C142" s="38"/>
      <c r="D142" s="193" t="s">
        <v>240</v>
      </c>
      <c r="E142" s="38"/>
      <c r="F142" s="197" t="s">
        <v>302</v>
      </c>
      <c r="G142" s="38"/>
      <c r="H142" s="38"/>
      <c r="I142" s="110"/>
      <c r="J142" s="38"/>
      <c r="K142" s="38"/>
      <c r="L142" s="41"/>
      <c r="M142" s="195"/>
      <c r="N142" s="196"/>
      <c r="O142" s="66"/>
      <c r="P142" s="66"/>
      <c r="Q142" s="66"/>
      <c r="R142" s="66"/>
      <c r="S142" s="66"/>
      <c r="T142" s="67"/>
      <c r="U142" s="36"/>
      <c r="V142" s="36"/>
      <c r="W142" s="36"/>
      <c r="X142" s="36"/>
      <c r="Y142" s="36"/>
      <c r="Z142" s="36"/>
      <c r="AA142" s="36"/>
      <c r="AB142" s="36"/>
      <c r="AC142" s="36"/>
      <c r="AD142" s="36"/>
      <c r="AE142" s="36"/>
      <c r="AT142" s="19" t="s">
        <v>240</v>
      </c>
      <c r="AU142" s="19" t="s">
        <v>86</v>
      </c>
    </row>
    <row r="143" spans="2:51" s="14" customFormat="1" ht="11.25">
      <c r="B143" s="222"/>
      <c r="C143" s="223"/>
      <c r="D143" s="193" t="s">
        <v>243</v>
      </c>
      <c r="E143" s="224" t="s">
        <v>19</v>
      </c>
      <c r="F143" s="225" t="s">
        <v>303</v>
      </c>
      <c r="G143" s="223"/>
      <c r="H143" s="226">
        <v>4</v>
      </c>
      <c r="I143" s="227"/>
      <c r="J143" s="223"/>
      <c r="K143" s="223"/>
      <c r="L143" s="228"/>
      <c r="M143" s="229"/>
      <c r="N143" s="230"/>
      <c r="O143" s="230"/>
      <c r="P143" s="230"/>
      <c r="Q143" s="230"/>
      <c r="R143" s="230"/>
      <c r="S143" s="230"/>
      <c r="T143" s="231"/>
      <c r="AT143" s="232" t="s">
        <v>243</v>
      </c>
      <c r="AU143" s="232" t="s">
        <v>86</v>
      </c>
      <c r="AV143" s="14" t="s">
        <v>86</v>
      </c>
      <c r="AW143" s="14" t="s">
        <v>37</v>
      </c>
      <c r="AX143" s="14" t="s">
        <v>76</v>
      </c>
      <c r="AY143" s="232" t="s">
        <v>130</v>
      </c>
    </row>
    <row r="144" spans="2:51" s="14" customFormat="1" ht="11.25">
      <c r="B144" s="222"/>
      <c r="C144" s="223"/>
      <c r="D144" s="193" t="s">
        <v>243</v>
      </c>
      <c r="E144" s="224" t="s">
        <v>19</v>
      </c>
      <c r="F144" s="225" t="s">
        <v>304</v>
      </c>
      <c r="G144" s="223"/>
      <c r="H144" s="226">
        <v>6.4</v>
      </c>
      <c r="I144" s="227"/>
      <c r="J144" s="223"/>
      <c r="K144" s="223"/>
      <c r="L144" s="228"/>
      <c r="M144" s="229"/>
      <c r="N144" s="230"/>
      <c r="O144" s="230"/>
      <c r="P144" s="230"/>
      <c r="Q144" s="230"/>
      <c r="R144" s="230"/>
      <c r="S144" s="230"/>
      <c r="T144" s="231"/>
      <c r="AT144" s="232" t="s">
        <v>243</v>
      </c>
      <c r="AU144" s="232" t="s">
        <v>86</v>
      </c>
      <c r="AV144" s="14" t="s">
        <v>86</v>
      </c>
      <c r="AW144" s="14" t="s">
        <v>37</v>
      </c>
      <c r="AX144" s="14" t="s">
        <v>76</v>
      </c>
      <c r="AY144" s="232" t="s">
        <v>130</v>
      </c>
    </row>
    <row r="145" spans="2:51" s="16" customFormat="1" ht="11.25">
      <c r="B145" s="244"/>
      <c r="C145" s="245"/>
      <c r="D145" s="193" t="s">
        <v>243</v>
      </c>
      <c r="E145" s="246" t="s">
        <v>19</v>
      </c>
      <c r="F145" s="247" t="s">
        <v>274</v>
      </c>
      <c r="G145" s="245"/>
      <c r="H145" s="248">
        <v>10.4</v>
      </c>
      <c r="I145" s="249"/>
      <c r="J145" s="245"/>
      <c r="K145" s="245"/>
      <c r="L145" s="250"/>
      <c r="M145" s="251"/>
      <c r="N145" s="252"/>
      <c r="O145" s="252"/>
      <c r="P145" s="252"/>
      <c r="Q145" s="252"/>
      <c r="R145" s="252"/>
      <c r="S145" s="252"/>
      <c r="T145" s="253"/>
      <c r="AT145" s="254" t="s">
        <v>243</v>
      </c>
      <c r="AU145" s="254" t="s">
        <v>86</v>
      </c>
      <c r="AV145" s="16" t="s">
        <v>149</v>
      </c>
      <c r="AW145" s="16" t="s">
        <v>37</v>
      </c>
      <c r="AX145" s="16" t="s">
        <v>84</v>
      </c>
      <c r="AY145" s="254" t="s">
        <v>130</v>
      </c>
    </row>
    <row r="146" spans="1:65" s="2" customFormat="1" ht="16.5" customHeight="1">
      <c r="A146" s="36"/>
      <c r="B146" s="37"/>
      <c r="C146" s="180" t="s">
        <v>305</v>
      </c>
      <c r="D146" s="180" t="s">
        <v>131</v>
      </c>
      <c r="E146" s="181" t="s">
        <v>306</v>
      </c>
      <c r="F146" s="182" t="s">
        <v>307</v>
      </c>
      <c r="G146" s="183" t="s">
        <v>308</v>
      </c>
      <c r="H146" s="184">
        <v>86</v>
      </c>
      <c r="I146" s="185"/>
      <c r="J146" s="186">
        <f>ROUND(I146*H146,2)</f>
        <v>0</v>
      </c>
      <c r="K146" s="182" t="s">
        <v>237</v>
      </c>
      <c r="L146" s="41"/>
      <c r="M146" s="187" t="s">
        <v>19</v>
      </c>
      <c r="N146" s="188" t="s">
        <v>47</v>
      </c>
      <c r="O146" s="66"/>
      <c r="P146" s="189">
        <f>O146*H146</f>
        <v>0</v>
      </c>
      <c r="Q146" s="189">
        <v>0.0002</v>
      </c>
      <c r="R146" s="189">
        <f>Q146*H146</f>
        <v>0.0172</v>
      </c>
      <c r="S146" s="189">
        <v>0</v>
      </c>
      <c r="T146" s="190">
        <f>S146*H146</f>
        <v>0</v>
      </c>
      <c r="U146" s="36"/>
      <c r="V146" s="36"/>
      <c r="W146" s="36"/>
      <c r="X146" s="36"/>
      <c r="Y146" s="36"/>
      <c r="Z146" s="36"/>
      <c r="AA146" s="36"/>
      <c r="AB146" s="36"/>
      <c r="AC146" s="36"/>
      <c r="AD146" s="36"/>
      <c r="AE146" s="36"/>
      <c r="AR146" s="191" t="s">
        <v>149</v>
      </c>
      <c r="AT146" s="191" t="s">
        <v>131</v>
      </c>
      <c r="AU146" s="191" t="s">
        <v>86</v>
      </c>
      <c r="AY146" s="19" t="s">
        <v>130</v>
      </c>
      <c r="BE146" s="192">
        <f>IF(N146="základní",J146,0)</f>
        <v>0</v>
      </c>
      <c r="BF146" s="192">
        <f>IF(N146="snížená",J146,0)</f>
        <v>0</v>
      </c>
      <c r="BG146" s="192">
        <f>IF(N146="zákl. přenesená",J146,0)</f>
        <v>0</v>
      </c>
      <c r="BH146" s="192">
        <f>IF(N146="sníž. přenesená",J146,0)</f>
        <v>0</v>
      </c>
      <c r="BI146" s="192">
        <f>IF(N146="nulová",J146,0)</f>
        <v>0</v>
      </c>
      <c r="BJ146" s="19" t="s">
        <v>84</v>
      </c>
      <c r="BK146" s="192">
        <f>ROUND(I146*H146,2)</f>
        <v>0</v>
      </c>
      <c r="BL146" s="19" t="s">
        <v>149</v>
      </c>
      <c r="BM146" s="191" t="s">
        <v>309</v>
      </c>
    </row>
    <row r="147" spans="1:47" s="2" customFormat="1" ht="11.25">
      <c r="A147" s="36"/>
      <c r="B147" s="37"/>
      <c r="C147" s="38"/>
      <c r="D147" s="193" t="s">
        <v>137</v>
      </c>
      <c r="E147" s="38"/>
      <c r="F147" s="194" t="s">
        <v>310</v>
      </c>
      <c r="G147" s="38"/>
      <c r="H147" s="38"/>
      <c r="I147" s="110"/>
      <c r="J147" s="38"/>
      <c r="K147" s="38"/>
      <c r="L147" s="41"/>
      <c r="M147" s="195"/>
      <c r="N147" s="196"/>
      <c r="O147" s="66"/>
      <c r="P147" s="66"/>
      <c r="Q147" s="66"/>
      <c r="R147" s="66"/>
      <c r="S147" s="66"/>
      <c r="T147" s="67"/>
      <c r="U147" s="36"/>
      <c r="V147" s="36"/>
      <c r="W147" s="36"/>
      <c r="X147" s="36"/>
      <c r="Y147" s="36"/>
      <c r="Z147" s="36"/>
      <c r="AA147" s="36"/>
      <c r="AB147" s="36"/>
      <c r="AC147" s="36"/>
      <c r="AD147" s="36"/>
      <c r="AE147" s="36"/>
      <c r="AT147" s="19" t="s">
        <v>137</v>
      </c>
      <c r="AU147" s="19" t="s">
        <v>86</v>
      </c>
    </row>
    <row r="148" spans="1:47" s="2" customFormat="1" ht="87.75">
      <c r="A148" s="36"/>
      <c r="B148" s="37"/>
      <c r="C148" s="38"/>
      <c r="D148" s="193" t="s">
        <v>240</v>
      </c>
      <c r="E148" s="38"/>
      <c r="F148" s="197" t="s">
        <v>302</v>
      </c>
      <c r="G148" s="38"/>
      <c r="H148" s="38"/>
      <c r="I148" s="110"/>
      <c r="J148" s="38"/>
      <c r="K148" s="38"/>
      <c r="L148" s="41"/>
      <c r="M148" s="195"/>
      <c r="N148" s="196"/>
      <c r="O148" s="66"/>
      <c r="P148" s="66"/>
      <c r="Q148" s="66"/>
      <c r="R148" s="66"/>
      <c r="S148" s="66"/>
      <c r="T148" s="67"/>
      <c r="U148" s="36"/>
      <c r="V148" s="36"/>
      <c r="W148" s="36"/>
      <c r="X148" s="36"/>
      <c r="Y148" s="36"/>
      <c r="Z148" s="36"/>
      <c r="AA148" s="36"/>
      <c r="AB148" s="36"/>
      <c r="AC148" s="36"/>
      <c r="AD148" s="36"/>
      <c r="AE148" s="36"/>
      <c r="AT148" s="19" t="s">
        <v>240</v>
      </c>
      <c r="AU148" s="19" t="s">
        <v>86</v>
      </c>
    </row>
    <row r="149" spans="2:51" s="14" customFormat="1" ht="11.25">
      <c r="B149" s="222"/>
      <c r="C149" s="223"/>
      <c r="D149" s="193" t="s">
        <v>243</v>
      </c>
      <c r="E149" s="224" t="s">
        <v>19</v>
      </c>
      <c r="F149" s="225" t="s">
        <v>311</v>
      </c>
      <c r="G149" s="223"/>
      <c r="H149" s="226">
        <v>41</v>
      </c>
      <c r="I149" s="227"/>
      <c r="J149" s="223"/>
      <c r="K149" s="223"/>
      <c r="L149" s="228"/>
      <c r="M149" s="229"/>
      <c r="N149" s="230"/>
      <c r="O149" s="230"/>
      <c r="P149" s="230"/>
      <c r="Q149" s="230"/>
      <c r="R149" s="230"/>
      <c r="S149" s="230"/>
      <c r="T149" s="231"/>
      <c r="AT149" s="232" t="s">
        <v>243</v>
      </c>
      <c r="AU149" s="232" t="s">
        <v>86</v>
      </c>
      <c r="AV149" s="14" t="s">
        <v>86</v>
      </c>
      <c r="AW149" s="14" t="s">
        <v>37</v>
      </c>
      <c r="AX149" s="14" t="s">
        <v>76</v>
      </c>
      <c r="AY149" s="232" t="s">
        <v>130</v>
      </c>
    </row>
    <row r="150" spans="2:51" s="14" customFormat="1" ht="11.25">
      <c r="B150" s="222"/>
      <c r="C150" s="223"/>
      <c r="D150" s="193" t="s">
        <v>243</v>
      </c>
      <c r="E150" s="224" t="s">
        <v>19</v>
      </c>
      <c r="F150" s="225" t="s">
        <v>312</v>
      </c>
      <c r="G150" s="223"/>
      <c r="H150" s="226">
        <v>41</v>
      </c>
      <c r="I150" s="227"/>
      <c r="J150" s="223"/>
      <c r="K150" s="223"/>
      <c r="L150" s="228"/>
      <c r="M150" s="229"/>
      <c r="N150" s="230"/>
      <c r="O150" s="230"/>
      <c r="P150" s="230"/>
      <c r="Q150" s="230"/>
      <c r="R150" s="230"/>
      <c r="S150" s="230"/>
      <c r="T150" s="231"/>
      <c r="AT150" s="232" t="s">
        <v>243</v>
      </c>
      <c r="AU150" s="232" t="s">
        <v>86</v>
      </c>
      <c r="AV150" s="14" t="s">
        <v>86</v>
      </c>
      <c r="AW150" s="14" t="s">
        <v>37</v>
      </c>
      <c r="AX150" s="14" t="s">
        <v>76</v>
      </c>
      <c r="AY150" s="232" t="s">
        <v>130</v>
      </c>
    </row>
    <row r="151" spans="2:51" s="14" customFormat="1" ht="11.25">
      <c r="B151" s="222"/>
      <c r="C151" s="223"/>
      <c r="D151" s="193" t="s">
        <v>243</v>
      </c>
      <c r="E151" s="224" t="s">
        <v>19</v>
      </c>
      <c r="F151" s="225" t="s">
        <v>313</v>
      </c>
      <c r="G151" s="223"/>
      <c r="H151" s="226">
        <v>4</v>
      </c>
      <c r="I151" s="227"/>
      <c r="J151" s="223"/>
      <c r="K151" s="223"/>
      <c r="L151" s="228"/>
      <c r="M151" s="229"/>
      <c r="N151" s="230"/>
      <c r="O151" s="230"/>
      <c r="P151" s="230"/>
      <c r="Q151" s="230"/>
      <c r="R151" s="230"/>
      <c r="S151" s="230"/>
      <c r="T151" s="231"/>
      <c r="AT151" s="232" t="s">
        <v>243</v>
      </c>
      <c r="AU151" s="232" t="s">
        <v>86</v>
      </c>
      <c r="AV151" s="14" t="s">
        <v>86</v>
      </c>
      <c r="AW151" s="14" t="s">
        <v>37</v>
      </c>
      <c r="AX151" s="14" t="s">
        <v>76</v>
      </c>
      <c r="AY151" s="232" t="s">
        <v>130</v>
      </c>
    </row>
    <row r="152" spans="2:51" s="16" customFormat="1" ht="11.25">
      <c r="B152" s="244"/>
      <c r="C152" s="245"/>
      <c r="D152" s="193" t="s">
        <v>243</v>
      </c>
      <c r="E152" s="246" t="s">
        <v>19</v>
      </c>
      <c r="F152" s="247" t="s">
        <v>274</v>
      </c>
      <c r="G152" s="245"/>
      <c r="H152" s="248">
        <v>86</v>
      </c>
      <c r="I152" s="249"/>
      <c r="J152" s="245"/>
      <c r="K152" s="245"/>
      <c r="L152" s="250"/>
      <c r="M152" s="251"/>
      <c r="N152" s="252"/>
      <c r="O152" s="252"/>
      <c r="P152" s="252"/>
      <c r="Q152" s="252"/>
      <c r="R152" s="252"/>
      <c r="S152" s="252"/>
      <c r="T152" s="253"/>
      <c r="AT152" s="254" t="s">
        <v>243</v>
      </c>
      <c r="AU152" s="254" t="s">
        <v>86</v>
      </c>
      <c r="AV152" s="16" t="s">
        <v>149</v>
      </c>
      <c r="AW152" s="16" t="s">
        <v>37</v>
      </c>
      <c r="AX152" s="16" t="s">
        <v>84</v>
      </c>
      <c r="AY152" s="254" t="s">
        <v>130</v>
      </c>
    </row>
    <row r="153" spans="1:65" s="2" customFormat="1" ht="16.5" customHeight="1">
      <c r="A153" s="36"/>
      <c r="B153" s="37"/>
      <c r="C153" s="180" t="s">
        <v>314</v>
      </c>
      <c r="D153" s="180" t="s">
        <v>131</v>
      </c>
      <c r="E153" s="181" t="s">
        <v>315</v>
      </c>
      <c r="F153" s="182" t="s">
        <v>316</v>
      </c>
      <c r="G153" s="183" t="s">
        <v>197</v>
      </c>
      <c r="H153" s="184">
        <v>10.4</v>
      </c>
      <c r="I153" s="185"/>
      <c r="J153" s="186">
        <f>ROUND(I153*H153,2)</f>
        <v>0</v>
      </c>
      <c r="K153" s="182" t="s">
        <v>237</v>
      </c>
      <c r="L153" s="41"/>
      <c r="M153" s="187" t="s">
        <v>19</v>
      </c>
      <c r="N153" s="188" t="s">
        <v>47</v>
      </c>
      <c r="O153" s="66"/>
      <c r="P153" s="189">
        <f>O153*H153</f>
        <v>0</v>
      </c>
      <c r="Q153" s="189">
        <v>0.00101</v>
      </c>
      <c r="R153" s="189">
        <f>Q153*H153</f>
        <v>0.010504000000000001</v>
      </c>
      <c r="S153" s="189">
        <v>0</v>
      </c>
      <c r="T153" s="190">
        <f>S153*H153</f>
        <v>0</v>
      </c>
      <c r="U153" s="36"/>
      <c r="V153" s="36"/>
      <c r="W153" s="36"/>
      <c r="X153" s="36"/>
      <c r="Y153" s="36"/>
      <c r="Z153" s="36"/>
      <c r="AA153" s="36"/>
      <c r="AB153" s="36"/>
      <c r="AC153" s="36"/>
      <c r="AD153" s="36"/>
      <c r="AE153" s="36"/>
      <c r="AR153" s="191" t="s">
        <v>149</v>
      </c>
      <c r="AT153" s="191" t="s">
        <v>131</v>
      </c>
      <c r="AU153" s="191" t="s">
        <v>86</v>
      </c>
      <c r="AY153" s="19" t="s">
        <v>130</v>
      </c>
      <c r="BE153" s="192">
        <f>IF(N153="základní",J153,0)</f>
        <v>0</v>
      </c>
      <c r="BF153" s="192">
        <f>IF(N153="snížená",J153,0)</f>
        <v>0</v>
      </c>
      <c r="BG153" s="192">
        <f>IF(N153="zákl. přenesená",J153,0)</f>
        <v>0</v>
      </c>
      <c r="BH153" s="192">
        <f>IF(N153="sníž. přenesená",J153,0)</f>
        <v>0</v>
      </c>
      <c r="BI153" s="192">
        <f>IF(N153="nulová",J153,0)</f>
        <v>0</v>
      </c>
      <c r="BJ153" s="19" t="s">
        <v>84</v>
      </c>
      <c r="BK153" s="192">
        <f>ROUND(I153*H153,2)</f>
        <v>0</v>
      </c>
      <c r="BL153" s="19" t="s">
        <v>149</v>
      </c>
      <c r="BM153" s="191" t="s">
        <v>317</v>
      </c>
    </row>
    <row r="154" spans="1:47" s="2" customFormat="1" ht="11.25">
      <c r="A154" s="36"/>
      <c r="B154" s="37"/>
      <c r="C154" s="38"/>
      <c r="D154" s="193" t="s">
        <v>137</v>
      </c>
      <c r="E154" s="38"/>
      <c r="F154" s="194" t="s">
        <v>318</v>
      </c>
      <c r="G154" s="38"/>
      <c r="H154" s="38"/>
      <c r="I154" s="110"/>
      <c r="J154" s="38"/>
      <c r="K154" s="38"/>
      <c r="L154" s="41"/>
      <c r="M154" s="195"/>
      <c r="N154" s="196"/>
      <c r="O154" s="66"/>
      <c r="P154" s="66"/>
      <c r="Q154" s="66"/>
      <c r="R154" s="66"/>
      <c r="S154" s="66"/>
      <c r="T154" s="67"/>
      <c r="U154" s="36"/>
      <c r="V154" s="36"/>
      <c r="W154" s="36"/>
      <c r="X154" s="36"/>
      <c r="Y154" s="36"/>
      <c r="Z154" s="36"/>
      <c r="AA154" s="36"/>
      <c r="AB154" s="36"/>
      <c r="AC154" s="36"/>
      <c r="AD154" s="36"/>
      <c r="AE154" s="36"/>
      <c r="AT154" s="19" t="s">
        <v>137</v>
      </c>
      <c r="AU154" s="19" t="s">
        <v>86</v>
      </c>
    </row>
    <row r="155" spans="1:47" s="2" customFormat="1" ht="87.75">
      <c r="A155" s="36"/>
      <c r="B155" s="37"/>
      <c r="C155" s="38"/>
      <c r="D155" s="193" t="s">
        <v>240</v>
      </c>
      <c r="E155" s="38"/>
      <c r="F155" s="197" t="s">
        <v>302</v>
      </c>
      <c r="G155" s="38"/>
      <c r="H155" s="38"/>
      <c r="I155" s="110"/>
      <c r="J155" s="38"/>
      <c r="K155" s="38"/>
      <c r="L155" s="41"/>
      <c r="M155" s="195"/>
      <c r="N155" s="196"/>
      <c r="O155" s="66"/>
      <c r="P155" s="66"/>
      <c r="Q155" s="66"/>
      <c r="R155" s="66"/>
      <c r="S155" s="66"/>
      <c r="T155" s="67"/>
      <c r="U155" s="36"/>
      <c r="V155" s="36"/>
      <c r="W155" s="36"/>
      <c r="X155" s="36"/>
      <c r="Y155" s="36"/>
      <c r="Z155" s="36"/>
      <c r="AA155" s="36"/>
      <c r="AB155" s="36"/>
      <c r="AC155" s="36"/>
      <c r="AD155" s="36"/>
      <c r="AE155" s="36"/>
      <c r="AT155" s="19" t="s">
        <v>240</v>
      </c>
      <c r="AU155" s="19" t="s">
        <v>86</v>
      </c>
    </row>
    <row r="156" spans="2:51" s="14" customFormat="1" ht="11.25">
      <c r="B156" s="222"/>
      <c r="C156" s="223"/>
      <c r="D156" s="193" t="s">
        <v>243</v>
      </c>
      <c r="E156" s="224" t="s">
        <v>19</v>
      </c>
      <c r="F156" s="225" t="s">
        <v>303</v>
      </c>
      <c r="G156" s="223"/>
      <c r="H156" s="226">
        <v>4</v>
      </c>
      <c r="I156" s="227"/>
      <c r="J156" s="223"/>
      <c r="K156" s="223"/>
      <c r="L156" s="228"/>
      <c r="M156" s="229"/>
      <c r="N156" s="230"/>
      <c r="O156" s="230"/>
      <c r="P156" s="230"/>
      <c r="Q156" s="230"/>
      <c r="R156" s="230"/>
      <c r="S156" s="230"/>
      <c r="T156" s="231"/>
      <c r="AT156" s="232" t="s">
        <v>243</v>
      </c>
      <c r="AU156" s="232" t="s">
        <v>86</v>
      </c>
      <c r="AV156" s="14" t="s">
        <v>86</v>
      </c>
      <c r="AW156" s="14" t="s">
        <v>37</v>
      </c>
      <c r="AX156" s="14" t="s">
        <v>76</v>
      </c>
      <c r="AY156" s="232" t="s">
        <v>130</v>
      </c>
    </row>
    <row r="157" spans="2:51" s="14" customFormat="1" ht="11.25">
      <c r="B157" s="222"/>
      <c r="C157" s="223"/>
      <c r="D157" s="193" t="s">
        <v>243</v>
      </c>
      <c r="E157" s="224" t="s">
        <v>19</v>
      </c>
      <c r="F157" s="225" t="s">
        <v>304</v>
      </c>
      <c r="G157" s="223"/>
      <c r="H157" s="226">
        <v>6.4</v>
      </c>
      <c r="I157" s="227"/>
      <c r="J157" s="223"/>
      <c r="K157" s="223"/>
      <c r="L157" s="228"/>
      <c r="M157" s="229"/>
      <c r="N157" s="230"/>
      <c r="O157" s="230"/>
      <c r="P157" s="230"/>
      <c r="Q157" s="230"/>
      <c r="R157" s="230"/>
      <c r="S157" s="230"/>
      <c r="T157" s="231"/>
      <c r="AT157" s="232" t="s">
        <v>243</v>
      </c>
      <c r="AU157" s="232" t="s">
        <v>86</v>
      </c>
      <c r="AV157" s="14" t="s">
        <v>86</v>
      </c>
      <c r="AW157" s="14" t="s">
        <v>37</v>
      </c>
      <c r="AX157" s="14" t="s">
        <v>76</v>
      </c>
      <c r="AY157" s="232" t="s">
        <v>130</v>
      </c>
    </row>
    <row r="158" spans="2:51" s="16" customFormat="1" ht="11.25">
      <c r="B158" s="244"/>
      <c r="C158" s="245"/>
      <c r="D158" s="193" t="s">
        <v>243</v>
      </c>
      <c r="E158" s="246" t="s">
        <v>19</v>
      </c>
      <c r="F158" s="247" t="s">
        <v>274</v>
      </c>
      <c r="G158" s="245"/>
      <c r="H158" s="248">
        <v>10.4</v>
      </c>
      <c r="I158" s="249"/>
      <c r="J158" s="245"/>
      <c r="K158" s="245"/>
      <c r="L158" s="250"/>
      <c r="M158" s="251"/>
      <c r="N158" s="252"/>
      <c r="O158" s="252"/>
      <c r="P158" s="252"/>
      <c r="Q158" s="252"/>
      <c r="R158" s="252"/>
      <c r="S158" s="252"/>
      <c r="T158" s="253"/>
      <c r="AT158" s="254" t="s">
        <v>243</v>
      </c>
      <c r="AU158" s="254" t="s">
        <v>86</v>
      </c>
      <c r="AV158" s="16" t="s">
        <v>149</v>
      </c>
      <c r="AW158" s="16" t="s">
        <v>37</v>
      </c>
      <c r="AX158" s="16" t="s">
        <v>84</v>
      </c>
      <c r="AY158" s="254" t="s">
        <v>130</v>
      </c>
    </row>
    <row r="159" spans="1:65" s="2" customFormat="1" ht="16.5" customHeight="1">
      <c r="A159" s="36"/>
      <c r="B159" s="37"/>
      <c r="C159" s="180" t="s">
        <v>319</v>
      </c>
      <c r="D159" s="180" t="s">
        <v>131</v>
      </c>
      <c r="E159" s="181" t="s">
        <v>320</v>
      </c>
      <c r="F159" s="182" t="s">
        <v>321</v>
      </c>
      <c r="G159" s="183" t="s">
        <v>177</v>
      </c>
      <c r="H159" s="184">
        <v>370.7</v>
      </c>
      <c r="I159" s="185"/>
      <c r="J159" s="186">
        <f>ROUND(I159*H159,2)</f>
        <v>0</v>
      </c>
      <c r="K159" s="182" t="s">
        <v>237</v>
      </c>
      <c r="L159" s="41"/>
      <c r="M159" s="187" t="s">
        <v>19</v>
      </c>
      <c r="N159" s="188" t="s">
        <v>47</v>
      </c>
      <c r="O159" s="66"/>
      <c r="P159" s="189">
        <f>O159*H159</f>
        <v>0</v>
      </c>
      <c r="Q159" s="189">
        <v>0.00015</v>
      </c>
      <c r="R159" s="189">
        <f>Q159*H159</f>
        <v>0.055604999999999995</v>
      </c>
      <c r="S159" s="189">
        <v>0</v>
      </c>
      <c r="T159" s="190">
        <f>S159*H159</f>
        <v>0</v>
      </c>
      <c r="U159" s="36"/>
      <c r="V159" s="36"/>
      <c r="W159" s="36"/>
      <c r="X159" s="36"/>
      <c r="Y159" s="36"/>
      <c r="Z159" s="36"/>
      <c r="AA159" s="36"/>
      <c r="AB159" s="36"/>
      <c r="AC159" s="36"/>
      <c r="AD159" s="36"/>
      <c r="AE159" s="36"/>
      <c r="AR159" s="191" t="s">
        <v>149</v>
      </c>
      <c r="AT159" s="191" t="s">
        <v>131</v>
      </c>
      <c r="AU159" s="191" t="s">
        <v>86</v>
      </c>
      <c r="AY159" s="19" t="s">
        <v>130</v>
      </c>
      <c r="BE159" s="192">
        <f>IF(N159="základní",J159,0)</f>
        <v>0</v>
      </c>
      <c r="BF159" s="192">
        <f>IF(N159="snížená",J159,0)</f>
        <v>0</v>
      </c>
      <c r="BG159" s="192">
        <f>IF(N159="zákl. přenesená",J159,0)</f>
        <v>0</v>
      </c>
      <c r="BH159" s="192">
        <f>IF(N159="sníž. přenesená",J159,0)</f>
        <v>0</v>
      </c>
      <c r="BI159" s="192">
        <f>IF(N159="nulová",J159,0)</f>
        <v>0</v>
      </c>
      <c r="BJ159" s="19" t="s">
        <v>84</v>
      </c>
      <c r="BK159" s="192">
        <f>ROUND(I159*H159,2)</f>
        <v>0</v>
      </c>
      <c r="BL159" s="19" t="s">
        <v>149</v>
      </c>
      <c r="BM159" s="191" t="s">
        <v>322</v>
      </c>
    </row>
    <row r="160" spans="1:47" s="2" customFormat="1" ht="11.25">
      <c r="A160" s="36"/>
      <c r="B160" s="37"/>
      <c r="C160" s="38"/>
      <c r="D160" s="193" t="s">
        <v>137</v>
      </c>
      <c r="E160" s="38"/>
      <c r="F160" s="194" t="s">
        <v>323</v>
      </c>
      <c r="G160" s="38"/>
      <c r="H160" s="38"/>
      <c r="I160" s="110"/>
      <c r="J160" s="38"/>
      <c r="K160" s="38"/>
      <c r="L160" s="41"/>
      <c r="M160" s="195"/>
      <c r="N160" s="196"/>
      <c r="O160" s="66"/>
      <c r="P160" s="66"/>
      <c r="Q160" s="66"/>
      <c r="R160" s="66"/>
      <c r="S160" s="66"/>
      <c r="T160" s="67"/>
      <c r="U160" s="36"/>
      <c r="V160" s="36"/>
      <c r="W160" s="36"/>
      <c r="X160" s="36"/>
      <c r="Y160" s="36"/>
      <c r="Z160" s="36"/>
      <c r="AA160" s="36"/>
      <c r="AB160" s="36"/>
      <c r="AC160" s="36"/>
      <c r="AD160" s="36"/>
      <c r="AE160" s="36"/>
      <c r="AT160" s="19" t="s">
        <v>137</v>
      </c>
      <c r="AU160" s="19" t="s">
        <v>86</v>
      </c>
    </row>
    <row r="161" spans="1:47" s="2" customFormat="1" ht="78">
      <c r="A161" s="36"/>
      <c r="B161" s="37"/>
      <c r="C161" s="38"/>
      <c r="D161" s="193" t="s">
        <v>240</v>
      </c>
      <c r="E161" s="38"/>
      <c r="F161" s="197" t="s">
        <v>324</v>
      </c>
      <c r="G161" s="38"/>
      <c r="H161" s="38"/>
      <c r="I161" s="110"/>
      <c r="J161" s="38"/>
      <c r="K161" s="38"/>
      <c r="L161" s="41"/>
      <c r="M161" s="195"/>
      <c r="N161" s="196"/>
      <c r="O161" s="66"/>
      <c r="P161" s="66"/>
      <c r="Q161" s="66"/>
      <c r="R161" s="66"/>
      <c r="S161" s="66"/>
      <c r="T161" s="67"/>
      <c r="U161" s="36"/>
      <c r="V161" s="36"/>
      <c r="W161" s="36"/>
      <c r="X161" s="36"/>
      <c r="Y161" s="36"/>
      <c r="Z161" s="36"/>
      <c r="AA161" s="36"/>
      <c r="AB161" s="36"/>
      <c r="AC161" s="36"/>
      <c r="AD161" s="36"/>
      <c r="AE161" s="36"/>
      <c r="AT161" s="19" t="s">
        <v>240</v>
      </c>
      <c r="AU161" s="19" t="s">
        <v>86</v>
      </c>
    </row>
    <row r="162" spans="2:51" s="14" customFormat="1" ht="11.25">
      <c r="B162" s="222"/>
      <c r="C162" s="223"/>
      <c r="D162" s="193" t="s">
        <v>243</v>
      </c>
      <c r="E162" s="224" t="s">
        <v>19</v>
      </c>
      <c r="F162" s="225" t="s">
        <v>325</v>
      </c>
      <c r="G162" s="223"/>
      <c r="H162" s="226">
        <v>184.5</v>
      </c>
      <c r="I162" s="227"/>
      <c r="J162" s="223"/>
      <c r="K162" s="223"/>
      <c r="L162" s="228"/>
      <c r="M162" s="229"/>
      <c r="N162" s="230"/>
      <c r="O162" s="230"/>
      <c r="P162" s="230"/>
      <c r="Q162" s="230"/>
      <c r="R162" s="230"/>
      <c r="S162" s="230"/>
      <c r="T162" s="231"/>
      <c r="AT162" s="232" t="s">
        <v>243</v>
      </c>
      <c r="AU162" s="232" t="s">
        <v>86</v>
      </c>
      <c r="AV162" s="14" t="s">
        <v>86</v>
      </c>
      <c r="AW162" s="14" t="s">
        <v>37</v>
      </c>
      <c r="AX162" s="14" t="s">
        <v>76</v>
      </c>
      <c r="AY162" s="232" t="s">
        <v>130</v>
      </c>
    </row>
    <row r="163" spans="2:51" s="14" customFormat="1" ht="11.25">
      <c r="B163" s="222"/>
      <c r="C163" s="223"/>
      <c r="D163" s="193" t="s">
        <v>243</v>
      </c>
      <c r="E163" s="224" t="s">
        <v>19</v>
      </c>
      <c r="F163" s="225" t="s">
        <v>326</v>
      </c>
      <c r="G163" s="223"/>
      <c r="H163" s="226">
        <v>172.2</v>
      </c>
      <c r="I163" s="227"/>
      <c r="J163" s="223"/>
      <c r="K163" s="223"/>
      <c r="L163" s="228"/>
      <c r="M163" s="229"/>
      <c r="N163" s="230"/>
      <c r="O163" s="230"/>
      <c r="P163" s="230"/>
      <c r="Q163" s="230"/>
      <c r="R163" s="230"/>
      <c r="S163" s="230"/>
      <c r="T163" s="231"/>
      <c r="AT163" s="232" t="s">
        <v>243</v>
      </c>
      <c r="AU163" s="232" t="s">
        <v>86</v>
      </c>
      <c r="AV163" s="14" t="s">
        <v>86</v>
      </c>
      <c r="AW163" s="14" t="s">
        <v>37</v>
      </c>
      <c r="AX163" s="14" t="s">
        <v>76</v>
      </c>
      <c r="AY163" s="232" t="s">
        <v>130</v>
      </c>
    </row>
    <row r="164" spans="2:51" s="14" customFormat="1" ht="11.25">
      <c r="B164" s="222"/>
      <c r="C164" s="223"/>
      <c r="D164" s="193" t="s">
        <v>243</v>
      </c>
      <c r="E164" s="224" t="s">
        <v>19</v>
      </c>
      <c r="F164" s="225" t="s">
        <v>327</v>
      </c>
      <c r="G164" s="223"/>
      <c r="H164" s="226">
        <v>14</v>
      </c>
      <c r="I164" s="227"/>
      <c r="J164" s="223"/>
      <c r="K164" s="223"/>
      <c r="L164" s="228"/>
      <c r="M164" s="229"/>
      <c r="N164" s="230"/>
      <c r="O164" s="230"/>
      <c r="P164" s="230"/>
      <c r="Q164" s="230"/>
      <c r="R164" s="230"/>
      <c r="S164" s="230"/>
      <c r="T164" s="231"/>
      <c r="AT164" s="232" t="s">
        <v>243</v>
      </c>
      <c r="AU164" s="232" t="s">
        <v>86</v>
      </c>
      <c r="AV164" s="14" t="s">
        <v>86</v>
      </c>
      <c r="AW164" s="14" t="s">
        <v>37</v>
      </c>
      <c r="AX164" s="14" t="s">
        <v>76</v>
      </c>
      <c r="AY164" s="232" t="s">
        <v>130</v>
      </c>
    </row>
    <row r="165" spans="2:51" s="16" customFormat="1" ht="11.25">
      <c r="B165" s="244"/>
      <c r="C165" s="245"/>
      <c r="D165" s="193" t="s">
        <v>243</v>
      </c>
      <c r="E165" s="246" t="s">
        <v>175</v>
      </c>
      <c r="F165" s="247" t="s">
        <v>274</v>
      </c>
      <c r="G165" s="245"/>
      <c r="H165" s="248">
        <v>370.7</v>
      </c>
      <c r="I165" s="249"/>
      <c r="J165" s="245"/>
      <c r="K165" s="245"/>
      <c r="L165" s="250"/>
      <c r="M165" s="251"/>
      <c r="N165" s="252"/>
      <c r="O165" s="252"/>
      <c r="P165" s="252"/>
      <c r="Q165" s="252"/>
      <c r="R165" s="252"/>
      <c r="S165" s="252"/>
      <c r="T165" s="253"/>
      <c r="AT165" s="254" t="s">
        <v>243</v>
      </c>
      <c r="AU165" s="254" t="s">
        <v>86</v>
      </c>
      <c r="AV165" s="16" t="s">
        <v>149</v>
      </c>
      <c r="AW165" s="16" t="s">
        <v>37</v>
      </c>
      <c r="AX165" s="16" t="s">
        <v>84</v>
      </c>
      <c r="AY165" s="254" t="s">
        <v>130</v>
      </c>
    </row>
    <row r="166" spans="1:65" s="2" customFormat="1" ht="16.5" customHeight="1">
      <c r="A166" s="36"/>
      <c r="B166" s="37"/>
      <c r="C166" s="180" t="s">
        <v>328</v>
      </c>
      <c r="D166" s="180" t="s">
        <v>131</v>
      </c>
      <c r="E166" s="181" t="s">
        <v>329</v>
      </c>
      <c r="F166" s="182" t="s">
        <v>330</v>
      </c>
      <c r="G166" s="183" t="s">
        <v>177</v>
      </c>
      <c r="H166" s="184">
        <v>332.8</v>
      </c>
      <c r="I166" s="185"/>
      <c r="J166" s="186">
        <f>ROUND(I166*H166,2)</f>
        <v>0</v>
      </c>
      <c r="K166" s="182" t="s">
        <v>237</v>
      </c>
      <c r="L166" s="41"/>
      <c r="M166" s="187" t="s">
        <v>19</v>
      </c>
      <c r="N166" s="188" t="s">
        <v>47</v>
      </c>
      <c r="O166" s="66"/>
      <c r="P166" s="189">
        <f>O166*H166</f>
        <v>0</v>
      </c>
      <c r="Q166" s="189">
        <v>0</v>
      </c>
      <c r="R166" s="189">
        <f>Q166*H166</f>
        <v>0</v>
      </c>
      <c r="S166" s="189">
        <v>0</v>
      </c>
      <c r="T166" s="190">
        <f>S166*H166</f>
        <v>0</v>
      </c>
      <c r="U166" s="36"/>
      <c r="V166" s="36"/>
      <c r="W166" s="36"/>
      <c r="X166" s="36"/>
      <c r="Y166" s="36"/>
      <c r="Z166" s="36"/>
      <c r="AA166" s="36"/>
      <c r="AB166" s="36"/>
      <c r="AC166" s="36"/>
      <c r="AD166" s="36"/>
      <c r="AE166" s="36"/>
      <c r="AR166" s="191" t="s">
        <v>149</v>
      </c>
      <c r="AT166" s="191" t="s">
        <v>131</v>
      </c>
      <c r="AU166" s="191" t="s">
        <v>86</v>
      </c>
      <c r="AY166" s="19" t="s">
        <v>130</v>
      </c>
      <c r="BE166" s="192">
        <f>IF(N166="základní",J166,0)</f>
        <v>0</v>
      </c>
      <c r="BF166" s="192">
        <f>IF(N166="snížená",J166,0)</f>
        <v>0</v>
      </c>
      <c r="BG166" s="192">
        <f>IF(N166="zákl. přenesená",J166,0)</f>
        <v>0</v>
      </c>
      <c r="BH166" s="192">
        <f>IF(N166="sníž. přenesená",J166,0)</f>
        <v>0</v>
      </c>
      <c r="BI166" s="192">
        <f>IF(N166="nulová",J166,0)</f>
        <v>0</v>
      </c>
      <c r="BJ166" s="19" t="s">
        <v>84</v>
      </c>
      <c r="BK166" s="192">
        <f>ROUND(I166*H166,2)</f>
        <v>0</v>
      </c>
      <c r="BL166" s="19" t="s">
        <v>149</v>
      </c>
      <c r="BM166" s="191" t="s">
        <v>331</v>
      </c>
    </row>
    <row r="167" spans="1:47" s="2" customFormat="1" ht="11.25">
      <c r="A167" s="36"/>
      <c r="B167" s="37"/>
      <c r="C167" s="38"/>
      <c r="D167" s="193" t="s">
        <v>137</v>
      </c>
      <c r="E167" s="38"/>
      <c r="F167" s="194" t="s">
        <v>332</v>
      </c>
      <c r="G167" s="38"/>
      <c r="H167" s="38"/>
      <c r="I167" s="110"/>
      <c r="J167" s="38"/>
      <c r="K167" s="38"/>
      <c r="L167" s="41"/>
      <c r="M167" s="195"/>
      <c r="N167" s="196"/>
      <c r="O167" s="66"/>
      <c r="P167" s="66"/>
      <c r="Q167" s="66"/>
      <c r="R167" s="66"/>
      <c r="S167" s="66"/>
      <c r="T167" s="67"/>
      <c r="U167" s="36"/>
      <c r="V167" s="36"/>
      <c r="W167" s="36"/>
      <c r="X167" s="36"/>
      <c r="Y167" s="36"/>
      <c r="Z167" s="36"/>
      <c r="AA167" s="36"/>
      <c r="AB167" s="36"/>
      <c r="AC167" s="36"/>
      <c r="AD167" s="36"/>
      <c r="AE167" s="36"/>
      <c r="AT167" s="19" t="s">
        <v>137</v>
      </c>
      <c r="AU167" s="19" t="s">
        <v>86</v>
      </c>
    </row>
    <row r="168" spans="1:47" s="2" customFormat="1" ht="78">
      <c r="A168" s="36"/>
      <c r="B168" s="37"/>
      <c r="C168" s="38"/>
      <c r="D168" s="193" t="s">
        <v>240</v>
      </c>
      <c r="E168" s="38"/>
      <c r="F168" s="197" t="s">
        <v>324</v>
      </c>
      <c r="G168" s="38"/>
      <c r="H168" s="38"/>
      <c r="I168" s="110"/>
      <c r="J168" s="38"/>
      <c r="K168" s="38"/>
      <c r="L168" s="41"/>
      <c r="M168" s="195"/>
      <c r="N168" s="196"/>
      <c r="O168" s="66"/>
      <c r="P168" s="66"/>
      <c r="Q168" s="66"/>
      <c r="R168" s="66"/>
      <c r="S168" s="66"/>
      <c r="T168" s="67"/>
      <c r="U168" s="36"/>
      <c r="V168" s="36"/>
      <c r="W168" s="36"/>
      <c r="X168" s="36"/>
      <c r="Y168" s="36"/>
      <c r="Z168" s="36"/>
      <c r="AA168" s="36"/>
      <c r="AB168" s="36"/>
      <c r="AC168" s="36"/>
      <c r="AD168" s="36"/>
      <c r="AE168" s="36"/>
      <c r="AT168" s="19" t="s">
        <v>240</v>
      </c>
      <c r="AU168" s="19" t="s">
        <v>86</v>
      </c>
    </row>
    <row r="169" spans="2:51" s="14" customFormat="1" ht="11.25">
      <c r="B169" s="222"/>
      <c r="C169" s="223"/>
      <c r="D169" s="193" t="s">
        <v>243</v>
      </c>
      <c r="E169" s="224" t="s">
        <v>19</v>
      </c>
      <c r="F169" s="225" t="s">
        <v>333</v>
      </c>
      <c r="G169" s="223"/>
      <c r="H169" s="226">
        <v>159.9</v>
      </c>
      <c r="I169" s="227"/>
      <c r="J169" s="223"/>
      <c r="K169" s="223"/>
      <c r="L169" s="228"/>
      <c r="M169" s="229"/>
      <c r="N169" s="230"/>
      <c r="O169" s="230"/>
      <c r="P169" s="230"/>
      <c r="Q169" s="230"/>
      <c r="R169" s="230"/>
      <c r="S169" s="230"/>
      <c r="T169" s="231"/>
      <c r="AT169" s="232" t="s">
        <v>243</v>
      </c>
      <c r="AU169" s="232" t="s">
        <v>86</v>
      </c>
      <c r="AV169" s="14" t="s">
        <v>86</v>
      </c>
      <c r="AW169" s="14" t="s">
        <v>37</v>
      </c>
      <c r="AX169" s="14" t="s">
        <v>76</v>
      </c>
      <c r="AY169" s="232" t="s">
        <v>130</v>
      </c>
    </row>
    <row r="170" spans="2:51" s="14" customFormat="1" ht="11.25">
      <c r="B170" s="222"/>
      <c r="C170" s="223"/>
      <c r="D170" s="193" t="s">
        <v>243</v>
      </c>
      <c r="E170" s="224" t="s">
        <v>19</v>
      </c>
      <c r="F170" s="225" t="s">
        <v>334</v>
      </c>
      <c r="G170" s="223"/>
      <c r="H170" s="226">
        <v>159.9</v>
      </c>
      <c r="I170" s="227"/>
      <c r="J170" s="223"/>
      <c r="K170" s="223"/>
      <c r="L170" s="228"/>
      <c r="M170" s="229"/>
      <c r="N170" s="230"/>
      <c r="O170" s="230"/>
      <c r="P170" s="230"/>
      <c r="Q170" s="230"/>
      <c r="R170" s="230"/>
      <c r="S170" s="230"/>
      <c r="T170" s="231"/>
      <c r="AT170" s="232" t="s">
        <v>243</v>
      </c>
      <c r="AU170" s="232" t="s">
        <v>86</v>
      </c>
      <c r="AV170" s="14" t="s">
        <v>86</v>
      </c>
      <c r="AW170" s="14" t="s">
        <v>37</v>
      </c>
      <c r="AX170" s="14" t="s">
        <v>76</v>
      </c>
      <c r="AY170" s="232" t="s">
        <v>130</v>
      </c>
    </row>
    <row r="171" spans="2:51" s="14" customFormat="1" ht="11.25">
      <c r="B171" s="222"/>
      <c r="C171" s="223"/>
      <c r="D171" s="193" t="s">
        <v>243</v>
      </c>
      <c r="E171" s="224" t="s">
        <v>19</v>
      </c>
      <c r="F171" s="225" t="s">
        <v>335</v>
      </c>
      <c r="G171" s="223"/>
      <c r="H171" s="226">
        <v>13</v>
      </c>
      <c r="I171" s="227"/>
      <c r="J171" s="223"/>
      <c r="K171" s="223"/>
      <c r="L171" s="228"/>
      <c r="M171" s="229"/>
      <c r="N171" s="230"/>
      <c r="O171" s="230"/>
      <c r="P171" s="230"/>
      <c r="Q171" s="230"/>
      <c r="R171" s="230"/>
      <c r="S171" s="230"/>
      <c r="T171" s="231"/>
      <c r="AT171" s="232" t="s">
        <v>243</v>
      </c>
      <c r="AU171" s="232" t="s">
        <v>86</v>
      </c>
      <c r="AV171" s="14" t="s">
        <v>86</v>
      </c>
      <c r="AW171" s="14" t="s">
        <v>37</v>
      </c>
      <c r="AX171" s="14" t="s">
        <v>76</v>
      </c>
      <c r="AY171" s="232" t="s">
        <v>130</v>
      </c>
    </row>
    <row r="172" spans="2:51" s="16" customFormat="1" ht="11.25">
      <c r="B172" s="244"/>
      <c r="C172" s="245"/>
      <c r="D172" s="193" t="s">
        <v>243</v>
      </c>
      <c r="E172" s="246" t="s">
        <v>19</v>
      </c>
      <c r="F172" s="247" t="s">
        <v>274</v>
      </c>
      <c r="G172" s="245"/>
      <c r="H172" s="248">
        <v>332.8</v>
      </c>
      <c r="I172" s="249"/>
      <c r="J172" s="245"/>
      <c r="K172" s="245"/>
      <c r="L172" s="250"/>
      <c r="M172" s="251"/>
      <c r="N172" s="252"/>
      <c r="O172" s="252"/>
      <c r="P172" s="252"/>
      <c r="Q172" s="252"/>
      <c r="R172" s="252"/>
      <c r="S172" s="252"/>
      <c r="T172" s="253"/>
      <c r="AT172" s="254" t="s">
        <v>243</v>
      </c>
      <c r="AU172" s="254" t="s">
        <v>86</v>
      </c>
      <c r="AV172" s="16" t="s">
        <v>149</v>
      </c>
      <c r="AW172" s="16" t="s">
        <v>37</v>
      </c>
      <c r="AX172" s="16" t="s">
        <v>84</v>
      </c>
      <c r="AY172" s="254" t="s">
        <v>130</v>
      </c>
    </row>
    <row r="173" spans="1:65" s="2" customFormat="1" ht="16.5" customHeight="1">
      <c r="A173" s="36"/>
      <c r="B173" s="37"/>
      <c r="C173" s="255" t="s">
        <v>8</v>
      </c>
      <c r="D173" s="255" t="s">
        <v>127</v>
      </c>
      <c r="E173" s="256" t="s">
        <v>336</v>
      </c>
      <c r="F173" s="257" t="s">
        <v>337</v>
      </c>
      <c r="G173" s="258" t="s">
        <v>184</v>
      </c>
      <c r="H173" s="259">
        <v>45.781</v>
      </c>
      <c r="I173" s="260"/>
      <c r="J173" s="261">
        <f>ROUND(I173*H173,2)</f>
        <v>0</v>
      </c>
      <c r="K173" s="257" t="s">
        <v>19</v>
      </c>
      <c r="L173" s="262"/>
      <c r="M173" s="263" t="s">
        <v>19</v>
      </c>
      <c r="N173" s="264" t="s">
        <v>47</v>
      </c>
      <c r="O173" s="66"/>
      <c r="P173" s="189">
        <f>O173*H173</f>
        <v>0</v>
      </c>
      <c r="Q173" s="189">
        <v>1</v>
      </c>
      <c r="R173" s="189">
        <f>Q173*H173</f>
        <v>45.781</v>
      </c>
      <c r="S173" s="189">
        <v>0</v>
      </c>
      <c r="T173" s="190">
        <f>S173*H173</f>
        <v>0</v>
      </c>
      <c r="U173" s="36"/>
      <c r="V173" s="36"/>
      <c r="W173" s="36"/>
      <c r="X173" s="36"/>
      <c r="Y173" s="36"/>
      <c r="Z173" s="36"/>
      <c r="AA173" s="36"/>
      <c r="AB173" s="36"/>
      <c r="AC173" s="36"/>
      <c r="AD173" s="36"/>
      <c r="AE173" s="36"/>
      <c r="AR173" s="191" t="s">
        <v>285</v>
      </c>
      <c r="AT173" s="191" t="s">
        <v>127</v>
      </c>
      <c r="AU173" s="191" t="s">
        <v>86</v>
      </c>
      <c r="AY173" s="19" t="s">
        <v>130</v>
      </c>
      <c r="BE173" s="192">
        <f>IF(N173="základní",J173,0)</f>
        <v>0</v>
      </c>
      <c r="BF173" s="192">
        <f>IF(N173="snížená",J173,0)</f>
        <v>0</v>
      </c>
      <c r="BG173" s="192">
        <f>IF(N173="zákl. přenesená",J173,0)</f>
        <v>0</v>
      </c>
      <c r="BH173" s="192">
        <f>IF(N173="sníž. přenesená",J173,0)</f>
        <v>0</v>
      </c>
      <c r="BI173" s="192">
        <f>IF(N173="nulová",J173,0)</f>
        <v>0</v>
      </c>
      <c r="BJ173" s="19" t="s">
        <v>84</v>
      </c>
      <c r="BK173" s="192">
        <f>ROUND(I173*H173,2)</f>
        <v>0</v>
      </c>
      <c r="BL173" s="19" t="s">
        <v>149</v>
      </c>
      <c r="BM173" s="191" t="s">
        <v>338</v>
      </c>
    </row>
    <row r="174" spans="1:47" s="2" customFormat="1" ht="11.25">
      <c r="A174" s="36"/>
      <c r="B174" s="37"/>
      <c r="C174" s="38"/>
      <c r="D174" s="193" t="s">
        <v>137</v>
      </c>
      <c r="E174" s="38"/>
      <c r="F174" s="194" t="s">
        <v>337</v>
      </c>
      <c r="G174" s="38"/>
      <c r="H174" s="38"/>
      <c r="I174" s="110"/>
      <c r="J174" s="38"/>
      <c r="K174" s="38"/>
      <c r="L174" s="41"/>
      <c r="M174" s="195"/>
      <c r="N174" s="196"/>
      <c r="O174" s="66"/>
      <c r="P174" s="66"/>
      <c r="Q174" s="66"/>
      <c r="R174" s="66"/>
      <c r="S174" s="66"/>
      <c r="T174" s="67"/>
      <c r="U174" s="36"/>
      <c r="V174" s="36"/>
      <c r="W174" s="36"/>
      <c r="X174" s="36"/>
      <c r="Y174" s="36"/>
      <c r="Z174" s="36"/>
      <c r="AA174" s="36"/>
      <c r="AB174" s="36"/>
      <c r="AC174" s="36"/>
      <c r="AD174" s="36"/>
      <c r="AE174" s="36"/>
      <c r="AT174" s="19" t="s">
        <v>137</v>
      </c>
      <c r="AU174" s="19" t="s">
        <v>86</v>
      </c>
    </row>
    <row r="175" spans="2:51" s="14" customFormat="1" ht="11.25">
      <c r="B175" s="222"/>
      <c r="C175" s="223"/>
      <c r="D175" s="193" t="s">
        <v>243</v>
      </c>
      <c r="E175" s="224" t="s">
        <v>19</v>
      </c>
      <c r="F175" s="225" t="s">
        <v>339</v>
      </c>
      <c r="G175" s="223"/>
      <c r="H175" s="226">
        <v>45.781</v>
      </c>
      <c r="I175" s="227"/>
      <c r="J175" s="223"/>
      <c r="K175" s="223"/>
      <c r="L175" s="228"/>
      <c r="M175" s="229"/>
      <c r="N175" s="230"/>
      <c r="O175" s="230"/>
      <c r="P175" s="230"/>
      <c r="Q175" s="230"/>
      <c r="R175" s="230"/>
      <c r="S175" s="230"/>
      <c r="T175" s="231"/>
      <c r="AT175" s="232" t="s">
        <v>243</v>
      </c>
      <c r="AU175" s="232" t="s">
        <v>86</v>
      </c>
      <c r="AV175" s="14" t="s">
        <v>86</v>
      </c>
      <c r="AW175" s="14" t="s">
        <v>37</v>
      </c>
      <c r="AX175" s="14" t="s">
        <v>84</v>
      </c>
      <c r="AY175" s="232" t="s">
        <v>130</v>
      </c>
    </row>
    <row r="176" spans="1:65" s="2" customFormat="1" ht="16.5" customHeight="1">
      <c r="A176" s="36"/>
      <c r="B176" s="37"/>
      <c r="C176" s="180" t="s">
        <v>340</v>
      </c>
      <c r="D176" s="180" t="s">
        <v>131</v>
      </c>
      <c r="E176" s="181" t="s">
        <v>341</v>
      </c>
      <c r="F176" s="182" t="s">
        <v>342</v>
      </c>
      <c r="G176" s="183" t="s">
        <v>184</v>
      </c>
      <c r="H176" s="184">
        <v>12.943</v>
      </c>
      <c r="I176" s="185"/>
      <c r="J176" s="186">
        <f>ROUND(I176*H176,2)</f>
        <v>0</v>
      </c>
      <c r="K176" s="182" t="s">
        <v>237</v>
      </c>
      <c r="L176" s="41"/>
      <c r="M176" s="187" t="s">
        <v>19</v>
      </c>
      <c r="N176" s="188" t="s">
        <v>47</v>
      </c>
      <c r="O176" s="66"/>
      <c r="P176" s="189">
        <f>O176*H176</f>
        <v>0</v>
      </c>
      <c r="Q176" s="189">
        <v>0.0021</v>
      </c>
      <c r="R176" s="189">
        <f>Q176*H176</f>
        <v>0.027180299999999998</v>
      </c>
      <c r="S176" s="189">
        <v>0</v>
      </c>
      <c r="T176" s="190">
        <f>S176*H176</f>
        <v>0</v>
      </c>
      <c r="U176" s="36"/>
      <c r="V176" s="36"/>
      <c r="W176" s="36"/>
      <c r="X176" s="36"/>
      <c r="Y176" s="36"/>
      <c r="Z176" s="36"/>
      <c r="AA176" s="36"/>
      <c r="AB176" s="36"/>
      <c r="AC176" s="36"/>
      <c r="AD176" s="36"/>
      <c r="AE176" s="36"/>
      <c r="AR176" s="191" t="s">
        <v>149</v>
      </c>
      <c r="AT176" s="191" t="s">
        <v>131</v>
      </c>
      <c r="AU176" s="191" t="s">
        <v>86</v>
      </c>
      <c r="AY176" s="19" t="s">
        <v>130</v>
      </c>
      <c r="BE176" s="192">
        <f>IF(N176="základní",J176,0)</f>
        <v>0</v>
      </c>
      <c r="BF176" s="192">
        <f>IF(N176="snížená",J176,0)</f>
        <v>0</v>
      </c>
      <c r="BG176" s="192">
        <f>IF(N176="zákl. přenesená",J176,0)</f>
        <v>0</v>
      </c>
      <c r="BH176" s="192">
        <f>IF(N176="sníž. přenesená",J176,0)</f>
        <v>0</v>
      </c>
      <c r="BI176" s="192">
        <f>IF(N176="nulová",J176,0)</f>
        <v>0</v>
      </c>
      <c r="BJ176" s="19" t="s">
        <v>84</v>
      </c>
      <c r="BK176" s="192">
        <f>ROUND(I176*H176,2)</f>
        <v>0</v>
      </c>
      <c r="BL176" s="19" t="s">
        <v>149</v>
      </c>
      <c r="BM176" s="191" t="s">
        <v>343</v>
      </c>
    </row>
    <row r="177" spans="1:47" s="2" customFormat="1" ht="11.25">
      <c r="A177" s="36"/>
      <c r="B177" s="37"/>
      <c r="C177" s="38"/>
      <c r="D177" s="193" t="s">
        <v>137</v>
      </c>
      <c r="E177" s="38"/>
      <c r="F177" s="194" t="s">
        <v>344</v>
      </c>
      <c r="G177" s="38"/>
      <c r="H177" s="38"/>
      <c r="I177" s="110"/>
      <c r="J177" s="38"/>
      <c r="K177" s="38"/>
      <c r="L177" s="41"/>
      <c r="M177" s="195"/>
      <c r="N177" s="196"/>
      <c r="O177" s="66"/>
      <c r="P177" s="66"/>
      <c r="Q177" s="66"/>
      <c r="R177" s="66"/>
      <c r="S177" s="66"/>
      <c r="T177" s="67"/>
      <c r="U177" s="36"/>
      <c r="V177" s="36"/>
      <c r="W177" s="36"/>
      <c r="X177" s="36"/>
      <c r="Y177" s="36"/>
      <c r="Z177" s="36"/>
      <c r="AA177" s="36"/>
      <c r="AB177" s="36"/>
      <c r="AC177" s="36"/>
      <c r="AD177" s="36"/>
      <c r="AE177" s="36"/>
      <c r="AT177" s="19" t="s">
        <v>137</v>
      </c>
      <c r="AU177" s="19" t="s">
        <v>86</v>
      </c>
    </row>
    <row r="178" spans="1:47" s="2" customFormat="1" ht="58.5">
      <c r="A178" s="36"/>
      <c r="B178" s="37"/>
      <c r="C178" s="38"/>
      <c r="D178" s="193" t="s">
        <v>240</v>
      </c>
      <c r="E178" s="38"/>
      <c r="F178" s="197" t="s">
        <v>345</v>
      </c>
      <c r="G178" s="38"/>
      <c r="H178" s="38"/>
      <c r="I178" s="110"/>
      <c r="J178" s="38"/>
      <c r="K178" s="38"/>
      <c r="L178" s="41"/>
      <c r="M178" s="195"/>
      <c r="N178" s="196"/>
      <c r="O178" s="66"/>
      <c r="P178" s="66"/>
      <c r="Q178" s="66"/>
      <c r="R178" s="66"/>
      <c r="S178" s="66"/>
      <c r="T178" s="67"/>
      <c r="U178" s="36"/>
      <c r="V178" s="36"/>
      <c r="W178" s="36"/>
      <c r="X178" s="36"/>
      <c r="Y178" s="36"/>
      <c r="Z178" s="36"/>
      <c r="AA178" s="36"/>
      <c r="AB178" s="36"/>
      <c r="AC178" s="36"/>
      <c r="AD178" s="36"/>
      <c r="AE178" s="36"/>
      <c r="AT178" s="19" t="s">
        <v>240</v>
      </c>
      <c r="AU178" s="19" t="s">
        <v>86</v>
      </c>
    </row>
    <row r="179" spans="2:51" s="14" customFormat="1" ht="11.25">
      <c r="B179" s="222"/>
      <c r="C179" s="223"/>
      <c r="D179" s="193" t="s">
        <v>243</v>
      </c>
      <c r="E179" s="224" t="s">
        <v>19</v>
      </c>
      <c r="F179" s="225" t="s">
        <v>186</v>
      </c>
      <c r="G179" s="223"/>
      <c r="H179" s="226">
        <v>12.943</v>
      </c>
      <c r="I179" s="227"/>
      <c r="J179" s="223"/>
      <c r="K179" s="223"/>
      <c r="L179" s="228"/>
      <c r="M179" s="229"/>
      <c r="N179" s="230"/>
      <c r="O179" s="230"/>
      <c r="P179" s="230"/>
      <c r="Q179" s="230"/>
      <c r="R179" s="230"/>
      <c r="S179" s="230"/>
      <c r="T179" s="231"/>
      <c r="AT179" s="232" t="s">
        <v>243</v>
      </c>
      <c r="AU179" s="232" t="s">
        <v>86</v>
      </c>
      <c r="AV179" s="14" t="s">
        <v>86</v>
      </c>
      <c r="AW179" s="14" t="s">
        <v>37</v>
      </c>
      <c r="AX179" s="14" t="s">
        <v>84</v>
      </c>
      <c r="AY179" s="232" t="s">
        <v>130</v>
      </c>
    </row>
    <row r="180" spans="1:65" s="2" customFormat="1" ht="16.5" customHeight="1">
      <c r="A180" s="36"/>
      <c r="B180" s="37"/>
      <c r="C180" s="180" t="s">
        <v>346</v>
      </c>
      <c r="D180" s="180" t="s">
        <v>131</v>
      </c>
      <c r="E180" s="181" t="s">
        <v>347</v>
      </c>
      <c r="F180" s="182" t="s">
        <v>348</v>
      </c>
      <c r="G180" s="183" t="s">
        <v>184</v>
      </c>
      <c r="H180" s="184">
        <v>12.943</v>
      </c>
      <c r="I180" s="185"/>
      <c r="J180" s="186">
        <f>ROUND(I180*H180,2)</f>
        <v>0</v>
      </c>
      <c r="K180" s="182" t="s">
        <v>237</v>
      </c>
      <c r="L180" s="41"/>
      <c r="M180" s="187" t="s">
        <v>19</v>
      </c>
      <c r="N180" s="188" t="s">
        <v>47</v>
      </c>
      <c r="O180" s="66"/>
      <c r="P180" s="189">
        <f>O180*H180</f>
        <v>0</v>
      </c>
      <c r="Q180" s="189">
        <v>0.00577</v>
      </c>
      <c r="R180" s="189">
        <f>Q180*H180</f>
        <v>0.07468111</v>
      </c>
      <c r="S180" s="189">
        <v>0</v>
      </c>
      <c r="T180" s="190">
        <f>S180*H180</f>
        <v>0</v>
      </c>
      <c r="U180" s="36"/>
      <c r="V180" s="36"/>
      <c r="W180" s="36"/>
      <c r="X180" s="36"/>
      <c r="Y180" s="36"/>
      <c r="Z180" s="36"/>
      <c r="AA180" s="36"/>
      <c r="AB180" s="36"/>
      <c r="AC180" s="36"/>
      <c r="AD180" s="36"/>
      <c r="AE180" s="36"/>
      <c r="AR180" s="191" t="s">
        <v>149</v>
      </c>
      <c r="AT180" s="191" t="s">
        <v>131</v>
      </c>
      <c r="AU180" s="191" t="s">
        <v>86</v>
      </c>
      <c r="AY180" s="19" t="s">
        <v>130</v>
      </c>
      <c r="BE180" s="192">
        <f>IF(N180="základní",J180,0)</f>
        <v>0</v>
      </c>
      <c r="BF180" s="192">
        <f>IF(N180="snížená",J180,0)</f>
        <v>0</v>
      </c>
      <c r="BG180" s="192">
        <f>IF(N180="zákl. přenesená",J180,0)</f>
        <v>0</v>
      </c>
      <c r="BH180" s="192">
        <f>IF(N180="sníž. přenesená",J180,0)</f>
        <v>0</v>
      </c>
      <c r="BI180" s="192">
        <f>IF(N180="nulová",J180,0)</f>
        <v>0</v>
      </c>
      <c r="BJ180" s="19" t="s">
        <v>84</v>
      </c>
      <c r="BK180" s="192">
        <f>ROUND(I180*H180,2)</f>
        <v>0</v>
      </c>
      <c r="BL180" s="19" t="s">
        <v>149</v>
      </c>
      <c r="BM180" s="191" t="s">
        <v>349</v>
      </c>
    </row>
    <row r="181" spans="1:47" s="2" customFormat="1" ht="11.25">
      <c r="A181" s="36"/>
      <c r="B181" s="37"/>
      <c r="C181" s="38"/>
      <c r="D181" s="193" t="s">
        <v>137</v>
      </c>
      <c r="E181" s="38"/>
      <c r="F181" s="194" t="s">
        <v>350</v>
      </c>
      <c r="G181" s="38"/>
      <c r="H181" s="38"/>
      <c r="I181" s="110"/>
      <c r="J181" s="38"/>
      <c r="K181" s="38"/>
      <c r="L181" s="41"/>
      <c r="M181" s="195"/>
      <c r="N181" s="196"/>
      <c r="O181" s="66"/>
      <c r="P181" s="66"/>
      <c r="Q181" s="66"/>
      <c r="R181" s="66"/>
      <c r="S181" s="66"/>
      <c r="T181" s="67"/>
      <c r="U181" s="36"/>
      <c r="V181" s="36"/>
      <c r="W181" s="36"/>
      <c r="X181" s="36"/>
      <c r="Y181" s="36"/>
      <c r="Z181" s="36"/>
      <c r="AA181" s="36"/>
      <c r="AB181" s="36"/>
      <c r="AC181" s="36"/>
      <c r="AD181" s="36"/>
      <c r="AE181" s="36"/>
      <c r="AT181" s="19" t="s">
        <v>137</v>
      </c>
      <c r="AU181" s="19" t="s">
        <v>86</v>
      </c>
    </row>
    <row r="182" spans="1:47" s="2" customFormat="1" ht="58.5">
      <c r="A182" s="36"/>
      <c r="B182" s="37"/>
      <c r="C182" s="38"/>
      <c r="D182" s="193" t="s">
        <v>240</v>
      </c>
      <c r="E182" s="38"/>
      <c r="F182" s="197" t="s">
        <v>345</v>
      </c>
      <c r="G182" s="38"/>
      <c r="H182" s="38"/>
      <c r="I182" s="110"/>
      <c r="J182" s="38"/>
      <c r="K182" s="38"/>
      <c r="L182" s="41"/>
      <c r="M182" s="195"/>
      <c r="N182" s="196"/>
      <c r="O182" s="66"/>
      <c r="P182" s="66"/>
      <c r="Q182" s="66"/>
      <c r="R182" s="66"/>
      <c r="S182" s="66"/>
      <c r="T182" s="67"/>
      <c r="U182" s="36"/>
      <c r="V182" s="36"/>
      <c r="W182" s="36"/>
      <c r="X182" s="36"/>
      <c r="Y182" s="36"/>
      <c r="Z182" s="36"/>
      <c r="AA182" s="36"/>
      <c r="AB182" s="36"/>
      <c r="AC182" s="36"/>
      <c r="AD182" s="36"/>
      <c r="AE182" s="36"/>
      <c r="AT182" s="19" t="s">
        <v>240</v>
      </c>
      <c r="AU182" s="19" t="s">
        <v>86</v>
      </c>
    </row>
    <row r="183" spans="2:51" s="14" customFormat="1" ht="11.25">
      <c r="B183" s="222"/>
      <c r="C183" s="223"/>
      <c r="D183" s="193" t="s">
        <v>243</v>
      </c>
      <c r="E183" s="224" t="s">
        <v>19</v>
      </c>
      <c r="F183" s="225" t="s">
        <v>351</v>
      </c>
      <c r="G183" s="223"/>
      <c r="H183" s="226">
        <v>6.82</v>
      </c>
      <c r="I183" s="227"/>
      <c r="J183" s="223"/>
      <c r="K183" s="223"/>
      <c r="L183" s="228"/>
      <c r="M183" s="229"/>
      <c r="N183" s="230"/>
      <c r="O183" s="230"/>
      <c r="P183" s="230"/>
      <c r="Q183" s="230"/>
      <c r="R183" s="230"/>
      <c r="S183" s="230"/>
      <c r="T183" s="231"/>
      <c r="AT183" s="232" t="s">
        <v>243</v>
      </c>
      <c r="AU183" s="232" t="s">
        <v>86</v>
      </c>
      <c r="AV183" s="14" t="s">
        <v>86</v>
      </c>
      <c r="AW183" s="14" t="s">
        <v>37</v>
      </c>
      <c r="AX183" s="14" t="s">
        <v>76</v>
      </c>
      <c r="AY183" s="232" t="s">
        <v>130</v>
      </c>
    </row>
    <row r="184" spans="2:51" s="14" customFormat="1" ht="11.25">
      <c r="B184" s="222"/>
      <c r="C184" s="223"/>
      <c r="D184" s="193" t="s">
        <v>243</v>
      </c>
      <c r="E184" s="224" t="s">
        <v>19</v>
      </c>
      <c r="F184" s="225" t="s">
        <v>352</v>
      </c>
      <c r="G184" s="223"/>
      <c r="H184" s="226">
        <v>3.1</v>
      </c>
      <c r="I184" s="227"/>
      <c r="J184" s="223"/>
      <c r="K184" s="223"/>
      <c r="L184" s="228"/>
      <c r="M184" s="229"/>
      <c r="N184" s="230"/>
      <c r="O184" s="230"/>
      <c r="P184" s="230"/>
      <c r="Q184" s="230"/>
      <c r="R184" s="230"/>
      <c r="S184" s="230"/>
      <c r="T184" s="231"/>
      <c r="AT184" s="232" t="s">
        <v>243</v>
      </c>
      <c r="AU184" s="232" t="s">
        <v>86</v>
      </c>
      <c r="AV184" s="14" t="s">
        <v>86</v>
      </c>
      <c r="AW184" s="14" t="s">
        <v>37</v>
      </c>
      <c r="AX184" s="14" t="s">
        <v>76</v>
      </c>
      <c r="AY184" s="232" t="s">
        <v>130</v>
      </c>
    </row>
    <row r="185" spans="2:51" s="14" customFormat="1" ht="11.25">
      <c r="B185" s="222"/>
      <c r="C185" s="223"/>
      <c r="D185" s="193" t="s">
        <v>243</v>
      </c>
      <c r="E185" s="224" t="s">
        <v>19</v>
      </c>
      <c r="F185" s="225" t="s">
        <v>353</v>
      </c>
      <c r="G185" s="223"/>
      <c r="H185" s="226">
        <v>1.333</v>
      </c>
      <c r="I185" s="227"/>
      <c r="J185" s="223"/>
      <c r="K185" s="223"/>
      <c r="L185" s="228"/>
      <c r="M185" s="229"/>
      <c r="N185" s="230"/>
      <c r="O185" s="230"/>
      <c r="P185" s="230"/>
      <c r="Q185" s="230"/>
      <c r="R185" s="230"/>
      <c r="S185" s="230"/>
      <c r="T185" s="231"/>
      <c r="AT185" s="232" t="s">
        <v>243</v>
      </c>
      <c r="AU185" s="232" t="s">
        <v>86</v>
      </c>
      <c r="AV185" s="14" t="s">
        <v>86</v>
      </c>
      <c r="AW185" s="14" t="s">
        <v>37</v>
      </c>
      <c r="AX185" s="14" t="s">
        <v>76</v>
      </c>
      <c r="AY185" s="232" t="s">
        <v>130</v>
      </c>
    </row>
    <row r="186" spans="2:51" s="14" customFormat="1" ht="11.25">
      <c r="B186" s="222"/>
      <c r="C186" s="223"/>
      <c r="D186" s="193" t="s">
        <v>243</v>
      </c>
      <c r="E186" s="224" t="s">
        <v>19</v>
      </c>
      <c r="F186" s="225" t="s">
        <v>354</v>
      </c>
      <c r="G186" s="223"/>
      <c r="H186" s="226">
        <v>1.69</v>
      </c>
      <c r="I186" s="227"/>
      <c r="J186" s="223"/>
      <c r="K186" s="223"/>
      <c r="L186" s="228"/>
      <c r="M186" s="229"/>
      <c r="N186" s="230"/>
      <c r="O186" s="230"/>
      <c r="P186" s="230"/>
      <c r="Q186" s="230"/>
      <c r="R186" s="230"/>
      <c r="S186" s="230"/>
      <c r="T186" s="231"/>
      <c r="AT186" s="232" t="s">
        <v>243</v>
      </c>
      <c r="AU186" s="232" t="s">
        <v>86</v>
      </c>
      <c r="AV186" s="14" t="s">
        <v>86</v>
      </c>
      <c r="AW186" s="14" t="s">
        <v>37</v>
      </c>
      <c r="AX186" s="14" t="s">
        <v>76</v>
      </c>
      <c r="AY186" s="232" t="s">
        <v>130</v>
      </c>
    </row>
    <row r="187" spans="2:51" s="16" customFormat="1" ht="11.25">
      <c r="B187" s="244"/>
      <c r="C187" s="245"/>
      <c r="D187" s="193" t="s">
        <v>243</v>
      </c>
      <c r="E187" s="246" t="s">
        <v>186</v>
      </c>
      <c r="F187" s="247" t="s">
        <v>274</v>
      </c>
      <c r="G187" s="245"/>
      <c r="H187" s="248">
        <v>12.943</v>
      </c>
      <c r="I187" s="249"/>
      <c r="J187" s="245"/>
      <c r="K187" s="245"/>
      <c r="L187" s="250"/>
      <c r="M187" s="251"/>
      <c r="N187" s="252"/>
      <c r="O187" s="252"/>
      <c r="P187" s="252"/>
      <c r="Q187" s="252"/>
      <c r="R187" s="252"/>
      <c r="S187" s="252"/>
      <c r="T187" s="253"/>
      <c r="AT187" s="254" t="s">
        <v>243</v>
      </c>
      <c r="AU187" s="254" t="s">
        <v>86</v>
      </c>
      <c r="AV187" s="16" t="s">
        <v>149</v>
      </c>
      <c r="AW187" s="16" t="s">
        <v>37</v>
      </c>
      <c r="AX187" s="16" t="s">
        <v>84</v>
      </c>
      <c r="AY187" s="254" t="s">
        <v>130</v>
      </c>
    </row>
    <row r="188" spans="1:65" s="2" customFormat="1" ht="16.5" customHeight="1">
      <c r="A188" s="36"/>
      <c r="B188" s="37"/>
      <c r="C188" s="255" t="s">
        <v>355</v>
      </c>
      <c r="D188" s="255" t="s">
        <v>127</v>
      </c>
      <c r="E188" s="256" t="s">
        <v>356</v>
      </c>
      <c r="F188" s="257" t="s">
        <v>357</v>
      </c>
      <c r="G188" s="258" t="s">
        <v>184</v>
      </c>
      <c r="H188" s="259">
        <v>12.943</v>
      </c>
      <c r="I188" s="260"/>
      <c r="J188" s="261">
        <f>ROUND(I188*H188,2)</f>
        <v>0</v>
      </c>
      <c r="K188" s="257" t="s">
        <v>237</v>
      </c>
      <c r="L188" s="262"/>
      <c r="M188" s="263" t="s">
        <v>19</v>
      </c>
      <c r="N188" s="264" t="s">
        <v>47</v>
      </c>
      <c r="O188" s="66"/>
      <c r="P188" s="189">
        <f>O188*H188</f>
        <v>0</v>
      </c>
      <c r="Q188" s="189">
        <v>1</v>
      </c>
      <c r="R188" s="189">
        <f>Q188*H188</f>
        <v>12.943</v>
      </c>
      <c r="S188" s="189">
        <v>0</v>
      </c>
      <c r="T188" s="190">
        <f>S188*H188</f>
        <v>0</v>
      </c>
      <c r="U188" s="36"/>
      <c r="V188" s="36"/>
      <c r="W188" s="36"/>
      <c r="X188" s="36"/>
      <c r="Y188" s="36"/>
      <c r="Z188" s="36"/>
      <c r="AA188" s="36"/>
      <c r="AB188" s="36"/>
      <c r="AC188" s="36"/>
      <c r="AD188" s="36"/>
      <c r="AE188" s="36"/>
      <c r="AR188" s="191" t="s">
        <v>285</v>
      </c>
      <c r="AT188" s="191" t="s">
        <v>127</v>
      </c>
      <c r="AU188" s="191" t="s">
        <v>86</v>
      </c>
      <c r="AY188" s="19" t="s">
        <v>130</v>
      </c>
      <c r="BE188" s="192">
        <f>IF(N188="základní",J188,0)</f>
        <v>0</v>
      </c>
      <c r="BF188" s="192">
        <f>IF(N188="snížená",J188,0)</f>
        <v>0</v>
      </c>
      <c r="BG188" s="192">
        <f>IF(N188="zákl. přenesená",J188,0)</f>
        <v>0</v>
      </c>
      <c r="BH188" s="192">
        <f>IF(N188="sníž. přenesená",J188,0)</f>
        <v>0</v>
      </c>
      <c r="BI188" s="192">
        <f>IF(N188="nulová",J188,0)</f>
        <v>0</v>
      </c>
      <c r="BJ188" s="19" t="s">
        <v>84</v>
      </c>
      <c r="BK188" s="192">
        <f>ROUND(I188*H188,2)</f>
        <v>0</v>
      </c>
      <c r="BL188" s="19" t="s">
        <v>149</v>
      </c>
      <c r="BM188" s="191" t="s">
        <v>358</v>
      </c>
    </row>
    <row r="189" spans="1:47" s="2" customFormat="1" ht="11.25">
      <c r="A189" s="36"/>
      <c r="B189" s="37"/>
      <c r="C189" s="38"/>
      <c r="D189" s="193" t="s">
        <v>137</v>
      </c>
      <c r="E189" s="38"/>
      <c r="F189" s="194" t="s">
        <v>357</v>
      </c>
      <c r="G189" s="38"/>
      <c r="H189" s="38"/>
      <c r="I189" s="110"/>
      <c r="J189" s="38"/>
      <c r="K189" s="38"/>
      <c r="L189" s="41"/>
      <c r="M189" s="195"/>
      <c r="N189" s="196"/>
      <c r="O189" s="66"/>
      <c r="P189" s="66"/>
      <c r="Q189" s="66"/>
      <c r="R189" s="66"/>
      <c r="S189" s="66"/>
      <c r="T189" s="67"/>
      <c r="U189" s="36"/>
      <c r="V189" s="36"/>
      <c r="W189" s="36"/>
      <c r="X189" s="36"/>
      <c r="Y189" s="36"/>
      <c r="Z189" s="36"/>
      <c r="AA189" s="36"/>
      <c r="AB189" s="36"/>
      <c r="AC189" s="36"/>
      <c r="AD189" s="36"/>
      <c r="AE189" s="36"/>
      <c r="AT189" s="19" t="s">
        <v>137</v>
      </c>
      <c r="AU189" s="19" t="s">
        <v>86</v>
      </c>
    </row>
    <row r="190" spans="2:51" s="14" customFormat="1" ht="11.25">
      <c r="B190" s="222"/>
      <c r="C190" s="223"/>
      <c r="D190" s="193" t="s">
        <v>243</v>
      </c>
      <c r="E190" s="224" t="s">
        <v>19</v>
      </c>
      <c r="F190" s="225" t="s">
        <v>186</v>
      </c>
      <c r="G190" s="223"/>
      <c r="H190" s="226">
        <v>12.943</v>
      </c>
      <c r="I190" s="227"/>
      <c r="J190" s="223"/>
      <c r="K190" s="223"/>
      <c r="L190" s="228"/>
      <c r="M190" s="229"/>
      <c r="N190" s="230"/>
      <c r="O190" s="230"/>
      <c r="P190" s="230"/>
      <c r="Q190" s="230"/>
      <c r="R190" s="230"/>
      <c r="S190" s="230"/>
      <c r="T190" s="231"/>
      <c r="AT190" s="232" t="s">
        <v>243</v>
      </c>
      <c r="AU190" s="232" t="s">
        <v>86</v>
      </c>
      <c r="AV190" s="14" t="s">
        <v>86</v>
      </c>
      <c r="AW190" s="14" t="s">
        <v>37</v>
      </c>
      <c r="AX190" s="14" t="s">
        <v>84</v>
      </c>
      <c r="AY190" s="232" t="s">
        <v>130</v>
      </c>
    </row>
    <row r="191" spans="1:65" s="2" customFormat="1" ht="16.5" customHeight="1">
      <c r="A191" s="36"/>
      <c r="B191" s="37"/>
      <c r="C191" s="180" t="s">
        <v>359</v>
      </c>
      <c r="D191" s="180" t="s">
        <v>131</v>
      </c>
      <c r="E191" s="181" t="s">
        <v>360</v>
      </c>
      <c r="F191" s="182" t="s">
        <v>361</v>
      </c>
      <c r="G191" s="183" t="s">
        <v>184</v>
      </c>
      <c r="H191" s="184">
        <v>12.943</v>
      </c>
      <c r="I191" s="185"/>
      <c r="J191" s="186">
        <f>ROUND(I191*H191,2)</f>
        <v>0</v>
      </c>
      <c r="K191" s="182" t="s">
        <v>237</v>
      </c>
      <c r="L191" s="41"/>
      <c r="M191" s="187" t="s">
        <v>19</v>
      </c>
      <c r="N191" s="188" t="s">
        <v>47</v>
      </c>
      <c r="O191" s="66"/>
      <c r="P191" s="189">
        <f>O191*H191</f>
        <v>0</v>
      </c>
      <c r="Q191" s="189">
        <v>0.00072</v>
      </c>
      <c r="R191" s="189">
        <f>Q191*H191</f>
        <v>0.009318960000000001</v>
      </c>
      <c r="S191" s="189">
        <v>0</v>
      </c>
      <c r="T191" s="190">
        <f>S191*H191</f>
        <v>0</v>
      </c>
      <c r="U191" s="36"/>
      <c r="V191" s="36"/>
      <c r="W191" s="36"/>
      <c r="X191" s="36"/>
      <c r="Y191" s="36"/>
      <c r="Z191" s="36"/>
      <c r="AA191" s="36"/>
      <c r="AB191" s="36"/>
      <c r="AC191" s="36"/>
      <c r="AD191" s="36"/>
      <c r="AE191" s="36"/>
      <c r="AR191" s="191" t="s">
        <v>149</v>
      </c>
      <c r="AT191" s="191" t="s">
        <v>131</v>
      </c>
      <c r="AU191" s="191" t="s">
        <v>86</v>
      </c>
      <c r="AY191" s="19" t="s">
        <v>130</v>
      </c>
      <c r="BE191" s="192">
        <f>IF(N191="základní",J191,0)</f>
        <v>0</v>
      </c>
      <c r="BF191" s="192">
        <f>IF(N191="snížená",J191,0)</f>
        <v>0</v>
      </c>
      <c r="BG191" s="192">
        <f>IF(N191="zákl. přenesená",J191,0)</f>
        <v>0</v>
      </c>
      <c r="BH191" s="192">
        <f>IF(N191="sníž. přenesená",J191,0)</f>
        <v>0</v>
      </c>
      <c r="BI191" s="192">
        <f>IF(N191="nulová",J191,0)</f>
        <v>0</v>
      </c>
      <c r="BJ191" s="19" t="s">
        <v>84</v>
      </c>
      <c r="BK191" s="192">
        <f>ROUND(I191*H191,2)</f>
        <v>0</v>
      </c>
      <c r="BL191" s="19" t="s">
        <v>149</v>
      </c>
      <c r="BM191" s="191" t="s">
        <v>362</v>
      </c>
    </row>
    <row r="192" spans="1:47" s="2" customFormat="1" ht="11.25">
      <c r="A192" s="36"/>
      <c r="B192" s="37"/>
      <c r="C192" s="38"/>
      <c r="D192" s="193" t="s">
        <v>137</v>
      </c>
      <c r="E192" s="38"/>
      <c r="F192" s="194" t="s">
        <v>363</v>
      </c>
      <c r="G192" s="38"/>
      <c r="H192" s="38"/>
      <c r="I192" s="110"/>
      <c r="J192" s="38"/>
      <c r="K192" s="38"/>
      <c r="L192" s="41"/>
      <c r="M192" s="195"/>
      <c r="N192" s="196"/>
      <c r="O192" s="66"/>
      <c r="P192" s="66"/>
      <c r="Q192" s="66"/>
      <c r="R192" s="66"/>
      <c r="S192" s="66"/>
      <c r="T192" s="67"/>
      <c r="U192" s="36"/>
      <c r="V192" s="36"/>
      <c r="W192" s="36"/>
      <c r="X192" s="36"/>
      <c r="Y192" s="36"/>
      <c r="Z192" s="36"/>
      <c r="AA192" s="36"/>
      <c r="AB192" s="36"/>
      <c r="AC192" s="36"/>
      <c r="AD192" s="36"/>
      <c r="AE192" s="36"/>
      <c r="AT192" s="19" t="s">
        <v>137</v>
      </c>
      <c r="AU192" s="19" t="s">
        <v>86</v>
      </c>
    </row>
    <row r="193" spans="1:47" s="2" customFormat="1" ht="58.5">
      <c r="A193" s="36"/>
      <c r="B193" s="37"/>
      <c r="C193" s="38"/>
      <c r="D193" s="193" t="s">
        <v>240</v>
      </c>
      <c r="E193" s="38"/>
      <c r="F193" s="197" t="s">
        <v>345</v>
      </c>
      <c r="G193" s="38"/>
      <c r="H193" s="38"/>
      <c r="I193" s="110"/>
      <c r="J193" s="38"/>
      <c r="K193" s="38"/>
      <c r="L193" s="41"/>
      <c r="M193" s="195"/>
      <c r="N193" s="196"/>
      <c r="O193" s="66"/>
      <c r="P193" s="66"/>
      <c r="Q193" s="66"/>
      <c r="R193" s="66"/>
      <c r="S193" s="66"/>
      <c r="T193" s="67"/>
      <c r="U193" s="36"/>
      <c r="V193" s="36"/>
      <c r="W193" s="36"/>
      <c r="X193" s="36"/>
      <c r="Y193" s="36"/>
      <c r="Z193" s="36"/>
      <c r="AA193" s="36"/>
      <c r="AB193" s="36"/>
      <c r="AC193" s="36"/>
      <c r="AD193" s="36"/>
      <c r="AE193" s="36"/>
      <c r="AT193" s="19" t="s">
        <v>240</v>
      </c>
      <c r="AU193" s="19" t="s">
        <v>86</v>
      </c>
    </row>
    <row r="194" spans="2:51" s="14" customFormat="1" ht="11.25">
      <c r="B194" s="222"/>
      <c r="C194" s="223"/>
      <c r="D194" s="193" t="s">
        <v>243</v>
      </c>
      <c r="E194" s="224" t="s">
        <v>19</v>
      </c>
      <c r="F194" s="225" t="s">
        <v>186</v>
      </c>
      <c r="G194" s="223"/>
      <c r="H194" s="226">
        <v>12.943</v>
      </c>
      <c r="I194" s="227"/>
      <c r="J194" s="223"/>
      <c r="K194" s="223"/>
      <c r="L194" s="228"/>
      <c r="M194" s="229"/>
      <c r="N194" s="230"/>
      <c r="O194" s="230"/>
      <c r="P194" s="230"/>
      <c r="Q194" s="230"/>
      <c r="R194" s="230"/>
      <c r="S194" s="230"/>
      <c r="T194" s="231"/>
      <c r="AT194" s="232" t="s">
        <v>243</v>
      </c>
      <c r="AU194" s="232" t="s">
        <v>86</v>
      </c>
      <c r="AV194" s="14" t="s">
        <v>86</v>
      </c>
      <c r="AW194" s="14" t="s">
        <v>37</v>
      </c>
      <c r="AX194" s="14" t="s">
        <v>84</v>
      </c>
      <c r="AY194" s="232" t="s">
        <v>130</v>
      </c>
    </row>
    <row r="195" spans="1:65" s="2" customFormat="1" ht="16.5" customHeight="1">
      <c r="A195" s="36"/>
      <c r="B195" s="37"/>
      <c r="C195" s="180" t="s">
        <v>364</v>
      </c>
      <c r="D195" s="180" t="s">
        <v>131</v>
      </c>
      <c r="E195" s="181" t="s">
        <v>365</v>
      </c>
      <c r="F195" s="182" t="s">
        <v>366</v>
      </c>
      <c r="G195" s="183" t="s">
        <v>177</v>
      </c>
      <c r="H195" s="184">
        <v>39</v>
      </c>
      <c r="I195" s="185"/>
      <c r="J195" s="186">
        <f>ROUND(I195*H195,2)</f>
        <v>0</v>
      </c>
      <c r="K195" s="182" t="s">
        <v>19</v>
      </c>
      <c r="L195" s="41"/>
      <c r="M195" s="187" t="s">
        <v>19</v>
      </c>
      <c r="N195" s="188" t="s">
        <v>47</v>
      </c>
      <c r="O195" s="66"/>
      <c r="P195" s="189">
        <f>O195*H195</f>
        <v>0</v>
      </c>
      <c r="Q195" s="189">
        <v>0.00014</v>
      </c>
      <c r="R195" s="189">
        <f>Q195*H195</f>
        <v>0.00546</v>
      </c>
      <c r="S195" s="189">
        <v>0</v>
      </c>
      <c r="T195" s="190">
        <f>S195*H195</f>
        <v>0</v>
      </c>
      <c r="U195" s="36"/>
      <c r="V195" s="36"/>
      <c r="W195" s="36"/>
      <c r="X195" s="36"/>
      <c r="Y195" s="36"/>
      <c r="Z195" s="36"/>
      <c r="AA195" s="36"/>
      <c r="AB195" s="36"/>
      <c r="AC195" s="36"/>
      <c r="AD195" s="36"/>
      <c r="AE195" s="36"/>
      <c r="AR195" s="191" t="s">
        <v>149</v>
      </c>
      <c r="AT195" s="191" t="s">
        <v>131</v>
      </c>
      <c r="AU195" s="191" t="s">
        <v>86</v>
      </c>
      <c r="AY195" s="19" t="s">
        <v>130</v>
      </c>
      <c r="BE195" s="192">
        <f>IF(N195="základní",J195,0)</f>
        <v>0</v>
      </c>
      <c r="BF195" s="192">
        <f>IF(N195="snížená",J195,0)</f>
        <v>0</v>
      </c>
      <c r="BG195" s="192">
        <f>IF(N195="zákl. přenesená",J195,0)</f>
        <v>0</v>
      </c>
      <c r="BH195" s="192">
        <f>IF(N195="sníž. přenesená",J195,0)</f>
        <v>0</v>
      </c>
      <c r="BI195" s="192">
        <f>IF(N195="nulová",J195,0)</f>
        <v>0</v>
      </c>
      <c r="BJ195" s="19" t="s">
        <v>84</v>
      </c>
      <c r="BK195" s="192">
        <f>ROUND(I195*H195,2)</f>
        <v>0</v>
      </c>
      <c r="BL195" s="19" t="s">
        <v>149</v>
      </c>
      <c r="BM195" s="191" t="s">
        <v>367</v>
      </c>
    </row>
    <row r="196" spans="1:47" s="2" customFormat="1" ht="11.25">
      <c r="A196" s="36"/>
      <c r="B196" s="37"/>
      <c r="C196" s="38"/>
      <c r="D196" s="193" t="s">
        <v>137</v>
      </c>
      <c r="E196" s="38"/>
      <c r="F196" s="194" t="s">
        <v>366</v>
      </c>
      <c r="G196" s="38"/>
      <c r="H196" s="38"/>
      <c r="I196" s="110"/>
      <c r="J196" s="38"/>
      <c r="K196" s="38"/>
      <c r="L196" s="41"/>
      <c r="M196" s="195"/>
      <c r="N196" s="196"/>
      <c r="O196" s="66"/>
      <c r="P196" s="66"/>
      <c r="Q196" s="66"/>
      <c r="R196" s="66"/>
      <c r="S196" s="66"/>
      <c r="T196" s="67"/>
      <c r="U196" s="36"/>
      <c r="V196" s="36"/>
      <c r="W196" s="36"/>
      <c r="X196" s="36"/>
      <c r="Y196" s="36"/>
      <c r="Z196" s="36"/>
      <c r="AA196" s="36"/>
      <c r="AB196" s="36"/>
      <c r="AC196" s="36"/>
      <c r="AD196" s="36"/>
      <c r="AE196" s="36"/>
      <c r="AT196" s="19" t="s">
        <v>137</v>
      </c>
      <c r="AU196" s="19" t="s">
        <v>86</v>
      </c>
    </row>
    <row r="197" spans="1:47" s="2" customFormat="1" ht="68.25">
      <c r="A197" s="36"/>
      <c r="B197" s="37"/>
      <c r="C197" s="38"/>
      <c r="D197" s="193" t="s">
        <v>240</v>
      </c>
      <c r="E197" s="38"/>
      <c r="F197" s="197" t="s">
        <v>368</v>
      </c>
      <c r="G197" s="38"/>
      <c r="H197" s="38"/>
      <c r="I197" s="110"/>
      <c r="J197" s="38"/>
      <c r="K197" s="38"/>
      <c r="L197" s="41"/>
      <c r="M197" s="195"/>
      <c r="N197" s="196"/>
      <c r="O197" s="66"/>
      <c r="P197" s="66"/>
      <c r="Q197" s="66"/>
      <c r="R197" s="66"/>
      <c r="S197" s="66"/>
      <c r="T197" s="67"/>
      <c r="U197" s="36"/>
      <c r="V197" s="36"/>
      <c r="W197" s="36"/>
      <c r="X197" s="36"/>
      <c r="Y197" s="36"/>
      <c r="Z197" s="36"/>
      <c r="AA197" s="36"/>
      <c r="AB197" s="36"/>
      <c r="AC197" s="36"/>
      <c r="AD197" s="36"/>
      <c r="AE197" s="36"/>
      <c r="AT197" s="19" t="s">
        <v>240</v>
      </c>
      <c r="AU197" s="19" t="s">
        <v>86</v>
      </c>
    </row>
    <row r="198" spans="2:51" s="14" customFormat="1" ht="11.25">
      <c r="B198" s="222"/>
      <c r="C198" s="223"/>
      <c r="D198" s="193" t="s">
        <v>243</v>
      </c>
      <c r="E198" s="224" t="s">
        <v>19</v>
      </c>
      <c r="F198" s="225" t="s">
        <v>369</v>
      </c>
      <c r="G198" s="223"/>
      <c r="H198" s="226">
        <v>22</v>
      </c>
      <c r="I198" s="227"/>
      <c r="J198" s="223"/>
      <c r="K198" s="223"/>
      <c r="L198" s="228"/>
      <c r="M198" s="229"/>
      <c r="N198" s="230"/>
      <c r="O198" s="230"/>
      <c r="P198" s="230"/>
      <c r="Q198" s="230"/>
      <c r="R198" s="230"/>
      <c r="S198" s="230"/>
      <c r="T198" s="231"/>
      <c r="AT198" s="232" t="s">
        <v>243</v>
      </c>
      <c r="AU198" s="232" t="s">
        <v>86</v>
      </c>
      <c r="AV198" s="14" t="s">
        <v>86</v>
      </c>
      <c r="AW198" s="14" t="s">
        <v>37</v>
      </c>
      <c r="AX198" s="14" t="s">
        <v>76</v>
      </c>
      <c r="AY198" s="232" t="s">
        <v>130</v>
      </c>
    </row>
    <row r="199" spans="2:51" s="14" customFormat="1" ht="11.25">
      <c r="B199" s="222"/>
      <c r="C199" s="223"/>
      <c r="D199" s="193" t="s">
        <v>243</v>
      </c>
      <c r="E199" s="224" t="s">
        <v>19</v>
      </c>
      <c r="F199" s="225" t="s">
        <v>370</v>
      </c>
      <c r="G199" s="223"/>
      <c r="H199" s="226">
        <v>17</v>
      </c>
      <c r="I199" s="227"/>
      <c r="J199" s="223"/>
      <c r="K199" s="223"/>
      <c r="L199" s="228"/>
      <c r="M199" s="229"/>
      <c r="N199" s="230"/>
      <c r="O199" s="230"/>
      <c r="P199" s="230"/>
      <c r="Q199" s="230"/>
      <c r="R199" s="230"/>
      <c r="S199" s="230"/>
      <c r="T199" s="231"/>
      <c r="AT199" s="232" t="s">
        <v>243</v>
      </c>
      <c r="AU199" s="232" t="s">
        <v>86</v>
      </c>
      <c r="AV199" s="14" t="s">
        <v>86</v>
      </c>
      <c r="AW199" s="14" t="s">
        <v>37</v>
      </c>
      <c r="AX199" s="14" t="s">
        <v>76</v>
      </c>
      <c r="AY199" s="232" t="s">
        <v>130</v>
      </c>
    </row>
    <row r="200" spans="2:51" s="16" customFormat="1" ht="11.25">
      <c r="B200" s="244"/>
      <c r="C200" s="245"/>
      <c r="D200" s="193" t="s">
        <v>243</v>
      </c>
      <c r="E200" s="246" t="s">
        <v>179</v>
      </c>
      <c r="F200" s="247" t="s">
        <v>274</v>
      </c>
      <c r="G200" s="245"/>
      <c r="H200" s="248">
        <v>39</v>
      </c>
      <c r="I200" s="249"/>
      <c r="J200" s="245"/>
      <c r="K200" s="245"/>
      <c r="L200" s="250"/>
      <c r="M200" s="251"/>
      <c r="N200" s="252"/>
      <c r="O200" s="252"/>
      <c r="P200" s="252"/>
      <c r="Q200" s="252"/>
      <c r="R200" s="252"/>
      <c r="S200" s="252"/>
      <c r="T200" s="253"/>
      <c r="AT200" s="254" t="s">
        <v>243</v>
      </c>
      <c r="AU200" s="254" t="s">
        <v>86</v>
      </c>
      <c r="AV200" s="16" t="s">
        <v>149</v>
      </c>
      <c r="AW200" s="16" t="s">
        <v>37</v>
      </c>
      <c r="AX200" s="16" t="s">
        <v>84</v>
      </c>
      <c r="AY200" s="254" t="s">
        <v>130</v>
      </c>
    </row>
    <row r="201" spans="1:65" s="2" customFormat="1" ht="16.5" customHeight="1">
      <c r="A201" s="36"/>
      <c r="B201" s="37"/>
      <c r="C201" s="255" t="s">
        <v>7</v>
      </c>
      <c r="D201" s="255" t="s">
        <v>127</v>
      </c>
      <c r="E201" s="256" t="s">
        <v>336</v>
      </c>
      <c r="F201" s="257" t="s">
        <v>337</v>
      </c>
      <c r="G201" s="258" t="s">
        <v>184</v>
      </c>
      <c r="H201" s="259">
        <v>4.817</v>
      </c>
      <c r="I201" s="260"/>
      <c r="J201" s="261">
        <f>ROUND(I201*H201,2)</f>
        <v>0</v>
      </c>
      <c r="K201" s="257" t="s">
        <v>19</v>
      </c>
      <c r="L201" s="262"/>
      <c r="M201" s="263" t="s">
        <v>19</v>
      </c>
      <c r="N201" s="264" t="s">
        <v>47</v>
      </c>
      <c r="O201" s="66"/>
      <c r="P201" s="189">
        <f>O201*H201</f>
        <v>0</v>
      </c>
      <c r="Q201" s="189">
        <v>1</v>
      </c>
      <c r="R201" s="189">
        <f>Q201*H201</f>
        <v>4.817</v>
      </c>
      <c r="S201" s="189">
        <v>0</v>
      </c>
      <c r="T201" s="190">
        <f>S201*H201</f>
        <v>0</v>
      </c>
      <c r="U201" s="36"/>
      <c r="V201" s="36"/>
      <c r="W201" s="36"/>
      <c r="X201" s="36"/>
      <c r="Y201" s="36"/>
      <c r="Z201" s="36"/>
      <c r="AA201" s="36"/>
      <c r="AB201" s="36"/>
      <c r="AC201" s="36"/>
      <c r="AD201" s="36"/>
      <c r="AE201" s="36"/>
      <c r="AR201" s="191" t="s">
        <v>285</v>
      </c>
      <c r="AT201" s="191" t="s">
        <v>127</v>
      </c>
      <c r="AU201" s="191" t="s">
        <v>86</v>
      </c>
      <c r="AY201" s="19" t="s">
        <v>130</v>
      </c>
      <c r="BE201" s="192">
        <f>IF(N201="základní",J201,0)</f>
        <v>0</v>
      </c>
      <c r="BF201" s="192">
        <f>IF(N201="snížená",J201,0)</f>
        <v>0</v>
      </c>
      <c r="BG201" s="192">
        <f>IF(N201="zákl. přenesená",J201,0)</f>
        <v>0</v>
      </c>
      <c r="BH201" s="192">
        <f>IF(N201="sníž. přenesená",J201,0)</f>
        <v>0</v>
      </c>
      <c r="BI201" s="192">
        <f>IF(N201="nulová",J201,0)</f>
        <v>0</v>
      </c>
      <c r="BJ201" s="19" t="s">
        <v>84</v>
      </c>
      <c r="BK201" s="192">
        <f>ROUND(I201*H201,2)</f>
        <v>0</v>
      </c>
      <c r="BL201" s="19" t="s">
        <v>149</v>
      </c>
      <c r="BM201" s="191" t="s">
        <v>371</v>
      </c>
    </row>
    <row r="202" spans="1:47" s="2" customFormat="1" ht="11.25">
      <c r="A202" s="36"/>
      <c r="B202" s="37"/>
      <c r="C202" s="38"/>
      <c r="D202" s="193" t="s">
        <v>137</v>
      </c>
      <c r="E202" s="38"/>
      <c r="F202" s="194" t="s">
        <v>337</v>
      </c>
      <c r="G202" s="38"/>
      <c r="H202" s="38"/>
      <c r="I202" s="110"/>
      <c r="J202" s="38"/>
      <c r="K202" s="38"/>
      <c r="L202" s="41"/>
      <c r="M202" s="195"/>
      <c r="N202" s="196"/>
      <c r="O202" s="66"/>
      <c r="P202" s="66"/>
      <c r="Q202" s="66"/>
      <c r="R202" s="66"/>
      <c r="S202" s="66"/>
      <c r="T202" s="67"/>
      <c r="U202" s="36"/>
      <c r="V202" s="36"/>
      <c r="W202" s="36"/>
      <c r="X202" s="36"/>
      <c r="Y202" s="36"/>
      <c r="Z202" s="36"/>
      <c r="AA202" s="36"/>
      <c r="AB202" s="36"/>
      <c r="AC202" s="36"/>
      <c r="AD202" s="36"/>
      <c r="AE202" s="36"/>
      <c r="AT202" s="19" t="s">
        <v>137</v>
      </c>
      <c r="AU202" s="19" t="s">
        <v>86</v>
      </c>
    </row>
    <row r="203" spans="2:51" s="14" customFormat="1" ht="11.25">
      <c r="B203" s="222"/>
      <c r="C203" s="223"/>
      <c r="D203" s="193" t="s">
        <v>243</v>
      </c>
      <c r="E203" s="224" t="s">
        <v>19</v>
      </c>
      <c r="F203" s="225" t="s">
        <v>372</v>
      </c>
      <c r="G203" s="223"/>
      <c r="H203" s="226">
        <v>4.817</v>
      </c>
      <c r="I203" s="227"/>
      <c r="J203" s="223"/>
      <c r="K203" s="223"/>
      <c r="L203" s="228"/>
      <c r="M203" s="229"/>
      <c r="N203" s="230"/>
      <c r="O203" s="230"/>
      <c r="P203" s="230"/>
      <c r="Q203" s="230"/>
      <c r="R203" s="230"/>
      <c r="S203" s="230"/>
      <c r="T203" s="231"/>
      <c r="AT203" s="232" t="s">
        <v>243</v>
      </c>
      <c r="AU203" s="232" t="s">
        <v>86</v>
      </c>
      <c r="AV203" s="14" t="s">
        <v>86</v>
      </c>
      <c r="AW203" s="14" t="s">
        <v>37</v>
      </c>
      <c r="AX203" s="14" t="s">
        <v>84</v>
      </c>
      <c r="AY203" s="232" t="s">
        <v>130</v>
      </c>
    </row>
    <row r="204" spans="1:65" s="2" customFormat="1" ht="16.5" customHeight="1">
      <c r="A204" s="36"/>
      <c r="B204" s="37"/>
      <c r="C204" s="180" t="s">
        <v>373</v>
      </c>
      <c r="D204" s="180" t="s">
        <v>131</v>
      </c>
      <c r="E204" s="181" t="s">
        <v>374</v>
      </c>
      <c r="F204" s="182" t="s">
        <v>375</v>
      </c>
      <c r="G204" s="183" t="s">
        <v>177</v>
      </c>
      <c r="H204" s="184">
        <v>39</v>
      </c>
      <c r="I204" s="185"/>
      <c r="J204" s="186">
        <f>ROUND(I204*H204,2)</f>
        <v>0</v>
      </c>
      <c r="K204" s="182" t="s">
        <v>19</v>
      </c>
      <c r="L204" s="41"/>
      <c r="M204" s="187" t="s">
        <v>19</v>
      </c>
      <c r="N204" s="188" t="s">
        <v>47</v>
      </c>
      <c r="O204" s="66"/>
      <c r="P204" s="189">
        <f>O204*H204</f>
        <v>0</v>
      </c>
      <c r="Q204" s="189">
        <v>0</v>
      </c>
      <c r="R204" s="189">
        <f>Q204*H204</f>
        <v>0</v>
      </c>
      <c r="S204" s="189">
        <v>0</v>
      </c>
      <c r="T204" s="190">
        <f>S204*H204</f>
        <v>0</v>
      </c>
      <c r="U204" s="36"/>
      <c r="V204" s="36"/>
      <c r="W204" s="36"/>
      <c r="X204" s="36"/>
      <c r="Y204" s="36"/>
      <c r="Z204" s="36"/>
      <c r="AA204" s="36"/>
      <c r="AB204" s="36"/>
      <c r="AC204" s="36"/>
      <c r="AD204" s="36"/>
      <c r="AE204" s="36"/>
      <c r="AR204" s="191" t="s">
        <v>149</v>
      </c>
      <c r="AT204" s="191" t="s">
        <v>131</v>
      </c>
      <c r="AU204" s="191" t="s">
        <v>86</v>
      </c>
      <c r="AY204" s="19" t="s">
        <v>130</v>
      </c>
      <c r="BE204" s="192">
        <f>IF(N204="základní",J204,0)</f>
        <v>0</v>
      </c>
      <c r="BF204" s="192">
        <f>IF(N204="snížená",J204,0)</f>
        <v>0</v>
      </c>
      <c r="BG204" s="192">
        <f>IF(N204="zákl. přenesená",J204,0)</f>
        <v>0</v>
      </c>
      <c r="BH204" s="192">
        <f>IF(N204="sníž. přenesená",J204,0)</f>
        <v>0</v>
      </c>
      <c r="BI204" s="192">
        <f>IF(N204="nulová",J204,0)</f>
        <v>0</v>
      </c>
      <c r="BJ204" s="19" t="s">
        <v>84</v>
      </c>
      <c r="BK204" s="192">
        <f>ROUND(I204*H204,2)</f>
        <v>0</v>
      </c>
      <c r="BL204" s="19" t="s">
        <v>149</v>
      </c>
      <c r="BM204" s="191" t="s">
        <v>376</v>
      </c>
    </row>
    <row r="205" spans="1:47" s="2" customFormat="1" ht="11.25">
      <c r="A205" s="36"/>
      <c r="B205" s="37"/>
      <c r="C205" s="38"/>
      <c r="D205" s="193" t="s">
        <v>137</v>
      </c>
      <c r="E205" s="38"/>
      <c r="F205" s="194" t="s">
        <v>377</v>
      </c>
      <c r="G205" s="38"/>
      <c r="H205" s="38"/>
      <c r="I205" s="110"/>
      <c r="J205" s="38"/>
      <c r="K205" s="38"/>
      <c r="L205" s="41"/>
      <c r="M205" s="195"/>
      <c r="N205" s="196"/>
      <c r="O205" s="66"/>
      <c r="P205" s="66"/>
      <c r="Q205" s="66"/>
      <c r="R205" s="66"/>
      <c r="S205" s="66"/>
      <c r="T205" s="67"/>
      <c r="U205" s="36"/>
      <c r="V205" s="36"/>
      <c r="W205" s="36"/>
      <c r="X205" s="36"/>
      <c r="Y205" s="36"/>
      <c r="Z205" s="36"/>
      <c r="AA205" s="36"/>
      <c r="AB205" s="36"/>
      <c r="AC205" s="36"/>
      <c r="AD205" s="36"/>
      <c r="AE205" s="36"/>
      <c r="AT205" s="19" t="s">
        <v>137</v>
      </c>
      <c r="AU205" s="19" t="s">
        <v>86</v>
      </c>
    </row>
    <row r="206" spans="1:47" s="2" customFormat="1" ht="29.25">
      <c r="A206" s="36"/>
      <c r="B206" s="37"/>
      <c r="C206" s="38"/>
      <c r="D206" s="193" t="s">
        <v>240</v>
      </c>
      <c r="E206" s="38"/>
      <c r="F206" s="197" t="s">
        <v>378</v>
      </c>
      <c r="G206" s="38"/>
      <c r="H206" s="38"/>
      <c r="I206" s="110"/>
      <c r="J206" s="38"/>
      <c r="K206" s="38"/>
      <c r="L206" s="41"/>
      <c r="M206" s="195"/>
      <c r="N206" s="196"/>
      <c r="O206" s="66"/>
      <c r="P206" s="66"/>
      <c r="Q206" s="66"/>
      <c r="R206" s="66"/>
      <c r="S206" s="66"/>
      <c r="T206" s="67"/>
      <c r="U206" s="36"/>
      <c r="V206" s="36"/>
      <c r="W206" s="36"/>
      <c r="X206" s="36"/>
      <c r="Y206" s="36"/>
      <c r="Z206" s="36"/>
      <c r="AA206" s="36"/>
      <c r="AB206" s="36"/>
      <c r="AC206" s="36"/>
      <c r="AD206" s="36"/>
      <c r="AE206" s="36"/>
      <c r="AT206" s="19" t="s">
        <v>240</v>
      </c>
      <c r="AU206" s="19" t="s">
        <v>86</v>
      </c>
    </row>
    <row r="207" spans="2:51" s="14" customFormat="1" ht="11.25">
      <c r="B207" s="222"/>
      <c r="C207" s="223"/>
      <c r="D207" s="193" t="s">
        <v>243</v>
      </c>
      <c r="E207" s="224" t="s">
        <v>19</v>
      </c>
      <c r="F207" s="225" t="s">
        <v>179</v>
      </c>
      <c r="G207" s="223"/>
      <c r="H207" s="226">
        <v>39</v>
      </c>
      <c r="I207" s="227"/>
      <c r="J207" s="223"/>
      <c r="K207" s="223"/>
      <c r="L207" s="228"/>
      <c r="M207" s="229"/>
      <c r="N207" s="230"/>
      <c r="O207" s="230"/>
      <c r="P207" s="230"/>
      <c r="Q207" s="230"/>
      <c r="R207" s="230"/>
      <c r="S207" s="230"/>
      <c r="T207" s="231"/>
      <c r="AT207" s="232" t="s">
        <v>243</v>
      </c>
      <c r="AU207" s="232" t="s">
        <v>86</v>
      </c>
      <c r="AV207" s="14" t="s">
        <v>86</v>
      </c>
      <c r="AW207" s="14" t="s">
        <v>37</v>
      </c>
      <c r="AX207" s="14" t="s">
        <v>84</v>
      </c>
      <c r="AY207" s="232" t="s">
        <v>130</v>
      </c>
    </row>
    <row r="208" spans="1:65" s="2" customFormat="1" ht="16.5" customHeight="1">
      <c r="A208" s="36"/>
      <c r="B208" s="37"/>
      <c r="C208" s="180" t="s">
        <v>379</v>
      </c>
      <c r="D208" s="180" t="s">
        <v>131</v>
      </c>
      <c r="E208" s="181" t="s">
        <v>380</v>
      </c>
      <c r="F208" s="182" t="s">
        <v>381</v>
      </c>
      <c r="G208" s="183" t="s">
        <v>205</v>
      </c>
      <c r="H208" s="184">
        <v>868.422</v>
      </c>
      <c r="I208" s="185"/>
      <c r="J208" s="186">
        <f>ROUND(I208*H208,2)</f>
        <v>0</v>
      </c>
      <c r="K208" s="182" t="s">
        <v>237</v>
      </c>
      <c r="L208" s="41"/>
      <c r="M208" s="187" t="s">
        <v>19</v>
      </c>
      <c r="N208" s="188" t="s">
        <v>47</v>
      </c>
      <c r="O208" s="66"/>
      <c r="P208" s="189">
        <f>O208*H208</f>
        <v>0</v>
      </c>
      <c r="Q208" s="189">
        <v>0</v>
      </c>
      <c r="R208" s="189">
        <f>Q208*H208</f>
        <v>0</v>
      </c>
      <c r="S208" s="189">
        <v>0</v>
      </c>
      <c r="T208" s="190">
        <f>S208*H208</f>
        <v>0</v>
      </c>
      <c r="U208" s="36"/>
      <c r="V208" s="36"/>
      <c r="W208" s="36"/>
      <c r="X208" s="36"/>
      <c r="Y208" s="36"/>
      <c r="Z208" s="36"/>
      <c r="AA208" s="36"/>
      <c r="AB208" s="36"/>
      <c r="AC208" s="36"/>
      <c r="AD208" s="36"/>
      <c r="AE208" s="36"/>
      <c r="AR208" s="191" t="s">
        <v>149</v>
      </c>
      <c r="AT208" s="191" t="s">
        <v>131</v>
      </c>
      <c r="AU208" s="191" t="s">
        <v>86</v>
      </c>
      <c r="AY208" s="19" t="s">
        <v>130</v>
      </c>
      <c r="BE208" s="192">
        <f>IF(N208="základní",J208,0)</f>
        <v>0</v>
      </c>
      <c r="BF208" s="192">
        <f>IF(N208="snížená",J208,0)</f>
        <v>0</v>
      </c>
      <c r="BG208" s="192">
        <f>IF(N208="zákl. přenesená",J208,0)</f>
        <v>0</v>
      </c>
      <c r="BH208" s="192">
        <f>IF(N208="sníž. přenesená",J208,0)</f>
        <v>0</v>
      </c>
      <c r="BI208" s="192">
        <f>IF(N208="nulová",J208,0)</f>
        <v>0</v>
      </c>
      <c r="BJ208" s="19" t="s">
        <v>84</v>
      </c>
      <c r="BK208" s="192">
        <f>ROUND(I208*H208,2)</f>
        <v>0</v>
      </c>
      <c r="BL208" s="19" t="s">
        <v>149</v>
      </c>
      <c r="BM208" s="191" t="s">
        <v>382</v>
      </c>
    </row>
    <row r="209" spans="1:47" s="2" customFormat="1" ht="19.5">
      <c r="A209" s="36"/>
      <c r="B209" s="37"/>
      <c r="C209" s="38"/>
      <c r="D209" s="193" t="s">
        <v>137</v>
      </c>
      <c r="E209" s="38"/>
      <c r="F209" s="194" t="s">
        <v>383</v>
      </c>
      <c r="G209" s="38"/>
      <c r="H209" s="38"/>
      <c r="I209" s="110"/>
      <c r="J209" s="38"/>
      <c r="K209" s="38"/>
      <c r="L209" s="41"/>
      <c r="M209" s="195"/>
      <c r="N209" s="196"/>
      <c r="O209" s="66"/>
      <c r="P209" s="66"/>
      <c r="Q209" s="66"/>
      <c r="R209" s="66"/>
      <c r="S209" s="66"/>
      <c r="T209" s="67"/>
      <c r="U209" s="36"/>
      <c r="V209" s="36"/>
      <c r="W209" s="36"/>
      <c r="X209" s="36"/>
      <c r="Y209" s="36"/>
      <c r="Z209" s="36"/>
      <c r="AA209" s="36"/>
      <c r="AB209" s="36"/>
      <c r="AC209" s="36"/>
      <c r="AD209" s="36"/>
      <c r="AE209" s="36"/>
      <c r="AT209" s="19" t="s">
        <v>137</v>
      </c>
      <c r="AU209" s="19" t="s">
        <v>86</v>
      </c>
    </row>
    <row r="210" spans="1:47" s="2" customFormat="1" ht="136.5">
      <c r="A210" s="36"/>
      <c r="B210" s="37"/>
      <c r="C210" s="38"/>
      <c r="D210" s="193" t="s">
        <v>240</v>
      </c>
      <c r="E210" s="38"/>
      <c r="F210" s="197" t="s">
        <v>384</v>
      </c>
      <c r="G210" s="38"/>
      <c r="H210" s="38"/>
      <c r="I210" s="110"/>
      <c r="J210" s="38"/>
      <c r="K210" s="38"/>
      <c r="L210" s="41"/>
      <c r="M210" s="195"/>
      <c r="N210" s="196"/>
      <c r="O210" s="66"/>
      <c r="P210" s="66"/>
      <c r="Q210" s="66"/>
      <c r="R210" s="66"/>
      <c r="S210" s="66"/>
      <c r="T210" s="67"/>
      <c r="U210" s="36"/>
      <c r="V210" s="36"/>
      <c r="W210" s="36"/>
      <c r="X210" s="36"/>
      <c r="Y210" s="36"/>
      <c r="Z210" s="36"/>
      <c r="AA210" s="36"/>
      <c r="AB210" s="36"/>
      <c r="AC210" s="36"/>
      <c r="AD210" s="36"/>
      <c r="AE210" s="36"/>
      <c r="AT210" s="19" t="s">
        <v>240</v>
      </c>
      <c r="AU210" s="19" t="s">
        <v>86</v>
      </c>
    </row>
    <row r="211" spans="2:51" s="13" customFormat="1" ht="11.25">
      <c r="B211" s="212"/>
      <c r="C211" s="213"/>
      <c r="D211" s="193" t="s">
        <v>243</v>
      </c>
      <c r="E211" s="214" t="s">
        <v>19</v>
      </c>
      <c r="F211" s="215" t="s">
        <v>385</v>
      </c>
      <c r="G211" s="213"/>
      <c r="H211" s="214" t="s">
        <v>19</v>
      </c>
      <c r="I211" s="216"/>
      <c r="J211" s="213"/>
      <c r="K211" s="213"/>
      <c r="L211" s="217"/>
      <c r="M211" s="218"/>
      <c r="N211" s="219"/>
      <c r="O211" s="219"/>
      <c r="P211" s="219"/>
      <c r="Q211" s="219"/>
      <c r="R211" s="219"/>
      <c r="S211" s="219"/>
      <c r="T211" s="220"/>
      <c r="AT211" s="221" t="s">
        <v>243</v>
      </c>
      <c r="AU211" s="221" t="s">
        <v>86</v>
      </c>
      <c r="AV211" s="13" t="s">
        <v>84</v>
      </c>
      <c r="AW211" s="13" t="s">
        <v>37</v>
      </c>
      <c r="AX211" s="13" t="s">
        <v>76</v>
      </c>
      <c r="AY211" s="221" t="s">
        <v>130</v>
      </c>
    </row>
    <row r="212" spans="2:51" s="14" customFormat="1" ht="11.25">
      <c r="B212" s="222"/>
      <c r="C212" s="223"/>
      <c r="D212" s="193" t="s">
        <v>243</v>
      </c>
      <c r="E212" s="224" t="s">
        <v>19</v>
      </c>
      <c r="F212" s="225" t="s">
        <v>386</v>
      </c>
      <c r="G212" s="223"/>
      <c r="H212" s="226">
        <v>434.211</v>
      </c>
      <c r="I212" s="227"/>
      <c r="J212" s="223"/>
      <c r="K212" s="223"/>
      <c r="L212" s="228"/>
      <c r="M212" s="229"/>
      <c r="N212" s="230"/>
      <c r="O212" s="230"/>
      <c r="P212" s="230"/>
      <c r="Q212" s="230"/>
      <c r="R212" s="230"/>
      <c r="S212" s="230"/>
      <c r="T212" s="231"/>
      <c r="AT212" s="232" t="s">
        <v>243</v>
      </c>
      <c r="AU212" s="232" t="s">
        <v>86</v>
      </c>
      <c r="AV212" s="14" t="s">
        <v>86</v>
      </c>
      <c r="AW212" s="14" t="s">
        <v>37</v>
      </c>
      <c r="AX212" s="14" t="s">
        <v>76</v>
      </c>
      <c r="AY212" s="232" t="s">
        <v>130</v>
      </c>
    </row>
    <row r="213" spans="2:51" s="13" customFormat="1" ht="11.25">
      <c r="B213" s="212"/>
      <c r="C213" s="213"/>
      <c r="D213" s="193" t="s">
        <v>243</v>
      </c>
      <c r="E213" s="214" t="s">
        <v>19</v>
      </c>
      <c r="F213" s="215" t="s">
        <v>387</v>
      </c>
      <c r="G213" s="213"/>
      <c r="H213" s="214" t="s">
        <v>19</v>
      </c>
      <c r="I213" s="216"/>
      <c r="J213" s="213"/>
      <c r="K213" s="213"/>
      <c r="L213" s="217"/>
      <c r="M213" s="218"/>
      <c r="N213" s="219"/>
      <c r="O213" s="219"/>
      <c r="P213" s="219"/>
      <c r="Q213" s="219"/>
      <c r="R213" s="219"/>
      <c r="S213" s="219"/>
      <c r="T213" s="220"/>
      <c r="AT213" s="221" t="s">
        <v>243</v>
      </c>
      <c r="AU213" s="221" t="s">
        <v>86</v>
      </c>
      <c r="AV213" s="13" t="s">
        <v>84</v>
      </c>
      <c r="AW213" s="13" t="s">
        <v>37</v>
      </c>
      <c r="AX213" s="13" t="s">
        <v>76</v>
      </c>
      <c r="AY213" s="221" t="s">
        <v>130</v>
      </c>
    </row>
    <row r="214" spans="2:51" s="14" customFormat="1" ht="11.25">
      <c r="B214" s="222"/>
      <c r="C214" s="223"/>
      <c r="D214" s="193" t="s">
        <v>243</v>
      </c>
      <c r="E214" s="224" t="s">
        <v>19</v>
      </c>
      <c r="F214" s="225" t="s">
        <v>386</v>
      </c>
      <c r="G214" s="223"/>
      <c r="H214" s="226">
        <v>434.211</v>
      </c>
      <c r="I214" s="227"/>
      <c r="J214" s="223"/>
      <c r="K214" s="223"/>
      <c r="L214" s="228"/>
      <c r="M214" s="229"/>
      <c r="N214" s="230"/>
      <c r="O214" s="230"/>
      <c r="P214" s="230"/>
      <c r="Q214" s="230"/>
      <c r="R214" s="230"/>
      <c r="S214" s="230"/>
      <c r="T214" s="231"/>
      <c r="AT214" s="232" t="s">
        <v>243</v>
      </c>
      <c r="AU214" s="232" t="s">
        <v>86</v>
      </c>
      <c r="AV214" s="14" t="s">
        <v>86</v>
      </c>
      <c r="AW214" s="14" t="s">
        <v>37</v>
      </c>
      <c r="AX214" s="14" t="s">
        <v>76</v>
      </c>
      <c r="AY214" s="232" t="s">
        <v>130</v>
      </c>
    </row>
    <row r="215" spans="2:51" s="16" customFormat="1" ht="11.25">
      <c r="B215" s="244"/>
      <c r="C215" s="245"/>
      <c r="D215" s="193" t="s">
        <v>243</v>
      </c>
      <c r="E215" s="246" t="s">
        <v>19</v>
      </c>
      <c r="F215" s="247" t="s">
        <v>274</v>
      </c>
      <c r="G215" s="245"/>
      <c r="H215" s="248">
        <v>868.422</v>
      </c>
      <c r="I215" s="249"/>
      <c r="J215" s="245"/>
      <c r="K215" s="245"/>
      <c r="L215" s="250"/>
      <c r="M215" s="251"/>
      <c r="N215" s="252"/>
      <c r="O215" s="252"/>
      <c r="P215" s="252"/>
      <c r="Q215" s="252"/>
      <c r="R215" s="252"/>
      <c r="S215" s="252"/>
      <c r="T215" s="253"/>
      <c r="AT215" s="254" t="s">
        <v>243</v>
      </c>
      <c r="AU215" s="254" t="s">
        <v>86</v>
      </c>
      <c r="AV215" s="16" t="s">
        <v>149</v>
      </c>
      <c r="AW215" s="16" t="s">
        <v>37</v>
      </c>
      <c r="AX215" s="16" t="s">
        <v>84</v>
      </c>
      <c r="AY215" s="254" t="s">
        <v>130</v>
      </c>
    </row>
    <row r="216" spans="1:65" s="2" customFormat="1" ht="16.5" customHeight="1">
      <c r="A216" s="36"/>
      <c r="B216" s="37"/>
      <c r="C216" s="180" t="s">
        <v>388</v>
      </c>
      <c r="D216" s="180" t="s">
        <v>131</v>
      </c>
      <c r="E216" s="181" t="s">
        <v>389</v>
      </c>
      <c r="F216" s="182" t="s">
        <v>390</v>
      </c>
      <c r="G216" s="183" t="s">
        <v>205</v>
      </c>
      <c r="H216" s="184">
        <v>1019.926</v>
      </c>
      <c r="I216" s="185"/>
      <c r="J216" s="186">
        <f>ROUND(I216*H216,2)</f>
        <v>0</v>
      </c>
      <c r="K216" s="182" t="s">
        <v>237</v>
      </c>
      <c r="L216" s="41"/>
      <c r="M216" s="187" t="s">
        <v>19</v>
      </c>
      <c r="N216" s="188" t="s">
        <v>47</v>
      </c>
      <c r="O216" s="66"/>
      <c r="P216" s="189">
        <f>O216*H216</f>
        <v>0</v>
      </c>
      <c r="Q216" s="189">
        <v>0</v>
      </c>
      <c r="R216" s="189">
        <f>Q216*H216</f>
        <v>0</v>
      </c>
      <c r="S216" s="189">
        <v>0</v>
      </c>
      <c r="T216" s="190">
        <f>S216*H216</f>
        <v>0</v>
      </c>
      <c r="U216" s="36"/>
      <c r="V216" s="36"/>
      <c r="W216" s="36"/>
      <c r="X216" s="36"/>
      <c r="Y216" s="36"/>
      <c r="Z216" s="36"/>
      <c r="AA216" s="36"/>
      <c r="AB216" s="36"/>
      <c r="AC216" s="36"/>
      <c r="AD216" s="36"/>
      <c r="AE216" s="36"/>
      <c r="AR216" s="191" t="s">
        <v>149</v>
      </c>
      <c r="AT216" s="191" t="s">
        <v>131</v>
      </c>
      <c r="AU216" s="191" t="s">
        <v>86</v>
      </c>
      <c r="AY216" s="19" t="s">
        <v>130</v>
      </c>
      <c r="BE216" s="192">
        <f>IF(N216="základní",J216,0)</f>
        <v>0</v>
      </c>
      <c r="BF216" s="192">
        <f>IF(N216="snížená",J216,0)</f>
        <v>0</v>
      </c>
      <c r="BG216" s="192">
        <f>IF(N216="zákl. přenesená",J216,0)</f>
        <v>0</v>
      </c>
      <c r="BH216" s="192">
        <f>IF(N216="sníž. přenesená",J216,0)</f>
        <v>0</v>
      </c>
      <c r="BI216" s="192">
        <f>IF(N216="nulová",J216,0)</f>
        <v>0</v>
      </c>
      <c r="BJ216" s="19" t="s">
        <v>84</v>
      </c>
      <c r="BK216" s="192">
        <f>ROUND(I216*H216,2)</f>
        <v>0</v>
      </c>
      <c r="BL216" s="19" t="s">
        <v>149</v>
      </c>
      <c r="BM216" s="191" t="s">
        <v>391</v>
      </c>
    </row>
    <row r="217" spans="1:47" s="2" customFormat="1" ht="19.5">
      <c r="A217" s="36"/>
      <c r="B217" s="37"/>
      <c r="C217" s="38"/>
      <c r="D217" s="193" t="s">
        <v>137</v>
      </c>
      <c r="E217" s="38"/>
      <c r="F217" s="194" t="s">
        <v>392</v>
      </c>
      <c r="G217" s="38"/>
      <c r="H217" s="38"/>
      <c r="I217" s="110"/>
      <c r="J217" s="38"/>
      <c r="K217" s="38"/>
      <c r="L217" s="41"/>
      <c r="M217" s="195"/>
      <c r="N217" s="196"/>
      <c r="O217" s="66"/>
      <c r="P217" s="66"/>
      <c r="Q217" s="66"/>
      <c r="R217" s="66"/>
      <c r="S217" s="66"/>
      <c r="T217" s="67"/>
      <c r="U217" s="36"/>
      <c r="V217" s="36"/>
      <c r="W217" s="36"/>
      <c r="X217" s="36"/>
      <c r="Y217" s="36"/>
      <c r="Z217" s="36"/>
      <c r="AA217" s="36"/>
      <c r="AB217" s="36"/>
      <c r="AC217" s="36"/>
      <c r="AD217" s="36"/>
      <c r="AE217" s="36"/>
      <c r="AT217" s="19" t="s">
        <v>137</v>
      </c>
      <c r="AU217" s="19" t="s">
        <v>86</v>
      </c>
    </row>
    <row r="218" spans="1:47" s="2" customFormat="1" ht="136.5">
      <c r="A218" s="36"/>
      <c r="B218" s="37"/>
      <c r="C218" s="38"/>
      <c r="D218" s="193" t="s">
        <v>240</v>
      </c>
      <c r="E218" s="38"/>
      <c r="F218" s="197" t="s">
        <v>384</v>
      </c>
      <c r="G218" s="38"/>
      <c r="H218" s="38"/>
      <c r="I218" s="110"/>
      <c r="J218" s="38"/>
      <c r="K218" s="38"/>
      <c r="L218" s="41"/>
      <c r="M218" s="195"/>
      <c r="N218" s="196"/>
      <c r="O218" s="66"/>
      <c r="P218" s="66"/>
      <c r="Q218" s="66"/>
      <c r="R218" s="66"/>
      <c r="S218" s="66"/>
      <c r="T218" s="67"/>
      <c r="U218" s="36"/>
      <c r="V218" s="36"/>
      <c r="W218" s="36"/>
      <c r="X218" s="36"/>
      <c r="Y218" s="36"/>
      <c r="Z218" s="36"/>
      <c r="AA218" s="36"/>
      <c r="AB218" s="36"/>
      <c r="AC218" s="36"/>
      <c r="AD218" s="36"/>
      <c r="AE218" s="36"/>
      <c r="AT218" s="19" t="s">
        <v>240</v>
      </c>
      <c r="AU218" s="19" t="s">
        <v>86</v>
      </c>
    </row>
    <row r="219" spans="2:51" s="13" customFormat="1" ht="11.25">
      <c r="B219" s="212"/>
      <c r="C219" s="213"/>
      <c r="D219" s="193" t="s">
        <v>243</v>
      </c>
      <c r="E219" s="214" t="s">
        <v>19</v>
      </c>
      <c r="F219" s="215" t="s">
        <v>385</v>
      </c>
      <c r="G219" s="213"/>
      <c r="H219" s="214" t="s">
        <v>19</v>
      </c>
      <c r="I219" s="216"/>
      <c r="J219" s="213"/>
      <c r="K219" s="213"/>
      <c r="L219" s="217"/>
      <c r="M219" s="218"/>
      <c r="N219" s="219"/>
      <c r="O219" s="219"/>
      <c r="P219" s="219"/>
      <c r="Q219" s="219"/>
      <c r="R219" s="219"/>
      <c r="S219" s="219"/>
      <c r="T219" s="220"/>
      <c r="AT219" s="221" t="s">
        <v>243</v>
      </c>
      <c r="AU219" s="221" t="s">
        <v>86</v>
      </c>
      <c r="AV219" s="13" t="s">
        <v>84</v>
      </c>
      <c r="AW219" s="13" t="s">
        <v>37</v>
      </c>
      <c r="AX219" s="13" t="s">
        <v>76</v>
      </c>
      <c r="AY219" s="221" t="s">
        <v>130</v>
      </c>
    </row>
    <row r="220" spans="2:51" s="14" customFormat="1" ht="11.25">
      <c r="B220" s="222"/>
      <c r="C220" s="223"/>
      <c r="D220" s="193" t="s">
        <v>243</v>
      </c>
      <c r="E220" s="224" t="s">
        <v>19</v>
      </c>
      <c r="F220" s="225" t="s">
        <v>213</v>
      </c>
      <c r="G220" s="223"/>
      <c r="H220" s="226">
        <v>509.963</v>
      </c>
      <c r="I220" s="227"/>
      <c r="J220" s="223"/>
      <c r="K220" s="223"/>
      <c r="L220" s="228"/>
      <c r="M220" s="229"/>
      <c r="N220" s="230"/>
      <c r="O220" s="230"/>
      <c r="P220" s="230"/>
      <c r="Q220" s="230"/>
      <c r="R220" s="230"/>
      <c r="S220" s="230"/>
      <c r="T220" s="231"/>
      <c r="AT220" s="232" t="s">
        <v>243</v>
      </c>
      <c r="AU220" s="232" t="s">
        <v>86</v>
      </c>
      <c r="AV220" s="14" t="s">
        <v>86</v>
      </c>
      <c r="AW220" s="14" t="s">
        <v>37</v>
      </c>
      <c r="AX220" s="14" t="s">
        <v>76</v>
      </c>
      <c r="AY220" s="232" t="s">
        <v>130</v>
      </c>
    </row>
    <row r="221" spans="2:51" s="13" customFormat="1" ht="11.25">
      <c r="B221" s="212"/>
      <c r="C221" s="213"/>
      <c r="D221" s="193" t="s">
        <v>243</v>
      </c>
      <c r="E221" s="214" t="s">
        <v>19</v>
      </c>
      <c r="F221" s="215" t="s">
        <v>387</v>
      </c>
      <c r="G221" s="213"/>
      <c r="H221" s="214" t="s">
        <v>19</v>
      </c>
      <c r="I221" s="216"/>
      <c r="J221" s="213"/>
      <c r="K221" s="213"/>
      <c r="L221" s="217"/>
      <c r="M221" s="218"/>
      <c r="N221" s="219"/>
      <c r="O221" s="219"/>
      <c r="P221" s="219"/>
      <c r="Q221" s="219"/>
      <c r="R221" s="219"/>
      <c r="S221" s="219"/>
      <c r="T221" s="220"/>
      <c r="AT221" s="221" t="s">
        <v>243</v>
      </c>
      <c r="AU221" s="221" t="s">
        <v>86</v>
      </c>
      <c r="AV221" s="13" t="s">
        <v>84</v>
      </c>
      <c r="AW221" s="13" t="s">
        <v>37</v>
      </c>
      <c r="AX221" s="13" t="s">
        <v>76</v>
      </c>
      <c r="AY221" s="221" t="s">
        <v>130</v>
      </c>
    </row>
    <row r="222" spans="2:51" s="14" customFormat="1" ht="11.25">
      <c r="B222" s="222"/>
      <c r="C222" s="223"/>
      <c r="D222" s="193" t="s">
        <v>243</v>
      </c>
      <c r="E222" s="224" t="s">
        <v>19</v>
      </c>
      <c r="F222" s="225" t="s">
        <v>213</v>
      </c>
      <c r="G222" s="223"/>
      <c r="H222" s="226">
        <v>509.963</v>
      </c>
      <c r="I222" s="227"/>
      <c r="J222" s="223"/>
      <c r="K222" s="223"/>
      <c r="L222" s="228"/>
      <c r="M222" s="229"/>
      <c r="N222" s="230"/>
      <c r="O222" s="230"/>
      <c r="P222" s="230"/>
      <c r="Q222" s="230"/>
      <c r="R222" s="230"/>
      <c r="S222" s="230"/>
      <c r="T222" s="231"/>
      <c r="AT222" s="232" t="s">
        <v>243</v>
      </c>
      <c r="AU222" s="232" t="s">
        <v>86</v>
      </c>
      <c r="AV222" s="14" t="s">
        <v>86</v>
      </c>
      <c r="AW222" s="14" t="s">
        <v>37</v>
      </c>
      <c r="AX222" s="14" t="s">
        <v>76</v>
      </c>
      <c r="AY222" s="232" t="s">
        <v>130</v>
      </c>
    </row>
    <row r="223" spans="2:51" s="16" customFormat="1" ht="11.25">
      <c r="B223" s="244"/>
      <c r="C223" s="245"/>
      <c r="D223" s="193" t="s">
        <v>243</v>
      </c>
      <c r="E223" s="246" t="s">
        <v>19</v>
      </c>
      <c r="F223" s="247" t="s">
        <v>274</v>
      </c>
      <c r="G223" s="245"/>
      <c r="H223" s="248">
        <v>1019.926</v>
      </c>
      <c r="I223" s="249"/>
      <c r="J223" s="245"/>
      <c r="K223" s="245"/>
      <c r="L223" s="250"/>
      <c r="M223" s="251"/>
      <c r="N223" s="252"/>
      <c r="O223" s="252"/>
      <c r="P223" s="252"/>
      <c r="Q223" s="252"/>
      <c r="R223" s="252"/>
      <c r="S223" s="252"/>
      <c r="T223" s="253"/>
      <c r="AT223" s="254" t="s">
        <v>243</v>
      </c>
      <c r="AU223" s="254" t="s">
        <v>86</v>
      </c>
      <c r="AV223" s="16" t="s">
        <v>149</v>
      </c>
      <c r="AW223" s="16" t="s">
        <v>37</v>
      </c>
      <c r="AX223" s="16" t="s">
        <v>84</v>
      </c>
      <c r="AY223" s="254" t="s">
        <v>130</v>
      </c>
    </row>
    <row r="224" spans="1:65" s="2" customFormat="1" ht="16.5" customHeight="1">
      <c r="A224" s="36"/>
      <c r="B224" s="37"/>
      <c r="C224" s="180" t="s">
        <v>393</v>
      </c>
      <c r="D224" s="180" t="s">
        <v>131</v>
      </c>
      <c r="E224" s="181" t="s">
        <v>394</v>
      </c>
      <c r="F224" s="182" t="s">
        <v>395</v>
      </c>
      <c r="G224" s="183" t="s">
        <v>205</v>
      </c>
      <c r="H224" s="184">
        <v>510.651</v>
      </c>
      <c r="I224" s="185"/>
      <c r="J224" s="186">
        <f>ROUND(I224*H224,2)</f>
        <v>0</v>
      </c>
      <c r="K224" s="182" t="s">
        <v>237</v>
      </c>
      <c r="L224" s="41"/>
      <c r="M224" s="187" t="s">
        <v>19</v>
      </c>
      <c r="N224" s="188" t="s">
        <v>47</v>
      </c>
      <c r="O224" s="66"/>
      <c r="P224" s="189">
        <f>O224*H224</f>
        <v>0</v>
      </c>
      <c r="Q224" s="189">
        <v>0</v>
      </c>
      <c r="R224" s="189">
        <f>Q224*H224</f>
        <v>0</v>
      </c>
      <c r="S224" s="189">
        <v>0</v>
      </c>
      <c r="T224" s="190">
        <f>S224*H224</f>
        <v>0</v>
      </c>
      <c r="U224" s="36"/>
      <c r="V224" s="36"/>
      <c r="W224" s="36"/>
      <c r="X224" s="36"/>
      <c r="Y224" s="36"/>
      <c r="Z224" s="36"/>
      <c r="AA224" s="36"/>
      <c r="AB224" s="36"/>
      <c r="AC224" s="36"/>
      <c r="AD224" s="36"/>
      <c r="AE224" s="36"/>
      <c r="AR224" s="191" t="s">
        <v>149</v>
      </c>
      <c r="AT224" s="191" t="s">
        <v>131</v>
      </c>
      <c r="AU224" s="191" t="s">
        <v>86</v>
      </c>
      <c r="AY224" s="19" t="s">
        <v>130</v>
      </c>
      <c r="BE224" s="192">
        <f>IF(N224="základní",J224,0)</f>
        <v>0</v>
      </c>
      <c r="BF224" s="192">
        <f>IF(N224="snížená",J224,0)</f>
        <v>0</v>
      </c>
      <c r="BG224" s="192">
        <f>IF(N224="zákl. přenesená",J224,0)</f>
        <v>0</v>
      </c>
      <c r="BH224" s="192">
        <f>IF(N224="sníž. přenesená",J224,0)</f>
        <v>0</v>
      </c>
      <c r="BI224" s="192">
        <f>IF(N224="nulová",J224,0)</f>
        <v>0</v>
      </c>
      <c r="BJ224" s="19" t="s">
        <v>84</v>
      </c>
      <c r="BK224" s="192">
        <f>ROUND(I224*H224,2)</f>
        <v>0</v>
      </c>
      <c r="BL224" s="19" t="s">
        <v>149</v>
      </c>
      <c r="BM224" s="191" t="s">
        <v>396</v>
      </c>
    </row>
    <row r="225" spans="1:47" s="2" customFormat="1" ht="19.5">
      <c r="A225" s="36"/>
      <c r="B225" s="37"/>
      <c r="C225" s="38"/>
      <c r="D225" s="193" t="s">
        <v>137</v>
      </c>
      <c r="E225" s="38"/>
      <c r="F225" s="194" t="s">
        <v>397</v>
      </c>
      <c r="G225" s="38"/>
      <c r="H225" s="38"/>
      <c r="I225" s="110"/>
      <c r="J225" s="38"/>
      <c r="K225" s="38"/>
      <c r="L225" s="41"/>
      <c r="M225" s="195"/>
      <c r="N225" s="196"/>
      <c r="O225" s="66"/>
      <c r="P225" s="66"/>
      <c r="Q225" s="66"/>
      <c r="R225" s="66"/>
      <c r="S225" s="66"/>
      <c r="T225" s="67"/>
      <c r="U225" s="36"/>
      <c r="V225" s="36"/>
      <c r="W225" s="36"/>
      <c r="X225" s="36"/>
      <c r="Y225" s="36"/>
      <c r="Z225" s="36"/>
      <c r="AA225" s="36"/>
      <c r="AB225" s="36"/>
      <c r="AC225" s="36"/>
      <c r="AD225" s="36"/>
      <c r="AE225" s="36"/>
      <c r="AT225" s="19" t="s">
        <v>137</v>
      </c>
      <c r="AU225" s="19" t="s">
        <v>86</v>
      </c>
    </row>
    <row r="226" spans="1:47" s="2" customFormat="1" ht="136.5">
      <c r="A226" s="36"/>
      <c r="B226" s="37"/>
      <c r="C226" s="38"/>
      <c r="D226" s="193" t="s">
        <v>240</v>
      </c>
      <c r="E226" s="38"/>
      <c r="F226" s="197" t="s">
        <v>384</v>
      </c>
      <c r="G226" s="38"/>
      <c r="H226" s="38"/>
      <c r="I226" s="110"/>
      <c r="J226" s="38"/>
      <c r="K226" s="38"/>
      <c r="L226" s="41"/>
      <c r="M226" s="195"/>
      <c r="N226" s="196"/>
      <c r="O226" s="66"/>
      <c r="P226" s="66"/>
      <c r="Q226" s="66"/>
      <c r="R226" s="66"/>
      <c r="S226" s="66"/>
      <c r="T226" s="67"/>
      <c r="U226" s="36"/>
      <c r="V226" s="36"/>
      <c r="W226" s="36"/>
      <c r="X226" s="36"/>
      <c r="Y226" s="36"/>
      <c r="Z226" s="36"/>
      <c r="AA226" s="36"/>
      <c r="AB226" s="36"/>
      <c r="AC226" s="36"/>
      <c r="AD226" s="36"/>
      <c r="AE226" s="36"/>
      <c r="AT226" s="19" t="s">
        <v>240</v>
      </c>
      <c r="AU226" s="19" t="s">
        <v>86</v>
      </c>
    </row>
    <row r="227" spans="2:51" s="13" customFormat="1" ht="11.25">
      <c r="B227" s="212"/>
      <c r="C227" s="213"/>
      <c r="D227" s="193" t="s">
        <v>243</v>
      </c>
      <c r="E227" s="214" t="s">
        <v>19</v>
      </c>
      <c r="F227" s="215" t="s">
        <v>398</v>
      </c>
      <c r="G227" s="213"/>
      <c r="H227" s="214" t="s">
        <v>19</v>
      </c>
      <c r="I227" s="216"/>
      <c r="J227" s="213"/>
      <c r="K227" s="213"/>
      <c r="L227" s="217"/>
      <c r="M227" s="218"/>
      <c r="N227" s="219"/>
      <c r="O227" s="219"/>
      <c r="P227" s="219"/>
      <c r="Q227" s="219"/>
      <c r="R227" s="219"/>
      <c r="S227" s="219"/>
      <c r="T227" s="220"/>
      <c r="AT227" s="221" t="s">
        <v>243</v>
      </c>
      <c r="AU227" s="221" t="s">
        <v>86</v>
      </c>
      <c r="AV227" s="13" t="s">
        <v>84</v>
      </c>
      <c r="AW227" s="13" t="s">
        <v>37</v>
      </c>
      <c r="AX227" s="13" t="s">
        <v>76</v>
      </c>
      <c r="AY227" s="221" t="s">
        <v>130</v>
      </c>
    </row>
    <row r="228" spans="2:51" s="14" customFormat="1" ht="11.25">
      <c r="B228" s="222"/>
      <c r="C228" s="223"/>
      <c r="D228" s="193" t="s">
        <v>243</v>
      </c>
      <c r="E228" s="224" t="s">
        <v>19</v>
      </c>
      <c r="F228" s="225" t="s">
        <v>221</v>
      </c>
      <c r="G228" s="223"/>
      <c r="H228" s="226">
        <v>510.651</v>
      </c>
      <c r="I228" s="227"/>
      <c r="J228" s="223"/>
      <c r="K228" s="223"/>
      <c r="L228" s="228"/>
      <c r="M228" s="229"/>
      <c r="N228" s="230"/>
      <c r="O228" s="230"/>
      <c r="P228" s="230"/>
      <c r="Q228" s="230"/>
      <c r="R228" s="230"/>
      <c r="S228" s="230"/>
      <c r="T228" s="231"/>
      <c r="AT228" s="232" t="s">
        <v>243</v>
      </c>
      <c r="AU228" s="232" t="s">
        <v>86</v>
      </c>
      <c r="AV228" s="14" t="s">
        <v>86</v>
      </c>
      <c r="AW228" s="14" t="s">
        <v>37</v>
      </c>
      <c r="AX228" s="14" t="s">
        <v>84</v>
      </c>
      <c r="AY228" s="232" t="s">
        <v>130</v>
      </c>
    </row>
    <row r="229" spans="1:65" s="2" customFormat="1" ht="16.5" customHeight="1">
      <c r="A229" s="36"/>
      <c r="B229" s="37"/>
      <c r="C229" s="180" t="s">
        <v>399</v>
      </c>
      <c r="D229" s="180" t="s">
        <v>131</v>
      </c>
      <c r="E229" s="181" t="s">
        <v>400</v>
      </c>
      <c r="F229" s="182" t="s">
        <v>401</v>
      </c>
      <c r="G229" s="183" t="s">
        <v>205</v>
      </c>
      <c r="H229" s="184">
        <v>653.156</v>
      </c>
      <c r="I229" s="185"/>
      <c r="J229" s="186">
        <f>ROUND(I229*H229,2)</f>
        <v>0</v>
      </c>
      <c r="K229" s="182" t="s">
        <v>237</v>
      </c>
      <c r="L229" s="41"/>
      <c r="M229" s="187" t="s">
        <v>19</v>
      </c>
      <c r="N229" s="188" t="s">
        <v>47</v>
      </c>
      <c r="O229" s="66"/>
      <c r="P229" s="189">
        <f>O229*H229</f>
        <v>0</v>
      </c>
      <c r="Q229" s="189">
        <v>0</v>
      </c>
      <c r="R229" s="189">
        <f>Q229*H229</f>
        <v>0</v>
      </c>
      <c r="S229" s="189">
        <v>0</v>
      </c>
      <c r="T229" s="190">
        <f>S229*H229</f>
        <v>0</v>
      </c>
      <c r="U229" s="36"/>
      <c r="V229" s="36"/>
      <c r="W229" s="36"/>
      <c r="X229" s="36"/>
      <c r="Y229" s="36"/>
      <c r="Z229" s="36"/>
      <c r="AA229" s="36"/>
      <c r="AB229" s="36"/>
      <c r="AC229" s="36"/>
      <c r="AD229" s="36"/>
      <c r="AE229" s="36"/>
      <c r="AR229" s="191" t="s">
        <v>149</v>
      </c>
      <c r="AT229" s="191" t="s">
        <v>131</v>
      </c>
      <c r="AU229" s="191" t="s">
        <v>86</v>
      </c>
      <c r="AY229" s="19" t="s">
        <v>130</v>
      </c>
      <c r="BE229" s="192">
        <f>IF(N229="základní",J229,0)</f>
        <v>0</v>
      </c>
      <c r="BF229" s="192">
        <f>IF(N229="snížená",J229,0)</f>
        <v>0</v>
      </c>
      <c r="BG229" s="192">
        <f>IF(N229="zákl. přenesená",J229,0)</f>
        <v>0</v>
      </c>
      <c r="BH229" s="192">
        <f>IF(N229="sníž. přenesená",J229,0)</f>
        <v>0</v>
      </c>
      <c r="BI229" s="192">
        <f>IF(N229="nulová",J229,0)</f>
        <v>0</v>
      </c>
      <c r="BJ229" s="19" t="s">
        <v>84</v>
      </c>
      <c r="BK229" s="192">
        <f>ROUND(I229*H229,2)</f>
        <v>0</v>
      </c>
      <c r="BL229" s="19" t="s">
        <v>149</v>
      </c>
      <c r="BM229" s="191" t="s">
        <v>402</v>
      </c>
    </row>
    <row r="230" spans="1:47" s="2" customFormat="1" ht="19.5">
      <c r="A230" s="36"/>
      <c r="B230" s="37"/>
      <c r="C230" s="38"/>
      <c r="D230" s="193" t="s">
        <v>137</v>
      </c>
      <c r="E230" s="38"/>
      <c r="F230" s="194" t="s">
        <v>403</v>
      </c>
      <c r="G230" s="38"/>
      <c r="H230" s="38"/>
      <c r="I230" s="110"/>
      <c r="J230" s="38"/>
      <c r="K230" s="38"/>
      <c r="L230" s="41"/>
      <c r="M230" s="195"/>
      <c r="N230" s="196"/>
      <c r="O230" s="66"/>
      <c r="P230" s="66"/>
      <c r="Q230" s="66"/>
      <c r="R230" s="66"/>
      <c r="S230" s="66"/>
      <c r="T230" s="67"/>
      <c r="U230" s="36"/>
      <c r="V230" s="36"/>
      <c r="W230" s="36"/>
      <c r="X230" s="36"/>
      <c r="Y230" s="36"/>
      <c r="Z230" s="36"/>
      <c r="AA230" s="36"/>
      <c r="AB230" s="36"/>
      <c r="AC230" s="36"/>
      <c r="AD230" s="36"/>
      <c r="AE230" s="36"/>
      <c r="AT230" s="19" t="s">
        <v>137</v>
      </c>
      <c r="AU230" s="19" t="s">
        <v>86</v>
      </c>
    </row>
    <row r="231" spans="1:47" s="2" customFormat="1" ht="136.5">
      <c r="A231" s="36"/>
      <c r="B231" s="37"/>
      <c r="C231" s="38"/>
      <c r="D231" s="193" t="s">
        <v>240</v>
      </c>
      <c r="E231" s="38"/>
      <c r="F231" s="197" t="s">
        <v>384</v>
      </c>
      <c r="G231" s="38"/>
      <c r="H231" s="38"/>
      <c r="I231" s="110"/>
      <c r="J231" s="38"/>
      <c r="K231" s="38"/>
      <c r="L231" s="41"/>
      <c r="M231" s="195"/>
      <c r="N231" s="196"/>
      <c r="O231" s="66"/>
      <c r="P231" s="66"/>
      <c r="Q231" s="66"/>
      <c r="R231" s="66"/>
      <c r="S231" s="66"/>
      <c r="T231" s="67"/>
      <c r="U231" s="36"/>
      <c r="V231" s="36"/>
      <c r="W231" s="36"/>
      <c r="X231" s="36"/>
      <c r="Y231" s="36"/>
      <c r="Z231" s="36"/>
      <c r="AA231" s="36"/>
      <c r="AB231" s="36"/>
      <c r="AC231" s="36"/>
      <c r="AD231" s="36"/>
      <c r="AE231" s="36"/>
      <c r="AT231" s="19" t="s">
        <v>240</v>
      </c>
      <c r="AU231" s="19" t="s">
        <v>86</v>
      </c>
    </row>
    <row r="232" spans="2:51" s="13" customFormat="1" ht="11.25">
      <c r="B232" s="212"/>
      <c r="C232" s="213"/>
      <c r="D232" s="193" t="s">
        <v>243</v>
      </c>
      <c r="E232" s="214" t="s">
        <v>19</v>
      </c>
      <c r="F232" s="215" t="s">
        <v>404</v>
      </c>
      <c r="G232" s="213"/>
      <c r="H232" s="214" t="s">
        <v>19</v>
      </c>
      <c r="I232" s="216"/>
      <c r="J232" s="213"/>
      <c r="K232" s="213"/>
      <c r="L232" s="217"/>
      <c r="M232" s="218"/>
      <c r="N232" s="219"/>
      <c r="O232" s="219"/>
      <c r="P232" s="219"/>
      <c r="Q232" s="219"/>
      <c r="R232" s="219"/>
      <c r="S232" s="219"/>
      <c r="T232" s="220"/>
      <c r="AT232" s="221" t="s">
        <v>243</v>
      </c>
      <c r="AU232" s="221" t="s">
        <v>86</v>
      </c>
      <c r="AV232" s="13" t="s">
        <v>84</v>
      </c>
      <c r="AW232" s="13" t="s">
        <v>37</v>
      </c>
      <c r="AX232" s="13" t="s">
        <v>76</v>
      </c>
      <c r="AY232" s="221" t="s">
        <v>130</v>
      </c>
    </row>
    <row r="233" spans="2:51" s="14" customFormat="1" ht="11.25">
      <c r="B233" s="222"/>
      <c r="C233" s="223"/>
      <c r="D233" s="193" t="s">
        <v>243</v>
      </c>
      <c r="E233" s="224" t="s">
        <v>19</v>
      </c>
      <c r="F233" s="225" t="s">
        <v>221</v>
      </c>
      <c r="G233" s="223"/>
      <c r="H233" s="226">
        <v>510.651</v>
      </c>
      <c r="I233" s="227"/>
      <c r="J233" s="223"/>
      <c r="K233" s="223"/>
      <c r="L233" s="228"/>
      <c r="M233" s="229"/>
      <c r="N233" s="230"/>
      <c r="O233" s="230"/>
      <c r="P233" s="230"/>
      <c r="Q233" s="230"/>
      <c r="R233" s="230"/>
      <c r="S233" s="230"/>
      <c r="T233" s="231"/>
      <c r="AT233" s="232" t="s">
        <v>243</v>
      </c>
      <c r="AU233" s="232" t="s">
        <v>86</v>
      </c>
      <c r="AV233" s="14" t="s">
        <v>86</v>
      </c>
      <c r="AW233" s="14" t="s">
        <v>37</v>
      </c>
      <c r="AX233" s="14" t="s">
        <v>76</v>
      </c>
      <c r="AY233" s="232" t="s">
        <v>130</v>
      </c>
    </row>
    <row r="234" spans="2:51" s="13" customFormat="1" ht="11.25">
      <c r="B234" s="212"/>
      <c r="C234" s="213"/>
      <c r="D234" s="193" t="s">
        <v>243</v>
      </c>
      <c r="E234" s="214" t="s">
        <v>19</v>
      </c>
      <c r="F234" s="215" t="s">
        <v>405</v>
      </c>
      <c r="G234" s="213"/>
      <c r="H234" s="214" t="s">
        <v>19</v>
      </c>
      <c r="I234" s="216"/>
      <c r="J234" s="213"/>
      <c r="K234" s="213"/>
      <c r="L234" s="217"/>
      <c r="M234" s="218"/>
      <c r="N234" s="219"/>
      <c r="O234" s="219"/>
      <c r="P234" s="219"/>
      <c r="Q234" s="219"/>
      <c r="R234" s="219"/>
      <c r="S234" s="219"/>
      <c r="T234" s="220"/>
      <c r="AT234" s="221" t="s">
        <v>243</v>
      </c>
      <c r="AU234" s="221" t="s">
        <v>86</v>
      </c>
      <c r="AV234" s="13" t="s">
        <v>84</v>
      </c>
      <c r="AW234" s="13" t="s">
        <v>37</v>
      </c>
      <c r="AX234" s="13" t="s">
        <v>76</v>
      </c>
      <c r="AY234" s="221" t="s">
        <v>130</v>
      </c>
    </row>
    <row r="235" spans="2:51" s="14" customFormat="1" ht="11.25">
      <c r="B235" s="222"/>
      <c r="C235" s="223"/>
      <c r="D235" s="193" t="s">
        <v>243</v>
      </c>
      <c r="E235" s="224" t="s">
        <v>19</v>
      </c>
      <c r="F235" s="225" t="s">
        <v>406</v>
      </c>
      <c r="G235" s="223"/>
      <c r="H235" s="226">
        <v>199.342</v>
      </c>
      <c r="I235" s="227"/>
      <c r="J235" s="223"/>
      <c r="K235" s="223"/>
      <c r="L235" s="228"/>
      <c r="M235" s="229"/>
      <c r="N235" s="230"/>
      <c r="O235" s="230"/>
      <c r="P235" s="230"/>
      <c r="Q235" s="230"/>
      <c r="R235" s="230"/>
      <c r="S235" s="230"/>
      <c r="T235" s="231"/>
      <c r="AT235" s="232" t="s">
        <v>243</v>
      </c>
      <c r="AU235" s="232" t="s">
        <v>86</v>
      </c>
      <c r="AV235" s="14" t="s">
        <v>86</v>
      </c>
      <c r="AW235" s="14" t="s">
        <v>37</v>
      </c>
      <c r="AX235" s="14" t="s">
        <v>76</v>
      </c>
      <c r="AY235" s="232" t="s">
        <v>130</v>
      </c>
    </row>
    <row r="236" spans="2:51" s="14" customFormat="1" ht="11.25">
      <c r="B236" s="222"/>
      <c r="C236" s="223"/>
      <c r="D236" s="193" t="s">
        <v>243</v>
      </c>
      <c r="E236" s="224" t="s">
        <v>19</v>
      </c>
      <c r="F236" s="225" t="s">
        <v>407</v>
      </c>
      <c r="G236" s="223"/>
      <c r="H236" s="226">
        <v>73.442</v>
      </c>
      <c r="I236" s="227"/>
      <c r="J236" s="223"/>
      <c r="K236" s="223"/>
      <c r="L236" s="228"/>
      <c r="M236" s="229"/>
      <c r="N236" s="230"/>
      <c r="O236" s="230"/>
      <c r="P236" s="230"/>
      <c r="Q236" s="230"/>
      <c r="R236" s="230"/>
      <c r="S236" s="230"/>
      <c r="T236" s="231"/>
      <c r="AT236" s="232" t="s">
        <v>243</v>
      </c>
      <c r="AU236" s="232" t="s">
        <v>86</v>
      </c>
      <c r="AV236" s="14" t="s">
        <v>86</v>
      </c>
      <c r="AW236" s="14" t="s">
        <v>37</v>
      </c>
      <c r="AX236" s="14" t="s">
        <v>76</v>
      </c>
      <c r="AY236" s="232" t="s">
        <v>130</v>
      </c>
    </row>
    <row r="237" spans="2:51" s="14" customFormat="1" ht="11.25">
      <c r="B237" s="222"/>
      <c r="C237" s="223"/>
      <c r="D237" s="193" t="s">
        <v>243</v>
      </c>
      <c r="E237" s="224" t="s">
        <v>19</v>
      </c>
      <c r="F237" s="225" t="s">
        <v>408</v>
      </c>
      <c r="G237" s="223"/>
      <c r="H237" s="226">
        <v>-130.279</v>
      </c>
      <c r="I237" s="227"/>
      <c r="J237" s="223"/>
      <c r="K237" s="223"/>
      <c r="L237" s="228"/>
      <c r="M237" s="229"/>
      <c r="N237" s="230"/>
      <c r="O237" s="230"/>
      <c r="P237" s="230"/>
      <c r="Q237" s="230"/>
      <c r="R237" s="230"/>
      <c r="S237" s="230"/>
      <c r="T237" s="231"/>
      <c r="AT237" s="232" t="s">
        <v>243</v>
      </c>
      <c r="AU237" s="232" t="s">
        <v>86</v>
      </c>
      <c r="AV237" s="14" t="s">
        <v>86</v>
      </c>
      <c r="AW237" s="14" t="s">
        <v>37</v>
      </c>
      <c r="AX237" s="14" t="s">
        <v>76</v>
      </c>
      <c r="AY237" s="232" t="s">
        <v>130</v>
      </c>
    </row>
    <row r="238" spans="2:51" s="16" customFormat="1" ht="11.25">
      <c r="B238" s="244"/>
      <c r="C238" s="245"/>
      <c r="D238" s="193" t="s">
        <v>243</v>
      </c>
      <c r="E238" s="246" t="s">
        <v>19</v>
      </c>
      <c r="F238" s="247" t="s">
        <v>274</v>
      </c>
      <c r="G238" s="245"/>
      <c r="H238" s="248">
        <v>653.156</v>
      </c>
      <c r="I238" s="249"/>
      <c r="J238" s="245"/>
      <c r="K238" s="245"/>
      <c r="L238" s="250"/>
      <c r="M238" s="251"/>
      <c r="N238" s="252"/>
      <c r="O238" s="252"/>
      <c r="P238" s="252"/>
      <c r="Q238" s="252"/>
      <c r="R238" s="252"/>
      <c r="S238" s="252"/>
      <c r="T238" s="253"/>
      <c r="AT238" s="254" t="s">
        <v>243</v>
      </c>
      <c r="AU238" s="254" t="s">
        <v>86</v>
      </c>
      <c r="AV238" s="16" t="s">
        <v>149</v>
      </c>
      <c r="AW238" s="16" t="s">
        <v>37</v>
      </c>
      <c r="AX238" s="16" t="s">
        <v>84</v>
      </c>
      <c r="AY238" s="254" t="s">
        <v>130</v>
      </c>
    </row>
    <row r="239" spans="1:65" s="2" customFormat="1" ht="16.5" customHeight="1">
      <c r="A239" s="36"/>
      <c r="B239" s="37"/>
      <c r="C239" s="180" t="s">
        <v>409</v>
      </c>
      <c r="D239" s="180" t="s">
        <v>131</v>
      </c>
      <c r="E239" s="181" t="s">
        <v>410</v>
      </c>
      <c r="F239" s="182" t="s">
        <v>411</v>
      </c>
      <c r="G239" s="183" t="s">
        <v>205</v>
      </c>
      <c r="H239" s="184">
        <v>29.496</v>
      </c>
      <c r="I239" s="185"/>
      <c r="J239" s="186">
        <f>ROUND(I239*H239,2)</f>
        <v>0</v>
      </c>
      <c r="K239" s="182" t="s">
        <v>19</v>
      </c>
      <c r="L239" s="41"/>
      <c r="M239" s="187" t="s">
        <v>19</v>
      </c>
      <c r="N239" s="188" t="s">
        <v>47</v>
      </c>
      <c r="O239" s="66"/>
      <c r="P239" s="189">
        <f>O239*H239</f>
        <v>0</v>
      </c>
      <c r="Q239" s="189">
        <v>0</v>
      </c>
      <c r="R239" s="189">
        <f>Q239*H239</f>
        <v>0</v>
      </c>
      <c r="S239" s="189">
        <v>0</v>
      </c>
      <c r="T239" s="190">
        <f>S239*H239</f>
        <v>0</v>
      </c>
      <c r="U239" s="36"/>
      <c r="V239" s="36"/>
      <c r="W239" s="36"/>
      <c r="X239" s="36"/>
      <c r="Y239" s="36"/>
      <c r="Z239" s="36"/>
      <c r="AA239" s="36"/>
      <c r="AB239" s="36"/>
      <c r="AC239" s="36"/>
      <c r="AD239" s="36"/>
      <c r="AE239" s="36"/>
      <c r="AR239" s="191" t="s">
        <v>149</v>
      </c>
      <c r="AT239" s="191" t="s">
        <v>131</v>
      </c>
      <c r="AU239" s="191" t="s">
        <v>86</v>
      </c>
      <c r="AY239" s="19" t="s">
        <v>130</v>
      </c>
      <c r="BE239" s="192">
        <f>IF(N239="základní",J239,0)</f>
        <v>0</v>
      </c>
      <c r="BF239" s="192">
        <f>IF(N239="snížená",J239,0)</f>
        <v>0</v>
      </c>
      <c r="BG239" s="192">
        <f>IF(N239="zákl. přenesená",J239,0)</f>
        <v>0</v>
      </c>
      <c r="BH239" s="192">
        <f>IF(N239="sníž. přenesená",J239,0)</f>
        <v>0</v>
      </c>
      <c r="BI239" s="192">
        <f>IF(N239="nulová",J239,0)</f>
        <v>0</v>
      </c>
      <c r="BJ239" s="19" t="s">
        <v>84</v>
      </c>
      <c r="BK239" s="192">
        <f>ROUND(I239*H239,2)</f>
        <v>0</v>
      </c>
      <c r="BL239" s="19" t="s">
        <v>149</v>
      </c>
      <c r="BM239" s="191" t="s">
        <v>412</v>
      </c>
    </row>
    <row r="240" spans="1:47" s="2" customFormat="1" ht="11.25">
      <c r="A240" s="36"/>
      <c r="B240" s="37"/>
      <c r="C240" s="38"/>
      <c r="D240" s="193" t="s">
        <v>137</v>
      </c>
      <c r="E240" s="38"/>
      <c r="F240" s="194" t="s">
        <v>411</v>
      </c>
      <c r="G240" s="38"/>
      <c r="H240" s="38"/>
      <c r="I240" s="110"/>
      <c r="J240" s="38"/>
      <c r="K240" s="38"/>
      <c r="L240" s="41"/>
      <c r="M240" s="195"/>
      <c r="N240" s="196"/>
      <c r="O240" s="66"/>
      <c r="P240" s="66"/>
      <c r="Q240" s="66"/>
      <c r="R240" s="66"/>
      <c r="S240" s="66"/>
      <c r="T240" s="67"/>
      <c r="U240" s="36"/>
      <c r="V240" s="36"/>
      <c r="W240" s="36"/>
      <c r="X240" s="36"/>
      <c r="Y240" s="36"/>
      <c r="Z240" s="36"/>
      <c r="AA240" s="36"/>
      <c r="AB240" s="36"/>
      <c r="AC240" s="36"/>
      <c r="AD240" s="36"/>
      <c r="AE240" s="36"/>
      <c r="AT240" s="19" t="s">
        <v>137</v>
      </c>
      <c r="AU240" s="19" t="s">
        <v>86</v>
      </c>
    </row>
    <row r="241" spans="1:47" s="2" customFormat="1" ht="48.75">
      <c r="A241" s="36"/>
      <c r="B241" s="37"/>
      <c r="C241" s="38"/>
      <c r="D241" s="193" t="s">
        <v>240</v>
      </c>
      <c r="E241" s="38"/>
      <c r="F241" s="197" t="s">
        <v>413</v>
      </c>
      <c r="G241" s="38"/>
      <c r="H241" s="38"/>
      <c r="I241" s="110"/>
      <c r="J241" s="38"/>
      <c r="K241" s="38"/>
      <c r="L241" s="41"/>
      <c r="M241" s="195"/>
      <c r="N241" s="196"/>
      <c r="O241" s="66"/>
      <c r="P241" s="66"/>
      <c r="Q241" s="66"/>
      <c r="R241" s="66"/>
      <c r="S241" s="66"/>
      <c r="T241" s="67"/>
      <c r="U241" s="36"/>
      <c r="V241" s="36"/>
      <c r="W241" s="36"/>
      <c r="X241" s="36"/>
      <c r="Y241" s="36"/>
      <c r="Z241" s="36"/>
      <c r="AA241" s="36"/>
      <c r="AB241" s="36"/>
      <c r="AC241" s="36"/>
      <c r="AD241" s="36"/>
      <c r="AE241" s="36"/>
      <c r="AT241" s="19" t="s">
        <v>240</v>
      </c>
      <c r="AU241" s="19" t="s">
        <v>86</v>
      </c>
    </row>
    <row r="242" spans="2:51" s="14" customFormat="1" ht="11.25">
      <c r="B242" s="222"/>
      <c r="C242" s="223"/>
      <c r="D242" s="193" t="s">
        <v>243</v>
      </c>
      <c r="E242" s="224" t="s">
        <v>19</v>
      </c>
      <c r="F242" s="225" t="s">
        <v>414</v>
      </c>
      <c r="G242" s="223"/>
      <c r="H242" s="226">
        <v>29.496</v>
      </c>
      <c r="I242" s="227"/>
      <c r="J242" s="223"/>
      <c r="K242" s="223"/>
      <c r="L242" s="228"/>
      <c r="M242" s="229"/>
      <c r="N242" s="230"/>
      <c r="O242" s="230"/>
      <c r="P242" s="230"/>
      <c r="Q242" s="230"/>
      <c r="R242" s="230"/>
      <c r="S242" s="230"/>
      <c r="T242" s="231"/>
      <c r="AT242" s="232" t="s">
        <v>243</v>
      </c>
      <c r="AU242" s="232" t="s">
        <v>86</v>
      </c>
      <c r="AV242" s="14" t="s">
        <v>86</v>
      </c>
      <c r="AW242" s="14" t="s">
        <v>37</v>
      </c>
      <c r="AX242" s="14" t="s">
        <v>84</v>
      </c>
      <c r="AY242" s="232" t="s">
        <v>130</v>
      </c>
    </row>
    <row r="243" spans="1:65" s="2" customFormat="1" ht="16.5" customHeight="1">
      <c r="A243" s="36"/>
      <c r="B243" s="37"/>
      <c r="C243" s="180" t="s">
        <v>415</v>
      </c>
      <c r="D243" s="180" t="s">
        <v>131</v>
      </c>
      <c r="E243" s="181" t="s">
        <v>416</v>
      </c>
      <c r="F243" s="182" t="s">
        <v>417</v>
      </c>
      <c r="G243" s="183" t="s">
        <v>205</v>
      </c>
      <c r="H243" s="184">
        <v>1585.104</v>
      </c>
      <c r="I243" s="185"/>
      <c r="J243" s="186">
        <f>ROUND(I243*H243,2)</f>
        <v>0</v>
      </c>
      <c r="K243" s="182" t="s">
        <v>237</v>
      </c>
      <c r="L243" s="41"/>
      <c r="M243" s="187" t="s">
        <v>19</v>
      </c>
      <c r="N243" s="188" t="s">
        <v>47</v>
      </c>
      <c r="O243" s="66"/>
      <c r="P243" s="189">
        <f>O243*H243</f>
        <v>0</v>
      </c>
      <c r="Q243" s="189">
        <v>0</v>
      </c>
      <c r="R243" s="189">
        <f>Q243*H243</f>
        <v>0</v>
      </c>
      <c r="S243" s="189">
        <v>0</v>
      </c>
      <c r="T243" s="190">
        <f>S243*H243</f>
        <v>0</v>
      </c>
      <c r="U243" s="36"/>
      <c r="V243" s="36"/>
      <c r="W243" s="36"/>
      <c r="X243" s="36"/>
      <c r="Y243" s="36"/>
      <c r="Z243" s="36"/>
      <c r="AA243" s="36"/>
      <c r="AB243" s="36"/>
      <c r="AC243" s="36"/>
      <c r="AD243" s="36"/>
      <c r="AE243" s="36"/>
      <c r="AR243" s="191" t="s">
        <v>149</v>
      </c>
      <c r="AT243" s="191" t="s">
        <v>131</v>
      </c>
      <c r="AU243" s="191" t="s">
        <v>86</v>
      </c>
      <c r="AY243" s="19" t="s">
        <v>130</v>
      </c>
      <c r="BE243" s="192">
        <f>IF(N243="základní",J243,0)</f>
        <v>0</v>
      </c>
      <c r="BF243" s="192">
        <f>IF(N243="snížená",J243,0)</f>
        <v>0</v>
      </c>
      <c r="BG243" s="192">
        <f>IF(N243="zákl. přenesená",J243,0)</f>
        <v>0</v>
      </c>
      <c r="BH243" s="192">
        <f>IF(N243="sníž. přenesená",J243,0)</f>
        <v>0</v>
      </c>
      <c r="BI243" s="192">
        <f>IF(N243="nulová",J243,0)</f>
        <v>0</v>
      </c>
      <c r="BJ243" s="19" t="s">
        <v>84</v>
      </c>
      <c r="BK243" s="192">
        <f>ROUND(I243*H243,2)</f>
        <v>0</v>
      </c>
      <c r="BL243" s="19" t="s">
        <v>149</v>
      </c>
      <c r="BM243" s="191" t="s">
        <v>418</v>
      </c>
    </row>
    <row r="244" spans="1:47" s="2" customFormat="1" ht="19.5">
      <c r="A244" s="36"/>
      <c r="B244" s="37"/>
      <c r="C244" s="38"/>
      <c r="D244" s="193" t="s">
        <v>137</v>
      </c>
      <c r="E244" s="38"/>
      <c r="F244" s="194" t="s">
        <v>419</v>
      </c>
      <c r="G244" s="38"/>
      <c r="H244" s="38"/>
      <c r="I244" s="110"/>
      <c r="J244" s="38"/>
      <c r="K244" s="38"/>
      <c r="L244" s="41"/>
      <c r="M244" s="195"/>
      <c r="N244" s="196"/>
      <c r="O244" s="66"/>
      <c r="P244" s="66"/>
      <c r="Q244" s="66"/>
      <c r="R244" s="66"/>
      <c r="S244" s="66"/>
      <c r="T244" s="67"/>
      <c r="U244" s="36"/>
      <c r="V244" s="36"/>
      <c r="W244" s="36"/>
      <c r="X244" s="36"/>
      <c r="Y244" s="36"/>
      <c r="Z244" s="36"/>
      <c r="AA244" s="36"/>
      <c r="AB244" s="36"/>
      <c r="AC244" s="36"/>
      <c r="AD244" s="36"/>
      <c r="AE244" s="36"/>
      <c r="AT244" s="19" t="s">
        <v>137</v>
      </c>
      <c r="AU244" s="19" t="s">
        <v>86</v>
      </c>
    </row>
    <row r="245" spans="1:47" s="2" customFormat="1" ht="351">
      <c r="A245" s="36"/>
      <c r="B245" s="37"/>
      <c r="C245" s="38"/>
      <c r="D245" s="193" t="s">
        <v>240</v>
      </c>
      <c r="E245" s="38"/>
      <c r="F245" s="197" t="s">
        <v>420</v>
      </c>
      <c r="G245" s="38"/>
      <c r="H245" s="38"/>
      <c r="I245" s="110"/>
      <c r="J245" s="38"/>
      <c r="K245" s="38"/>
      <c r="L245" s="41"/>
      <c r="M245" s="195"/>
      <c r="N245" s="196"/>
      <c r="O245" s="66"/>
      <c r="P245" s="66"/>
      <c r="Q245" s="66"/>
      <c r="R245" s="66"/>
      <c r="S245" s="66"/>
      <c r="T245" s="67"/>
      <c r="U245" s="36"/>
      <c r="V245" s="36"/>
      <c r="W245" s="36"/>
      <c r="X245" s="36"/>
      <c r="Y245" s="36"/>
      <c r="Z245" s="36"/>
      <c r="AA245" s="36"/>
      <c r="AB245" s="36"/>
      <c r="AC245" s="36"/>
      <c r="AD245" s="36"/>
      <c r="AE245" s="36"/>
      <c r="AT245" s="19" t="s">
        <v>240</v>
      </c>
      <c r="AU245" s="19" t="s">
        <v>86</v>
      </c>
    </row>
    <row r="246" spans="1:47" s="2" customFormat="1" ht="19.5">
      <c r="A246" s="36"/>
      <c r="B246" s="37"/>
      <c r="C246" s="38"/>
      <c r="D246" s="193" t="s">
        <v>139</v>
      </c>
      <c r="E246" s="38"/>
      <c r="F246" s="197" t="s">
        <v>421</v>
      </c>
      <c r="G246" s="38"/>
      <c r="H246" s="38"/>
      <c r="I246" s="110"/>
      <c r="J246" s="38"/>
      <c r="K246" s="38"/>
      <c r="L246" s="41"/>
      <c r="M246" s="195"/>
      <c r="N246" s="196"/>
      <c r="O246" s="66"/>
      <c r="P246" s="66"/>
      <c r="Q246" s="66"/>
      <c r="R246" s="66"/>
      <c r="S246" s="66"/>
      <c r="T246" s="67"/>
      <c r="U246" s="36"/>
      <c r="V246" s="36"/>
      <c r="W246" s="36"/>
      <c r="X246" s="36"/>
      <c r="Y246" s="36"/>
      <c r="Z246" s="36"/>
      <c r="AA246" s="36"/>
      <c r="AB246" s="36"/>
      <c r="AC246" s="36"/>
      <c r="AD246" s="36"/>
      <c r="AE246" s="36"/>
      <c r="AT246" s="19" t="s">
        <v>139</v>
      </c>
      <c r="AU246" s="19" t="s">
        <v>86</v>
      </c>
    </row>
    <row r="247" spans="2:51" s="13" customFormat="1" ht="11.25">
      <c r="B247" s="212"/>
      <c r="C247" s="213"/>
      <c r="D247" s="193" t="s">
        <v>243</v>
      </c>
      <c r="E247" s="214" t="s">
        <v>19</v>
      </c>
      <c r="F247" s="215" t="s">
        <v>422</v>
      </c>
      <c r="G247" s="213"/>
      <c r="H247" s="214" t="s">
        <v>19</v>
      </c>
      <c r="I247" s="216"/>
      <c r="J247" s="213"/>
      <c r="K247" s="213"/>
      <c r="L247" s="217"/>
      <c r="M247" s="218"/>
      <c r="N247" s="219"/>
      <c r="O247" s="219"/>
      <c r="P247" s="219"/>
      <c r="Q247" s="219"/>
      <c r="R247" s="219"/>
      <c r="S247" s="219"/>
      <c r="T247" s="220"/>
      <c r="AT247" s="221" t="s">
        <v>243</v>
      </c>
      <c r="AU247" s="221" t="s">
        <v>86</v>
      </c>
      <c r="AV247" s="13" t="s">
        <v>84</v>
      </c>
      <c r="AW247" s="13" t="s">
        <v>37</v>
      </c>
      <c r="AX247" s="13" t="s">
        <v>76</v>
      </c>
      <c r="AY247" s="221" t="s">
        <v>130</v>
      </c>
    </row>
    <row r="248" spans="2:51" s="14" customFormat="1" ht="11.25">
      <c r="B248" s="222"/>
      <c r="C248" s="223"/>
      <c r="D248" s="193" t="s">
        <v>243</v>
      </c>
      <c r="E248" s="224" t="s">
        <v>19</v>
      </c>
      <c r="F248" s="225" t="s">
        <v>423</v>
      </c>
      <c r="G248" s="223"/>
      <c r="H248" s="226">
        <v>34.25</v>
      </c>
      <c r="I248" s="227"/>
      <c r="J248" s="223"/>
      <c r="K248" s="223"/>
      <c r="L248" s="228"/>
      <c r="M248" s="229"/>
      <c r="N248" s="230"/>
      <c r="O248" s="230"/>
      <c r="P248" s="230"/>
      <c r="Q248" s="230"/>
      <c r="R248" s="230"/>
      <c r="S248" s="230"/>
      <c r="T248" s="231"/>
      <c r="AT248" s="232" t="s">
        <v>243</v>
      </c>
      <c r="AU248" s="232" t="s">
        <v>86</v>
      </c>
      <c r="AV248" s="14" t="s">
        <v>86</v>
      </c>
      <c r="AW248" s="14" t="s">
        <v>37</v>
      </c>
      <c r="AX248" s="14" t="s">
        <v>76</v>
      </c>
      <c r="AY248" s="232" t="s">
        <v>130</v>
      </c>
    </row>
    <row r="249" spans="2:51" s="14" customFormat="1" ht="11.25">
      <c r="B249" s="222"/>
      <c r="C249" s="223"/>
      <c r="D249" s="193" t="s">
        <v>243</v>
      </c>
      <c r="E249" s="224" t="s">
        <v>19</v>
      </c>
      <c r="F249" s="225" t="s">
        <v>424</v>
      </c>
      <c r="G249" s="223"/>
      <c r="H249" s="226">
        <v>208.24</v>
      </c>
      <c r="I249" s="227"/>
      <c r="J249" s="223"/>
      <c r="K249" s="223"/>
      <c r="L249" s="228"/>
      <c r="M249" s="229"/>
      <c r="N249" s="230"/>
      <c r="O249" s="230"/>
      <c r="P249" s="230"/>
      <c r="Q249" s="230"/>
      <c r="R249" s="230"/>
      <c r="S249" s="230"/>
      <c r="T249" s="231"/>
      <c r="AT249" s="232" t="s">
        <v>243</v>
      </c>
      <c r="AU249" s="232" t="s">
        <v>86</v>
      </c>
      <c r="AV249" s="14" t="s">
        <v>86</v>
      </c>
      <c r="AW249" s="14" t="s">
        <v>37</v>
      </c>
      <c r="AX249" s="14" t="s">
        <v>76</v>
      </c>
      <c r="AY249" s="232" t="s">
        <v>130</v>
      </c>
    </row>
    <row r="250" spans="2:51" s="14" customFormat="1" ht="11.25">
      <c r="B250" s="222"/>
      <c r="C250" s="223"/>
      <c r="D250" s="193" t="s">
        <v>243</v>
      </c>
      <c r="E250" s="224" t="s">
        <v>19</v>
      </c>
      <c r="F250" s="225" t="s">
        <v>425</v>
      </c>
      <c r="G250" s="223"/>
      <c r="H250" s="226">
        <v>54</v>
      </c>
      <c r="I250" s="227"/>
      <c r="J250" s="223"/>
      <c r="K250" s="223"/>
      <c r="L250" s="228"/>
      <c r="M250" s="229"/>
      <c r="N250" s="230"/>
      <c r="O250" s="230"/>
      <c r="P250" s="230"/>
      <c r="Q250" s="230"/>
      <c r="R250" s="230"/>
      <c r="S250" s="230"/>
      <c r="T250" s="231"/>
      <c r="AT250" s="232" t="s">
        <v>243</v>
      </c>
      <c r="AU250" s="232" t="s">
        <v>86</v>
      </c>
      <c r="AV250" s="14" t="s">
        <v>86</v>
      </c>
      <c r="AW250" s="14" t="s">
        <v>37</v>
      </c>
      <c r="AX250" s="14" t="s">
        <v>76</v>
      </c>
      <c r="AY250" s="232" t="s">
        <v>130</v>
      </c>
    </row>
    <row r="251" spans="2:51" s="14" customFormat="1" ht="11.25">
      <c r="B251" s="222"/>
      <c r="C251" s="223"/>
      <c r="D251" s="193" t="s">
        <v>243</v>
      </c>
      <c r="E251" s="224" t="s">
        <v>19</v>
      </c>
      <c r="F251" s="225" t="s">
        <v>426</v>
      </c>
      <c r="G251" s="223"/>
      <c r="H251" s="226">
        <v>161.21</v>
      </c>
      <c r="I251" s="227"/>
      <c r="J251" s="223"/>
      <c r="K251" s="223"/>
      <c r="L251" s="228"/>
      <c r="M251" s="229"/>
      <c r="N251" s="230"/>
      <c r="O251" s="230"/>
      <c r="P251" s="230"/>
      <c r="Q251" s="230"/>
      <c r="R251" s="230"/>
      <c r="S251" s="230"/>
      <c r="T251" s="231"/>
      <c r="AT251" s="232" t="s">
        <v>243</v>
      </c>
      <c r="AU251" s="232" t="s">
        <v>86</v>
      </c>
      <c r="AV251" s="14" t="s">
        <v>86</v>
      </c>
      <c r="AW251" s="14" t="s">
        <v>37</v>
      </c>
      <c r="AX251" s="14" t="s">
        <v>76</v>
      </c>
      <c r="AY251" s="232" t="s">
        <v>130</v>
      </c>
    </row>
    <row r="252" spans="2:51" s="14" customFormat="1" ht="11.25">
      <c r="B252" s="222"/>
      <c r="C252" s="223"/>
      <c r="D252" s="193" t="s">
        <v>243</v>
      </c>
      <c r="E252" s="224" t="s">
        <v>19</v>
      </c>
      <c r="F252" s="225" t="s">
        <v>427</v>
      </c>
      <c r="G252" s="223"/>
      <c r="H252" s="226">
        <v>638.3</v>
      </c>
      <c r="I252" s="227"/>
      <c r="J252" s="223"/>
      <c r="K252" s="223"/>
      <c r="L252" s="228"/>
      <c r="M252" s="229"/>
      <c r="N252" s="230"/>
      <c r="O252" s="230"/>
      <c r="P252" s="230"/>
      <c r="Q252" s="230"/>
      <c r="R252" s="230"/>
      <c r="S252" s="230"/>
      <c r="T252" s="231"/>
      <c r="AT252" s="232" t="s">
        <v>243</v>
      </c>
      <c r="AU252" s="232" t="s">
        <v>86</v>
      </c>
      <c r="AV252" s="14" t="s">
        <v>86</v>
      </c>
      <c r="AW252" s="14" t="s">
        <v>37</v>
      </c>
      <c r="AX252" s="14" t="s">
        <v>76</v>
      </c>
      <c r="AY252" s="232" t="s">
        <v>130</v>
      </c>
    </row>
    <row r="253" spans="2:51" s="14" customFormat="1" ht="11.25">
      <c r="B253" s="222"/>
      <c r="C253" s="223"/>
      <c r="D253" s="193" t="s">
        <v>243</v>
      </c>
      <c r="E253" s="224" t="s">
        <v>19</v>
      </c>
      <c r="F253" s="225" t="s">
        <v>428</v>
      </c>
      <c r="G253" s="223"/>
      <c r="H253" s="226">
        <v>254.65</v>
      </c>
      <c r="I253" s="227"/>
      <c r="J253" s="223"/>
      <c r="K253" s="223"/>
      <c r="L253" s="228"/>
      <c r="M253" s="229"/>
      <c r="N253" s="230"/>
      <c r="O253" s="230"/>
      <c r="P253" s="230"/>
      <c r="Q253" s="230"/>
      <c r="R253" s="230"/>
      <c r="S253" s="230"/>
      <c r="T253" s="231"/>
      <c r="AT253" s="232" t="s">
        <v>243</v>
      </c>
      <c r="AU253" s="232" t="s">
        <v>86</v>
      </c>
      <c r="AV253" s="14" t="s">
        <v>86</v>
      </c>
      <c r="AW253" s="14" t="s">
        <v>37</v>
      </c>
      <c r="AX253" s="14" t="s">
        <v>76</v>
      </c>
      <c r="AY253" s="232" t="s">
        <v>130</v>
      </c>
    </row>
    <row r="254" spans="2:51" s="14" customFormat="1" ht="11.25">
      <c r="B254" s="222"/>
      <c r="C254" s="223"/>
      <c r="D254" s="193" t="s">
        <v>243</v>
      </c>
      <c r="E254" s="224" t="s">
        <v>19</v>
      </c>
      <c r="F254" s="225" t="s">
        <v>429</v>
      </c>
      <c r="G254" s="223"/>
      <c r="H254" s="226">
        <v>104.175</v>
      </c>
      <c r="I254" s="227"/>
      <c r="J254" s="223"/>
      <c r="K254" s="223"/>
      <c r="L254" s="228"/>
      <c r="M254" s="229"/>
      <c r="N254" s="230"/>
      <c r="O254" s="230"/>
      <c r="P254" s="230"/>
      <c r="Q254" s="230"/>
      <c r="R254" s="230"/>
      <c r="S254" s="230"/>
      <c r="T254" s="231"/>
      <c r="AT254" s="232" t="s">
        <v>243</v>
      </c>
      <c r="AU254" s="232" t="s">
        <v>86</v>
      </c>
      <c r="AV254" s="14" t="s">
        <v>86</v>
      </c>
      <c r="AW254" s="14" t="s">
        <v>37</v>
      </c>
      <c r="AX254" s="14" t="s">
        <v>76</v>
      </c>
      <c r="AY254" s="232" t="s">
        <v>130</v>
      </c>
    </row>
    <row r="255" spans="2:51" s="15" customFormat="1" ht="11.25">
      <c r="B255" s="233"/>
      <c r="C255" s="234"/>
      <c r="D255" s="193" t="s">
        <v>243</v>
      </c>
      <c r="E255" s="235" t="s">
        <v>203</v>
      </c>
      <c r="F255" s="236" t="s">
        <v>247</v>
      </c>
      <c r="G255" s="234"/>
      <c r="H255" s="237">
        <v>1454.825</v>
      </c>
      <c r="I255" s="238"/>
      <c r="J255" s="234"/>
      <c r="K255" s="234"/>
      <c r="L255" s="239"/>
      <c r="M255" s="240"/>
      <c r="N255" s="241"/>
      <c r="O255" s="241"/>
      <c r="P255" s="241"/>
      <c r="Q255" s="241"/>
      <c r="R255" s="241"/>
      <c r="S255" s="241"/>
      <c r="T255" s="242"/>
      <c r="AT255" s="243" t="s">
        <v>243</v>
      </c>
      <c r="AU255" s="243" t="s">
        <v>86</v>
      </c>
      <c r="AV255" s="15" t="s">
        <v>129</v>
      </c>
      <c r="AW255" s="15" t="s">
        <v>37</v>
      </c>
      <c r="AX255" s="15" t="s">
        <v>76</v>
      </c>
      <c r="AY255" s="243" t="s">
        <v>130</v>
      </c>
    </row>
    <row r="256" spans="2:51" s="13" customFormat="1" ht="11.25">
      <c r="B256" s="212"/>
      <c r="C256" s="213"/>
      <c r="D256" s="193" t="s">
        <v>243</v>
      </c>
      <c r="E256" s="214" t="s">
        <v>19</v>
      </c>
      <c r="F256" s="215" t="s">
        <v>430</v>
      </c>
      <c r="G256" s="213"/>
      <c r="H256" s="214" t="s">
        <v>19</v>
      </c>
      <c r="I256" s="216"/>
      <c r="J256" s="213"/>
      <c r="K256" s="213"/>
      <c r="L256" s="217"/>
      <c r="M256" s="218"/>
      <c r="N256" s="219"/>
      <c r="O256" s="219"/>
      <c r="P256" s="219"/>
      <c r="Q256" s="219"/>
      <c r="R256" s="219"/>
      <c r="S256" s="219"/>
      <c r="T256" s="220"/>
      <c r="AT256" s="221" t="s">
        <v>243</v>
      </c>
      <c r="AU256" s="221" t="s">
        <v>86</v>
      </c>
      <c r="AV256" s="13" t="s">
        <v>84</v>
      </c>
      <c r="AW256" s="13" t="s">
        <v>37</v>
      </c>
      <c r="AX256" s="13" t="s">
        <v>76</v>
      </c>
      <c r="AY256" s="221" t="s">
        <v>130</v>
      </c>
    </row>
    <row r="257" spans="2:51" s="14" customFormat="1" ht="11.25">
      <c r="B257" s="222"/>
      <c r="C257" s="223"/>
      <c r="D257" s="193" t="s">
        <v>243</v>
      </c>
      <c r="E257" s="224" t="s">
        <v>19</v>
      </c>
      <c r="F257" s="225" t="s">
        <v>431</v>
      </c>
      <c r="G257" s="223"/>
      <c r="H257" s="226">
        <v>130.279</v>
      </c>
      <c r="I257" s="227"/>
      <c r="J257" s="223"/>
      <c r="K257" s="223"/>
      <c r="L257" s="228"/>
      <c r="M257" s="229"/>
      <c r="N257" s="230"/>
      <c r="O257" s="230"/>
      <c r="P257" s="230"/>
      <c r="Q257" s="230"/>
      <c r="R257" s="230"/>
      <c r="S257" s="230"/>
      <c r="T257" s="231"/>
      <c r="AT257" s="232" t="s">
        <v>243</v>
      </c>
      <c r="AU257" s="232" t="s">
        <v>86</v>
      </c>
      <c r="AV257" s="14" t="s">
        <v>86</v>
      </c>
      <c r="AW257" s="14" t="s">
        <v>37</v>
      </c>
      <c r="AX257" s="14" t="s">
        <v>76</v>
      </c>
      <c r="AY257" s="232" t="s">
        <v>130</v>
      </c>
    </row>
    <row r="258" spans="2:51" s="16" customFormat="1" ht="11.25">
      <c r="B258" s="244"/>
      <c r="C258" s="245"/>
      <c r="D258" s="193" t="s">
        <v>243</v>
      </c>
      <c r="E258" s="246" t="s">
        <v>19</v>
      </c>
      <c r="F258" s="247" t="s">
        <v>274</v>
      </c>
      <c r="G258" s="245"/>
      <c r="H258" s="248">
        <v>1585.104</v>
      </c>
      <c r="I258" s="249"/>
      <c r="J258" s="245"/>
      <c r="K258" s="245"/>
      <c r="L258" s="250"/>
      <c r="M258" s="251"/>
      <c r="N258" s="252"/>
      <c r="O258" s="252"/>
      <c r="P258" s="252"/>
      <c r="Q258" s="252"/>
      <c r="R258" s="252"/>
      <c r="S258" s="252"/>
      <c r="T258" s="253"/>
      <c r="AT258" s="254" t="s">
        <v>243</v>
      </c>
      <c r="AU258" s="254" t="s">
        <v>86</v>
      </c>
      <c r="AV258" s="16" t="s">
        <v>149</v>
      </c>
      <c r="AW258" s="16" t="s">
        <v>37</v>
      </c>
      <c r="AX258" s="16" t="s">
        <v>84</v>
      </c>
      <c r="AY258" s="254" t="s">
        <v>130</v>
      </c>
    </row>
    <row r="259" spans="1:65" s="2" customFormat="1" ht="16.5" customHeight="1">
      <c r="A259" s="36"/>
      <c r="B259" s="37"/>
      <c r="C259" s="180" t="s">
        <v>432</v>
      </c>
      <c r="D259" s="180" t="s">
        <v>131</v>
      </c>
      <c r="E259" s="181" t="s">
        <v>433</v>
      </c>
      <c r="F259" s="182" t="s">
        <v>434</v>
      </c>
      <c r="G259" s="183" t="s">
        <v>205</v>
      </c>
      <c r="H259" s="184">
        <v>510.651</v>
      </c>
      <c r="I259" s="185"/>
      <c r="J259" s="186">
        <f>ROUND(I259*H259,2)</f>
        <v>0</v>
      </c>
      <c r="K259" s="182" t="s">
        <v>237</v>
      </c>
      <c r="L259" s="41"/>
      <c r="M259" s="187" t="s">
        <v>19</v>
      </c>
      <c r="N259" s="188" t="s">
        <v>47</v>
      </c>
      <c r="O259" s="66"/>
      <c r="P259" s="189">
        <f>O259*H259</f>
        <v>0</v>
      </c>
      <c r="Q259" s="189">
        <v>0</v>
      </c>
      <c r="R259" s="189">
        <f>Q259*H259</f>
        <v>0</v>
      </c>
      <c r="S259" s="189">
        <v>0</v>
      </c>
      <c r="T259" s="190">
        <f>S259*H259</f>
        <v>0</v>
      </c>
      <c r="U259" s="36"/>
      <c r="V259" s="36"/>
      <c r="W259" s="36"/>
      <c r="X259" s="36"/>
      <c r="Y259" s="36"/>
      <c r="Z259" s="36"/>
      <c r="AA259" s="36"/>
      <c r="AB259" s="36"/>
      <c r="AC259" s="36"/>
      <c r="AD259" s="36"/>
      <c r="AE259" s="36"/>
      <c r="AR259" s="191" t="s">
        <v>149</v>
      </c>
      <c r="AT259" s="191" t="s">
        <v>131</v>
      </c>
      <c r="AU259" s="191" t="s">
        <v>86</v>
      </c>
      <c r="AY259" s="19" t="s">
        <v>130</v>
      </c>
      <c r="BE259" s="192">
        <f>IF(N259="základní",J259,0)</f>
        <v>0</v>
      </c>
      <c r="BF259" s="192">
        <f>IF(N259="snížená",J259,0)</f>
        <v>0</v>
      </c>
      <c r="BG259" s="192">
        <f>IF(N259="zákl. přenesená",J259,0)</f>
        <v>0</v>
      </c>
      <c r="BH259" s="192">
        <f>IF(N259="sníž. přenesená",J259,0)</f>
        <v>0</v>
      </c>
      <c r="BI259" s="192">
        <f>IF(N259="nulová",J259,0)</f>
        <v>0</v>
      </c>
      <c r="BJ259" s="19" t="s">
        <v>84</v>
      </c>
      <c r="BK259" s="192">
        <f>ROUND(I259*H259,2)</f>
        <v>0</v>
      </c>
      <c r="BL259" s="19" t="s">
        <v>149</v>
      </c>
      <c r="BM259" s="191" t="s">
        <v>435</v>
      </c>
    </row>
    <row r="260" spans="1:47" s="2" customFormat="1" ht="11.25">
      <c r="A260" s="36"/>
      <c r="B260" s="37"/>
      <c r="C260" s="38"/>
      <c r="D260" s="193" t="s">
        <v>137</v>
      </c>
      <c r="E260" s="38"/>
      <c r="F260" s="194" t="s">
        <v>434</v>
      </c>
      <c r="G260" s="38"/>
      <c r="H260" s="38"/>
      <c r="I260" s="110"/>
      <c r="J260" s="38"/>
      <c r="K260" s="38"/>
      <c r="L260" s="41"/>
      <c r="M260" s="195"/>
      <c r="N260" s="196"/>
      <c r="O260" s="66"/>
      <c r="P260" s="66"/>
      <c r="Q260" s="66"/>
      <c r="R260" s="66"/>
      <c r="S260" s="66"/>
      <c r="T260" s="67"/>
      <c r="U260" s="36"/>
      <c r="V260" s="36"/>
      <c r="W260" s="36"/>
      <c r="X260" s="36"/>
      <c r="Y260" s="36"/>
      <c r="Z260" s="36"/>
      <c r="AA260" s="36"/>
      <c r="AB260" s="36"/>
      <c r="AC260" s="36"/>
      <c r="AD260" s="36"/>
      <c r="AE260" s="36"/>
      <c r="AT260" s="19" t="s">
        <v>137</v>
      </c>
      <c r="AU260" s="19" t="s">
        <v>86</v>
      </c>
    </row>
    <row r="261" spans="1:47" s="2" customFormat="1" ht="214.5">
      <c r="A261" s="36"/>
      <c r="B261" s="37"/>
      <c r="C261" s="38"/>
      <c r="D261" s="193" t="s">
        <v>240</v>
      </c>
      <c r="E261" s="38"/>
      <c r="F261" s="197" t="s">
        <v>436</v>
      </c>
      <c r="G261" s="38"/>
      <c r="H261" s="38"/>
      <c r="I261" s="110"/>
      <c r="J261" s="38"/>
      <c r="K261" s="38"/>
      <c r="L261" s="41"/>
      <c r="M261" s="195"/>
      <c r="N261" s="196"/>
      <c r="O261" s="66"/>
      <c r="P261" s="66"/>
      <c r="Q261" s="66"/>
      <c r="R261" s="66"/>
      <c r="S261" s="66"/>
      <c r="T261" s="67"/>
      <c r="U261" s="36"/>
      <c r="V261" s="36"/>
      <c r="W261" s="36"/>
      <c r="X261" s="36"/>
      <c r="Y261" s="36"/>
      <c r="Z261" s="36"/>
      <c r="AA261" s="36"/>
      <c r="AB261" s="36"/>
      <c r="AC261" s="36"/>
      <c r="AD261" s="36"/>
      <c r="AE261" s="36"/>
      <c r="AT261" s="19" t="s">
        <v>240</v>
      </c>
      <c r="AU261" s="19" t="s">
        <v>86</v>
      </c>
    </row>
    <row r="262" spans="2:51" s="14" customFormat="1" ht="11.25">
      <c r="B262" s="222"/>
      <c r="C262" s="223"/>
      <c r="D262" s="193" t="s">
        <v>243</v>
      </c>
      <c r="E262" s="224" t="s">
        <v>19</v>
      </c>
      <c r="F262" s="225" t="s">
        <v>221</v>
      </c>
      <c r="G262" s="223"/>
      <c r="H262" s="226">
        <v>510.651</v>
      </c>
      <c r="I262" s="227"/>
      <c r="J262" s="223"/>
      <c r="K262" s="223"/>
      <c r="L262" s="228"/>
      <c r="M262" s="229"/>
      <c r="N262" s="230"/>
      <c r="O262" s="230"/>
      <c r="P262" s="230"/>
      <c r="Q262" s="230"/>
      <c r="R262" s="230"/>
      <c r="S262" s="230"/>
      <c r="T262" s="231"/>
      <c r="AT262" s="232" t="s">
        <v>243</v>
      </c>
      <c r="AU262" s="232" t="s">
        <v>86</v>
      </c>
      <c r="AV262" s="14" t="s">
        <v>86</v>
      </c>
      <c r="AW262" s="14" t="s">
        <v>37</v>
      </c>
      <c r="AX262" s="14" t="s">
        <v>84</v>
      </c>
      <c r="AY262" s="232" t="s">
        <v>130</v>
      </c>
    </row>
    <row r="263" spans="2:63" s="11" customFormat="1" ht="22.9" customHeight="1">
      <c r="B263" s="166"/>
      <c r="C263" s="167"/>
      <c r="D263" s="168" t="s">
        <v>75</v>
      </c>
      <c r="E263" s="210" t="s">
        <v>86</v>
      </c>
      <c r="F263" s="210" t="s">
        <v>437</v>
      </c>
      <c r="G263" s="167"/>
      <c r="H263" s="167"/>
      <c r="I263" s="170"/>
      <c r="J263" s="211">
        <f>BK263</f>
        <v>0</v>
      </c>
      <c r="K263" s="167"/>
      <c r="L263" s="172"/>
      <c r="M263" s="173"/>
      <c r="N263" s="174"/>
      <c r="O263" s="174"/>
      <c r="P263" s="175">
        <f>SUM(P264:P301)</f>
        <v>0</v>
      </c>
      <c r="Q263" s="174"/>
      <c r="R263" s="175">
        <f>SUM(R264:R301)</f>
        <v>104.56439436</v>
      </c>
      <c r="S263" s="174"/>
      <c r="T263" s="176">
        <f>SUM(T264:T301)</f>
        <v>0</v>
      </c>
      <c r="AR263" s="177" t="s">
        <v>84</v>
      </c>
      <c r="AT263" s="178" t="s">
        <v>75</v>
      </c>
      <c r="AU263" s="178" t="s">
        <v>84</v>
      </c>
      <c r="AY263" s="177" t="s">
        <v>130</v>
      </c>
      <c r="BK263" s="179">
        <f>SUM(BK264:BK301)</f>
        <v>0</v>
      </c>
    </row>
    <row r="264" spans="1:65" s="2" customFormat="1" ht="16.5" customHeight="1">
      <c r="A264" s="36"/>
      <c r="B264" s="37"/>
      <c r="C264" s="180" t="s">
        <v>438</v>
      </c>
      <c r="D264" s="180" t="s">
        <v>131</v>
      </c>
      <c r="E264" s="181" t="s">
        <v>439</v>
      </c>
      <c r="F264" s="182" t="s">
        <v>440</v>
      </c>
      <c r="G264" s="183" t="s">
        <v>197</v>
      </c>
      <c r="H264" s="184">
        <v>327.75</v>
      </c>
      <c r="I264" s="185"/>
      <c r="J264" s="186">
        <f>ROUND(I264*H264,2)</f>
        <v>0</v>
      </c>
      <c r="K264" s="182" t="s">
        <v>237</v>
      </c>
      <c r="L264" s="41"/>
      <c r="M264" s="187" t="s">
        <v>19</v>
      </c>
      <c r="N264" s="188" t="s">
        <v>47</v>
      </c>
      <c r="O264" s="66"/>
      <c r="P264" s="189">
        <f>O264*H264</f>
        <v>0</v>
      </c>
      <c r="Q264" s="189">
        <v>0.00014</v>
      </c>
      <c r="R264" s="189">
        <f>Q264*H264</f>
        <v>0.045884999999999995</v>
      </c>
      <c r="S264" s="189">
        <v>0</v>
      </c>
      <c r="T264" s="190">
        <f>S264*H264</f>
        <v>0</v>
      </c>
      <c r="U264" s="36"/>
      <c r="V264" s="36"/>
      <c r="W264" s="36"/>
      <c r="X264" s="36"/>
      <c r="Y264" s="36"/>
      <c r="Z264" s="36"/>
      <c r="AA264" s="36"/>
      <c r="AB264" s="36"/>
      <c r="AC264" s="36"/>
      <c r="AD264" s="36"/>
      <c r="AE264" s="36"/>
      <c r="AR264" s="191" t="s">
        <v>149</v>
      </c>
      <c r="AT264" s="191" t="s">
        <v>131</v>
      </c>
      <c r="AU264" s="191" t="s">
        <v>86</v>
      </c>
      <c r="AY264" s="19" t="s">
        <v>130</v>
      </c>
      <c r="BE264" s="192">
        <f>IF(N264="základní",J264,0)</f>
        <v>0</v>
      </c>
      <c r="BF264" s="192">
        <f>IF(N264="snížená",J264,0)</f>
        <v>0</v>
      </c>
      <c r="BG264" s="192">
        <f>IF(N264="zákl. přenesená",J264,0)</f>
        <v>0</v>
      </c>
      <c r="BH264" s="192">
        <f>IF(N264="sníž. přenesená",J264,0)</f>
        <v>0</v>
      </c>
      <c r="BI264" s="192">
        <f>IF(N264="nulová",J264,0)</f>
        <v>0</v>
      </c>
      <c r="BJ264" s="19" t="s">
        <v>84</v>
      </c>
      <c r="BK264" s="192">
        <f>ROUND(I264*H264,2)</f>
        <v>0</v>
      </c>
      <c r="BL264" s="19" t="s">
        <v>149</v>
      </c>
      <c r="BM264" s="191" t="s">
        <v>441</v>
      </c>
    </row>
    <row r="265" spans="1:47" s="2" customFormat="1" ht="19.5">
      <c r="A265" s="36"/>
      <c r="B265" s="37"/>
      <c r="C265" s="38"/>
      <c r="D265" s="193" t="s">
        <v>137</v>
      </c>
      <c r="E265" s="38"/>
      <c r="F265" s="194" t="s">
        <v>442</v>
      </c>
      <c r="G265" s="38"/>
      <c r="H265" s="38"/>
      <c r="I265" s="110"/>
      <c r="J265" s="38"/>
      <c r="K265" s="38"/>
      <c r="L265" s="41"/>
      <c r="M265" s="195"/>
      <c r="N265" s="196"/>
      <c r="O265" s="66"/>
      <c r="P265" s="66"/>
      <c r="Q265" s="66"/>
      <c r="R265" s="66"/>
      <c r="S265" s="66"/>
      <c r="T265" s="67"/>
      <c r="U265" s="36"/>
      <c r="V265" s="36"/>
      <c r="W265" s="36"/>
      <c r="X265" s="36"/>
      <c r="Y265" s="36"/>
      <c r="Z265" s="36"/>
      <c r="AA265" s="36"/>
      <c r="AB265" s="36"/>
      <c r="AC265" s="36"/>
      <c r="AD265" s="36"/>
      <c r="AE265" s="36"/>
      <c r="AT265" s="19" t="s">
        <v>137</v>
      </c>
      <c r="AU265" s="19" t="s">
        <v>86</v>
      </c>
    </row>
    <row r="266" spans="2:51" s="14" customFormat="1" ht="11.25">
      <c r="B266" s="222"/>
      <c r="C266" s="223"/>
      <c r="D266" s="193" t="s">
        <v>243</v>
      </c>
      <c r="E266" s="224" t="s">
        <v>19</v>
      </c>
      <c r="F266" s="225" t="s">
        <v>443</v>
      </c>
      <c r="G266" s="223"/>
      <c r="H266" s="226">
        <v>156.75</v>
      </c>
      <c r="I266" s="227"/>
      <c r="J266" s="223"/>
      <c r="K266" s="223"/>
      <c r="L266" s="228"/>
      <c r="M266" s="229"/>
      <c r="N266" s="230"/>
      <c r="O266" s="230"/>
      <c r="P266" s="230"/>
      <c r="Q266" s="230"/>
      <c r="R266" s="230"/>
      <c r="S266" s="230"/>
      <c r="T266" s="231"/>
      <c r="AT266" s="232" t="s">
        <v>243</v>
      </c>
      <c r="AU266" s="232" t="s">
        <v>86</v>
      </c>
      <c r="AV266" s="14" t="s">
        <v>86</v>
      </c>
      <c r="AW266" s="14" t="s">
        <v>37</v>
      </c>
      <c r="AX266" s="14" t="s">
        <v>76</v>
      </c>
      <c r="AY266" s="232" t="s">
        <v>130</v>
      </c>
    </row>
    <row r="267" spans="2:51" s="14" customFormat="1" ht="11.25">
      <c r="B267" s="222"/>
      <c r="C267" s="223"/>
      <c r="D267" s="193" t="s">
        <v>243</v>
      </c>
      <c r="E267" s="224" t="s">
        <v>19</v>
      </c>
      <c r="F267" s="225" t="s">
        <v>444</v>
      </c>
      <c r="G267" s="223"/>
      <c r="H267" s="226">
        <v>156.75</v>
      </c>
      <c r="I267" s="227"/>
      <c r="J267" s="223"/>
      <c r="K267" s="223"/>
      <c r="L267" s="228"/>
      <c r="M267" s="229"/>
      <c r="N267" s="230"/>
      <c r="O267" s="230"/>
      <c r="P267" s="230"/>
      <c r="Q267" s="230"/>
      <c r="R267" s="230"/>
      <c r="S267" s="230"/>
      <c r="T267" s="231"/>
      <c r="AT267" s="232" t="s">
        <v>243</v>
      </c>
      <c r="AU267" s="232" t="s">
        <v>86</v>
      </c>
      <c r="AV267" s="14" t="s">
        <v>86</v>
      </c>
      <c r="AW267" s="14" t="s">
        <v>37</v>
      </c>
      <c r="AX267" s="14" t="s">
        <v>76</v>
      </c>
      <c r="AY267" s="232" t="s">
        <v>130</v>
      </c>
    </row>
    <row r="268" spans="2:51" s="14" customFormat="1" ht="11.25">
      <c r="B268" s="222"/>
      <c r="C268" s="223"/>
      <c r="D268" s="193" t="s">
        <v>243</v>
      </c>
      <c r="E268" s="224" t="s">
        <v>19</v>
      </c>
      <c r="F268" s="225" t="s">
        <v>445</v>
      </c>
      <c r="G268" s="223"/>
      <c r="H268" s="226">
        <v>14.25</v>
      </c>
      <c r="I268" s="227"/>
      <c r="J268" s="223"/>
      <c r="K268" s="223"/>
      <c r="L268" s="228"/>
      <c r="M268" s="229"/>
      <c r="N268" s="230"/>
      <c r="O268" s="230"/>
      <c r="P268" s="230"/>
      <c r="Q268" s="230"/>
      <c r="R268" s="230"/>
      <c r="S268" s="230"/>
      <c r="T268" s="231"/>
      <c r="AT268" s="232" t="s">
        <v>243</v>
      </c>
      <c r="AU268" s="232" t="s">
        <v>86</v>
      </c>
      <c r="AV268" s="14" t="s">
        <v>86</v>
      </c>
      <c r="AW268" s="14" t="s">
        <v>37</v>
      </c>
      <c r="AX268" s="14" t="s">
        <v>76</v>
      </c>
      <c r="AY268" s="232" t="s">
        <v>130</v>
      </c>
    </row>
    <row r="269" spans="2:51" s="16" customFormat="1" ht="11.25">
      <c r="B269" s="244"/>
      <c r="C269" s="245"/>
      <c r="D269" s="193" t="s">
        <v>243</v>
      </c>
      <c r="E269" s="246" t="s">
        <v>195</v>
      </c>
      <c r="F269" s="247" t="s">
        <v>274</v>
      </c>
      <c r="G269" s="245"/>
      <c r="H269" s="248">
        <v>327.75</v>
      </c>
      <c r="I269" s="249"/>
      <c r="J269" s="245"/>
      <c r="K269" s="245"/>
      <c r="L269" s="250"/>
      <c r="M269" s="251"/>
      <c r="N269" s="252"/>
      <c r="O269" s="252"/>
      <c r="P269" s="252"/>
      <c r="Q269" s="252"/>
      <c r="R269" s="252"/>
      <c r="S269" s="252"/>
      <c r="T269" s="253"/>
      <c r="AT269" s="254" t="s">
        <v>243</v>
      </c>
      <c r="AU269" s="254" t="s">
        <v>86</v>
      </c>
      <c r="AV269" s="16" t="s">
        <v>149</v>
      </c>
      <c r="AW269" s="16" t="s">
        <v>37</v>
      </c>
      <c r="AX269" s="16" t="s">
        <v>84</v>
      </c>
      <c r="AY269" s="254" t="s">
        <v>130</v>
      </c>
    </row>
    <row r="270" spans="1:65" s="2" customFormat="1" ht="16.5" customHeight="1">
      <c r="A270" s="36"/>
      <c r="B270" s="37"/>
      <c r="C270" s="180" t="s">
        <v>446</v>
      </c>
      <c r="D270" s="180" t="s">
        <v>131</v>
      </c>
      <c r="E270" s="181" t="s">
        <v>447</v>
      </c>
      <c r="F270" s="182" t="s">
        <v>448</v>
      </c>
      <c r="G270" s="183" t="s">
        <v>197</v>
      </c>
      <c r="H270" s="184">
        <v>120.75</v>
      </c>
      <c r="I270" s="185"/>
      <c r="J270" s="186">
        <f>ROUND(I270*H270,2)</f>
        <v>0</v>
      </c>
      <c r="K270" s="182" t="s">
        <v>237</v>
      </c>
      <c r="L270" s="41"/>
      <c r="M270" s="187" t="s">
        <v>19</v>
      </c>
      <c r="N270" s="188" t="s">
        <v>47</v>
      </c>
      <c r="O270" s="66"/>
      <c r="P270" s="189">
        <f>O270*H270</f>
        <v>0</v>
      </c>
      <c r="Q270" s="189">
        <v>0.00015</v>
      </c>
      <c r="R270" s="189">
        <f>Q270*H270</f>
        <v>0.0181125</v>
      </c>
      <c r="S270" s="189">
        <v>0</v>
      </c>
      <c r="T270" s="190">
        <f>S270*H270</f>
        <v>0</v>
      </c>
      <c r="U270" s="36"/>
      <c r="V270" s="36"/>
      <c r="W270" s="36"/>
      <c r="X270" s="36"/>
      <c r="Y270" s="36"/>
      <c r="Z270" s="36"/>
      <c r="AA270" s="36"/>
      <c r="AB270" s="36"/>
      <c r="AC270" s="36"/>
      <c r="AD270" s="36"/>
      <c r="AE270" s="36"/>
      <c r="AR270" s="191" t="s">
        <v>149</v>
      </c>
      <c r="AT270" s="191" t="s">
        <v>131</v>
      </c>
      <c r="AU270" s="191" t="s">
        <v>86</v>
      </c>
      <c r="AY270" s="19" t="s">
        <v>130</v>
      </c>
      <c r="BE270" s="192">
        <f>IF(N270="základní",J270,0)</f>
        <v>0</v>
      </c>
      <c r="BF270" s="192">
        <f>IF(N270="snížená",J270,0)</f>
        <v>0</v>
      </c>
      <c r="BG270" s="192">
        <f>IF(N270="zákl. přenesená",J270,0)</f>
        <v>0</v>
      </c>
      <c r="BH270" s="192">
        <f>IF(N270="sníž. přenesená",J270,0)</f>
        <v>0</v>
      </c>
      <c r="BI270" s="192">
        <f>IF(N270="nulová",J270,0)</f>
        <v>0</v>
      </c>
      <c r="BJ270" s="19" t="s">
        <v>84</v>
      </c>
      <c r="BK270" s="192">
        <f>ROUND(I270*H270,2)</f>
        <v>0</v>
      </c>
      <c r="BL270" s="19" t="s">
        <v>149</v>
      </c>
      <c r="BM270" s="191" t="s">
        <v>449</v>
      </c>
    </row>
    <row r="271" spans="1:47" s="2" customFormat="1" ht="19.5">
      <c r="A271" s="36"/>
      <c r="B271" s="37"/>
      <c r="C271" s="38"/>
      <c r="D271" s="193" t="s">
        <v>137</v>
      </c>
      <c r="E271" s="38"/>
      <c r="F271" s="194" t="s">
        <v>450</v>
      </c>
      <c r="G271" s="38"/>
      <c r="H271" s="38"/>
      <c r="I271" s="110"/>
      <c r="J271" s="38"/>
      <c r="K271" s="38"/>
      <c r="L271" s="41"/>
      <c r="M271" s="195"/>
      <c r="N271" s="196"/>
      <c r="O271" s="66"/>
      <c r="P271" s="66"/>
      <c r="Q271" s="66"/>
      <c r="R271" s="66"/>
      <c r="S271" s="66"/>
      <c r="T271" s="67"/>
      <c r="U271" s="36"/>
      <c r="V271" s="36"/>
      <c r="W271" s="36"/>
      <c r="X271" s="36"/>
      <c r="Y271" s="36"/>
      <c r="Z271" s="36"/>
      <c r="AA271" s="36"/>
      <c r="AB271" s="36"/>
      <c r="AC271" s="36"/>
      <c r="AD271" s="36"/>
      <c r="AE271" s="36"/>
      <c r="AT271" s="19" t="s">
        <v>137</v>
      </c>
      <c r="AU271" s="19" t="s">
        <v>86</v>
      </c>
    </row>
    <row r="272" spans="2:51" s="14" customFormat="1" ht="11.25">
      <c r="B272" s="222"/>
      <c r="C272" s="223"/>
      <c r="D272" s="193" t="s">
        <v>243</v>
      </c>
      <c r="E272" s="224" t="s">
        <v>19</v>
      </c>
      <c r="F272" s="225" t="s">
        <v>451</v>
      </c>
      <c r="G272" s="223"/>
      <c r="H272" s="226">
        <v>57.75</v>
      </c>
      <c r="I272" s="227"/>
      <c r="J272" s="223"/>
      <c r="K272" s="223"/>
      <c r="L272" s="228"/>
      <c r="M272" s="229"/>
      <c r="N272" s="230"/>
      <c r="O272" s="230"/>
      <c r="P272" s="230"/>
      <c r="Q272" s="230"/>
      <c r="R272" s="230"/>
      <c r="S272" s="230"/>
      <c r="T272" s="231"/>
      <c r="AT272" s="232" t="s">
        <v>243</v>
      </c>
      <c r="AU272" s="232" t="s">
        <v>86</v>
      </c>
      <c r="AV272" s="14" t="s">
        <v>86</v>
      </c>
      <c r="AW272" s="14" t="s">
        <v>37</v>
      </c>
      <c r="AX272" s="14" t="s">
        <v>76</v>
      </c>
      <c r="AY272" s="232" t="s">
        <v>130</v>
      </c>
    </row>
    <row r="273" spans="2:51" s="14" customFormat="1" ht="11.25">
      <c r="B273" s="222"/>
      <c r="C273" s="223"/>
      <c r="D273" s="193" t="s">
        <v>243</v>
      </c>
      <c r="E273" s="224" t="s">
        <v>19</v>
      </c>
      <c r="F273" s="225" t="s">
        <v>452</v>
      </c>
      <c r="G273" s="223"/>
      <c r="H273" s="226">
        <v>57.75</v>
      </c>
      <c r="I273" s="227"/>
      <c r="J273" s="223"/>
      <c r="K273" s="223"/>
      <c r="L273" s="228"/>
      <c r="M273" s="229"/>
      <c r="N273" s="230"/>
      <c r="O273" s="230"/>
      <c r="P273" s="230"/>
      <c r="Q273" s="230"/>
      <c r="R273" s="230"/>
      <c r="S273" s="230"/>
      <c r="T273" s="231"/>
      <c r="AT273" s="232" t="s">
        <v>243</v>
      </c>
      <c r="AU273" s="232" t="s">
        <v>86</v>
      </c>
      <c r="AV273" s="14" t="s">
        <v>86</v>
      </c>
      <c r="AW273" s="14" t="s">
        <v>37</v>
      </c>
      <c r="AX273" s="14" t="s">
        <v>76</v>
      </c>
      <c r="AY273" s="232" t="s">
        <v>130</v>
      </c>
    </row>
    <row r="274" spans="2:51" s="14" customFormat="1" ht="11.25">
      <c r="B274" s="222"/>
      <c r="C274" s="223"/>
      <c r="D274" s="193" t="s">
        <v>243</v>
      </c>
      <c r="E274" s="224" t="s">
        <v>19</v>
      </c>
      <c r="F274" s="225" t="s">
        <v>453</v>
      </c>
      <c r="G274" s="223"/>
      <c r="H274" s="226">
        <v>5.25</v>
      </c>
      <c r="I274" s="227"/>
      <c r="J274" s="223"/>
      <c r="K274" s="223"/>
      <c r="L274" s="228"/>
      <c r="M274" s="229"/>
      <c r="N274" s="230"/>
      <c r="O274" s="230"/>
      <c r="P274" s="230"/>
      <c r="Q274" s="230"/>
      <c r="R274" s="230"/>
      <c r="S274" s="230"/>
      <c r="T274" s="231"/>
      <c r="AT274" s="232" t="s">
        <v>243</v>
      </c>
      <c r="AU274" s="232" t="s">
        <v>86</v>
      </c>
      <c r="AV274" s="14" t="s">
        <v>86</v>
      </c>
      <c r="AW274" s="14" t="s">
        <v>37</v>
      </c>
      <c r="AX274" s="14" t="s">
        <v>76</v>
      </c>
      <c r="AY274" s="232" t="s">
        <v>130</v>
      </c>
    </row>
    <row r="275" spans="2:51" s="16" customFormat="1" ht="11.25">
      <c r="B275" s="244"/>
      <c r="C275" s="245"/>
      <c r="D275" s="193" t="s">
        <v>243</v>
      </c>
      <c r="E275" s="246" t="s">
        <v>200</v>
      </c>
      <c r="F275" s="247" t="s">
        <v>274</v>
      </c>
      <c r="G275" s="245"/>
      <c r="H275" s="248">
        <v>120.75</v>
      </c>
      <c r="I275" s="249"/>
      <c r="J275" s="245"/>
      <c r="K275" s="245"/>
      <c r="L275" s="250"/>
      <c r="M275" s="251"/>
      <c r="N275" s="252"/>
      <c r="O275" s="252"/>
      <c r="P275" s="252"/>
      <c r="Q275" s="252"/>
      <c r="R275" s="252"/>
      <c r="S275" s="252"/>
      <c r="T275" s="253"/>
      <c r="AT275" s="254" t="s">
        <v>243</v>
      </c>
      <c r="AU275" s="254" t="s">
        <v>86</v>
      </c>
      <c r="AV275" s="16" t="s">
        <v>149</v>
      </c>
      <c r="AW275" s="16" t="s">
        <v>37</v>
      </c>
      <c r="AX275" s="16" t="s">
        <v>84</v>
      </c>
      <c r="AY275" s="254" t="s">
        <v>130</v>
      </c>
    </row>
    <row r="276" spans="1:65" s="2" customFormat="1" ht="16.5" customHeight="1">
      <c r="A276" s="36"/>
      <c r="B276" s="37"/>
      <c r="C276" s="180" t="s">
        <v>454</v>
      </c>
      <c r="D276" s="180" t="s">
        <v>131</v>
      </c>
      <c r="E276" s="181" t="s">
        <v>455</v>
      </c>
      <c r="F276" s="182" t="s">
        <v>456</v>
      </c>
      <c r="G276" s="183" t="s">
        <v>177</v>
      </c>
      <c r="H276" s="184">
        <v>147.48</v>
      </c>
      <c r="I276" s="185"/>
      <c r="J276" s="186">
        <f>ROUND(I276*H276,2)</f>
        <v>0</v>
      </c>
      <c r="K276" s="182" t="s">
        <v>237</v>
      </c>
      <c r="L276" s="41"/>
      <c r="M276" s="187" t="s">
        <v>19</v>
      </c>
      <c r="N276" s="188" t="s">
        <v>47</v>
      </c>
      <c r="O276" s="66"/>
      <c r="P276" s="189">
        <f>O276*H276</f>
        <v>0</v>
      </c>
      <c r="Q276" s="189">
        <v>0.60523</v>
      </c>
      <c r="R276" s="189">
        <f>Q276*H276</f>
        <v>89.25932040000001</v>
      </c>
      <c r="S276" s="189">
        <v>0</v>
      </c>
      <c r="T276" s="190">
        <f>S276*H276</f>
        <v>0</v>
      </c>
      <c r="U276" s="36"/>
      <c r="V276" s="36"/>
      <c r="W276" s="36"/>
      <c r="X276" s="36"/>
      <c r="Y276" s="36"/>
      <c r="Z276" s="36"/>
      <c r="AA276" s="36"/>
      <c r="AB276" s="36"/>
      <c r="AC276" s="36"/>
      <c r="AD276" s="36"/>
      <c r="AE276" s="36"/>
      <c r="AR276" s="191" t="s">
        <v>149</v>
      </c>
      <c r="AT276" s="191" t="s">
        <v>131</v>
      </c>
      <c r="AU276" s="191" t="s">
        <v>86</v>
      </c>
      <c r="AY276" s="19" t="s">
        <v>130</v>
      </c>
      <c r="BE276" s="192">
        <f>IF(N276="základní",J276,0)</f>
        <v>0</v>
      </c>
      <c r="BF276" s="192">
        <f>IF(N276="snížená",J276,0)</f>
        <v>0</v>
      </c>
      <c r="BG276" s="192">
        <f>IF(N276="zákl. přenesená",J276,0)</f>
        <v>0</v>
      </c>
      <c r="BH276" s="192">
        <f>IF(N276="sníž. přenesená",J276,0)</f>
        <v>0</v>
      </c>
      <c r="BI276" s="192">
        <f>IF(N276="nulová",J276,0)</f>
        <v>0</v>
      </c>
      <c r="BJ276" s="19" t="s">
        <v>84</v>
      </c>
      <c r="BK276" s="192">
        <f>ROUND(I276*H276,2)</f>
        <v>0</v>
      </c>
      <c r="BL276" s="19" t="s">
        <v>149</v>
      </c>
      <c r="BM276" s="191" t="s">
        <v>457</v>
      </c>
    </row>
    <row r="277" spans="1:47" s="2" customFormat="1" ht="11.25">
      <c r="A277" s="36"/>
      <c r="B277" s="37"/>
      <c r="C277" s="38"/>
      <c r="D277" s="193" t="s">
        <v>137</v>
      </c>
      <c r="E277" s="38"/>
      <c r="F277" s="194" t="s">
        <v>458</v>
      </c>
      <c r="G277" s="38"/>
      <c r="H277" s="38"/>
      <c r="I277" s="110"/>
      <c r="J277" s="38"/>
      <c r="K277" s="38"/>
      <c r="L277" s="41"/>
      <c r="M277" s="195"/>
      <c r="N277" s="196"/>
      <c r="O277" s="66"/>
      <c r="P277" s="66"/>
      <c r="Q277" s="66"/>
      <c r="R277" s="66"/>
      <c r="S277" s="66"/>
      <c r="T277" s="67"/>
      <c r="U277" s="36"/>
      <c r="V277" s="36"/>
      <c r="W277" s="36"/>
      <c r="X277" s="36"/>
      <c r="Y277" s="36"/>
      <c r="Z277" s="36"/>
      <c r="AA277" s="36"/>
      <c r="AB277" s="36"/>
      <c r="AC277" s="36"/>
      <c r="AD277" s="36"/>
      <c r="AE277" s="36"/>
      <c r="AT277" s="19" t="s">
        <v>137</v>
      </c>
      <c r="AU277" s="19" t="s">
        <v>86</v>
      </c>
    </row>
    <row r="278" spans="1:47" s="2" customFormat="1" ht="175.5">
      <c r="A278" s="36"/>
      <c r="B278" s="37"/>
      <c r="C278" s="38"/>
      <c r="D278" s="193" t="s">
        <v>240</v>
      </c>
      <c r="E278" s="38"/>
      <c r="F278" s="197" t="s">
        <v>459</v>
      </c>
      <c r="G278" s="38"/>
      <c r="H278" s="38"/>
      <c r="I278" s="110"/>
      <c r="J278" s="38"/>
      <c r="K278" s="38"/>
      <c r="L278" s="41"/>
      <c r="M278" s="195"/>
      <c r="N278" s="196"/>
      <c r="O278" s="66"/>
      <c r="P278" s="66"/>
      <c r="Q278" s="66"/>
      <c r="R278" s="66"/>
      <c r="S278" s="66"/>
      <c r="T278" s="67"/>
      <c r="U278" s="36"/>
      <c r="V278" s="36"/>
      <c r="W278" s="36"/>
      <c r="X278" s="36"/>
      <c r="Y278" s="36"/>
      <c r="Z278" s="36"/>
      <c r="AA278" s="36"/>
      <c r="AB278" s="36"/>
      <c r="AC278" s="36"/>
      <c r="AD278" s="36"/>
      <c r="AE278" s="36"/>
      <c r="AT278" s="19" t="s">
        <v>240</v>
      </c>
      <c r="AU278" s="19" t="s">
        <v>86</v>
      </c>
    </row>
    <row r="279" spans="2:51" s="13" customFormat="1" ht="11.25">
      <c r="B279" s="212"/>
      <c r="C279" s="213"/>
      <c r="D279" s="193" t="s">
        <v>243</v>
      </c>
      <c r="E279" s="214" t="s">
        <v>19</v>
      </c>
      <c r="F279" s="215" t="s">
        <v>460</v>
      </c>
      <c r="G279" s="213"/>
      <c r="H279" s="214" t="s">
        <v>19</v>
      </c>
      <c r="I279" s="216"/>
      <c r="J279" s="213"/>
      <c r="K279" s="213"/>
      <c r="L279" s="217"/>
      <c r="M279" s="218"/>
      <c r="N279" s="219"/>
      <c r="O279" s="219"/>
      <c r="P279" s="219"/>
      <c r="Q279" s="219"/>
      <c r="R279" s="219"/>
      <c r="S279" s="219"/>
      <c r="T279" s="220"/>
      <c r="AT279" s="221" t="s">
        <v>243</v>
      </c>
      <c r="AU279" s="221" t="s">
        <v>86</v>
      </c>
      <c r="AV279" s="13" t="s">
        <v>84</v>
      </c>
      <c r="AW279" s="13" t="s">
        <v>37</v>
      </c>
      <c r="AX279" s="13" t="s">
        <v>76</v>
      </c>
      <c r="AY279" s="221" t="s">
        <v>130</v>
      </c>
    </row>
    <row r="280" spans="2:51" s="14" customFormat="1" ht="11.25">
      <c r="B280" s="222"/>
      <c r="C280" s="223"/>
      <c r="D280" s="193" t="s">
        <v>243</v>
      </c>
      <c r="E280" s="224" t="s">
        <v>19</v>
      </c>
      <c r="F280" s="225" t="s">
        <v>461</v>
      </c>
      <c r="G280" s="223"/>
      <c r="H280" s="226">
        <v>83.64</v>
      </c>
      <c r="I280" s="227"/>
      <c r="J280" s="223"/>
      <c r="K280" s="223"/>
      <c r="L280" s="228"/>
      <c r="M280" s="229"/>
      <c r="N280" s="230"/>
      <c r="O280" s="230"/>
      <c r="P280" s="230"/>
      <c r="Q280" s="230"/>
      <c r="R280" s="230"/>
      <c r="S280" s="230"/>
      <c r="T280" s="231"/>
      <c r="AT280" s="232" t="s">
        <v>243</v>
      </c>
      <c r="AU280" s="232" t="s">
        <v>86</v>
      </c>
      <c r="AV280" s="14" t="s">
        <v>86</v>
      </c>
      <c r="AW280" s="14" t="s">
        <v>37</v>
      </c>
      <c r="AX280" s="14" t="s">
        <v>76</v>
      </c>
      <c r="AY280" s="232" t="s">
        <v>130</v>
      </c>
    </row>
    <row r="281" spans="2:51" s="14" customFormat="1" ht="11.25">
      <c r="B281" s="222"/>
      <c r="C281" s="223"/>
      <c r="D281" s="193" t="s">
        <v>243</v>
      </c>
      <c r="E281" s="224" t="s">
        <v>19</v>
      </c>
      <c r="F281" s="225" t="s">
        <v>462</v>
      </c>
      <c r="G281" s="223"/>
      <c r="H281" s="226">
        <v>59.04</v>
      </c>
      <c r="I281" s="227"/>
      <c r="J281" s="223"/>
      <c r="K281" s="223"/>
      <c r="L281" s="228"/>
      <c r="M281" s="229"/>
      <c r="N281" s="230"/>
      <c r="O281" s="230"/>
      <c r="P281" s="230"/>
      <c r="Q281" s="230"/>
      <c r="R281" s="230"/>
      <c r="S281" s="230"/>
      <c r="T281" s="231"/>
      <c r="AT281" s="232" t="s">
        <v>243</v>
      </c>
      <c r="AU281" s="232" t="s">
        <v>86</v>
      </c>
      <c r="AV281" s="14" t="s">
        <v>86</v>
      </c>
      <c r="AW281" s="14" t="s">
        <v>37</v>
      </c>
      <c r="AX281" s="14" t="s">
        <v>76</v>
      </c>
      <c r="AY281" s="232" t="s">
        <v>130</v>
      </c>
    </row>
    <row r="282" spans="2:51" s="14" customFormat="1" ht="11.25">
      <c r="B282" s="222"/>
      <c r="C282" s="223"/>
      <c r="D282" s="193" t="s">
        <v>243</v>
      </c>
      <c r="E282" s="224" t="s">
        <v>19</v>
      </c>
      <c r="F282" s="225" t="s">
        <v>463</v>
      </c>
      <c r="G282" s="223"/>
      <c r="H282" s="226">
        <v>4.8</v>
      </c>
      <c r="I282" s="227"/>
      <c r="J282" s="223"/>
      <c r="K282" s="223"/>
      <c r="L282" s="228"/>
      <c r="M282" s="229"/>
      <c r="N282" s="230"/>
      <c r="O282" s="230"/>
      <c r="P282" s="230"/>
      <c r="Q282" s="230"/>
      <c r="R282" s="230"/>
      <c r="S282" s="230"/>
      <c r="T282" s="231"/>
      <c r="AT282" s="232" t="s">
        <v>243</v>
      </c>
      <c r="AU282" s="232" t="s">
        <v>86</v>
      </c>
      <c r="AV282" s="14" t="s">
        <v>86</v>
      </c>
      <c r="AW282" s="14" t="s">
        <v>37</v>
      </c>
      <c r="AX282" s="14" t="s">
        <v>76</v>
      </c>
      <c r="AY282" s="232" t="s">
        <v>130</v>
      </c>
    </row>
    <row r="283" spans="2:51" s="16" customFormat="1" ht="11.25">
      <c r="B283" s="244"/>
      <c r="C283" s="245"/>
      <c r="D283" s="193" t="s">
        <v>243</v>
      </c>
      <c r="E283" s="246" t="s">
        <v>192</v>
      </c>
      <c r="F283" s="247" t="s">
        <v>274</v>
      </c>
      <c r="G283" s="245"/>
      <c r="H283" s="248">
        <v>147.48</v>
      </c>
      <c r="I283" s="249"/>
      <c r="J283" s="245"/>
      <c r="K283" s="245"/>
      <c r="L283" s="250"/>
      <c r="M283" s="251"/>
      <c r="N283" s="252"/>
      <c r="O283" s="252"/>
      <c r="P283" s="252"/>
      <c r="Q283" s="252"/>
      <c r="R283" s="252"/>
      <c r="S283" s="252"/>
      <c r="T283" s="253"/>
      <c r="AT283" s="254" t="s">
        <v>243</v>
      </c>
      <c r="AU283" s="254" t="s">
        <v>86</v>
      </c>
      <c r="AV283" s="16" t="s">
        <v>149</v>
      </c>
      <c r="AW283" s="16" t="s">
        <v>37</v>
      </c>
      <c r="AX283" s="16" t="s">
        <v>84</v>
      </c>
      <c r="AY283" s="254" t="s">
        <v>130</v>
      </c>
    </row>
    <row r="284" spans="1:65" s="2" customFormat="1" ht="16.5" customHeight="1">
      <c r="A284" s="36"/>
      <c r="B284" s="37"/>
      <c r="C284" s="180" t="s">
        <v>464</v>
      </c>
      <c r="D284" s="180" t="s">
        <v>131</v>
      </c>
      <c r="E284" s="181" t="s">
        <v>465</v>
      </c>
      <c r="F284" s="182" t="s">
        <v>466</v>
      </c>
      <c r="G284" s="183" t="s">
        <v>205</v>
      </c>
      <c r="H284" s="184">
        <v>11.798</v>
      </c>
      <c r="I284" s="185"/>
      <c r="J284" s="186">
        <f>ROUND(I284*H284,2)</f>
        <v>0</v>
      </c>
      <c r="K284" s="182" t="s">
        <v>237</v>
      </c>
      <c r="L284" s="41"/>
      <c r="M284" s="187" t="s">
        <v>19</v>
      </c>
      <c r="N284" s="188" t="s">
        <v>47</v>
      </c>
      <c r="O284" s="66"/>
      <c r="P284" s="189">
        <f>O284*H284</f>
        <v>0</v>
      </c>
      <c r="Q284" s="189">
        <v>0.76864</v>
      </c>
      <c r="R284" s="189">
        <f>Q284*H284</f>
        <v>9.06841472</v>
      </c>
      <c r="S284" s="189">
        <v>0</v>
      </c>
      <c r="T284" s="190">
        <f>S284*H284</f>
        <v>0</v>
      </c>
      <c r="U284" s="36"/>
      <c r="V284" s="36"/>
      <c r="W284" s="36"/>
      <c r="X284" s="36"/>
      <c r="Y284" s="36"/>
      <c r="Z284" s="36"/>
      <c r="AA284" s="36"/>
      <c r="AB284" s="36"/>
      <c r="AC284" s="36"/>
      <c r="AD284" s="36"/>
      <c r="AE284" s="36"/>
      <c r="AR284" s="191" t="s">
        <v>149</v>
      </c>
      <c r="AT284" s="191" t="s">
        <v>131</v>
      </c>
      <c r="AU284" s="191" t="s">
        <v>86</v>
      </c>
      <c r="AY284" s="19" t="s">
        <v>130</v>
      </c>
      <c r="BE284" s="192">
        <f>IF(N284="základní",J284,0)</f>
        <v>0</v>
      </c>
      <c r="BF284" s="192">
        <f>IF(N284="snížená",J284,0)</f>
        <v>0</v>
      </c>
      <c r="BG284" s="192">
        <f>IF(N284="zákl. přenesená",J284,0)</f>
        <v>0</v>
      </c>
      <c r="BH284" s="192">
        <f>IF(N284="sníž. přenesená",J284,0)</f>
        <v>0</v>
      </c>
      <c r="BI284" s="192">
        <f>IF(N284="nulová",J284,0)</f>
        <v>0</v>
      </c>
      <c r="BJ284" s="19" t="s">
        <v>84</v>
      </c>
      <c r="BK284" s="192">
        <f>ROUND(I284*H284,2)</f>
        <v>0</v>
      </c>
      <c r="BL284" s="19" t="s">
        <v>149</v>
      </c>
      <c r="BM284" s="191" t="s">
        <v>467</v>
      </c>
    </row>
    <row r="285" spans="1:47" s="2" customFormat="1" ht="11.25">
      <c r="A285" s="36"/>
      <c r="B285" s="37"/>
      <c r="C285" s="38"/>
      <c r="D285" s="193" t="s">
        <v>137</v>
      </c>
      <c r="E285" s="38"/>
      <c r="F285" s="194" t="s">
        <v>468</v>
      </c>
      <c r="G285" s="38"/>
      <c r="H285" s="38"/>
      <c r="I285" s="110"/>
      <c r="J285" s="38"/>
      <c r="K285" s="38"/>
      <c r="L285" s="41"/>
      <c r="M285" s="195"/>
      <c r="N285" s="196"/>
      <c r="O285" s="66"/>
      <c r="P285" s="66"/>
      <c r="Q285" s="66"/>
      <c r="R285" s="66"/>
      <c r="S285" s="66"/>
      <c r="T285" s="67"/>
      <c r="U285" s="36"/>
      <c r="V285" s="36"/>
      <c r="W285" s="36"/>
      <c r="X285" s="36"/>
      <c r="Y285" s="36"/>
      <c r="Z285" s="36"/>
      <c r="AA285" s="36"/>
      <c r="AB285" s="36"/>
      <c r="AC285" s="36"/>
      <c r="AD285" s="36"/>
      <c r="AE285" s="36"/>
      <c r="AT285" s="19" t="s">
        <v>137</v>
      </c>
      <c r="AU285" s="19" t="s">
        <v>86</v>
      </c>
    </row>
    <row r="286" spans="1:47" s="2" customFormat="1" ht="175.5">
      <c r="A286" s="36"/>
      <c r="B286" s="37"/>
      <c r="C286" s="38"/>
      <c r="D286" s="193" t="s">
        <v>240</v>
      </c>
      <c r="E286" s="38"/>
      <c r="F286" s="197" t="s">
        <v>459</v>
      </c>
      <c r="G286" s="38"/>
      <c r="H286" s="38"/>
      <c r="I286" s="110"/>
      <c r="J286" s="38"/>
      <c r="K286" s="38"/>
      <c r="L286" s="41"/>
      <c r="M286" s="195"/>
      <c r="N286" s="196"/>
      <c r="O286" s="66"/>
      <c r="P286" s="66"/>
      <c r="Q286" s="66"/>
      <c r="R286" s="66"/>
      <c r="S286" s="66"/>
      <c r="T286" s="67"/>
      <c r="U286" s="36"/>
      <c r="V286" s="36"/>
      <c r="W286" s="36"/>
      <c r="X286" s="36"/>
      <c r="Y286" s="36"/>
      <c r="Z286" s="36"/>
      <c r="AA286" s="36"/>
      <c r="AB286" s="36"/>
      <c r="AC286" s="36"/>
      <c r="AD286" s="36"/>
      <c r="AE286" s="36"/>
      <c r="AT286" s="19" t="s">
        <v>240</v>
      </c>
      <c r="AU286" s="19" t="s">
        <v>86</v>
      </c>
    </row>
    <row r="287" spans="2:51" s="14" customFormat="1" ht="11.25">
      <c r="B287" s="222"/>
      <c r="C287" s="223"/>
      <c r="D287" s="193" t="s">
        <v>243</v>
      </c>
      <c r="E287" s="224" t="s">
        <v>19</v>
      </c>
      <c r="F287" s="225" t="s">
        <v>469</v>
      </c>
      <c r="G287" s="223"/>
      <c r="H287" s="226">
        <v>11.798</v>
      </c>
      <c r="I287" s="227"/>
      <c r="J287" s="223"/>
      <c r="K287" s="223"/>
      <c r="L287" s="228"/>
      <c r="M287" s="229"/>
      <c r="N287" s="230"/>
      <c r="O287" s="230"/>
      <c r="P287" s="230"/>
      <c r="Q287" s="230"/>
      <c r="R287" s="230"/>
      <c r="S287" s="230"/>
      <c r="T287" s="231"/>
      <c r="AT287" s="232" t="s">
        <v>243</v>
      </c>
      <c r="AU287" s="232" t="s">
        <v>86</v>
      </c>
      <c r="AV287" s="14" t="s">
        <v>86</v>
      </c>
      <c r="AW287" s="14" t="s">
        <v>37</v>
      </c>
      <c r="AX287" s="14" t="s">
        <v>84</v>
      </c>
      <c r="AY287" s="232" t="s">
        <v>130</v>
      </c>
    </row>
    <row r="288" spans="1:65" s="2" customFormat="1" ht="16.5" customHeight="1">
      <c r="A288" s="36"/>
      <c r="B288" s="37"/>
      <c r="C288" s="180" t="s">
        <v>470</v>
      </c>
      <c r="D288" s="180" t="s">
        <v>131</v>
      </c>
      <c r="E288" s="181" t="s">
        <v>471</v>
      </c>
      <c r="F288" s="182" t="s">
        <v>472</v>
      </c>
      <c r="G288" s="183" t="s">
        <v>184</v>
      </c>
      <c r="H288" s="184">
        <v>5.614</v>
      </c>
      <c r="I288" s="185"/>
      <c r="J288" s="186">
        <f>ROUND(I288*H288,2)</f>
        <v>0</v>
      </c>
      <c r="K288" s="182" t="s">
        <v>237</v>
      </c>
      <c r="L288" s="41"/>
      <c r="M288" s="187" t="s">
        <v>19</v>
      </c>
      <c r="N288" s="188" t="s">
        <v>47</v>
      </c>
      <c r="O288" s="66"/>
      <c r="P288" s="189">
        <f>O288*H288</f>
        <v>0</v>
      </c>
      <c r="Q288" s="189">
        <v>0.09951</v>
      </c>
      <c r="R288" s="189">
        <f>Q288*H288</f>
        <v>0.55864914</v>
      </c>
      <c r="S288" s="189">
        <v>0</v>
      </c>
      <c r="T288" s="190">
        <f>S288*H288</f>
        <v>0</v>
      </c>
      <c r="U288" s="36"/>
      <c r="V288" s="36"/>
      <c r="W288" s="36"/>
      <c r="X288" s="36"/>
      <c r="Y288" s="36"/>
      <c r="Z288" s="36"/>
      <c r="AA288" s="36"/>
      <c r="AB288" s="36"/>
      <c r="AC288" s="36"/>
      <c r="AD288" s="36"/>
      <c r="AE288" s="36"/>
      <c r="AR288" s="191" t="s">
        <v>149</v>
      </c>
      <c r="AT288" s="191" t="s">
        <v>131</v>
      </c>
      <c r="AU288" s="191" t="s">
        <v>86</v>
      </c>
      <c r="AY288" s="19" t="s">
        <v>130</v>
      </c>
      <c r="BE288" s="192">
        <f>IF(N288="základní",J288,0)</f>
        <v>0</v>
      </c>
      <c r="BF288" s="192">
        <f>IF(N288="snížená",J288,0)</f>
        <v>0</v>
      </c>
      <c r="BG288" s="192">
        <f>IF(N288="zákl. přenesená",J288,0)</f>
        <v>0</v>
      </c>
      <c r="BH288" s="192">
        <f>IF(N288="sníž. přenesená",J288,0)</f>
        <v>0</v>
      </c>
      <c r="BI288" s="192">
        <f>IF(N288="nulová",J288,0)</f>
        <v>0</v>
      </c>
      <c r="BJ288" s="19" t="s">
        <v>84</v>
      </c>
      <c r="BK288" s="192">
        <f>ROUND(I288*H288,2)</f>
        <v>0</v>
      </c>
      <c r="BL288" s="19" t="s">
        <v>149</v>
      </c>
      <c r="BM288" s="191" t="s">
        <v>473</v>
      </c>
    </row>
    <row r="289" spans="1:47" s="2" customFormat="1" ht="11.25">
      <c r="A289" s="36"/>
      <c r="B289" s="37"/>
      <c r="C289" s="38"/>
      <c r="D289" s="193" t="s">
        <v>137</v>
      </c>
      <c r="E289" s="38"/>
      <c r="F289" s="194" t="s">
        <v>474</v>
      </c>
      <c r="G289" s="38"/>
      <c r="H289" s="38"/>
      <c r="I289" s="110"/>
      <c r="J289" s="38"/>
      <c r="K289" s="38"/>
      <c r="L289" s="41"/>
      <c r="M289" s="195"/>
      <c r="N289" s="196"/>
      <c r="O289" s="66"/>
      <c r="P289" s="66"/>
      <c r="Q289" s="66"/>
      <c r="R289" s="66"/>
      <c r="S289" s="66"/>
      <c r="T289" s="67"/>
      <c r="U289" s="36"/>
      <c r="V289" s="36"/>
      <c r="W289" s="36"/>
      <c r="X289" s="36"/>
      <c r="Y289" s="36"/>
      <c r="Z289" s="36"/>
      <c r="AA289" s="36"/>
      <c r="AB289" s="36"/>
      <c r="AC289" s="36"/>
      <c r="AD289" s="36"/>
      <c r="AE289" s="36"/>
      <c r="AT289" s="19" t="s">
        <v>137</v>
      </c>
      <c r="AU289" s="19" t="s">
        <v>86</v>
      </c>
    </row>
    <row r="290" spans="1:47" s="2" customFormat="1" ht="117">
      <c r="A290" s="36"/>
      <c r="B290" s="37"/>
      <c r="C290" s="38"/>
      <c r="D290" s="193" t="s">
        <v>240</v>
      </c>
      <c r="E290" s="38"/>
      <c r="F290" s="197" t="s">
        <v>475</v>
      </c>
      <c r="G290" s="38"/>
      <c r="H290" s="38"/>
      <c r="I290" s="110"/>
      <c r="J290" s="38"/>
      <c r="K290" s="38"/>
      <c r="L290" s="41"/>
      <c r="M290" s="195"/>
      <c r="N290" s="196"/>
      <c r="O290" s="66"/>
      <c r="P290" s="66"/>
      <c r="Q290" s="66"/>
      <c r="R290" s="66"/>
      <c r="S290" s="66"/>
      <c r="T290" s="67"/>
      <c r="U290" s="36"/>
      <c r="V290" s="36"/>
      <c r="W290" s="36"/>
      <c r="X290" s="36"/>
      <c r="Y290" s="36"/>
      <c r="Z290" s="36"/>
      <c r="AA290" s="36"/>
      <c r="AB290" s="36"/>
      <c r="AC290" s="36"/>
      <c r="AD290" s="36"/>
      <c r="AE290" s="36"/>
      <c r="AT290" s="19" t="s">
        <v>240</v>
      </c>
      <c r="AU290" s="19" t="s">
        <v>86</v>
      </c>
    </row>
    <row r="291" spans="2:51" s="13" customFormat="1" ht="11.25">
      <c r="B291" s="212"/>
      <c r="C291" s="213"/>
      <c r="D291" s="193" t="s">
        <v>243</v>
      </c>
      <c r="E291" s="214" t="s">
        <v>19</v>
      </c>
      <c r="F291" s="215" t="s">
        <v>476</v>
      </c>
      <c r="G291" s="213"/>
      <c r="H291" s="214" t="s">
        <v>19</v>
      </c>
      <c r="I291" s="216"/>
      <c r="J291" s="213"/>
      <c r="K291" s="213"/>
      <c r="L291" s="217"/>
      <c r="M291" s="218"/>
      <c r="N291" s="219"/>
      <c r="O291" s="219"/>
      <c r="P291" s="219"/>
      <c r="Q291" s="219"/>
      <c r="R291" s="219"/>
      <c r="S291" s="219"/>
      <c r="T291" s="220"/>
      <c r="AT291" s="221" t="s">
        <v>243</v>
      </c>
      <c r="AU291" s="221" t="s">
        <v>86</v>
      </c>
      <c r="AV291" s="13" t="s">
        <v>84</v>
      </c>
      <c r="AW291" s="13" t="s">
        <v>37</v>
      </c>
      <c r="AX291" s="13" t="s">
        <v>76</v>
      </c>
      <c r="AY291" s="221" t="s">
        <v>130</v>
      </c>
    </row>
    <row r="292" spans="2:51" s="14" customFormat="1" ht="11.25">
      <c r="B292" s="222"/>
      <c r="C292" s="223"/>
      <c r="D292" s="193" t="s">
        <v>243</v>
      </c>
      <c r="E292" s="224" t="s">
        <v>19</v>
      </c>
      <c r="F292" s="225" t="s">
        <v>477</v>
      </c>
      <c r="G292" s="223"/>
      <c r="H292" s="226">
        <v>3.706</v>
      </c>
      <c r="I292" s="227"/>
      <c r="J292" s="223"/>
      <c r="K292" s="223"/>
      <c r="L292" s="228"/>
      <c r="M292" s="229"/>
      <c r="N292" s="230"/>
      <c r="O292" s="230"/>
      <c r="P292" s="230"/>
      <c r="Q292" s="230"/>
      <c r="R292" s="230"/>
      <c r="S292" s="230"/>
      <c r="T292" s="231"/>
      <c r="AT292" s="232" t="s">
        <v>243</v>
      </c>
      <c r="AU292" s="232" t="s">
        <v>86</v>
      </c>
      <c r="AV292" s="14" t="s">
        <v>86</v>
      </c>
      <c r="AW292" s="14" t="s">
        <v>37</v>
      </c>
      <c r="AX292" s="14" t="s">
        <v>76</v>
      </c>
      <c r="AY292" s="232" t="s">
        <v>130</v>
      </c>
    </row>
    <row r="293" spans="2:51" s="14" customFormat="1" ht="11.25">
      <c r="B293" s="222"/>
      <c r="C293" s="223"/>
      <c r="D293" s="193" t="s">
        <v>243</v>
      </c>
      <c r="E293" s="224" t="s">
        <v>19</v>
      </c>
      <c r="F293" s="225" t="s">
        <v>478</v>
      </c>
      <c r="G293" s="223"/>
      <c r="H293" s="226">
        <v>1.908</v>
      </c>
      <c r="I293" s="227"/>
      <c r="J293" s="223"/>
      <c r="K293" s="223"/>
      <c r="L293" s="228"/>
      <c r="M293" s="229"/>
      <c r="N293" s="230"/>
      <c r="O293" s="230"/>
      <c r="P293" s="230"/>
      <c r="Q293" s="230"/>
      <c r="R293" s="230"/>
      <c r="S293" s="230"/>
      <c r="T293" s="231"/>
      <c r="AT293" s="232" t="s">
        <v>243</v>
      </c>
      <c r="AU293" s="232" t="s">
        <v>86</v>
      </c>
      <c r="AV293" s="14" t="s">
        <v>86</v>
      </c>
      <c r="AW293" s="14" t="s">
        <v>37</v>
      </c>
      <c r="AX293" s="14" t="s">
        <v>76</v>
      </c>
      <c r="AY293" s="232" t="s">
        <v>130</v>
      </c>
    </row>
    <row r="294" spans="2:51" s="16" customFormat="1" ht="11.25">
      <c r="B294" s="244"/>
      <c r="C294" s="245"/>
      <c r="D294" s="193" t="s">
        <v>243</v>
      </c>
      <c r="E294" s="246" t="s">
        <v>189</v>
      </c>
      <c r="F294" s="247" t="s">
        <v>274</v>
      </c>
      <c r="G294" s="245"/>
      <c r="H294" s="248">
        <v>5.614</v>
      </c>
      <c r="I294" s="249"/>
      <c r="J294" s="245"/>
      <c r="K294" s="245"/>
      <c r="L294" s="250"/>
      <c r="M294" s="251"/>
      <c r="N294" s="252"/>
      <c r="O294" s="252"/>
      <c r="P294" s="252"/>
      <c r="Q294" s="252"/>
      <c r="R294" s="252"/>
      <c r="S294" s="252"/>
      <c r="T294" s="253"/>
      <c r="AT294" s="254" t="s">
        <v>243</v>
      </c>
      <c r="AU294" s="254" t="s">
        <v>86</v>
      </c>
      <c r="AV294" s="16" t="s">
        <v>149</v>
      </c>
      <c r="AW294" s="16" t="s">
        <v>37</v>
      </c>
      <c r="AX294" s="16" t="s">
        <v>84</v>
      </c>
      <c r="AY294" s="254" t="s">
        <v>130</v>
      </c>
    </row>
    <row r="295" spans="1:65" s="2" customFormat="1" ht="16.5" customHeight="1">
      <c r="A295" s="36"/>
      <c r="B295" s="37"/>
      <c r="C295" s="255" t="s">
        <v>479</v>
      </c>
      <c r="D295" s="255" t="s">
        <v>127</v>
      </c>
      <c r="E295" s="256" t="s">
        <v>480</v>
      </c>
      <c r="F295" s="257" t="s">
        <v>481</v>
      </c>
      <c r="G295" s="258" t="s">
        <v>197</v>
      </c>
      <c r="H295" s="259">
        <v>56.479</v>
      </c>
      <c r="I295" s="260"/>
      <c r="J295" s="261">
        <f>ROUND(I295*H295,2)</f>
        <v>0</v>
      </c>
      <c r="K295" s="257" t="s">
        <v>19</v>
      </c>
      <c r="L295" s="262"/>
      <c r="M295" s="263" t="s">
        <v>19</v>
      </c>
      <c r="N295" s="264" t="s">
        <v>47</v>
      </c>
      <c r="O295" s="66"/>
      <c r="P295" s="189">
        <f>O295*H295</f>
        <v>0</v>
      </c>
      <c r="Q295" s="189">
        <v>0.0994</v>
      </c>
      <c r="R295" s="189">
        <f>Q295*H295</f>
        <v>5.6140126</v>
      </c>
      <c r="S295" s="189">
        <v>0</v>
      </c>
      <c r="T295" s="190">
        <f>S295*H295</f>
        <v>0</v>
      </c>
      <c r="U295" s="36"/>
      <c r="V295" s="36"/>
      <c r="W295" s="36"/>
      <c r="X295" s="36"/>
      <c r="Y295" s="36"/>
      <c r="Z295" s="36"/>
      <c r="AA295" s="36"/>
      <c r="AB295" s="36"/>
      <c r="AC295" s="36"/>
      <c r="AD295" s="36"/>
      <c r="AE295" s="36"/>
      <c r="AR295" s="191" t="s">
        <v>285</v>
      </c>
      <c r="AT295" s="191" t="s">
        <v>127</v>
      </c>
      <c r="AU295" s="191" t="s">
        <v>86</v>
      </c>
      <c r="AY295" s="19" t="s">
        <v>130</v>
      </c>
      <c r="BE295" s="192">
        <f>IF(N295="základní",J295,0)</f>
        <v>0</v>
      </c>
      <c r="BF295" s="192">
        <f>IF(N295="snížená",J295,0)</f>
        <v>0</v>
      </c>
      <c r="BG295" s="192">
        <f>IF(N295="zákl. přenesená",J295,0)</f>
        <v>0</v>
      </c>
      <c r="BH295" s="192">
        <f>IF(N295="sníž. přenesená",J295,0)</f>
        <v>0</v>
      </c>
      <c r="BI295" s="192">
        <f>IF(N295="nulová",J295,0)</f>
        <v>0</v>
      </c>
      <c r="BJ295" s="19" t="s">
        <v>84</v>
      </c>
      <c r="BK295" s="192">
        <f>ROUND(I295*H295,2)</f>
        <v>0</v>
      </c>
      <c r="BL295" s="19" t="s">
        <v>149</v>
      </c>
      <c r="BM295" s="191" t="s">
        <v>482</v>
      </c>
    </row>
    <row r="296" spans="1:47" s="2" customFormat="1" ht="29.25">
      <c r="A296" s="36"/>
      <c r="B296" s="37"/>
      <c r="C296" s="38"/>
      <c r="D296" s="193" t="s">
        <v>137</v>
      </c>
      <c r="E296" s="38"/>
      <c r="F296" s="194" t="s">
        <v>483</v>
      </c>
      <c r="G296" s="38"/>
      <c r="H296" s="38"/>
      <c r="I296" s="110"/>
      <c r="J296" s="38"/>
      <c r="K296" s="38"/>
      <c r="L296" s="41"/>
      <c r="M296" s="195"/>
      <c r="N296" s="196"/>
      <c r="O296" s="66"/>
      <c r="P296" s="66"/>
      <c r="Q296" s="66"/>
      <c r="R296" s="66"/>
      <c r="S296" s="66"/>
      <c r="T296" s="67"/>
      <c r="U296" s="36"/>
      <c r="V296" s="36"/>
      <c r="W296" s="36"/>
      <c r="X296" s="36"/>
      <c r="Y296" s="36"/>
      <c r="Z296" s="36"/>
      <c r="AA296" s="36"/>
      <c r="AB296" s="36"/>
      <c r="AC296" s="36"/>
      <c r="AD296" s="36"/>
      <c r="AE296" s="36"/>
      <c r="AT296" s="19" t="s">
        <v>137</v>
      </c>
      <c r="AU296" s="19" t="s">
        <v>86</v>
      </c>
    </row>
    <row r="297" spans="2:51" s="14" customFormat="1" ht="11.25">
      <c r="B297" s="222"/>
      <c r="C297" s="223"/>
      <c r="D297" s="193" t="s">
        <v>243</v>
      </c>
      <c r="E297" s="224" t="s">
        <v>19</v>
      </c>
      <c r="F297" s="225" t="s">
        <v>484</v>
      </c>
      <c r="G297" s="223"/>
      <c r="H297" s="226">
        <v>56.479</v>
      </c>
      <c r="I297" s="227"/>
      <c r="J297" s="223"/>
      <c r="K297" s="223"/>
      <c r="L297" s="228"/>
      <c r="M297" s="229"/>
      <c r="N297" s="230"/>
      <c r="O297" s="230"/>
      <c r="P297" s="230"/>
      <c r="Q297" s="230"/>
      <c r="R297" s="230"/>
      <c r="S297" s="230"/>
      <c r="T297" s="231"/>
      <c r="AT297" s="232" t="s">
        <v>243</v>
      </c>
      <c r="AU297" s="232" t="s">
        <v>86</v>
      </c>
      <c r="AV297" s="14" t="s">
        <v>86</v>
      </c>
      <c r="AW297" s="14" t="s">
        <v>37</v>
      </c>
      <c r="AX297" s="14" t="s">
        <v>84</v>
      </c>
      <c r="AY297" s="232" t="s">
        <v>130</v>
      </c>
    </row>
    <row r="298" spans="1:65" s="2" customFormat="1" ht="16.5" customHeight="1">
      <c r="A298" s="36"/>
      <c r="B298" s="37"/>
      <c r="C298" s="180" t="s">
        <v>485</v>
      </c>
      <c r="D298" s="180" t="s">
        <v>131</v>
      </c>
      <c r="E298" s="181" t="s">
        <v>486</v>
      </c>
      <c r="F298" s="182" t="s">
        <v>487</v>
      </c>
      <c r="G298" s="183" t="s">
        <v>184</v>
      </c>
      <c r="H298" s="184">
        <v>5.614</v>
      </c>
      <c r="I298" s="185"/>
      <c r="J298" s="186">
        <f>ROUND(I298*H298,2)</f>
        <v>0</v>
      </c>
      <c r="K298" s="182" t="s">
        <v>237</v>
      </c>
      <c r="L298" s="41"/>
      <c r="M298" s="187" t="s">
        <v>19</v>
      </c>
      <c r="N298" s="188" t="s">
        <v>47</v>
      </c>
      <c r="O298" s="66"/>
      <c r="P298" s="189">
        <f>O298*H298</f>
        <v>0</v>
      </c>
      <c r="Q298" s="189">
        <v>0</v>
      </c>
      <c r="R298" s="189">
        <f>Q298*H298</f>
        <v>0</v>
      </c>
      <c r="S298" s="189">
        <v>0</v>
      </c>
      <c r="T298" s="190">
        <f>S298*H298</f>
        <v>0</v>
      </c>
      <c r="U298" s="36"/>
      <c r="V298" s="36"/>
      <c r="W298" s="36"/>
      <c r="X298" s="36"/>
      <c r="Y298" s="36"/>
      <c r="Z298" s="36"/>
      <c r="AA298" s="36"/>
      <c r="AB298" s="36"/>
      <c r="AC298" s="36"/>
      <c r="AD298" s="36"/>
      <c r="AE298" s="36"/>
      <c r="AR298" s="191" t="s">
        <v>149</v>
      </c>
      <c r="AT298" s="191" t="s">
        <v>131</v>
      </c>
      <c r="AU298" s="191" t="s">
        <v>86</v>
      </c>
      <c r="AY298" s="19" t="s">
        <v>130</v>
      </c>
      <c r="BE298" s="192">
        <f>IF(N298="základní",J298,0)</f>
        <v>0</v>
      </c>
      <c r="BF298" s="192">
        <f>IF(N298="snížená",J298,0)</f>
        <v>0</v>
      </c>
      <c r="BG298" s="192">
        <f>IF(N298="zákl. přenesená",J298,0)</f>
        <v>0</v>
      </c>
      <c r="BH298" s="192">
        <f>IF(N298="sníž. přenesená",J298,0)</f>
        <v>0</v>
      </c>
      <c r="BI298" s="192">
        <f>IF(N298="nulová",J298,0)</f>
        <v>0</v>
      </c>
      <c r="BJ298" s="19" t="s">
        <v>84</v>
      </c>
      <c r="BK298" s="192">
        <f>ROUND(I298*H298,2)</f>
        <v>0</v>
      </c>
      <c r="BL298" s="19" t="s">
        <v>149</v>
      </c>
      <c r="BM298" s="191" t="s">
        <v>488</v>
      </c>
    </row>
    <row r="299" spans="1:47" s="2" customFormat="1" ht="11.25">
      <c r="A299" s="36"/>
      <c r="B299" s="37"/>
      <c r="C299" s="38"/>
      <c r="D299" s="193" t="s">
        <v>137</v>
      </c>
      <c r="E299" s="38"/>
      <c r="F299" s="194" t="s">
        <v>489</v>
      </c>
      <c r="G299" s="38"/>
      <c r="H299" s="38"/>
      <c r="I299" s="110"/>
      <c r="J299" s="38"/>
      <c r="K299" s="38"/>
      <c r="L299" s="41"/>
      <c r="M299" s="195"/>
      <c r="N299" s="196"/>
      <c r="O299" s="66"/>
      <c r="P299" s="66"/>
      <c r="Q299" s="66"/>
      <c r="R299" s="66"/>
      <c r="S299" s="66"/>
      <c r="T299" s="67"/>
      <c r="U299" s="36"/>
      <c r="V299" s="36"/>
      <c r="W299" s="36"/>
      <c r="X299" s="36"/>
      <c r="Y299" s="36"/>
      <c r="Z299" s="36"/>
      <c r="AA299" s="36"/>
      <c r="AB299" s="36"/>
      <c r="AC299" s="36"/>
      <c r="AD299" s="36"/>
      <c r="AE299" s="36"/>
      <c r="AT299" s="19" t="s">
        <v>137</v>
      </c>
      <c r="AU299" s="19" t="s">
        <v>86</v>
      </c>
    </row>
    <row r="300" spans="1:47" s="2" customFormat="1" ht="117">
      <c r="A300" s="36"/>
      <c r="B300" s="37"/>
      <c r="C300" s="38"/>
      <c r="D300" s="193" t="s">
        <v>240</v>
      </c>
      <c r="E300" s="38"/>
      <c r="F300" s="197" t="s">
        <v>475</v>
      </c>
      <c r="G300" s="38"/>
      <c r="H300" s="38"/>
      <c r="I300" s="110"/>
      <c r="J300" s="38"/>
      <c r="K300" s="38"/>
      <c r="L300" s="41"/>
      <c r="M300" s="195"/>
      <c r="N300" s="196"/>
      <c r="O300" s="66"/>
      <c r="P300" s="66"/>
      <c r="Q300" s="66"/>
      <c r="R300" s="66"/>
      <c r="S300" s="66"/>
      <c r="T300" s="67"/>
      <c r="U300" s="36"/>
      <c r="V300" s="36"/>
      <c r="W300" s="36"/>
      <c r="X300" s="36"/>
      <c r="Y300" s="36"/>
      <c r="Z300" s="36"/>
      <c r="AA300" s="36"/>
      <c r="AB300" s="36"/>
      <c r="AC300" s="36"/>
      <c r="AD300" s="36"/>
      <c r="AE300" s="36"/>
      <c r="AT300" s="19" t="s">
        <v>240</v>
      </c>
      <c r="AU300" s="19" t="s">
        <v>86</v>
      </c>
    </row>
    <row r="301" spans="2:51" s="14" customFormat="1" ht="11.25">
      <c r="B301" s="222"/>
      <c r="C301" s="223"/>
      <c r="D301" s="193" t="s">
        <v>243</v>
      </c>
      <c r="E301" s="224" t="s">
        <v>19</v>
      </c>
      <c r="F301" s="225" t="s">
        <v>189</v>
      </c>
      <c r="G301" s="223"/>
      <c r="H301" s="226">
        <v>5.614</v>
      </c>
      <c r="I301" s="227"/>
      <c r="J301" s="223"/>
      <c r="K301" s="223"/>
      <c r="L301" s="228"/>
      <c r="M301" s="229"/>
      <c r="N301" s="230"/>
      <c r="O301" s="230"/>
      <c r="P301" s="230"/>
      <c r="Q301" s="230"/>
      <c r="R301" s="230"/>
      <c r="S301" s="230"/>
      <c r="T301" s="231"/>
      <c r="AT301" s="232" t="s">
        <v>243</v>
      </c>
      <c r="AU301" s="232" t="s">
        <v>86</v>
      </c>
      <c r="AV301" s="14" t="s">
        <v>86</v>
      </c>
      <c r="AW301" s="14" t="s">
        <v>37</v>
      </c>
      <c r="AX301" s="14" t="s">
        <v>84</v>
      </c>
      <c r="AY301" s="232" t="s">
        <v>130</v>
      </c>
    </row>
    <row r="302" spans="2:63" s="11" customFormat="1" ht="22.9" customHeight="1">
      <c r="B302" s="166"/>
      <c r="C302" s="167"/>
      <c r="D302" s="168" t="s">
        <v>75</v>
      </c>
      <c r="E302" s="210" t="s">
        <v>129</v>
      </c>
      <c r="F302" s="210" t="s">
        <v>490</v>
      </c>
      <c r="G302" s="167"/>
      <c r="H302" s="167"/>
      <c r="I302" s="170"/>
      <c r="J302" s="211">
        <f>BK302</f>
        <v>0</v>
      </c>
      <c r="K302" s="167"/>
      <c r="L302" s="172"/>
      <c r="M302" s="173"/>
      <c r="N302" s="174"/>
      <c r="O302" s="174"/>
      <c r="P302" s="175">
        <f>SUM(P303:P349)</f>
        <v>0</v>
      </c>
      <c r="Q302" s="174"/>
      <c r="R302" s="175">
        <f>SUM(R303:R349)</f>
        <v>13.254716720000001</v>
      </c>
      <c r="S302" s="174"/>
      <c r="T302" s="176">
        <f>SUM(T303:T349)</f>
        <v>0</v>
      </c>
      <c r="AR302" s="177" t="s">
        <v>84</v>
      </c>
      <c r="AT302" s="178" t="s">
        <v>75</v>
      </c>
      <c r="AU302" s="178" t="s">
        <v>84</v>
      </c>
      <c r="AY302" s="177" t="s">
        <v>130</v>
      </c>
      <c r="BK302" s="179">
        <f>SUM(BK303:BK349)</f>
        <v>0</v>
      </c>
    </row>
    <row r="303" spans="1:65" s="2" customFormat="1" ht="16.5" customHeight="1">
      <c r="A303" s="36"/>
      <c r="B303" s="37"/>
      <c r="C303" s="180" t="s">
        <v>491</v>
      </c>
      <c r="D303" s="180" t="s">
        <v>131</v>
      </c>
      <c r="E303" s="181" t="s">
        <v>492</v>
      </c>
      <c r="F303" s="182" t="s">
        <v>493</v>
      </c>
      <c r="G303" s="183" t="s">
        <v>205</v>
      </c>
      <c r="H303" s="184">
        <v>401.8</v>
      </c>
      <c r="I303" s="185"/>
      <c r="J303" s="186">
        <f>ROUND(I303*H303,2)</f>
        <v>0</v>
      </c>
      <c r="K303" s="182" t="s">
        <v>19</v>
      </c>
      <c r="L303" s="41"/>
      <c r="M303" s="187" t="s">
        <v>19</v>
      </c>
      <c r="N303" s="188" t="s">
        <v>47</v>
      </c>
      <c r="O303" s="66"/>
      <c r="P303" s="189">
        <f>O303*H303</f>
        <v>0</v>
      </c>
      <c r="Q303" s="189">
        <v>0</v>
      </c>
      <c r="R303" s="189">
        <f>Q303*H303</f>
        <v>0</v>
      </c>
      <c r="S303" s="189">
        <v>0</v>
      </c>
      <c r="T303" s="190">
        <f>S303*H303</f>
        <v>0</v>
      </c>
      <c r="U303" s="36"/>
      <c r="V303" s="36"/>
      <c r="W303" s="36"/>
      <c r="X303" s="36"/>
      <c r="Y303" s="36"/>
      <c r="Z303" s="36"/>
      <c r="AA303" s="36"/>
      <c r="AB303" s="36"/>
      <c r="AC303" s="36"/>
      <c r="AD303" s="36"/>
      <c r="AE303" s="36"/>
      <c r="AR303" s="191" t="s">
        <v>149</v>
      </c>
      <c r="AT303" s="191" t="s">
        <v>131</v>
      </c>
      <c r="AU303" s="191" t="s">
        <v>86</v>
      </c>
      <c r="AY303" s="19" t="s">
        <v>130</v>
      </c>
      <c r="BE303" s="192">
        <f>IF(N303="základní",J303,0)</f>
        <v>0</v>
      </c>
      <c r="BF303" s="192">
        <f>IF(N303="snížená",J303,0)</f>
        <v>0</v>
      </c>
      <c r="BG303" s="192">
        <f>IF(N303="zákl. přenesená",J303,0)</f>
        <v>0</v>
      </c>
      <c r="BH303" s="192">
        <f>IF(N303="sníž. přenesená",J303,0)</f>
        <v>0</v>
      </c>
      <c r="BI303" s="192">
        <f>IF(N303="nulová",J303,0)</f>
        <v>0</v>
      </c>
      <c r="BJ303" s="19" t="s">
        <v>84</v>
      </c>
      <c r="BK303" s="192">
        <f>ROUND(I303*H303,2)</f>
        <v>0</v>
      </c>
      <c r="BL303" s="19" t="s">
        <v>149</v>
      </c>
      <c r="BM303" s="191" t="s">
        <v>494</v>
      </c>
    </row>
    <row r="304" spans="1:47" s="2" customFormat="1" ht="29.25">
      <c r="A304" s="36"/>
      <c r="B304" s="37"/>
      <c r="C304" s="38"/>
      <c r="D304" s="193" t="s">
        <v>137</v>
      </c>
      <c r="E304" s="38"/>
      <c r="F304" s="194" t="s">
        <v>495</v>
      </c>
      <c r="G304" s="38"/>
      <c r="H304" s="38"/>
      <c r="I304" s="110"/>
      <c r="J304" s="38"/>
      <c r="K304" s="38"/>
      <c r="L304" s="41"/>
      <c r="M304" s="195"/>
      <c r="N304" s="196"/>
      <c r="O304" s="66"/>
      <c r="P304" s="66"/>
      <c r="Q304" s="66"/>
      <c r="R304" s="66"/>
      <c r="S304" s="66"/>
      <c r="T304" s="67"/>
      <c r="U304" s="36"/>
      <c r="V304" s="36"/>
      <c r="W304" s="36"/>
      <c r="X304" s="36"/>
      <c r="Y304" s="36"/>
      <c r="Z304" s="36"/>
      <c r="AA304" s="36"/>
      <c r="AB304" s="36"/>
      <c r="AC304" s="36"/>
      <c r="AD304" s="36"/>
      <c r="AE304" s="36"/>
      <c r="AT304" s="19" t="s">
        <v>137</v>
      </c>
      <c r="AU304" s="19" t="s">
        <v>86</v>
      </c>
    </row>
    <row r="305" spans="1:47" s="2" customFormat="1" ht="234">
      <c r="A305" s="36"/>
      <c r="B305" s="37"/>
      <c r="C305" s="38"/>
      <c r="D305" s="193" t="s">
        <v>240</v>
      </c>
      <c r="E305" s="38"/>
      <c r="F305" s="197" t="s">
        <v>496</v>
      </c>
      <c r="G305" s="38"/>
      <c r="H305" s="38"/>
      <c r="I305" s="110"/>
      <c r="J305" s="38"/>
      <c r="K305" s="38"/>
      <c r="L305" s="41"/>
      <c r="M305" s="195"/>
      <c r="N305" s="196"/>
      <c r="O305" s="66"/>
      <c r="P305" s="66"/>
      <c r="Q305" s="66"/>
      <c r="R305" s="66"/>
      <c r="S305" s="66"/>
      <c r="T305" s="67"/>
      <c r="U305" s="36"/>
      <c r="V305" s="36"/>
      <c r="W305" s="36"/>
      <c r="X305" s="36"/>
      <c r="Y305" s="36"/>
      <c r="Z305" s="36"/>
      <c r="AA305" s="36"/>
      <c r="AB305" s="36"/>
      <c r="AC305" s="36"/>
      <c r="AD305" s="36"/>
      <c r="AE305" s="36"/>
      <c r="AT305" s="19" t="s">
        <v>240</v>
      </c>
      <c r="AU305" s="19" t="s">
        <v>86</v>
      </c>
    </row>
    <row r="306" spans="2:51" s="13" customFormat="1" ht="11.25">
      <c r="B306" s="212"/>
      <c r="C306" s="213"/>
      <c r="D306" s="193" t="s">
        <v>243</v>
      </c>
      <c r="E306" s="214" t="s">
        <v>19</v>
      </c>
      <c r="F306" s="215" t="s">
        <v>497</v>
      </c>
      <c r="G306" s="213"/>
      <c r="H306" s="214" t="s">
        <v>19</v>
      </c>
      <c r="I306" s="216"/>
      <c r="J306" s="213"/>
      <c r="K306" s="213"/>
      <c r="L306" s="217"/>
      <c r="M306" s="218"/>
      <c r="N306" s="219"/>
      <c r="O306" s="219"/>
      <c r="P306" s="219"/>
      <c r="Q306" s="219"/>
      <c r="R306" s="219"/>
      <c r="S306" s="219"/>
      <c r="T306" s="220"/>
      <c r="AT306" s="221" t="s">
        <v>243</v>
      </c>
      <c r="AU306" s="221" t="s">
        <v>86</v>
      </c>
      <c r="AV306" s="13" t="s">
        <v>84</v>
      </c>
      <c r="AW306" s="13" t="s">
        <v>37</v>
      </c>
      <c r="AX306" s="13" t="s">
        <v>76</v>
      </c>
      <c r="AY306" s="221" t="s">
        <v>130</v>
      </c>
    </row>
    <row r="307" spans="2:51" s="14" customFormat="1" ht="11.25">
      <c r="B307" s="222"/>
      <c r="C307" s="223"/>
      <c r="D307" s="193" t="s">
        <v>243</v>
      </c>
      <c r="E307" s="224" t="s">
        <v>19</v>
      </c>
      <c r="F307" s="225" t="s">
        <v>498</v>
      </c>
      <c r="G307" s="223"/>
      <c r="H307" s="226">
        <v>391</v>
      </c>
      <c r="I307" s="227"/>
      <c r="J307" s="223"/>
      <c r="K307" s="223"/>
      <c r="L307" s="228"/>
      <c r="M307" s="229"/>
      <c r="N307" s="230"/>
      <c r="O307" s="230"/>
      <c r="P307" s="230"/>
      <c r="Q307" s="230"/>
      <c r="R307" s="230"/>
      <c r="S307" s="230"/>
      <c r="T307" s="231"/>
      <c r="AT307" s="232" t="s">
        <v>243</v>
      </c>
      <c r="AU307" s="232" t="s">
        <v>86</v>
      </c>
      <c r="AV307" s="14" t="s">
        <v>86</v>
      </c>
      <c r="AW307" s="14" t="s">
        <v>37</v>
      </c>
      <c r="AX307" s="14" t="s">
        <v>76</v>
      </c>
      <c r="AY307" s="232" t="s">
        <v>130</v>
      </c>
    </row>
    <row r="308" spans="2:51" s="13" customFormat="1" ht="11.25">
      <c r="B308" s="212"/>
      <c r="C308" s="213"/>
      <c r="D308" s="193" t="s">
        <v>243</v>
      </c>
      <c r="E308" s="214" t="s">
        <v>19</v>
      </c>
      <c r="F308" s="215" t="s">
        <v>499</v>
      </c>
      <c r="G308" s="213"/>
      <c r="H308" s="214" t="s">
        <v>19</v>
      </c>
      <c r="I308" s="216"/>
      <c r="J308" s="213"/>
      <c r="K308" s="213"/>
      <c r="L308" s="217"/>
      <c r="M308" s="218"/>
      <c r="N308" s="219"/>
      <c r="O308" s="219"/>
      <c r="P308" s="219"/>
      <c r="Q308" s="219"/>
      <c r="R308" s="219"/>
      <c r="S308" s="219"/>
      <c r="T308" s="220"/>
      <c r="AT308" s="221" t="s">
        <v>243</v>
      </c>
      <c r="AU308" s="221" t="s">
        <v>86</v>
      </c>
      <c r="AV308" s="13" t="s">
        <v>84</v>
      </c>
      <c r="AW308" s="13" t="s">
        <v>37</v>
      </c>
      <c r="AX308" s="13" t="s">
        <v>76</v>
      </c>
      <c r="AY308" s="221" t="s">
        <v>130</v>
      </c>
    </row>
    <row r="309" spans="2:51" s="14" customFormat="1" ht="11.25">
      <c r="B309" s="222"/>
      <c r="C309" s="223"/>
      <c r="D309" s="193" t="s">
        <v>243</v>
      </c>
      <c r="E309" s="224" t="s">
        <v>19</v>
      </c>
      <c r="F309" s="225" t="s">
        <v>500</v>
      </c>
      <c r="G309" s="223"/>
      <c r="H309" s="226">
        <v>10.8</v>
      </c>
      <c r="I309" s="227"/>
      <c r="J309" s="223"/>
      <c r="K309" s="223"/>
      <c r="L309" s="228"/>
      <c r="M309" s="229"/>
      <c r="N309" s="230"/>
      <c r="O309" s="230"/>
      <c r="P309" s="230"/>
      <c r="Q309" s="230"/>
      <c r="R309" s="230"/>
      <c r="S309" s="230"/>
      <c r="T309" s="231"/>
      <c r="AT309" s="232" t="s">
        <v>243</v>
      </c>
      <c r="AU309" s="232" t="s">
        <v>86</v>
      </c>
      <c r="AV309" s="14" t="s">
        <v>86</v>
      </c>
      <c r="AW309" s="14" t="s">
        <v>37</v>
      </c>
      <c r="AX309" s="14" t="s">
        <v>76</v>
      </c>
      <c r="AY309" s="232" t="s">
        <v>130</v>
      </c>
    </row>
    <row r="310" spans="2:51" s="16" customFormat="1" ht="11.25">
      <c r="B310" s="244"/>
      <c r="C310" s="245"/>
      <c r="D310" s="193" t="s">
        <v>243</v>
      </c>
      <c r="E310" s="246" t="s">
        <v>19</v>
      </c>
      <c r="F310" s="247" t="s">
        <v>274</v>
      </c>
      <c r="G310" s="245"/>
      <c r="H310" s="248">
        <v>401.8</v>
      </c>
      <c r="I310" s="249"/>
      <c r="J310" s="245"/>
      <c r="K310" s="245"/>
      <c r="L310" s="250"/>
      <c r="M310" s="251"/>
      <c r="N310" s="252"/>
      <c r="O310" s="252"/>
      <c r="P310" s="252"/>
      <c r="Q310" s="252"/>
      <c r="R310" s="252"/>
      <c r="S310" s="252"/>
      <c r="T310" s="253"/>
      <c r="AT310" s="254" t="s">
        <v>243</v>
      </c>
      <c r="AU310" s="254" t="s">
        <v>86</v>
      </c>
      <c r="AV310" s="16" t="s">
        <v>149</v>
      </c>
      <c r="AW310" s="16" t="s">
        <v>37</v>
      </c>
      <c r="AX310" s="16" t="s">
        <v>84</v>
      </c>
      <c r="AY310" s="254" t="s">
        <v>130</v>
      </c>
    </row>
    <row r="311" spans="1:65" s="2" customFormat="1" ht="16.5" customHeight="1">
      <c r="A311" s="36"/>
      <c r="B311" s="37"/>
      <c r="C311" s="180" t="s">
        <v>501</v>
      </c>
      <c r="D311" s="180" t="s">
        <v>131</v>
      </c>
      <c r="E311" s="181" t="s">
        <v>502</v>
      </c>
      <c r="F311" s="182" t="s">
        <v>503</v>
      </c>
      <c r="G311" s="183" t="s">
        <v>177</v>
      </c>
      <c r="H311" s="184">
        <v>86.15</v>
      </c>
      <c r="I311" s="185"/>
      <c r="J311" s="186">
        <f>ROUND(I311*H311,2)</f>
        <v>0</v>
      </c>
      <c r="K311" s="182" t="s">
        <v>19</v>
      </c>
      <c r="L311" s="41"/>
      <c r="M311" s="187" t="s">
        <v>19</v>
      </c>
      <c r="N311" s="188" t="s">
        <v>47</v>
      </c>
      <c r="O311" s="66"/>
      <c r="P311" s="189">
        <f>O311*H311</f>
        <v>0</v>
      </c>
      <c r="Q311" s="189">
        <v>0.00888</v>
      </c>
      <c r="R311" s="189">
        <f>Q311*H311</f>
        <v>0.7650120000000001</v>
      </c>
      <c r="S311" s="189">
        <v>0</v>
      </c>
      <c r="T311" s="190">
        <f>S311*H311</f>
        <v>0</v>
      </c>
      <c r="U311" s="36"/>
      <c r="V311" s="36"/>
      <c r="W311" s="36"/>
      <c r="X311" s="36"/>
      <c r="Y311" s="36"/>
      <c r="Z311" s="36"/>
      <c r="AA311" s="36"/>
      <c r="AB311" s="36"/>
      <c r="AC311" s="36"/>
      <c r="AD311" s="36"/>
      <c r="AE311" s="36"/>
      <c r="AR311" s="191" t="s">
        <v>149</v>
      </c>
      <c r="AT311" s="191" t="s">
        <v>131</v>
      </c>
      <c r="AU311" s="191" t="s">
        <v>86</v>
      </c>
      <c r="AY311" s="19" t="s">
        <v>130</v>
      </c>
      <c r="BE311" s="192">
        <f>IF(N311="základní",J311,0)</f>
        <v>0</v>
      </c>
      <c r="BF311" s="192">
        <f>IF(N311="snížená",J311,0)</f>
        <v>0</v>
      </c>
      <c r="BG311" s="192">
        <f>IF(N311="zákl. přenesená",J311,0)</f>
        <v>0</v>
      </c>
      <c r="BH311" s="192">
        <f>IF(N311="sníž. přenesená",J311,0)</f>
        <v>0</v>
      </c>
      <c r="BI311" s="192">
        <f>IF(N311="nulová",J311,0)</f>
        <v>0</v>
      </c>
      <c r="BJ311" s="19" t="s">
        <v>84</v>
      </c>
      <c r="BK311" s="192">
        <f>ROUND(I311*H311,2)</f>
        <v>0</v>
      </c>
      <c r="BL311" s="19" t="s">
        <v>149</v>
      </c>
      <c r="BM311" s="191" t="s">
        <v>504</v>
      </c>
    </row>
    <row r="312" spans="1:47" s="2" customFormat="1" ht="11.25">
      <c r="A312" s="36"/>
      <c r="B312" s="37"/>
      <c r="C312" s="38"/>
      <c r="D312" s="193" t="s">
        <v>137</v>
      </c>
      <c r="E312" s="38"/>
      <c r="F312" s="194" t="s">
        <v>503</v>
      </c>
      <c r="G312" s="38"/>
      <c r="H312" s="38"/>
      <c r="I312" s="110"/>
      <c r="J312" s="38"/>
      <c r="K312" s="38"/>
      <c r="L312" s="41"/>
      <c r="M312" s="195"/>
      <c r="N312" s="196"/>
      <c r="O312" s="66"/>
      <c r="P312" s="66"/>
      <c r="Q312" s="66"/>
      <c r="R312" s="66"/>
      <c r="S312" s="66"/>
      <c r="T312" s="67"/>
      <c r="U312" s="36"/>
      <c r="V312" s="36"/>
      <c r="W312" s="36"/>
      <c r="X312" s="36"/>
      <c r="Y312" s="36"/>
      <c r="Z312" s="36"/>
      <c r="AA312" s="36"/>
      <c r="AB312" s="36"/>
      <c r="AC312" s="36"/>
      <c r="AD312" s="36"/>
      <c r="AE312" s="36"/>
      <c r="AT312" s="19" t="s">
        <v>137</v>
      </c>
      <c r="AU312" s="19" t="s">
        <v>86</v>
      </c>
    </row>
    <row r="313" spans="1:47" s="2" customFormat="1" ht="185.25">
      <c r="A313" s="36"/>
      <c r="B313" s="37"/>
      <c r="C313" s="38"/>
      <c r="D313" s="193" t="s">
        <v>240</v>
      </c>
      <c r="E313" s="38"/>
      <c r="F313" s="197" t="s">
        <v>505</v>
      </c>
      <c r="G313" s="38"/>
      <c r="H313" s="38"/>
      <c r="I313" s="110"/>
      <c r="J313" s="38"/>
      <c r="K313" s="38"/>
      <c r="L313" s="41"/>
      <c r="M313" s="195"/>
      <c r="N313" s="196"/>
      <c r="O313" s="66"/>
      <c r="P313" s="66"/>
      <c r="Q313" s="66"/>
      <c r="R313" s="66"/>
      <c r="S313" s="66"/>
      <c r="T313" s="67"/>
      <c r="U313" s="36"/>
      <c r="V313" s="36"/>
      <c r="W313" s="36"/>
      <c r="X313" s="36"/>
      <c r="Y313" s="36"/>
      <c r="Z313" s="36"/>
      <c r="AA313" s="36"/>
      <c r="AB313" s="36"/>
      <c r="AC313" s="36"/>
      <c r="AD313" s="36"/>
      <c r="AE313" s="36"/>
      <c r="AT313" s="19" t="s">
        <v>240</v>
      </c>
      <c r="AU313" s="19" t="s">
        <v>86</v>
      </c>
    </row>
    <row r="314" spans="2:51" s="13" customFormat="1" ht="11.25">
      <c r="B314" s="212"/>
      <c r="C314" s="213"/>
      <c r="D314" s="193" t="s">
        <v>243</v>
      </c>
      <c r="E314" s="214" t="s">
        <v>19</v>
      </c>
      <c r="F314" s="215" t="s">
        <v>506</v>
      </c>
      <c r="G314" s="213"/>
      <c r="H314" s="214" t="s">
        <v>19</v>
      </c>
      <c r="I314" s="216"/>
      <c r="J314" s="213"/>
      <c r="K314" s="213"/>
      <c r="L314" s="217"/>
      <c r="M314" s="218"/>
      <c r="N314" s="219"/>
      <c r="O314" s="219"/>
      <c r="P314" s="219"/>
      <c r="Q314" s="219"/>
      <c r="R314" s="219"/>
      <c r="S314" s="219"/>
      <c r="T314" s="220"/>
      <c r="AT314" s="221" t="s">
        <v>243</v>
      </c>
      <c r="AU314" s="221" t="s">
        <v>86</v>
      </c>
      <c r="AV314" s="13" t="s">
        <v>84</v>
      </c>
      <c r="AW314" s="13" t="s">
        <v>37</v>
      </c>
      <c r="AX314" s="13" t="s">
        <v>76</v>
      </c>
      <c r="AY314" s="221" t="s">
        <v>130</v>
      </c>
    </row>
    <row r="315" spans="2:51" s="14" customFormat="1" ht="11.25">
      <c r="B315" s="222"/>
      <c r="C315" s="223"/>
      <c r="D315" s="193" t="s">
        <v>243</v>
      </c>
      <c r="E315" s="224" t="s">
        <v>19</v>
      </c>
      <c r="F315" s="225" t="s">
        <v>507</v>
      </c>
      <c r="G315" s="223"/>
      <c r="H315" s="226">
        <v>37.675</v>
      </c>
      <c r="I315" s="227"/>
      <c r="J315" s="223"/>
      <c r="K315" s="223"/>
      <c r="L315" s="228"/>
      <c r="M315" s="229"/>
      <c r="N315" s="230"/>
      <c r="O315" s="230"/>
      <c r="P315" s="230"/>
      <c r="Q315" s="230"/>
      <c r="R315" s="230"/>
      <c r="S315" s="230"/>
      <c r="T315" s="231"/>
      <c r="AT315" s="232" t="s">
        <v>243</v>
      </c>
      <c r="AU315" s="232" t="s">
        <v>86</v>
      </c>
      <c r="AV315" s="14" t="s">
        <v>86</v>
      </c>
      <c r="AW315" s="14" t="s">
        <v>37</v>
      </c>
      <c r="AX315" s="14" t="s">
        <v>76</v>
      </c>
      <c r="AY315" s="232" t="s">
        <v>130</v>
      </c>
    </row>
    <row r="316" spans="2:51" s="13" customFormat="1" ht="11.25">
      <c r="B316" s="212"/>
      <c r="C316" s="213"/>
      <c r="D316" s="193" t="s">
        <v>243</v>
      </c>
      <c r="E316" s="214" t="s">
        <v>19</v>
      </c>
      <c r="F316" s="215" t="s">
        <v>508</v>
      </c>
      <c r="G316" s="213"/>
      <c r="H316" s="214" t="s">
        <v>19</v>
      </c>
      <c r="I316" s="216"/>
      <c r="J316" s="213"/>
      <c r="K316" s="213"/>
      <c r="L316" s="217"/>
      <c r="M316" s="218"/>
      <c r="N316" s="219"/>
      <c r="O316" s="219"/>
      <c r="P316" s="219"/>
      <c r="Q316" s="219"/>
      <c r="R316" s="219"/>
      <c r="S316" s="219"/>
      <c r="T316" s="220"/>
      <c r="AT316" s="221" t="s">
        <v>243</v>
      </c>
      <c r="AU316" s="221" t="s">
        <v>86</v>
      </c>
      <c r="AV316" s="13" t="s">
        <v>84</v>
      </c>
      <c r="AW316" s="13" t="s">
        <v>37</v>
      </c>
      <c r="AX316" s="13" t="s">
        <v>76</v>
      </c>
      <c r="AY316" s="221" t="s">
        <v>130</v>
      </c>
    </row>
    <row r="317" spans="2:51" s="14" customFormat="1" ht="11.25">
      <c r="B317" s="222"/>
      <c r="C317" s="223"/>
      <c r="D317" s="193" t="s">
        <v>243</v>
      </c>
      <c r="E317" s="224" t="s">
        <v>19</v>
      </c>
      <c r="F317" s="225" t="s">
        <v>509</v>
      </c>
      <c r="G317" s="223"/>
      <c r="H317" s="226">
        <v>48.475</v>
      </c>
      <c r="I317" s="227"/>
      <c r="J317" s="223"/>
      <c r="K317" s="223"/>
      <c r="L317" s="228"/>
      <c r="M317" s="229"/>
      <c r="N317" s="230"/>
      <c r="O317" s="230"/>
      <c r="P317" s="230"/>
      <c r="Q317" s="230"/>
      <c r="R317" s="230"/>
      <c r="S317" s="230"/>
      <c r="T317" s="231"/>
      <c r="AT317" s="232" t="s">
        <v>243</v>
      </c>
      <c r="AU317" s="232" t="s">
        <v>86</v>
      </c>
      <c r="AV317" s="14" t="s">
        <v>86</v>
      </c>
      <c r="AW317" s="14" t="s">
        <v>37</v>
      </c>
      <c r="AX317" s="14" t="s">
        <v>76</v>
      </c>
      <c r="AY317" s="232" t="s">
        <v>130</v>
      </c>
    </row>
    <row r="318" spans="2:51" s="16" customFormat="1" ht="11.25">
      <c r="B318" s="244"/>
      <c r="C318" s="245"/>
      <c r="D318" s="193" t="s">
        <v>243</v>
      </c>
      <c r="E318" s="246" t="s">
        <v>210</v>
      </c>
      <c r="F318" s="247" t="s">
        <v>274</v>
      </c>
      <c r="G318" s="245"/>
      <c r="H318" s="248">
        <v>86.15</v>
      </c>
      <c r="I318" s="249"/>
      <c r="J318" s="245"/>
      <c r="K318" s="245"/>
      <c r="L318" s="250"/>
      <c r="M318" s="251"/>
      <c r="N318" s="252"/>
      <c r="O318" s="252"/>
      <c r="P318" s="252"/>
      <c r="Q318" s="252"/>
      <c r="R318" s="252"/>
      <c r="S318" s="252"/>
      <c r="T318" s="253"/>
      <c r="AT318" s="254" t="s">
        <v>243</v>
      </c>
      <c r="AU318" s="254" t="s">
        <v>86</v>
      </c>
      <c r="AV318" s="16" t="s">
        <v>149</v>
      </c>
      <c r="AW318" s="16" t="s">
        <v>37</v>
      </c>
      <c r="AX318" s="16" t="s">
        <v>84</v>
      </c>
      <c r="AY318" s="254" t="s">
        <v>130</v>
      </c>
    </row>
    <row r="319" spans="1:65" s="2" customFormat="1" ht="16.5" customHeight="1">
      <c r="A319" s="36"/>
      <c r="B319" s="37"/>
      <c r="C319" s="180" t="s">
        <v>181</v>
      </c>
      <c r="D319" s="180" t="s">
        <v>131</v>
      </c>
      <c r="E319" s="181" t="s">
        <v>510</v>
      </c>
      <c r="F319" s="182" t="s">
        <v>511</v>
      </c>
      <c r="G319" s="183" t="s">
        <v>177</v>
      </c>
      <c r="H319" s="184">
        <v>86.15</v>
      </c>
      <c r="I319" s="185"/>
      <c r="J319" s="186">
        <f>ROUND(I319*H319,2)</f>
        <v>0</v>
      </c>
      <c r="K319" s="182" t="s">
        <v>19</v>
      </c>
      <c r="L319" s="41"/>
      <c r="M319" s="187" t="s">
        <v>19</v>
      </c>
      <c r="N319" s="188" t="s">
        <v>47</v>
      </c>
      <c r="O319" s="66"/>
      <c r="P319" s="189">
        <f>O319*H319</f>
        <v>0</v>
      </c>
      <c r="Q319" s="189">
        <v>0.00102</v>
      </c>
      <c r="R319" s="189">
        <f>Q319*H319</f>
        <v>0.087873</v>
      </c>
      <c r="S319" s="189">
        <v>0</v>
      </c>
      <c r="T319" s="190">
        <f>S319*H319</f>
        <v>0</v>
      </c>
      <c r="U319" s="36"/>
      <c r="V319" s="36"/>
      <c r="W319" s="36"/>
      <c r="X319" s="36"/>
      <c r="Y319" s="36"/>
      <c r="Z319" s="36"/>
      <c r="AA319" s="36"/>
      <c r="AB319" s="36"/>
      <c r="AC319" s="36"/>
      <c r="AD319" s="36"/>
      <c r="AE319" s="36"/>
      <c r="AR319" s="191" t="s">
        <v>149</v>
      </c>
      <c r="AT319" s="191" t="s">
        <v>131</v>
      </c>
      <c r="AU319" s="191" t="s">
        <v>86</v>
      </c>
      <c r="AY319" s="19" t="s">
        <v>130</v>
      </c>
      <c r="BE319" s="192">
        <f>IF(N319="základní",J319,0)</f>
        <v>0</v>
      </c>
      <c r="BF319" s="192">
        <f>IF(N319="snížená",J319,0)</f>
        <v>0</v>
      </c>
      <c r="BG319" s="192">
        <f>IF(N319="zákl. přenesená",J319,0)</f>
        <v>0</v>
      </c>
      <c r="BH319" s="192">
        <f>IF(N319="sníž. přenesená",J319,0)</f>
        <v>0</v>
      </c>
      <c r="BI319" s="192">
        <f>IF(N319="nulová",J319,0)</f>
        <v>0</v>
      </c>
      <c r="BJ319" s="19" t="s">
        <v>84</v>
      </c>
      <c r="BK319" s="192">
        <f>ROUND(I319*H319,2)</f>
        <v>0</v>
      </c>
      <c r="BL319" s="19" t="s">
        <v>149</v>
      </c>
      <c r="BM319" s="191" t="s">
        <v>512</v>
      </c>
    </row>
    <row r="320" spans="1:47" s="2" customFormat="1" ht="11.25">
      <c r="A320" s="36"/>
      <c r="B320" s="37"/>
      <c r="C320" s="38"/>
      <c r="D320" s="193" t="s">
        <v>137</v>
      </c>
      <c r="E320" s="38"/>
      <c r="F320" s="194" t="s">
        <v>511</v>
      </c>
      <c r="G320" s="38"/>
      <c r="H320" s="38"/>
      <c r="I320" s="110"/>
      <c r="J320" s="38"/>
      <c r="K320" s="38"/>
      <c r="L320" s="41"/>
      <c r="M320" s="195"/>
      <c r="N320" s="196"/>
      <c r="O320" s="66"/>
      <c r="P320" s="66"/>
      <c r="Q320" s="66"/>
      <c r="R320" s="66"/>
      <c r="S320" s="66"/>
      <c r="T320" s="67"/>
      <c r="U320" s="36"/>
      <c r="V320" s="36"/>
      <c r="W320" s="36"/>
      <c r="X320" s="36"/>
      <c r="Y320" s="36"/>
      <c r="Z320" s="36"/>
      <c r="AA320" s="36"/>
      <c r="AB320" s="36"/>
      <c r="AC320" s="36"/>
      <c r="AD320" s="36"/>
      <c r="AE320" s="36"/>
      <c r="AT320" s="19" t="s">
        <v>137</v>
      </c>
      <c r="AU320" s="19" t="s">
        <v>86</v>
      </c>
    </row>
    <row r="321" spans="1:47" s="2" customFormat="1" ht="185.25">
      <c r="A321" s="36"/>
      <c r="B321" s="37"/>
      <c r="C321" s="38"/>
      <c r="D321" s="193" t="s">
        <v>240</v>
      </c>
      <c r="E321" s="38"/>
      <c r="F321" s="197" t="s">
        <v>505</v>
      </c>
      <c r="G321" s="38"/>
      <c r="H321" s="38"/>
      <c r="I321" s="110"/>
      <c r="J321" s="38"/>
      <c r="K321" s="38"/>
      <c r="L321" s="41"/>
      <c r="M321" s="195"/>
      <c r="N321" s="196"/>
      <c r="O321" s="66"/>
      <c r="P321" s="66"/>
      <c r="Q321" s="66"/>
      <c r="R321" s="66"/>
      <c r="S321" s="66"/>
      <c r="T321" s="67"/>
      <c r="U321" s="36"/>
      <c r="V321" s="36"/>
      <c r="W321" s="36"/>
      <c r="X321" s="36"/>
      <c r="Y321" s="36"/>
      <c r="Z321" s="36"/>
      <c r="AA321" s="36"/>
      <c r="AB321" s="36"/>
      <c r="AC321" s="36"/>
      <c r="AD321" s="36"/>
      <c r="AE321" s="36"/>
      <c r="AT321" s="19" t="s">
        <v>240</v>
      </c>
      <c r="AU321" s="19" t="s">
        <v>86</v>
      </c>
    </row>
    <row r="322" spans="2:51" s="14" customFormat="1" ht="11.25">
      <c r="B322" s="222"/>
      <c r="C322" s="223"/>
      <c r="D322" s="193" t="s">
        <v>243</v>
      </c>
      <c r="E322" s="224" t="s">
        <v>19</v>
      </c>
      <c r="F322" s="225" t="s">
        <v>210</v>
      </c>
      <c r="G322" s="223"/>
      <c r="H322" s="226">
        <v>86.15</v>
      </c>
      <c r="I322" s="227"/>
      <c r="J322" s="223"/>
      <c r="K322" s="223"/>
      <c r="L322" s="228"/>
      <c r="M322" s="229"/>
      <c r="N322" s="230"/>
      <c r="O322" s="230"/>
      <c r="P322" s="230"/>
      <c r="Q322" s="230"/>
      <c r="R322" s="230"/>
      <c r="S322" s="230"/>
      <c r="T322" s="231"/>
      <c r="AT322" s="232" t="s">
        <v>243</v>
      </c>
      <c r="AU322" s="232" t="s">
        <v>86</v>
      </c>
      <c r="AV322" s="14" t="s">
        <v>86</v>
      </c>
      <c r="AW322" s="14" t="s">
        <v>37</v>
      </c>
      <c r="AX322" s="14" t="s">
        <v>84</v>
      </c>
      <c r="AY322" s="232" t="s">
        <v>130</v>
      </c>
    </row>
    <row r="323" spans="1:65" s="2" customFormat="1" ht="16.5" customHeight="1">
      <c r="A323" s="36"/>
      <c r="B323" s="37"/>
      <c r="C323" s="180" t="s">
        <v>513</v>
      </c>
      <c r="D323" s="180" t="s">
        <v>131</v>
      </c>
      <c r="E323" s="181" t="s">
        <v>514</v>
      </c>
      <c r="F323" s="182" t="s">
        <v>515</v>
      </c>
      <c r="G323" s="183" t="s">
        <v>184</v>
      </c>
      <c r="H323" s="184">
        <v>1.025</v>
      </c>
      <c r="I323" s="185"/>
      <c r="J323" s="186">
        <f>ROUND(I323*H323,2)</f>
        <v>0</v>
      </c>
      <c r="K323" s="182" t="s">
        <v>237</v>
      </c>
      <c r="L323" s="41"/>
      <c r="M323" s="187" t="s">
        <v>19</v>
      </c>
      <c r="N323" s="188" t="s">
        <v>47</v>
      </c>
      <c r="O323" s="66"/>
      <c r="P323" s="189">
        <f>O323*H323</f>
        <v>0</v>
      </c>
      <c r="Q323" s="189">
        <v>1.0958</v>
      </c>
      <c r="R323" s="189">
        <f>Q323*H323</f>
        <v>1.123195</v>
      </c>
      <c r="S323" s="189">
        <v>0</v>
      </c>
      <c r="T323" s="190">
        <f>S323*H323</f>
        <v>0</v>
      </c>
      <c r="U323" s="36"/>
      <c r="V323" s="36"/>
      <c r="W323" s="36"/>
      <c r="X323" s="36"/>
      <c r="Y323" s="36"/>
      <c r="Z323" s="36"/>
      <c r="AA323" s="36"/>
      <c r="AB323" s="36"/>
      <c r="AC323" s="36"/>
      <c r="AD323" s="36"/>
      <c r="AE323" s="36"/>
      <c r="AR323" s="191" t="s">
        <v>149</v>
      </c>
      <c r="AT323" s="191" t="s">
        <v>131</v>
      </c>
      <c r="AU323" s="191" t="s">
        <v>86</v>
      </c>
      <c r="AY323" s="19" t="s">
        <v>130</v>
      </c>
      <c r="BE323" s="192">
        <f>IF(N323="základní",J323,0)</f>
        <v>0</v>
      </c>
      <c r="BF323" s="192">
        <f>IF(N323="snížená",J323,0)</f>
        <v>0</v>
      </c>
      <c r="BG323" s="192">
        <f>IF(N323="zákl. přenesená",J323,0)</f>
        <v>0</v>
      </c>
      <c r="BH323" s="192">
        <f>IF(N323="sníž. přenesená",J323,0)</f>
        <v>0</v>
      </c>
      <c r="BI323" s="192">
        <f>IF(N323="nulová",J323,0)</f>
        <v>0</v>
      </c>
      <c r="BJ323" s="19" t="s">
        <v>84</v>
      </c>
      <c r="BK323" s="192">
        <f>ROUND(I323*H323,2)</f>
        <v>0</v>
      </c>
      <c r="BL323" s="19" t="s">
        <v>149</v>
      </c>
      <c r="BM323" s="191" t="s">
        <v>516</v>
      </c>
    </row>
    <row r="324" spans="1:47" s="2" customFormat="1" ht="29.25">
      <c r="A324" s="36"/>
      <c r="B324" s="37"/>
      <c r="C324" s="38"/>
      <c r="D324" s="193" t="s">
        <v>137</v>
      </c>
      <c r="E324" s="38"/>
      <c r="F324" s="194" t="s">
        <v>517</v>
      </c>
      <c r="G324" s="38"/>
      <c r="H324" s="38"/>
      <c r="I324" s="110"/>
      <c r="J324" s="38"/>
      <c r="K324" s="38"/>
      <c r="L324" s="41"/>
      <c r="M324" s="195"/>
      <c r="N324" s="196"/>
      <c r="O324" s="66"/>
      <c r="P324" s="66"/>
      <c r="Q324" s="66"/>
      <c r="R324" s="66"/>
      <c r="S324" s="66"/>
      <c r="T324" s="67"/>
      <c r="U324" s="36"/>
      <c r="V324" s="36"/>
      <c r="W324" s="36"/>
      <c r="X324" s="36"/>
      <c r="Y324" s="36"/>
      <c r="Z324" s="36"/>
      <c r="AA324" s="36"/>
      <c r="AB324" s="36"/>
      <c r="AC324" s="36"/>
      <c r="AD324" s="36"/>
      <c r="AE324" s="36"/>
      <c r="AT324" s="19" t="s">
        <v>137</v>
      </c>
      <c r="AU324" s="19" t="s">
        <v>86</v>
      </c>
    </row>
    <row r="325" spans="1:47" s="2" customFormat="1" ht="97.5">
      <c r="A325" s="36"/>
      <c r="B325" s="37"/>
      <c r="C325" s="38"/>
      <c r="D325" s="193" t="s">
        <v>240</v>
      </c>
      <c r="E325" s="38"/>
      <c r="F325" s="197" t="s">
        <v>518</v>
      </c>
      <c r="G325" s="38"/>
      <c r="H325" s="38"/>
      <c r="I325" s="110"/>
      <c r="J325" s="38"/>
      <c r="K325" s="38"/>
      <c r="L325" s="41"/>
      <c r="M325" s="195"/>
      <c r="N325" s="196"/>
      <c r="O325" s="66"/>
      <c r="P325" s="66"/>
      <c r="Q325" s="66"/>
      <c r="R325" s="66"/>
      <c r="S325" s="66"/>
      <c r="T325" s="67"/>
      <c r="U325" s="36"/>
      <c r="V325" s="36"/>
      <c r="W325" s="36"/>
      <c r="X325" s="36"/>
      <c r="Y325" s="36"/>
      <c r="Z325" s="36"/>
      <c r="AA325" s="36"/>
      <c r="AB325" s="36"/>
      <c r="AC325" s="36"/>
      <c r="AD325" s="36"/>
      <c r="AE325" s="36"/>
      <c r="AT325" s="19" t="s">
        <v>240</v>
      </c>
      <c r="AU325" s="19" t="s">
        <v>86</v>
      </c>
    </row>
    <row r="326" spans="2:51" s="14" customFormat="1" ht="11.25">
      <c r="B326" s="222"/>
      <c r="C326" s="223"/>
      <c r="D326" s="193" t="s">
        <v>243</v>
      </c>
      <c r="E326" s="224" t="s">
        <v>19</v>
      </c>
      <c r="F326" s="225" t="s">
        <v>519</v>
      </c>
      <c r="G326" s="223"/>
      <c r="H326" s="226">
        <v>0.123</v>
      </c>
      <c r="I326" s="227"/>
      <c r="J326" s="223"/>
      <c r="K326" s="223"/>
      <c r="L326" s="228"/>
      <c r="M326" s="229"/>
      <c r="N326" s="230"/>
      <c r="O326" s="230"/>
      <c r="P326" s="230"/>
      <c r="Q326" s="230"/>
      <c r="R326" s="230"/>
      <c r="S326" s="230"/>
      <c r="T326" s="231"/>
      <c r="AT326" s="232" t="s">
        <v>243</v>
      </c>
      <c r="AU326" s="232" t="s">
        <v>86</v>
      </c>
      <c r="AV326" s="14" t="s">
        <v>86</v>
      </c>
      <c r="AW326" s="14" t="s">
        <v>37</v>
      </c>
      <c r="AX326" s="14" t="s">
        <v>76</v>
      </c>
      <c r="AY326" s="232" t="s">
        <v>130</v>
      </c>
    </row>
    <row r="327" spans="2:51" s="14" customFormat="1" ht="11.25">
      <c r="B327" s="222"/>
      <c r="C327" s="223"/>
      <c r="D327" s="193" t="s">
        <v>243</v>
      </c>
      <c r="E327" s="224" t="s">
        <v>19</v>
      </c>
      <c r="F327" s="225" t="s">
        <v>520</v>
      </c>
      <c r="G327" s="223"/>
      <c r="H327" s="226">
        <v>0.153</v>
      </c>
      <c r="I327" s="227"/>
      <c r="J327" s="223"/>
      <c r="K327" s="223"/>
      <c r="L327" s="228"/>
      <c r="M327" s="229"/>
      <c r="N327" s="230"/>
      <c r="O327" s="230"/>
      <c r="P327" s="230"/>
      <c r="Q327" s="230"/>
      <c r="R327" s="230"/>
      <c r="S327" s="230"/>
      <c r="T327" s="231"/>
      <c r="AT327" s="232" t="s">
        <v>243</v>
      </c>
      <c r="AU327" s="232" t="s">
        <v>86</v>
      </c>
      <c r="AV327" s="14" t="s">
        <v>86</v>
      </c>
      <c r="AW327" s="14" t="s">
        <v>37</v>
      </c>
      <c r="AX327" s="14" t="s">
        <v>76</v>
      </c>
      <c r="AY327" s="232" t="s">
        <v>130</v>
      </c>
    </row>
    <row r="328" spans="2:51" s="14" customFormat="1" ht="11.25">
      <c r="B328" s="222"/>
      <c r="C328" s="223"/>
      <c r="D328" s="193" t="s">
        <v>243</v>
      </c>
      <c r="E328" s="224" t="s">
        <v>19</v>
      </c>
      <c r="F328" s="225" t="s">
        <v>521</v>
      </c>
      <c r="G328" s="223"/>
      <c r="H328" s="226">
        <v>0.296</v>
      </c>
      <c r="I328" s="227"/>
      <c r="J328" s="223"/>
      <c r="K328" s="223"/>
      <c r="L328" s="228"/>
      <c r="M328" s="229"/>
      <c r="N328" s="230"/>
      <c r="O328" s="230"/>
      <c r="P328" s="230"/>
      <c r="Q328" s="230"/>
      <c r="R328" s="230"/>
      <c r="S328" s="230"/>
      <c r="T328" s="231"/>
      <c r="AT328" s="232" t="s">
        <v>243</v>
      </c>
      <c r="AU328" s="232" t="s">
        <v>86</v>
      </c>
      <c r="AV328" s="14" t="s">
        <v>86</v>
      </c>
      <c r="AW328" s="14" t="s">
        <v>37</v>
      </c>
      <c r="AX328" s="14" t="s">
        <v>76</v>
      </c>
      <c r="AY328" s="232" t="s">
        <v>130</v>
      </c>
    </row>
    <row r="329" spans="2:51" s="14" customFormat="1" ht="11.25">
      <c r="B329" s="222"/>
      <c r="C329" s="223"/>
      <c r="D329" s="193" t="s">
        <v>243</v>
      </c>
      <c r="E329" s="224" t="s">
        <v>19</v>
      </c>
      <c r="F329" s="225" t="s">
        <v>522</v>
      </c>
      <c r="G329" s="223"/>
      <c r="H329" s="226">
        <v>0.453</v>
      </c>
      <c r="I329" s="227"/>
      <c r="J329" s="223"/>
      <c r="K329" s="223"/>
      <c r="L329" s="228"/>
      <c r="M329" s="229"/>
      <c r="N329" s="230"/>
      <c r="O329" s="230"/>
      <c r="P329" s="230"/>
      <c r="Q329" s="230"/>
      <c r="R329" s="230"/>
      <c r="S329" s="230"/>
      <c r="T329" s="231"/>
      <c r="AT329" s="232" t="s">
        <v>243</v>
      </c>
      <c r="AU329" s="232" t="s">
        <v>86</v>
      </c>
      <c r="AV329" s="14" t="s">
        <v>86</v>
      </c>
      <c r="AW329" s="14" t="s">
        <v>37</v>
      </c>
      <c r="AX329" s="14" t="s">
        <v>76</v>
      </c>
      <c r="AY329" s="232" t="s">
        <v>130</v>
      </c>
    </row>
    <row r="330" spans="2:51" s="16" customFormat="1" ht="11.25">
      <c r="B330" s="244"/>
      <c r="C330" s="245"/>
      <c r="D330" s="193" t="s">
        <v>243</v>
      </c>
      <c r="E330" s="246" t="s">
        <v>19</v>
      </c>
      <c r="F330" s="247" t="s">
        <v>274</v>
      </c>
      <c r="G330" s="245"/>
      <c r="H330" s="248">
        <v>1.025</v>
      </c>
      <c r="I330" s="249"/>
      <c r="J330" s="245"/>
      <c r="K330" s="245"/>
      <c r="L330" s="250"/>
      <c r="M330" s="251"/>
      <c r="N330" s="252"/>
      <c r="O330" s="252"/>
      <c r="P330" s="252"/>
      <c r="Q330" s="252"/>
      <c r="R330" s="252"/>
      <c r="S330" s="252"/>
      <c r="T330" s="253"/>
      <c r="AT330" s="254" t="s">
        <v>243</v>
      </c>
      <c r="AU330" s="254" t="s">
        <v>86</v>
      </c>
      <c r="AV330" s="16" t="s">
        <v>149</v>
      </c>
      <c r="AW330" s="16" t="s">
        <v>37</v>
      </c>
      <c r="AX330" s="16" t="s">
        <v>84</v>
      </c>
      <c r="AY330" s="254" t="s">
        <v>130</v>
      </c>
    </row>
    <row r="331" spans="1:65" s="2" customFormat="1" ht="16.5" customHeight="1">
      <c r="A331" s="36"/>
      <c r="B331" s="37"/>
      <c r="C331" s="180" t="s">
        <v>523</v>
      </c>
      <c r="D331" s="180" t="s">
        <v>131</v>
      </c>
      <c r="E331" s="181" t="s">
        <v>524</v>
      </c>
      <c r="F331" s="182" t="s">
        <v>525</v>
      </c>
      <c r="G331" s="183" t="s">
        <v>184</v>
      </c>
      <c r="H331" s="184">
        <v>3.586</v>
      </c>
      <c r="I331" s="185"/>
      <c r="J331" s="186">
        <f>ROUND(I331*H331,2)</f>
        <v>0</v>
      </c>
      <c r="K331" s="182" t="s">
        <v>237</v>
      </c>
      <c r="L331" s="41"/>
      <c r="M331" s="187" t="s">
        <v>19</v>
      </c>
      <c r="N331" s="188" t="s">
        <v>47</v>
      </c>
      <c r="O331" s="66"/>
      <c r="P331" s="189">
        <f>O331*H331</f>
        <v>0</v>
      </c>
      <c r="Q331" s="189">
        <v>1.05631</v>
      </c>
      <c r="R331" s="189">
        <f>Q331*H331</f>
        <v>3.7879276600000003</v>
      </c>
      <c r="S331" s="189">
        <v>0</v>
      </c>
      <c r="T331" s="190">
        <f>S331*H331</f>
        <v>0</v>
      </c>
      <c r="U331" s="36"/>
      <c r="V331" s="36"/>
      <c r="W331" s="36"/>
      <c r="X331" s="36"/>
      <c r="Y331" s="36"/>
      <c r="Z331" s="36"/>
      <c r="AA331" s="36"/>
      <c r="AB331" s="36"/>
      <c r="AC331" s="36"/>
      <c r="AD331" s="36"/>
      <c r="AE331" s="36"/>
      <c r="AR331" s="191" t="s">
        <v>149</v>
      </c>
      <c r="AT331" s="191" t="s">
        <v>131</v>
      </c>
      <c r="AU331" s="191" t="s">
        <v>86</v>
      </c>
      <c r="AY331" s="19" t="s">
        <v>130</v>
      </c>
      <c r="BE331" s="192">
        <f>IF(N331="základní",J331,0)</f>
        <v>0</v>
      </c>
      <c r="BF331" s="192">
        <f>IF(N331="snížená",J331,0)</f>
        <v>0</v>
      </c>
      <c r="BG331" s="192">
        <f>IF(N331="zákl. přenesená",J331,0)</f>
        <v>0</v>
      </c>
      <c r="BH331" s="192">
        <f>IF(N331="sníž. přenesená",J331,0)</f>
        <v>0</v>
      </c>
      <c r="BI331" s="192">
        <f>IF(N331="nulová",J331,0)</f>
        <v>0</v>
      </c>
      <c r="BJ331" s="19" t="s">
        <v>84</v>
      </c>
      <c r="BK331" s="192">
        <f>ROUND(I331*H331,2)</f>
        <v>0</v>
      </c>
      <c r="BL331" s="19" t="s">
        <v>149</v>
      </c>
      <c r="BM331" s="191" t="s">
        <v>526</v>
      </c>
    </row>
    <row r="332" spans="1:47" s="2" customFormat="1" ht="29.25">
      <c r="A332" s="36"/>
      <c r="B332" s="37"/>
      <c r="C332" s="38"/>
      <c r="D332" s="193" t="s">
        <v>137</v>
      </c>
      <c r="E332" s="38"/>
      <c r="F332" s="194" t="s">
        <v>527</v>
      </c>
      <c r="G332" s="38"/>
      <c r="H332" s="38"/>
      <c r="I332" s="110"/>
      <c r="J332" s="38"/>
      <c r="K332" s="38"/>
      <c r="L332" s="41"/>
      <c r="M332" s="195"/>
      <c r="N332" s="196"/>
      <c r="O332" s="66"/>
      <c r="P332" s="66"/>
      <c r="Q332" s="66"/>
      <c r="R332" s="66"/>
      <c r="S332" s="66"/>
      <c r="T332" s="67"/>
      <c r="U332" s="36"/>
      <c r="V332" s="36"/>
      <c r="W332" s="36"/>
      <c r="X332" s="36"/>
      <c r="Y332" s="36"/>
      <c r="Z332" s="36"/>
      <c r="AA332" s="36"/>
      <c r="AB332" s="36"/>
      <c r="AC332" s="36"/>
      <c r="AD332" s="36"/>
      <c r="AE332" s="36"/>
      <c r="AT332" s="19" t="s">
        <v>137</v>
      </c>
      <c r="AU332" s="19" t="s">
        <v>86</v>
      </c>
    </row>
    <row r="333" spans="1:47" s="2" customFormat="1" ht="97.5">
      <c r="A333" s="36"/>
      <c r="B333" s="37"/>
      <c r="C333" s="38"/>
      <c r="D333" s="193" t="s">
        <v>240</v>
      </c>
      <c r="E333" s="38"/>
      <c r="F333" s="197" t="s">
        <v>518</v>
      </c>
      <c r="G333" s="38"/>
      <c r="H333" s="38"/>
      <c r="I333" s="110"/>
      <c r="J333" s="38"/>
      <c r="K333" s="38"/>
      <c r="L333" s="41"/>
      <c r="M333" s="195"/>
      <c r="N333" s="196"/>
      <c r="O333" s="66"/>
      <c r="P333" s="66"/>
      <c r="Q333" s="66"/>
      <c r="R333" s="66"/>
      <c r="S333" s="66"/>
      <c r="T333" s="67"/>
      <c r="U333" s="36"/>
      <c r="V333" s="36"/>
      <c r="W333" s="36"/>
      <c r="X333" s="36"/>
      <c r="Y333" s="36"/>
      <c r="Z333" s="36"/>
      <c r="AA333" s="36"/>
      <c r="AB333" s="36"/>
      <c r="AC333" s="36"/>
      <c r="AD333" s="36"/>
      <c r="AE333" s="36"/>
      <c r="AT333" s="19" t="s">
        <v>240</v>
      </c>
      <c r="AU333" s="19" t="s">
        <v>86</v>
      </c>
    </row>
    <row r="334" spans="2:51" s="13" customFormat="1" ht="11.25">
      <c r="B334" s="212"/>
      <c r="C334" s="213"/>
      <c r="D334" s="193" t="s">
        <v>243</v>
      </c>
      <c r="E334" s="214" t="s">
        <v>19</v>
      </c>
      <c r="F334" s="215" t="s">
        <v>528</v>
      </c>
      <c r="G334" s="213"/>
      <c r="H334" s="214" t="s">
        <v>19</v>
      </c>
      <c r="I334" s="216"/>
      <c r="J334" s="213"/>
      <c r="K334" s="213"/>
      <c r="L334" s="217"/>
      <c r="M334" s="218"/>
      <c r="N334" s="219"/>
      <c r="O334" s="219"/>
      <c r="P334" s="219"/>
      <c r="Q334" s="219"/>
      <c r="R334" s="219"/>
      <c r="S334" s="219"/>
      <c r="T334" s="220"/>
      <c r="AT334" s="221" t="s">
        <v>243</v>
      </c>
      <c r="AU334" s="221" t="s">
        <v>86</v>
      </c>
      <c r="AV334" s="13" t="s">
        <v>84</v>
      </c>
      <c r="AW334" s="13" t="s">
        <v>37</v>
      </c>
      <c r="AX334" s="13" t="s">
        <v>76</v>
      </c>
      <c r="AY334" s="221" t="s">
        <v>130</v>
      </c>
    </row>
    <row r="335" spans="2:51" s="14" customFormat="1" ht="11.25">
      <c r="B335" s="222"/>
      <c r="C335" s="223"/>
      <c r="D335" s="193" t="s">
        <v>243</v>
      </c>
      <c r="E335" s="224" t="s">
        <v>19</v>
      </c>
      <c r="F335" s="225" t="s">
        <v>529</v>
      </c>
      <c r="G335" s="223"/>
      <c r="H335" s="226">
        <v>0.265</v>
      </c>
      <c r="I335" s="227"/>
      <c r="J335" s="223"/>
      <c r="K335" s="223"/>
      <c r="L335" s="228"/>
      <c r="M335" s="229"/>
      <c r="N335" s="230"/>
      <c r="O335" s="230"/>
      <c r="P335" s="230"/>
      <c r="Q335" s="230"/>
      <c r="R335" s="230"/>
      <c r="S335" s="230"/>
      <c r="T335" s="231"/>
      <c r="AT335" s="232" t="s">
        <v>243</v>
      </c>
      <c r="AU335" s="232" t="s">
        <v>86</v>
      </c>
      <c r="AV335" s="14" t="s">
        <v>86</v>
      </c>
      <c r="AW335" s="14" t="s">
        <v>37</v>
      </c>
      <c r="AX335" s="14" t="s">
        <v>76</v>
      </c>
      <c r="AY335" s="232" t="s">
        <v>130</v>
      </c>
    </row>
    <row r="336" spans="2:51" s="14" customFormat="1" ht="11.25">
      <c r="B336" s="222"/>
      <c r="C336" s="223"/>
      <c r="D336" s="193" t="s">
        <v>243</v>
      </c>
      <c r="E336" s="224" t="s">
        <v>19</v>
      </c>
      <c r="F336" s="225" t="s">
        <v>530</v>
      </c>
      <c r="G336" s="223"/>
      <c r="H336" s="226">
        <v>2.136</v>
      </c>
      <c r="I336" s="227"/>
      <c r="J336" s="223"/>
      <c r="K336" s="223"/>
      <c r="L336" s="228"/>
      <c r="M336" s="229"/>
      <c r="N336" s="230"/>
      <c r="O336" s="230"/>
      <c r="P336" s="230"/>
      <c r="Q336" s="230"/>
      <c r="R336" s="230"/>
      <c r="S336" s="230"/>
      <c r="T336" s="231"/>
      <c r="AT336" s="232" t="s">
        <v>243</v>
      </c>
      <c r="AU336" s="232" t="s">
        <v>86</v>
      </c>
      <c r="AV336" s="14" t="s">
        <v>86</v>
      </c>
      <c r="AW336" s="14" t="s">
        <v>37</v>
      </c>
      <c r="AX336" s="14" t="s">
        <v>76</v>
      </c>
      <c r="AY336" s="232" t="s">
        <v>130</v>
      </c>
    </row>
    <row r="337" spans="2:51" s="14" customFormat="1" ht="11.25">
      <c r="B337" s="222"/>
      <c r="C337" s="223"/>
      <c r="D337" s="193" t="s">
        <v>243</v>
      </c>
      <c r="E337" s="224" t="s">
        <v>19</v>
      </c>
      <c r="F337" s="225" t="s">
        <v>531</v>
      </c>
      <c r="G337" s="223"/>
      <c r="H337" s="226">
        <v>0.856</v>
      </c>
      <c r="I337" s="227"/>
      <c r="J337" s="223"/>
      <c r="K337" s="223"/>
      <c r="L337" s="228"/>
      <c r="M337" s="229"/>
      <c r="N337" s="230"/>
      <c r="O337" s="230"/>
      <c r="P337" s="230"/>
      <c r="Q337" s="230"/>
      <c r="R337" s="230"/>
      <c r="S337" s="230"/>
      <c r="T337" s="231"/>
      <c r="AT337" s="232" t="s">
        <v>243</v>
      </c>
      <c r="AU337" s="232" t="s">
        <v>86</v>
      </c>
      <c r="AV337" s="14" t="s">
        <v>86</v>
      </c>
      <c r="AW337" s="14" t="s">
        <v>37</v>
      </c>
      <c r="AX337" s="14" t="s">
        <v>76</v>
      </c>
      <c r="AY337" s="232" t="s">
        <v>130</v>
      </c>
    </row>
    <row r="338" spans="2:51" s="14" customFormat="1" ht="11.25">
      <c r="B338" s="222"/>
      <c r="C338" s="223"/>
      <c r="D338" s="193" t="s">
        <v>243</v>
      </c>
      <c r="E338" s="224" t="s">
        <v>19</v>
      </c>
      <c r="F338" s="225" t="s">
        <v>532</v>
      </c>
      <c r="G338" s="223"/>
      <c r="H338" s="226">
        <v>0.105</v>
      </c>
      <c r="I338" s="227"/>
      <c r="J338" s="223"/>
      <c r="K338" s="223"/>
      <c r="L338" s="228"/>
      <c r="M338" s="229"/>
      <c r="N338" s="230"/>
      <c r="O338" s="230"/>
      <c r="P338" s="230"/>
      <c r="Q338" s="230"/>
      <c r="R338" s="230"/>
      <c r="S338" s="230"/>
      <c r="T338" s="231"/>
      <c r="AT338" s="232" t="s">
        <v>243</v>
      </c>
      <c r="AU338" s="232" t="s">
        <v>86</v>
      </c>
      <c r="AV338" s="14" t="s">
        <v>86</v>
      </c>
      <c r="AW338" s="14" t="s">
        <v>37</v>
      </c>
      <c r="AX338" s="14" t="s">
        <v>76</v>
      </c>
      <c r="AY338" s="232" t="s">
        <v>130</v>
      </c>
    </row>
    <row r="339" spans="2:51" s="14" customFormat="1" ht="11.25">
      <c r="B339" s="222"/>
      <c r="C339" s="223"/>
      <c r="D339" s="193" t="s">
        <v>243</v>
      </c>
      <c r="E339" s="224" t="s">
        <v>19</v>
      </c>
      <c r="F339" s="225" t="s">
        <v>533</v>
      </c>
      <c r="G339" s="223"/>
      <c r="H339" s="226">
        <v>0.224</v>
      </c>
      <c r="I339" s="227"/>
      <c r="J339" s="223"/>
      <c r="K339" s="223"/>
      <c r="L339" s="228"/>
      <c r="M339" s="229"/>
      <c r="N339" s="230"/>
      <c r="O339" s="230"/>
      <c r="P339" s="230"/>
      <c r="Q339" s="230"/>
      <c r="R339" s="230"/>
      <c r="S339" s="230"/>
      <c r="T339" s="231"/>
      <c r="AT339" s="232" t="s">
        <v>243</v>
      </c>
      <c r="AU339" s="232" t="s">
        <v>86</v>
      </c>
      <c r="AV339" s="14" t="s">
        <v>86</v>
      </c>
      <c r="AW339" s="14" t="s">
        <v>37</v>
      </c>
      <c r="AX339" s="14" t="s">
        <v>76</v>
      </c>
      <c r="AY339" s="232" t="s">
        <v>130</v>
      </c>
    </row>
    <row r="340" spans="2:51" s="16" customFormat="1" ht="11.25">
      <c r="B340" s="244"/>
      <c r="C340" s="245"/>
      <c r="D340" s="193" t="s">
        <v>243</v>
      </c>
      <c r="E340" s="246" t="s">
        <v>19</v>
      </c>
      <c r="F340" s="247" t="s">
        <v>274</v>
      </c>
      <c r="G340" s="245"/>
      <c r="H340" s="248">
        <v>3.586</v>
      </c>
      <c r="I340" s="249"/>
      <c r="J340" s="245"/>
      <c r="K340" s="245"/>
      <c r="L340" s="250"/>
      <c r="M340" s="251"/>
      <c r="N340" s="252"/>
      <c r="O340" s="252"/>
      <c r="P340" s="252"/>
      <c r="Q340" s="252"/>
      <c r="R340" s="252"/>
      <c r="S340" s="252"/>
      <c r="T340" s="253"/>
      <c r="AT340" s="254" t="s">
        <v>243</v>
      </c>
      <c r="AU340" s="254" t="s">
        <v>86</v>
      </c>
      <c r="AV340" s="16" t="s">
        <v>149</v>
      </c>
      <c r="AW340" s="16" t="s">
        <v>37</v>
      </c>
      <c r="AX340" s="16" t="s">
        <v>84</v>
      </c>
      <c r="AY340" s="254" t="s">
        <v>130</v>
      </c>
    </row>
    <row r="341" spans="1:65" s="2" customFormat="1" ht="16.5" customHeight="1">
      <c r="A341" s="36"/>
      <c r="B341" s="37"/>
      <c r="C341" s="180" t="s">
        <v>534</v>
      </c>
      <c r="D341" s="180" t="s">
        <v>131</v>
      </c>
      <c r="E341" s="181" t="s">
        <v>535</v>
      </c>
      <c r="F341" s="182" t="s">
        <v>536</v>
      </c>
      <c r="G341" s="183" t="s">
        <v>184</v>
      </c>
      <c r="H341" s="184">
        <v>7.206</v>
      </c>
      <c r="I341" s="185"/>
      <c r="J341" s="186">
        <f>ROUND(I341*H341,2)</f>
        <v>0</v>
      </c>
      <c r="K341" s="182" t="s">
        <v>237</v>
      </c>
      <c r="L341" s="41"/>
      <c r="M341" s="187" t="s">
        <v>19</v>
      </c>
      <c r="N341" s="188" t="s">
        <v>47</v>
      </c>
      <c r="O341" s="66"/>
      <c r="P341" s="189">
        <f>O341*H341</f>
        <v>0</v>
      </c>
      <c r="Q341" s="189">
        <v>1.03951</v>
      </c>
      <c r="R341" s="189">
        <f>Q341*H341</f>
        <v>7.49070906</v>
      </c>
      <c r="S341" s="189">
        <v>0</v>
      </c>
      <c r="T341" s="190">
        <f>S341*H341</f>
        <v>0</v>
      </c>
      <c r="U341" s="36"/>
      <c r="V341" s="36"/>
      <c r="W341" s="36"/>
      <c r="X341" s="36"/>
      <c r="Y341" s="36"/>
      <c r="Z341" s="36"/>
      <c r="AA341" s="36"/>
      <c r="AB341" s="36"/>
      <c r="AC341" s="36"/>
      <c r="AD341" s="36"/>
      <c r="AE341" s="36"/>
      <c r="AR341" s="191" t="s">
        <v>149</v>
      </c>
      <c r="AT341" s="191" t="s">
        <v>131</v>
      </c>
      <c r="AU341" s="191" t="s">
        <v>86</v>
      </c>
      <c r="AY341" s="19" t="s">
        <v>130</v>
      </c>
      <c r="BE341" s="192">
        <f>IF(N341="základní",J341,0)</f>
        <v>0</v>
      </c>
      <c r="BF341" s="192">
        <f>IF(N341="snížená",J341,0)</f>
        <v>0</v>
      </c>
      <c r="BG341" s="192">
        <f>IF(N341="zákl. přenesená",J341,0)</f>
        <v>0</v>
      </c>
      <c r="BH341" s="192">
        <f>IF(N341="sníž. přenesená",J341,0)</f>
        <v>0</v>
      </c>
      <c r="BI341" s="192">
        <f>IF(N341="nulová",J341,0)</f>
        <v>0</v>
      </c>
      <c r="BJ341" s="19" t="s">
        <v>84</v>
      </c>
      <c r="BK341" s="192">
        <f>ROUND(I341*H341,2)</f>
        <v>0</v>
      </c>
      <c r="BL341" s="19" t="s">
        <v>149</v>
      </c>
      <c r="BM341" s="191" t="s">
        <v>537</v>
      </c>
    </row>
    <row r="342" spans="1:47" s="2" customFormat="1" ht="29.25">
      <c r="A342" s="36"/>
      <c r="B342" s="37"/>
      <c r="C342" s="38"/>
      <c r="D342" s="193" t="s">
        <v>137</v>
      </c>
      <c r="E342" s="38"/>
      <c r="F342" s="194" t="s">
        <v>538</v>
      </c>
      <c r="G342" s="38"/>
      <c r="H342" s="38"/>
      <c r="I342" s="110"/>
      <c r="J342" s="38"/>
      <c r="K342" s="38"/>
      <c r="L342" s="41"/>
      <c r="M342" s="195"/>
      <c r="N342" s="196"/>
      <c r="O342" s="66"/>
      <c r="P342" s="66"/>
      <c r="Q342" s="66"/>
      <c r="R342" s="66"/>
      <c r="S342" s="66"/>
      <c r="T342" s="67"/>
      <c r="U342" s="36"/>
      <c r="V342" s="36"/>
      <c r="W342" s="36"/>
      <c r="X342" s="36"/>
      <c r="Y342" s="36"/>
      <c r="Z342" s="36"/>
      <c r="AA342" s="36"/>
      <c r="AB342" s="36"/>
      <c r="AC342" s="36"/>
      <c r="AD342" s="36"/>
      <c r="AE342" s="36"/>
      <c r="AT342" s="19" t="s">
        <v>137</v>
      </c>
      <c r="AU342" s="19" t="s">
        <v>86</v>
      </c>
    </row>
    <row r="343" spans="1:47" s="2" customFormat="1" ht="97.5">
      <c r="A343" s="36"/>
      <c r="B343" s="37"/>
      <c r="C343" s="38"/>
      <c r="D343" s="193" t="s">
        <v>240</v>
      </c>
      <c r="E343" s="38"/>
      <c r="F343" s="197" t="s">
        <v>518</v>
      </c>
      <c r="G343" s="38"/>
      <c r="H343" s="38"/>
      <c r="I343" s="110"/>
      <c r="J343" s="38"/>
      <c r="K343" s="38"/>
      <c r="L343" s="41"/>
      <c r="M343" s="195"/>
      <c r="N343" s="196"/>
      <c r="O343" s="66"/>
      <c r="P343" s="66"/>
      <c r="Q343" s="66"/>
      <c r="R343" s="66"/>
      <c r="S343" s="66"/>
      <c r="T343" s="67"/>
      <c r="U343" s="36"/>
      <c r="V343" s="36"/>
      <c r="W343" s="36"/>
      <c r="X343" s="36"/>
      <c r="Y343" s="36"/>
      <c r="Z343" s="36"/>
      <c r="AA343" s="36"/>
      <c r="AB343" s="36"/>
      <c r="AC343" s="36"/>
      <c r="AD343" s="36"/>
      <c r="AE343" s="36"/>
      <c r="AT343" s="19" t="s">
        <v>240</v>
      </c>
      <c r="AU343" s="19" t="s">
        <v>86</v>
      </c>
    </row>
    <row r="344" spans="2:51" s="14" customFormat="1" ht="11.25">
      <c r="B344" s="222"/>
      <c r="C344" s="223"/>
      <c r="D344" s="193" t="s">
        <v>243</v>
      </c>
      <c r="E344" s="224" t="s">
        <v>19</v>
      </c>
      <c r="F344" s="225" t="s">
        <v>539</v>
      </c>
      <c r="G344" s="223"/>
      <c r="H344" s="226">
        <v>1.425</v>
      </c>
      <c r="I344" s="227"/>
      <c r="J344" s="223"/>
      <c r="K344" s="223"/>
      <c r="L344" s="228"/>
      <c r="M344" s="229"/>
      <c r="N344" s="230"/>
      <c r="O344" s="230"/>
      <c r="P344" s="230"/>
      <c r="Q344" s="230"/>
      <c r="R344" s="230"/>
      <c r="S344" s="230"/>
      <c r="T344" s="231"/>
      <c r="AT344" s="232" t="s">
        <v>243</v>
      </c>
      <c r="AU344" s="232" t="s">
        <v>86</v>
      </c>
      <c r="AV344" s="14" t="s">
        <v>86</v>
      </c>
      <c r="AW344" s="14" t="s">
        <v>37</v>
      </c>
      <c r="AX344" s="14" t="s">
        <v>76</v>
      </c>
      <c r="AY344" s="232" t="s">
        <v>130</v>
      </c>
    </row>
    <row r="345" spans="2:51" s="14" customFormat="1" ht="11.25">
      <c r="B345" s="222"/>
      <c r="C345" s="223"/>
      <c r="D345" s="193" t="s">
        <v>243</v>
      </c>
      <c r="E345" s="224" t="s">
        <v>19</v>
      </c>
      <c r="F345" s="225" t="s">
        <v>540</v>
      </c>
      <c r="G345" s="223"/>
      <c r="H345" s="226">
        <v>2.947</v>
      </c>
      <c r="I345" s="227"/>
      <c r="J345" s="223"/>
      <c r="K345" s="223"/>
      <c r="L345" s="228"/>
      <c r="M345" s="229"/>
      <c r="N345" s="230"/>
      <c r="O345" s="230"/>
      <c r="P345" s="230"/>
      <c r="Q345" s="230"/>
      <c r="R345" s="230"/>
      <c r="S345" s="230"/>
      <c r="T345" s="231"/>
      <c r="AT345" s="232" t="s">
        <v>243</v>
      </c>
      <c r="AU345" s="232" t="s">
        <v>86</v>
      </c>
      <c r="AV345" s="14" t="s">
        <v>86</v>
      </c>
      <c r="AW345" s="14" t="s">
        <v>37</v>
      </c>
      <c r="AX345" s="14" t="s">
        <v>76</v>
      </c>
      <c r="AY345" s="232" t="s">
        <v>130</v>
      </c>
    </row>
    <row r="346" spans="2:51" s="14" customFormat="1" ht="11.25">
      <c r="B346" s="222"/>
      <c r="C346" s="223"/>
      <c r="D346" s="193" t="s">
        <v>243</v>
      </c>
      <c r="E346" s="224" t="s">
        <v>19</v>
      </c>
      <c r="F346" s="225" t="s">
        <v>541</v>
      </c>
      <c r="G346" s="223"/>
      <c r="H346" s="226">
        <v>1.006</v>
      </c>
      <c r="I346" s="227"/>
      <c r="J346" s="223"/>
      <c r="K346" s="223"/>
      <c r="L346" s="228"/>
      <c r="M346" s="229"/>
      <c r="N346" s="230"/>
      <c r="O346" s="230"/>
      <c r="P346" s="230"/>
      <c r="Q346" s="230"/>
      <c r="R346" s="230"/>
      <c r="S346" s="230"/>
      <c r="T346" s="231"/>
      <c r="AT346" s="232" t="s">
        <v>243</v>
      </c>
      <c r="AU346" s="232" t="s">
        <v>86</v>
      </c>
      <c r="AV346" s="14" t="s">
        <v>86</v>
      </c>
      <c r="AW346" s="14" t="s">
        <v>37</v>
      </c>
      <c r="AX346" s="14" t="s">
        <v>76</v>
      </c>
      <c r="AY346" s="232" t="s">
        <v>130</v>
      </c>
    </row>
    <row r="347" spans="2:51" s="14" customFormat="1" ht="11.25">
      <c r="B347" s="222"/>
      <c r="C347" s="223"/>
      <c r="D347" s="193" t="s">
        <v>243</v>
      </c>
      <c r="E347" s="224" t="s">
        <v>19</v>
      </c>
      <c r="F347" s="225" t="s">
        <v>542</v>
      </c>
      <c r="G347" s="223"/>
      <c r="H347" s="226">
        <v>1.437</v>
      </c>
      <c r="I347" s="227"/>
      <c r="J347" s="223"/>
      <c r="K347" s="223"/>
      <c r="L347" s="228"/>
      <c r="M347" s="229"/>
      <c r="N347" s="230"/>
      <c r="O347" s="230"/>
      <c r="P347" s="230"/>
      <c r="Q347" s="230"/>
      <c r="R347" s="230"/>
      <c r="S347" s="230"/>
      <c r="T347" s="231"/>
      <c r="AT347" s="232" t="s">
        <v>243</v>
      </c>
      <c r="AU347" s="232" t="s">
        <v>86</v>
      </c>
      <c r="AV347" s="14" t="s">
        <v>86</v>
      </c>
      <c r="AW347" s="14" t="s">
        <v>37</v>
      </c>
      <c r="AX347" s="14" t="s">
        <v>76</v>
      </c>
      <c r="AY347" s="232" t="s">
        <v>130</v>
      </c>
    </row>
    <row r="348" spans="2:51" s="14" customFormat="1" ht="11.25">
      <c r="B348" s="222"/>
      <c r="C348" s="223"/>
      <c r="D348" s="193" t="s">
        <v>243</v>
      </c>
      <c r="E348" s="224" t="s">
        <v>19</v>
      </c>
      <c r="F348" s="225" t="s">
        <v>543</v>
      </c>
      <c r="G348" s="223"/>
      <c r="H348" s="226">
        <v>0.391</v>
      </c>
      <c r="I348" s="227"/>
      <c r="J348" s="223"/>
      <c r="K348" s="223"/>
      <c r="L348" s="228"/>
      <c r="M348" s="229"/>
      <c r="N348" s="230"/>
      <c r="O348" s="230"/>
      <c r="P348" s="230"/>
      <c r="Q348" s="230"/>
      <c r="R348" s="230"/>
      <c r="S348" s="230"/>
      <c r="T348" s="231"/>
      <c r="AT348" s="232" t="s">
        <v>243</v>
      </c>
      <c r="AU348" s="232" t="s">
        <v>86</v>
      </c>
      <c r="AV348" s="14" t="s">
        <v>86</v>
      </c>
      <c r="AW348" s="14" t="s">
        <v>37</v>
      </c>
      <c r="AX348" s="14" t="s">
        <v>76</v>
      </c>
      <c r="AY348" s="232" t="s">
        <v>130</v>
      </c>
    </row>
    <row r="349" spans="2:51" s="16" customFormat="1" ht="11.25">
      <c r="B349" s="244"/>
      <c r="C349" s="245"/>
      <c r="D349" s="193" t="s">
        <v>243</v>
      </c>
      <c r="E349" s="246" t="s">
        <v>19</v>
      </c>
      <c r="F349" s="247" t="s">
        <v>274</v>
      </c>
      <c r="G349" s="245"/>
      <c r="H349" s="248">
        <v>7.206</v>
      </c>
      <c r="I349" s="249"/>
      <c r="J349" s="245"/>
      <c r="K349" s="245"/>
      <c r="L349" s="250"/>
      <c r="M349" s="251"/>
      <c r="N349" s="252"/>
      <c r="O349" s="252"/>
      <c r="P349" s="252"/>
      <c r="Q349" s="252"/>
      <c r="R349" s="252"/>
      <c r="S349" s="252"/>
      <c r="T349" s="253"/>
      <c r="AT349" s="254" t="s">
        <v>243</v>
      </c>
      <c r="AU349" s="254" t="s">
        <v>86</v>
      </c>
      <c r="AV349" s="16" t="s">
        <v>149</v>
      </c>
      <c r="AW349" s="16" t="s">
        <v>37</v>
      </c>
      <c r="AX349" s="16" t="s">
        <v>84</v>
      </c>
      <c r="AY349" s="254" t="s">
        <v>130</v>
      </c>
    </row>
    <row r="350" spans="2:63" s="11" customFormat="1" ht="22.9" customHeight="1">
      <c r="B350" s="166"/>
      <c r="C350" s="167"/>
      <c r="D350" s="168" t="s">
        <v>75</v>
      </c>
      <c r="E350" s="210" t="s">
        <v>149</v>
      </c>
      <c r="F350" s="210" t="s">
        <v>544</v>
      </c>
      <c r="G350" s="167"/>
      <c r="H350" s="167"/>
      <c r="I350" s="170"/>
      <c r="J350" s="211">
        <f>BK350</f>
        <v>0</v>
      </c>
      <c r="K350" s="167"/>
      <c r="L350" s="172"/>
      <c r="M350" s="173"/>
      <c r="N350" s="174"/>
      <c r="O350" s="174"/>
      <c r="P350" s="175">
        <f>SUM(P351:P354)</f>
        <v>0</v>
      </c>
      <c r="Q350" s="174"/>
      <c r="R350" s="175">
        <f>SUM(R351:R354)</f>
        <v>0</v>
      </c>
      <c r="S350" s="174"/>
      <c r="T350" s="176">
        <f>SUM(T351:T354)</f>
        <v>0</v>
      </c>
      <c r="AR350" s="177" t="s">
        <v>84</v>
      </c>
      <c r="AT350" s="178" t="s">
        <v>75</v>
      </c>
      <c r="AU350" s="178" t="s">
        <v>84</v>
      </c>
      <c r="AY350" s="177" t="s">
        <v>130</v>
      </c>
      <c r="BK350" s="179">
        <f>SUM(BK351:BK354)</f>
        <v>0</v>
      </c>
    </row>
    <row r="351" spans="1:65" s="2" customFormat="1" ht="16.5" customHeight="1">
      <c r="A351" s="36"/>
      <c r="B351" s="37"/>
      <c r="C351" s="180" t="s">
        <v>545</v>
      </c>
      <c r="D351" s="180" t="s">
        <v>131</v>
      </c>
      <c r="E351" s="181" t="s">
        <v>546</v>
      </c>
      <c r="F351" s="182" t="s">
        <v>547</v>
      </c>
      <c r="G351" s="183" t="s">
        <v>177</v>
      </c>
      <c r="H351" s="184">
        <v>225.63</v>
      </c>
      <c r="I351" s="185"/>
      <c r="J351" s="186">
        <f>ROUND(I351*H351,2)</f>
        <v>0</v>
      </c>
      <c r="K351" s="182" t="s">
        <v>237</v>
      </c>
      <c r="L351" s="41"/>
      <c r="M351" s="187" t="s">
        <v>19</v>
      </c>
      <c r="N351" s="188" t="s">
        <v>47</v>
      </c>
      <c r="O351" s="66"/>
      <c r="P351" s="189">
        <f>O351*H351</f>
        <v>0</v>
      </c>
      <c r="Q351" s="189">
        <v>0</v>
      </c>
      <c r="R351" s="189">
        <f>Q351*H351</f>
        <v>0</v>
      </c>
      <c r="S351" s="189">
        <v>0</v>
      </c>
      <c r="T351" s="190">
        <f>S351*H351</f>
        <v>0</v>
      </c>
      <c r="U351" s="36"/>
      <c r="V351" s="36"/>
      <c r="W351" s="36"/>
      <c r="X351" s="36"/>
      <c r="Y351" s="36"/>
      <c r="Z351" s="36"/>
      <c r="AA351" s="36"/>
      <c r="AB351" s="36"/>
      <c r="AC351" s="36"/>
      <c r="AD351" s="36"/>
      <c r="AE351" s="36"/>
      <c r="AR351" s="191" t="s">
        <v>149</v>
      </c>
      <c r="AT351" s="191" t="s">
        <v>131</v>
      </c>
      <c r="AU351" s="191" t="s">
        <v>86</v>
      </c>
      <c r="AY351" s="19" t="s">
        <v>130</v>
      </c>
      <c r="BE351" s="192">
        <f>IF(N351="základní",J351,0)</f>
        <v>0</v>
      </c>
      <c r="BF351" s="192">
        <f>IF(N351="snížená",J351,0)</f>
        <v>0</v>
      </c>
      <c r="BG351" s="192">
        <f>IF(N351="zákl. přenesená",J351,0)</f>
        <v>0</v>
      </c>
      <c r="BH351" s="192">
        <f>IF(N351="sníž. přenesená",J351,0)</f>
        <v>0</v>
      </c>
      <c r="BI351" s="192">
        <f>IF(N351="nulová",J351,0)</f>
        <v>0</v>
      </c>
      <c r="BJ351" s="19" t="s">
        <v>84</v>
      </c>
      <c r="BK351" s="192">
        <f>ROUND(I351*H351,2)</f>
        <v>0</v>
      </c>
      <c r="BL351" s="19" t="s">
        <v>149</v>
      </c>
      <c r="BM351" s="191" t="s">
        <v>548</v>
      </c>
    </row>
    <row r="352" spans="1:47" s="2" customFormat="1" ht="11.25">
      <c r="A352" s="36"/>
      <c r="B352" s="37"/>
      <c r="C352" s="38"/>
      <c r="D352" s="193" t="s">
        <v>137</v>
      </c>
      <c r="E352" s="38"/>
      <c r="F352" s="194" t="s">
        <v>549</v>
      </c>
      <c r="G352" s="38"/>
      <c r="H352" s="38"/>
      <c r="I352" s="110"/>
      <c r="J352" s="38"/>
      <c r="K352" s="38"/>
      <c r="L352" s="41"/>
      <c r="M352" s="195"/>
      <c r="N352" s="196"/>
      <c r="O352" s="66"/>
      <c r="P352" s="66"/>
      <c r="Q352" s="66"/>
      <c r="R352" s="66"/>
      <c r="S352" s="66"/>
      <c r="T352" s="67"/>
      <c r="U352" s="36"/>
      <c r="V352" s="36"/>
      <c r="W352" s="36"/>
      <c r="X352" s="36"/>
      <c r="Y352" s="36"/>
      <c r="Z352" s="36"/>
      <c r="AA352" s="36"/>
      <c r="AB352" s="36"/>
      <c r="AC352" s="36"/>
      <c r="AD352" s="36"/>
      <c r="AE352" s="36"/>
      <c r="AT352" s="19" t="s">
        <v>137</v>
      </c>
      <c r="AU352" s="19" t="s">
        <v>86</v>
      </c>
    </row>
    <row r="353" spans="1:47" s="2" customFormat="1" ht="107.25">
      <c r="A353" s="36"/>
      <c r="B353" s="37"/>
      <c r="C353" s="38"/>
      <c r="D353" s="193" t="s">
        <v>240</v>
      </c>
      <c r="E353" s="38"/>
      <c r="F353" s="197" t="s">
        <v>550</v>
      </c>
      <c r="G353" s="38"/>
      <c r="H353" s="38"/>
      <c r="I353" s="110"/>
      <c r="J353" s="38"/>
      <c r="K353" s="38"/>
      <c r="L353" s="41"/>
      <c r="M353" s="195"/>
      <c r="N353" s="196"/>
      <c r="O353" s="66"/>
      <c r="P353" s="66"/>
      <c r="Q353" s="66"/>
      <c r="R353" s="66"/>
      <c r="S353" s="66"/>
      <c r="T353" s="67"/>
      <c r="U353" s="36"/>
      <c r="V353" s="36"/>
      <c r="W353" s="36"/>
      <c r="X353" s="36"/>
      <c r="Y353" s="36"/>
      <c r="Z353" s="36"/>
      <c r="AA353" s="36"/>
      <c r="AB353" s="36"/>
      <c r="AC353" s="36"/>
      <c r="AD353" s="36"/>
      <c r="AE353" s="36"/>
      <c r="AT353" s="19" t="s">
        <v>240</v>
      </c>
      <c r="AU353" s="19" t="s">
        <v>86</v>
      </c>
    </row>
    <row r="354" spans="2:51" s="14" customFormat="1" ht="11.25">
      <c r="B354" s="222"/>
      <c r="C354" s="223"/>
      <c r="D354" s="193" t="s">
        <v>243</v>
      </c>
      <c r="E354" s="224" t="s">
        <v>19</v>
      </c>
      <c r="F354" s="225" t="s">
        <v>551</v>
      </c>
      <c r="G354" s="223"/>
      <c r="H354" s="226">
        <v>225.63</v>
      </c>
      <c r="I354" s="227"/>
      <c r="J354" s="223"/>
      <c r="K354" s="223"/>
      <c r="L354" s="228"/>
      <c r="M354" s="229"/>
      <c r="N354" s="230"/>
      <c r="O354" s="230"/>
      <c r="P354" s="230"/>
      <c r="Q354" s="230"/>
      <c r="R354" s="230"/>
      <c r="S354" s="230"/>
      <c r="T354" s="231"/>
      <c r="AT354" s="232" t="s">
        <v>243</v>
      </c>
      <c r="AU354" s="232" t="s">
        <v>86</v>
      </c>
      <c r="AV354" s="14" t="s">
        <v>86</v>
      </c>
      <c r="AW354" s="14" t="s">
        <v>37</v>
      </c>
      <c r="AX354" s="14" t="s">
        <v>84</v>
      </c>
      <c r="AY354" s="232" t="s">
        <v>130</v>
      </c>
    </row>
    <row r="355" spans="2:63" s="11" customFormat="1" ht="22.9" customHeight="1">
      <c r="B355" s="166"/>
      <c r="C355" s="167"/>
      <c r="D355" s="168" t="s">
        <v>75</v>
      </c>
      <c r="E355" s="210" t="s">
        <v>291</v>
      </c>
      <c r="F355" s="210" t="s">
        <v>552</v>
      </c>
      <c r="G355" s="167"/>
      <c r="H355" s="167"/>
      <c r="I355" s="170"/>
      <c r="J355" s="211">
        <f>BK355</f>
        <v>0</v>
      </c>
      <c r="K355" s="167"/>
      <c r="L355" s="172"/>
      <c r="M355" s="173"/>
      <c r="N355" s="174"/>
      <c r="O355" s="174"/>
      <c r="P355" s="175">
        <f>SUM(P356:P379)</f>
        <v>0</v>
      </c>
      <c r="Q355" s="174"/>
      <c r="R355" s="175">
        <f>SUM(R356:R379)</f>
        <v>0.1837476</v>
      </c>
      <c r="S355" s="174"/>
      <c r="T355" s="176">
        <f>SUM(T356:T379)</f>
        <v>0.059000000000000004</v>
      </c>
      <c r="AR355" s="177" t="s">
        <v>84</v>
      </c>
      <c r="AT355" s="178" t="s">
        <v>75</v>
      </c>
      <c r="AU355" s="178" t="s">
        <v>84</v>
      </c>
      <c r="AY355" s="177" t="s">
        <v>130</v>
      </c>
      <c r="BK355" s="179">
        <f>SUM(BK356:BK379)</f>
        <v>0</v>
      </c>
    </row>
    <row r="356" spans="1:65" s="2" customFormat="1" ht="16.5" customHeight="1">
      <c r="A356" s="36"/>
      <c r="B356" s="37"/>
      <c r="C356" s="180" t="s">
        <v>553</v>
      </c>
      <c r="D356" s="180" t="s">
        <v>131</v>
      </c>
      <c r="E356" s="181" t="s">
        <v>554</v>
      </c>
      <c r="F356" s="182" t="s">
        <v>555</v>
      </c>
      <c r="G356" s="183" t="s">
        <v>177</v>
      </c>
      <c r="H356" s="184">
        <v>47.32</v>
      </c>
      <c r="I356" s="185"/>
      <c r="J356" s="186">
        <f>ROUND(I356*H356,2)</f>
        <v>0</v>
      </c>
      <c r="K356" s="182" t="s">
        <v>237</v>
      </c>
      <c r="L356" s="41"/>
      <c r="M356" s="187" t="s">
        <v>19</v>
      </c>
      <c r="N356" s="188" t="s">
        <v>47</v>
      </c>
      <c r="O356" s="66"/>
      <c r="P356" s="189">
        <f>O356*H356</f>
        <v>0</v>
      </c>
      <c r="Q356" s="189">
        <v>0.00063</v>
      </c>
      <c r="R356" s="189">
        <f>Q356*H356</f>
        <v>0.0298116</v>
      </c>
      <c r="S356" s="189">
        <v>0</v>
      </c>
      <c r="T356" s="190">
        <f>S356*H356</f>
        <v>0</v>
      </c>
      <c r="U356" s="36"/>
      <c r="V356" s="36"/>
      <c r="W356" s="36"/>
      <c r="X356" s="36"/>
      <c r="Y356" s="36"/>
      <c r="Z356" s="36"/>
      <c r="AA356" s="36"/>
      <c r="AB356" s="36"/>
      <c r="AC356" s="36"/>
      <c r="AD356" s="36"/>
      <c r="AE356" s="36"/>
      <c r="AR356" s="191" t="s">
        <v>149</v>
      </c>
      <c r="AT356" s="191" t="s">
        <v>131</v>
      </c>
      <c r="AU356" s="191" t="s">
        <v>86</v>
      </c>
      <c r="AY356" s="19" t="s">
        <v>130</v>
      </c>
      <c r="BE356" s="192">
        <f>IF(N356="základní",J356,0)</f>
        <v>0</v>
      </c>
      <c r="BF356" s="192">
        <f>IF(N356="snížená",J356,0)</f>
        <v>0</v>
      </c>
      <c r="BG356" s="192">
        <f>IF(N356="zákl. přenesená",J356,0)</f>
        <v>0</v>
      </c>
      <c r="BH356" s="192">
        <f>IF(N356="sníž. přenesená",J356,0)</f>
        <v>0</v>
      </c>
      <c r="BI356" s="192">
        <f>IF(N356="nulová",J356,0)</f>
        <v>0</v>
      </c>
      <c r="BJ356" s="19" t="s">
        <v>84</v>
      </c>
      <c r="BK356" s="192">
        <f>ROUND(I356*H356,2)</f>
        <v>0</v>
      </c>
      <c r="BL356" s="19" t="s">
        <v>149</v>
      </c>
      <c r="BM356" s="191" t="s">
        <v>556</v>
      </c>
    </row>
    <row r="357" spans="1:47" s="2" customFormat="1" ht="11.25">
      <c r="A357" s="36"/>
      <c r="B357" s="37"/>
      <c r="C357" s="38"/>
      <c r="D357" s="193" t="s">
        <v>137</v>
      </c>
      <c r="E357" s="38"/>
      <c r="F357" s="194" t="s">
        <v>557</v>
      </c>
      <c r="G357" s="38"/>
      <c r="H357" s="38"/>
      <c r="I357" s="110"/>
      <c r="J357" s="38"/>
      <c r="K357" s="38"/>
      <c r="L357" s="41"/>
      <c r="M357" s="195"/>
      <c r="N357" s="196"/>
      <c r="O357" s="66"/>
      <c r="P357" s="66"/>
      <c r="Q357" s="66"/>
      <c r="R357" s="66"/>
      <c r="S357" s="66"/>
      <c r="T357" s="67"/>
      <c r="U357" s="36"/>
      <c r="V357" s="36"/>
      <c r="W357" s="36"/>
      <c r="X357" s="36"/>
      <c r="Y357" s="36"/>
      <c r="Z357" s="36"/>
      <c r="AA357" s="36"/>
      <c r="AB357" s="36"/>
      <c r="AC357" s="36"/>
      <c r="AD357" s="36"/>
      <c r="AE357" s="36"/>
      <c r="AT357" s="19" t="s">
        <v>137</v>
      </c>
      <c r="AU357" s="19" t="s">
        <v>86</v>
      </c>
    </row>
    <row r="358" spans="1:47" s="2" customFormat="1" ht="58.5">
      <c r="A358" s="36"/>
      <c r="B358" s="37"/>
      <c r="C358" s="38"/>
      <c r="D358" s="193" t="s">
        <v>240</v>
      </c>
      <c r="E358" s="38"/>
      <c r="F358" s="197" t="s">
        <v>558</v>
      </c>
      <c r="G358" s="38"/>
      <c r="H358" s="38"/>
      <c r="I358" s="110"/>
      <c r="J358" s="38"/>
      <c r="K358" s="38"/>
      <c r="L358" s="41"/>
      <c r="M358" s="195"/>
      <c r="N358" s="196"/>
      <c r="O358" s="66"/>
      <c r="P358" s="66"/>
      <c r="Q358" s="66"/>
      <c r="R358" s="66"/>
      <c r="S358" s="66"/>
      <c r="T358" s="67"/>
      <c r="U358" s="36"/>
      <c r="V358" s="36"/>
      <c r="W358" s="36"/>
      <c r="X358" s="36"/>
      <c r="Y358" s="36"/>
      <c r="Z358" s="36"/>
      <c r="AA358" s="36"/>
      <c r="AB358" s="36"/>
      <c r="AC358" s="36"/>
      <c r="AD358" s="36"/>
      <c r="AE358" s="36"/>
      <c r="AT358" s="19" t="s">
        <v>240</v>
      </c>
      <c r="AU358" s="19" t="s">
        <v>86</v>
      </c>
    </row>
    <row r="359" spans="2:51" s="13" customFormat="1" ht="11.25">
      <c r="B359" s="212"/>
      <c r="C359" s="213"/>
      <c r="D359" s="193" t="s">
        <v>243</v>
      </c>
      <c r="E359" s="214" t="s">
        <v>19</v>
      </c>
      <c r="F359" s="215" t="s">
        <v>559</v>
      </c>
      <c r="G359" s="213"/>
      <c r="H359" s="214" t="s">
        <v>19</v>
      </c>
      <c r="I359" s="216"/>
      <c r="J359" s="213"/>
      <c r="K359" s="213"/>
      <c r="L359" s="217"/>
      <c r="M359" s="218"/>
      <c r="N359" s="219"/>
      <c r="O359" s="219"/>
      <c r="P359" s="219"/>
      <c r="Q359" s="219"/>
      <c r="R359" s="219"/>
      <c r="S359" s="219"/>
      <c r="T359" s="220"/>
      <c r="AT359" s="221" t="s">
        <v>243</v>
      </c>
      <c r="AU359" s="221" t="s">
        <v>86</v>
      </c>
      <c r="AV359" s="13" t="s">
        <v>84</v>
      </c>
      <c r="AW359" s="13" t="s">
        <v>37</v>
      </c>
      <c r="AX359" s="13" t="s">
        <v>76</v>
      </c>
      <c r="AY359" s="221" t="s">
        <v>130</v>
      </c>
    </row>
    <row r="360" spans="2:51" s="14" customFormat="1" ht="11.25">
      <c r="B360" s="222"/>
      <c r="C360" s="223"/>
      <c r="D360" s="193" t="s">
        <v>243</v>
      </c>
      <c r="E360" s="224" t="s">
        <v>19</v>
      </c>
      <c r="F360" s="225" t="s">
        <v>560</v>
      </c>
      <c r="G360" s="223"/>
      <c r="H360" s="226">
        <v>47.32</v>
      </c>
      <c r="I360" s="227"/>
      <c r="J360" s="223"/>
      <c r="K360" s="223"/>
      <c r="L360" s="228"/>
      <c r="M360" s="229"/>
      <c r="N360" s="230"/>
      <c r="O360" s="230"/>
      <c r="P360" s="230"/>
      <c r="Q360" s="230"/>
      <c r="R360" s="230"/>
      <c r="S360" s="230"/>
      <c r="T360" s="231"/>
      <c r="AT360" s="232" t="s">
        <v>243</v>
      </c>
      <c r="AU360" s="232" t="s">
        <v>86</v>
      </c>
      <c r="AV360" s="14" t="s">
        <v>86</v>
      </c>
      <c r="AW360" s="14" t="s">
        <v>37</v>
      </c>
      <c r="AX360" s="14" t="s">
        <v>84</v>
      </c>
      <c r="AY360" s="232" t="s">
        <v>130</v>
      </c>
    </row>
    <row r="361" spans="1:65" s="2" customFormat="1" ht="16.5" customHeight="1">
      <c r="A361" s="36"/>
      <c r="B361" s="37"/>
      <c r="C361" s="180" t="s">
        <v>561</v>
      </c>
      <c r="D361" s="180" t="s">
        <v>131</v>
      </c>
      <c r="E361" s="181" t="s">
        <v>562</v>
      </c>
      <c r="F361" s="182" t="s">
        <v>563</v>
      </c>
      <c r="G361" s="183" t="s">
        <v>197</v>
      </c>
      <c r="H361" s="184">
        <v>37.8</v>
      </c>
      <c r="I361" s="185"/>
      <c r="J361" s="186">
        <f>ROUND(I361*H361,2)</f>
        <v>0</v>
      </c>
      <c r="K361" s="182" t="s">
        <v>237</v>
      </c>
      <c r="L361" s="41"/>
      <c r="M361" s="187" t="s">
        <v>19</v>
      </c>
      <c r="N361" s="188" t="s">
        <v>47</v>
      </c>
      <c r="O361" s="66"/>
      <c r="P361" s="189">
        <f>O361*H361</f>
        <v>0</v>
      </c>
      <c r="Q361" s="189">
        <v>0.00208</v>
      </c>
      <c r="R361" s="189">
        <f>Q361*H361</f>
        <v>0.07862399999999999</v>
      </c>
      <c r="S361" s="189">
        <v>0</v>
      </c>
      <c r="T361" s="190">
        <f>S361*H361</f>
        <v>0</v>
      </c>
      <c r="U361" s="36"/>
      <c r="V361" s="36"/>
      <c r="W361" s="36"/>
      <c r="X361" s="36"/>
      <c r="Y361" s="36"/>
      <c r="Z361" s="36"/>
      <c r="AA361" s="36"/>
      <c r="AB361" s="36"/>
      <c r="AC361" s="36"/>
      <c r="AD361" s="36"/>
      <c r="AE361" s="36"/>
      <c r="AR361" s="191" t="s">
        <v>340</v>
      </c>
      <c r="AT361" s="191" t="s">
        <v>131</v>
      </c>
      <c r="AU361" s="191" t="s">
        <v>86</v>
      </c>
      <c r="AY361" s="19" t="s">
        <v>130</v>
      </c>
      <c r="BE361" s="192">
        <f>IF(N361="základní",J361,0)</f>
        <v>0</v>
      </c>
      <c r="BF361" s="192">
        <f>IF(N361="snížená",J361,0)</f>
        <v>0</v>
      </c>
      <c r="BG361" s="192">
        <f>IF(N361="zákl. přenesená",J361,0)</f>
        <v>0</v>
      </c>
      <c r="BH361" s="192">
        <f>IF(N361="sníž. přenesená",J361,0)</f>
        <v>0</v>
      </c>
      <c r="BI361" s="192">
        <f>IF(N361="nulová",J361,0)</f>
        <v>0</v>
      </c>
      <c r="BJ361" s="19" t="s">
        <v>84</v>
      </c>
      <c r="BK361" s="192">
        <f>ROUND(I361*H361,2)</f>
        <v>0</v>
      </c>
      <c r="BL361" s="19" t="s">
        <v>340</v>
      </c>
      <c r="BM361" s="191" t="s">
        <v>564</v>
      </c>
    </row>
    <row r="362" spans="1:47" s="2" customFormat="1" ht="11.25">
      <c r="A362" s="36"/>
      <c r="B362" s="37"/>
      <c r="C362" s="38"/>
      <c r="D362" s="193" t="s">
        <v>137</v>
      </c>
      <c r="E362" s="38"/>
      <c r="F362" s="194" t="s">
        <v>565</v>
      </c>
      <c r="G362" s="38"/>
      <c r="H362" s="38"/>
      <c r="I362" s="110"/>
      <c r="J362" s="38"/>
      <c r="K362" s="38"/>
      <c r="L362" s="41"/>
      <c r="M362" s="195"/>
      <c r="N362" s="196"/>
      <c r="O362" s="66"/>
      <c r="P362" s="66"/>
      <c r="Q362" s="66"/>
      <c r="R362" s="66"/>
      <c r="S362" s="66"/>
      <c r="T362" s="67"/>
      <c r="U362" s="36"/>
      <c r="V362" s="36"/>
      <c r="W362" s="36"/>
      <c r="X362" s="36"/>
      <c r="Y362" s="36"/>
      <c r="Z362" s="36"/>
      <c r="AA362" s="36"/>
      <c r="AB362" s="36"/>
      <c r="AC362" s="36"/>
      <c r="AD362" s="36"/>
      <c r="AE362" s="36"/>
      <c r="AT362" s="19" t="s">
        <v>137</v>
      </c>
      <c r="AU362" s="19" t="s">
        <v>86</v>
      </c>
    </row>
    <row r="363" spans="1:47" s="2" customFormat="1" ht="204.75">
      <c r="A363" s="36"/>
      <c r="B363" s="37"/>
      <c r="C363" s="38"/>
      <c r="D363" s="193" t="s">
        <v>240</v>
      </c>
      <c r="E363" s="38"/>
      <c r="F363" s="197" t="s">
        <v>566</v>
      </c>
      <c r="G363" s="38"/>
      <c r="H363" s="38"/>
      <c r="I363" s="110"/>
      <c r="J363" s="38"/>
      <c r="K363" s="38"/>
      <c r="L363" s="41"/>
      <c r="M363" s="195"/>
      <c r="N363" s="196"/>
      <c r="O363" s="66"/>
      <c r="P363" s="66"/>
      <c r="Q363" s="66"/>
      <c r="R363" s="66"/>
      <c r="S363" s="66"/>
      <c r="T363" s="67"/>
      <c r="U363" s="36"/>
      <c r="V363" s="36"/>
      <c r="W363" s="36"/>
      <c r="X363" s="36"/>
      <c r="Y363" s="36"/>
      <c r="Z363" s="36"/>
      <c r="AA363" s="36"/>
      <c r="AB363" s="36"/>
      <c r="AC363" s="36"/>
      <c r="AD363" s="36"/>
      <c r="AE363" s="36"/>
      <c r="AT363" s="19" t="s">
        <v>240</v>
      </c>
      <c r="AU363" s="19" t="s">
        <v>86</v>
      </c>
    </row>
    <row r="364" spans="2:51" s="13" customFormat="1" ht="11.25">
      <c r="B364" s="212"/>
      <c r="C364" s="213"/>
      <c r="D364" s="193" t="s">
        <v>243</v>
      </c>
      <c r="E364" s="214" t="s">
        <v>19</v>
      </c>
      <c r="F364" s="215" t="s">
        <v>567</v>
      </c>
      <c r="G364" s="213"/>
      <c r="H364" s="214" t="s">
        <v>19</v>
      </c>
      <c r="I364" s="216"/>
      <c r="J364" s="213"/>
      <c r="K364" s="213"/>
      <c r="L364" s="217"/>
      <c r="M364" s="218"/>
      <c r="N364" s="219"/>
      <c r="O364" s="219"/>
      <c r="P364" s="219"/>
      <c r="Q364" s="219"/>
      <c r="R364" s="219"/>
      <c r="S364" s="219"/>
      <c r="T364" s="220"/>
      <c r="AT364" s="221" t="s">
        <v>243</v>
      </c>
      <c r="AU364" s="221" t="s">
        <v>86</v>
      </c>
      <c r="AV364" s="13" t="s">
        <v>84</v>
      </c>
      <c r="AW364" s="13" t="s">
        <v>37</v>
      </c>
      <c r="AX364" s="13" t="s">
        <v>76</v>
      </c>
      <c r="AY364" s="221" t="s">
        <v>130</v>
      </c>
    </row>
    <row r="365" spans="2:51" s="14" customFormat="1" ht="11.25">
      <c r="B365" s="222"/>
      <c r="C365" s="223"/>
      <c r="D365" s="193" t="s">
        <v>243</v>
      </c>
      <c r="E365" s="224" t="s">
        <v>19</v>
      </c>
      <c r="F365" s="225" t="s">
        <v>568</v>
      </c>
      <c r="G365" s="223"/>
      <c r="H365" s="226">
        <v>19.6</v>
      </c>
      <c r="I365" s="227"/>
      <c r="J365" s="223"/>
      <c r="K365" s="223"/>
      <c r="L365" s="228"/>
      <c r="M365" s="229"/>
      <c r="N365" s="230"/>
      <c r="O365" s="230"/>
      <c r="P365" s="230"/>
      <c r="Q365" s="230"/>
      <c r="R365" s="230"/>
      <c r="S365" s="230"/>
      <c r="T365" s="231"/>
      <c r="AT365" s="232" t="s">
        <v>243</v>
      </c>
      <c r="AU365" s="232" t="s">
        <v>86</v>
      </c>
      <c r="AV365" s="14" t="s">
        <v>86</v>
      </c>
      <c r="AW365" s="14" t="s">
        <v>37</v>
      </c>
      <c r="AX365" s="14" t="s">
        <v>76</v>
      </c>
      <c r="AY365" s="232" t="s">
        <v>130</v>
      </c>
    </row>
    <row r="366" spans="2:51" s="13" customFormat="1" ht="11.25">
      <c r="B366" s="212"/>
      <c r="C366" s="213"/>
      <c r="D366" s="193" t="s">
        <v>243</v>
      </c>
      <c r="E366" s="214" t="s">
        <v>19</v>
      </c>
      <c r="F366" s="215" t="s">
        <v>569</v>
      </c>
      <c r="G366" s="213"/>
      <c r="H366" s="214" t="s">
        <v>19</v>
      </c>
      <c r="I366" s="216"/>
      <c r="J366" s="213"/>
      <c r="K366" s="213"/>
      <c r="L366" s="217"/>
      <c r="M366" s="218"/>
      <c r="N366" s="219"/>
      <c r="O366" s="219"/>
      <c r="P366" s="219"/>
      <c r="Q366" s="219"/>
      <c r="R366" s="219"/>
      <c r="S366" s="219"/>
      <c r="T366" s="220"/>
      <c r="AT366" s="221" t="s">
        <v>243</v>
      </c>
      <c r="AU366" s="221" t="s">
        <v>86</v>
      </c>
      <c r="AV366" s="13" t="s">
        <v>84</v>
      </c>
      <c r="AW366" s="13" t="s">
        <v>37</v>
      </c>
      <c r="AX366" s="13" t="s">
        <v>76</v>
      </c>
      <c r="AY366" s="221" t="s">
        <v>130</v>
      </c>
    </row>
    <row r="367" spans="2:51" s="14" customFormat="1" ht="11.25">
      <c r="B367" s="222"/>
      <c r="C367" s="223"/>
      <c r="D367" s="193" t="s">
        <v>243</v>
      </c>
      <c r="E367" s="224" t="s">
        <v>19</v>
      </c>
      <c r="F367" s="225" t="s">
        <v>570</v>
      </c>
      <c r="G367" s="223"/>
      <c r="H367" s="226">
        <v>18.2</v>
      </c>
      <c r="I367" s="227"/>
      <c r="J367" s="223"/>
      <c r="K367" s="223"/>
      <c r="L367" s="228"/>
      <c r="M367" s="229"/>
      <c r="N367" s="230"/>
      <c r="O367" s="230"/>
      <c r="P367" s="230"/>
      <c r="Q367" s="230"/>
      <c r="R367" s="230"/>
      <c r="S367" s="230"/>
      <c r="T367" s="231"/>
      <c r="AT367" s="232" t="s">
        <v>243</v>
      </c>
      <c r="AU367" s="232" t="s">
        <v>86</v>
      </c>
      <c r="AV367" s="14" t="s">
        <v>86</v>
      </c>
      <c r="AW367" s="14" t="s">
        <v>37</v>
      </c>
      <c r="AX367" s="14" t="s">
        <v>76</v>
      </c>
      <c r="AY367" s="232" t="s">
        <v>130</v>
      </c>
    </row>
    <row r="368" spans="2:51" s="16" customFormat="1" ht="11.25">
      <c r="B368" s="244"/>
      <c r="C368" s="245"/>
      <c r="D368" s="193" t="s">
        <v>243</v>
      </c>
      <c r="E368" s="246" t="s">
        <v>571</v>
      </c>
      <c r="F368" s="247" t="s">
        <v>274</v>
      </c>
      <c r="G368" s="245"/>
      <c r="H368" s="248">
        <v>37.8</v>
      </c>
      <c r="I368" s="249"/>
      <c r="J368" s="245"/>
      <c r="K368" s="245"/>
      <c r="L368" s="250"/>
      <c r="M368" s="251"/>
      <c r="N368" s="252"/>
      <c r="O368" s="252"/>
      <c r="P368" s="252"/>
      <c r="Q368" s="252"/>
      <c r="R368" s="252"/>
      <c r="S368" s="252"/>
      <c r="T368" s="253"/>
      <c r="AT368" s="254" t="s">
        <v>243</v>
      </c>
      <c r="AU368" s="254" t="s">
        <v>86</v>
      </c>
      <c r="AV368" s="16" t="s">
        <v>149</v>
      </c>
      <c r="AW368" s="16" t="s">
        <v>37</v>
      </c>
      <c r="AX368" s="16" t="s">
        <v>84</v>
      </c>
      <c r="AY368" s="254" t="s">
        <v>130</v>
      </c>
    </row>
    <row r="369" spans="1:65" s="2" customFormat="1" ht="16.5" customHeight="1">
      <c r="A369" s="36"/>
      <c r="B369" s="37"/>
      <c r="C369" s="180" t="s">
        <v>572</v>
      </c>
      <c r="D369" s="180" t="s">
        <v>131</v>
      </c>
      <c r="E369" s="181" t="s">
        <v>573</v>
      </c>
      <c r="F369" s="182" t="s">
        <v>574</v>
      </c>
      <c r="G369" s="183" t="s">
        <v>197</v>
      </c>
      <c r="H369" s="184">
        <v>19.6</v>
      </c>
      <c r="I369" s="185"/>
      <c r="J369" s="186">
        <f>ROUND(I369*H369,2)</f>
        <v>0</v>
      </c>
      <c r="K369" s="182" t="s">
        <v>237</v>
      </c>
      <c r="L369" s="41"/>
      <c r="M369" s="187" t="s">
        <v>19</v>
      </c>
      <c r="N369" s="188" t="s">
        <v>47</v>
      </c>
      <c r="O369" s="66"/>
      <c r="P369" s="189">
        <f>O369*H369</f>
        <v>0</v>
      </c>
      <c r="Q369" s="189">
        <v>0.00017</v>
      </c>
      <c r="R369" s="189">
        <f>Q369*H369</f>
        <v>0.0033320000000000003</v>
      </c>
      <c r="S369" s="189">
        <v>0</v>
      </c>
      <c r="T369" s="190">
        <f>S369*H369</f>
        <v>0</v>
      </c>
      <c r="U369" s="36"/>
      <c r="V369" s="36"/>
      <c r="W369" s="36"/>
      <c r="X369" s="36"/>
      <c r="Y369" s="36"/>
      <c r="Z369" s="36"/>
      <c r="AA369" s="36"/>
      <c r="AB369" s="36"/>
      <c r="AC369" s="36"/>
      <c r="AD369" s="36"/>
      <c r="AE369" s="36"/>
      <c r="AR369" s="191" t="s">
        <v>149</v>
      </c>
      <c r="AT369" s="191" t="s">
        <v>131</v>
      </c>
      <c r="AU369" s="191" t="s">
        <v>86</v>
      </c>
      <c r="AY369" s="19" t="s">
        <v>130</v>
      </c>
      <c r="BE369" s="192">
        <f>IF(N369="základní",J369,0)</f>
        <v>0</v>
      </c>
      <c r="BF369" s="192">
        <f>IF(N369="snížená",J369,0)</f>
        <v>0</v>
      </c>
      <c r="BG369" s="192">
        <f>IF(N369="zákl. přenesená",J369,0)</f>
        <v>0</v>
      </c>
      <c r="BH369" s="192">
        <f>IF(N369="sníž. přenesená",J369,0)</f>
        <v>0</v>
      </c>
      <c r="BI369" s="192">
        <f>IF(N369="nulová",J369,0)</f>
        <v>0</v>
      </c>
      <c r="BJ369" s="19" t="s">
        <v>84</v>
      </c>
      <c r="BK369" s="192">
        <f>ROUND(I369*H369,2)</f>
        <v>0</v>
      </c>
      <c r="BL369" s="19" t="s">
        <v>149</v>
      </c>
      <c r="BM369" s="191" t="s">
        <v>575</v>
      </c>
    </row>
    <row r="370" spans="1:47" s="2" customFormat="1" ht="11.25">
      <c r="A370" s="36"/>
      <c r="B370" s="37"/>
      <c r="C370" s="38"/>
      <c r="D370" s="193" t="s">
        <v>137</v>
      </c>
      <c r="E370" s="38"/>
      <c r="F370" s="194" t="s">
        <v>576</v>
      </c>
      <c r="G370" s="38"/>
      <c r="H370" s="38"/>
      <c r="I370" s="110"/>
      <c r="J370" s="38"/>
      <c r="K370" s="38"/>
      <c r="L370" s="41"/>
      <c r="M370" s="195"/>
      <c r="N370" s="196"/>
      <c r="O370" s="66"/>
      <c r="P370" s="66"/>
      <c r="Q370" s="66"/>
      <c r="R370" s="66"/>
      <c r="S370" s="66"/>
      <c r="T370" s="67"/>
      <c r="U370" s="36"/>
      <c r="V370" s="36"/>
      <c r="W370" s="36"/>
      <c r="X370" s="36"/>
      <c r="Y370" s="36"/>
      <c r="Z370" s="36"/>
      <c r="AA370" s="36"/>
      <c r="AB370" s="36"/>
      <c r="AC370" s="36"/>
      <c r="AD370" s="36"/>
      <c r="AE370" s="36"/>
      <c r="AT370" s="19" t="s">
        <v>137</v>
      </c>
      <c r="AU370" s="19" t="s">
        <v>86</v>
      </c>
    </row>
    <row r="371" spans="1:47" s="2" customFormat="1" ht="204.75">
      <c r="A371" s="36"/>
      <c r="B371" s="37"/>
      <c r="C371" s="38"/>
      <c r="D371" s="193" t="s">
        <v>240</v>
      </c>
      <c r="E371" s="38"/>
      <c r="F371" s="197" t="s">
        <v>566</v>
      </c>
      <c r="G371" s="38"/>
      <c r="H371" s="38"/>
      <c r="I371" s="110"/>
      <c r="J371" s="38"/>
      <c r="K371" s="38"/>
      <c r="L371" s="41"/>
      <c r="M371" s="195"/>
      <c r="N371" s="196"/>
      <c r="O371" s="66"/>
      <c r="P371" s="66"/>
      <c r="Q371" s="66"/>
      <c r="R371" s="66"/>
      <c r="S371" s="66"/>
      <c r="T371" s="67"/>
      <c r="U371" s="36"/>
      <c r="V371" s="36"/>
      <c r="W371" s="36"/>
      <c r="X371" s="36"/>
      <c r="Y371" s="36"/>
      <c r="Z371" s="36"/>
      <c r="AA371" s="36"/>
      <c r="AB371" s="36"/>
      <c r="AC371" s="36"/>
      <c r="AD371" s="36"/>
      <c r="AE371" s="36"/>
      <c r="AT371" s="19" t="s">
        <v>240</v>
      </c>
      <c r="AU371" s="19" t="s">
        <v>86</v>
      </c>
    </row>
    <row r="372" spans="2:51" s="13" customFormat="1" ht="11.25">
      <c r="B372" s="212"/>
      <c r="C372" s="213"/>
      <c r="D372" s="193" t="s">
        <v>243</v>
      </c>
      <c r="E372" s="214" t="s">
        <v>19</v>
      </c>
      <c r="F372" s="215" t="s">
        <v>577</v>
      </c>
      <c r="G372" s="213"/>
      <c r="H372" s="214" t="s">
        <v>19</v>
      </c>
      <c r="I372" s="216"/>
      <c r="J372" s="213"/>
      <c r="K372" s="213"/>
      <c r="L372" s="217"/>
      <c r="M372" s="218"/>
      <c r="N372" s="219"/>
      <c r="O372" s="219"/>
      <c r="P372" s="219"/>
      <c r="Q372" s="219"/>
      <c r="R372" s="219"/>
      <c r="S372" s="219"/>
      <c r="T372" s="220"/>
      <c r="AT372" s="221" t="s">
        <v>243</v>
      </c>
      <c r="AU372" s="221" t="s">
        <v>86</v>
      </c>
      <c r="AV372" s="13" t="s">
        <v>84</v>
      </c>
      <c r="AW372" s="13" t="s">
        <v>37</v>
      </c>
      <c r="AX372" s="13" t="s">
        <v>76</v>
      </c>
      <c r="AY372" s="221" t="s">
        <v>130</v>
      </c>
    </row>
    <row r="373" spans="2:51" s="14" customFormat="1" ht="11.25">
      <c r="B373" s="222"/>
      <c r="C373" s="223"/>
      <c r="D373" s="193" t="s">
        <v>243</v>
      </c>
      <c r="E373" s="224" t="s">
        <v>19</v>
      </c>
      <c r="F373" s="225" t="s">
        <v>578</v>
      </c>
      <c r="G373" s="223"/>
      <c r="H373" s="226">
        <v>19.6</v>
      </c>
      <c r="I373" s="227"/>
      <c r="J373" s="223"/>
      <c r="K373" s="223"/>
      <c r="L373" s="228"/>
      <c r="M373" s="229"/>
      <c r="N373" s="230"/>
      <c r="O373" s="230"/>
      <c r="P373" s="230"/>
      <c r="Q373" s="230"/>
      <c r="R373" s="230"/>
      <c r="S373" s="230"/>
      <c r="T373" s="231"/>
      <c r="AT373" s="232" t="s">
        <v>243</v>
      </c>
      <c r="AU373" s="232" t="s">
        <v>86</v>
      </c>
      <c r="AV373" s="14" t="s">
        <v>86</v>
      </c>
      <c r="AW373" s="14" t="s">
        <v>37</v>
      </c>
      <c r="AX373" s="14" t="s">
        <v>84</v>
      </c>
      <c r="AY373" s="232" t="s">
        <v>130</v>
      </c>
    </row>
    <row r="374" spans="1:65" s="2" customFormat="1" ht="16.5" customHeight="1">
      <c r="A374" s="36"/>
      <c r="B374" s="37"/>
      <c r="C374" s="180" t="s">
        <v>579</v>
      </c>
      <c r="D374" s="180" t="s">
        <v>131</v>
      </c>
      <c r="E374" s="181" t="s">
        <v>580</v>
      </c>
      <c r="F374" s="182" t="s">
        <v>581</v>
      </c>
      <c r="G374" s="183" t="s">
        <v>197</v>
      </c>
      <c r="H374" s="184">
        <v>59</v>
      </c>
      <c r="I374" s="185"/>
      <c r="J374" s="186">
        <f>ROUND(I374*H374,2)</f>
        <v>0</v>
      </c>
      <c r="K374" s="182" t="s">
        <v>237</v>
      </c>
      <c r="L374" s="41"/>
      <c r="M374" s="187" t="s">
        <v>19</v>
      </c>
      <c r="N374" s="188" t="s">
        <v>47</v>
      </c>
      <c r="O374" s="66"/>
      <c r="P374" s="189">
        <f>O374*H374</f>
        <v>0</v>
      </c>
      <c r="Q374" s="189">
        <v>0.00122</v>
      </c>
      <c r="R374" s="189">
        <f>Q374*H374</f>
        <v>0.07198</v>
      </c>
      <c r="S374" s="189">
        <v>0.001</v>
      </c>
      <c r="T374" s="190">
        <f>S374*H374</f>
        <v>0.059000000000000004</v>
      </c>
      <c r="U374" s="36"/>
      <c r="V374" s="36"/>
      <c r="W374" s="36"/>
      <c r="X374" s="36"/>
      <c r="Y374" s="36"/>
      <c r="Z374" s="36"/>
      <c r="AA374" s="36"/>
      <c r="AB374" s="36"/>
      <c r="AC374" s="36"/>
      <c r="AD374" s="36"/>
      <c r="AE374" s="36"/>
      <c r="AR374" s="191" t="s">
        <v>149</v>
      </c>
      <c r="AT374" s="191" t="s">
        <v>131</v>
      </c>
      <c r="AU374" s="191" t="s">
        <v>86</v>
      </c>
      <c r="AY374" s="19" t="s">
        <v>130</v>
      </c>
      <c r="BE374" s="192">
        <f>IF(N374="základní",J374,0)</f>
        <v>0</v>
      </c>
      <c r="BF374" s="192">
        <f>IF(N374="snížená",J374,0)</f>
        <v>0</v>
      </c>
      <c r="BG374" s="192">
        <f>IF(N374="zákl. přenesená",J374,0)</f>
        <v>0</v>
      </c>
      <c r="BH374" s="192">
        <f>IF(N374="sníž. přenesená",J374,0)</f>
        <v>0</v>
      </c>
      <c r="BI374" s="192">
        <f>IF(N374="nulová",J374,0)</f>
        <v>0</v>
      </c>
      <c r="BJ374" s="19" t="s">
        <v>84</v>
      </c>
      <c r="BK374" s="192">
        <f>ROUND(I374*H374,2)</f>
        <v>0</v>
      </c>
      <c r="BL374" s="19" t="s">
        <v>149</v>
      </c>
      <c r="BM374" s="191" t="s">
        <v>582</v>
      </c>
    </row>
    <row r="375" spans="1:47" s="2" customFormat="1" ht="11.25">
      <c r="A375" s="36"/>
      <c r="B375" s="37"/>
      <c r="C375" s="38"/>
      <c r="D375" s="193" t="s">
        <v>137</v>
      </c>
      <c r="E375" s="38"/>
      <c r="F375" s="194" t="s">
        <v>583</v>
      </c>
      <c r="G375" s="38"/>
      <c r="H375" s="38"/>
      <c r="I375" s="110"/>
      <c r="J375" s="38"/>
      <c r="K375" s="38"/>
      <c r="L375" s="41"/>
      <c r="M375" s="195"/>
      <c r="N375" s="196"/>
      <c r="O375" s="66"/>
      <c r="P375" s="66"/>
      <c r="Q375" s="66"/>
      <c r="R375" s="66"/>
      <c r="S375" s="66"/>
      <c r="T375" s="67"/>
      <c r="U375" s="36"/>
      <c r="V375" s="36"/>
      <c r="W375" s="36"/>
      <c r="X375" s="36"/>
      <c r="Y375" s="36"/>
      <c r="Z375" s="36"/>
      <c r="AA375" s="36"/>
      <c r="AB375" s="36"/>
      <c r="AC375" s="36"/>
      <c r="AD375" s="36"/>
      <c r="AE375" s="36"/>
      <c r="AT375" s="19" t="s">
        <v>137</v>
      </c>
      <c r="AU375" s="19" t="s">
        <v>86</v>
      </c>
    </row>
    <row r="376" spans="1:47" s="2" customFormat="1" ht="78">
      <c r="A376" s="36"/>
      <c r="B376" s="37"/>
      <c r="C376" s="38"/>
      <c r="D376" s="193" t="s">
        <v>240</v>
      </c>
      <c r="E376" s="38"/>
      <c r="F376" s="197" t="s">
        <v>584</v>
      </c>
      <c r="G376" s="38"/>
      <c r="H376" s="38"/>
      <c r="I376" s="110"/>
      <c r="J376" s="38"/>
      <c r="K376" s="38"/>
      <c r="L376" s="41"/>
      <c r="M376" s="195"/>
      <c r="N376" s="196"/>
      <c r="O376" s="66"/>
      <c r="P376" s="66"/>
      <c r="Q376" s="66"/>
      <c r="R376" s="66"/>
      <c r="S376" s="66"/>
      <c r="T376" s="67"/>
      <c r="U376" s="36"/>
      <c r="V376" s="36"/>
      <c r="W376" s="36"/>
      <c r="X376" s="36"/>
      <c r="Y376" s="36"/>
      <c r="Z376" s="36"/>
      <c r="AA376" s="36"/>
      <c r="AB376" s="36"/>
      <c r="AC376" s="36"/>
      <c r="AD376" s="36"/>
      <c r="AE376" s="36"/>
      <c r="AT376" s="19" t="s">
        <v>240</v>
      </c>
      <c r="AU376" s="19" t="s">
        <v>86</v>
      </c>
    </row>
    <row r="377" spans="1:47" s="2" customFormat="1" ht="19.5">
      <c r="A377" s="36"/>
      <c r="B377" s="37"/>
      <c r="C377" s="38"/>
      <c r="D377" s="193" t="s">
        <v>139</v>
      </c>
      <c r="E377" s="38"/>
      <c r="F377" s="197" t="s">
        <v>585</v>
      </c>
      <c r="G377" s="38"/>
      <c r="H377" s="38"/>
      <c r="I377" s="110"/>
      <c r="J377" s="38"/>
      <c r="K377" s="38"/>
      <c r="L377" s="41"/>
      <c r="M377" s="195"/>
      <c r="N377" s="196"/>
      <c r="O377" s="66"/>
      <c r="P377" s="66"/>
      <c r="Q377" s="66"/>
      <c r="R377" s="66"/>
      <c r="S377" s="66"/>
      <c r="T377" s="67"/>
      <c r="U377" s="36"/>
      <c r="V377" s="36"/>
      <c r="W377" s="36"/>
      <c r="X377" s="36"/>
      <c r="Y377" s="36"/>
      <c r="Z377" s="36"/>
      <c r="AA377" s="36"/>
      <c r="AB377" s="36"/>
      <c r="AC377" s="36"/>
      <c r="AD377" s="36"/>
      <c r="AE377" s="36"/>
      <c r="AT377" s="19" t="s">
        <v>139</v>
      </c>
      <c r="AU377" s="19" t="s">
        <v>86</v>
      </c>
    </row>
    <row r="378" spans="2:51" s="13" customFormat="1" ht="11.25">
      <c r="B378" s="212"/>
      <c r="C378" s="213"/>
      <c r="D378" s="193" t="s">
        <v>243</v>
      </c>
      <c r="E378" s="214" t="s">
        <v>19</v>
      </c>
      <c r="F378" s="215" t="s">
        <v>586</v>
      </c>
      <c r="G378" s="213"/>
      <c r="H378" s="214" t="s">
        <v>19</v>
      </c>
      <c r="I378" s="216"/>
      <c r="J378" s="213"/>
      <c r="K378" s="213"/>
      <c r="L378" s="217"/>
      <c r="M378" s="218"/>
      <c r="N378" s="219"/>
      <c r="O378" s="219"/>
      <c r="P378" s="219"/>
      <c r="Q378" s="219"/>
      <c r="R378" s="219"/>
      <c r="S378" s="219"/>
      <c r="T378" s="220"/>
      <c r="AT378" s="221" t="s">
        <v>243</v>
      </c>
      <c r="AU378" s="221" t="s">
        <v>86</v>
      </c>
      <c r="AV378" s="13" t="s">
        <v>84</v>
      </c>
      <c r="AW378" s="13" t="s">
        <v>37</v>
      </c>
      <c r="AX378" s="13" t="s">
        <v>76</v>
      </c>
      <c r="AY378" s="221" t="s">
        <v>130</v>
      </c>
    </row>
    <row r="379" spans="2:51" s="14" customFormat="1" ht="11.25">
      <c r="B379" s="222"/>
      <c r="C379" s="223"/>
      <c r="D379" s="193" t="s">
        <v>243</v>
      </c>
      <c r="E379" s="224" t="s">
        <v>19</v>
      </c>
      <c r="F379" s="225" t="s">
        <v>587</v>
      </c>
      <c r="G379" s="223"/>
      <c r="H379" s="226">
        <v>59</v>
      </c>
      <c r="I379" s="227"/>
      <c r="J379" s="223"/>
      <c r="K379" s="223"/>
      <c r="L379" s="228"/>
      <c r="M379" s="229"/>
      <c r="N379" s="230"/>
      <c r="O379" s="230"/>
      <c r="P379" s="230"/>
      <c r="Q379" s="230"/>
      <c r="R379" s="230"/>
      <c r="S379" s="230"/>
      <c r="T379" s="231"/>
      <c r="AT379" s="232" t="s">
        <v>243</v>
      </c>
      <c r="AU379" s="232" t="s">
        <v>86</v>
      </c>
      <c r="AV379" s="14" t="s">
        <v>86</v>
      </c>
      <c r="AW379" s="14" t="s">
        <v>37</v>
      </c>
      <c r="AX379" s="14" t="s">
        <v>84</v>
      </c>
      <c r="AY379" s="232" t="s">
        <v>130</v>
      </c>
    </row>
    <row r="380" spans="2:63" s="11" customFormat="1" ht="22.9" customHeight="1">
      <c r="B380" s="166"/>
      <c r="C380" s="167"/>
      <c r="D380" s="168" t="s">
        <v>75</v>
      </c>
      <c r="E380" s="210" t="s">
        <v>588</v>
      </c>
      <c r="F380" s="210" t="s">
        <v>589</v>
      </c>
      <c r="G380" s="167"/>
      <c r="H380" s="167"/>
      <c r="I380" s="170"/>
      <c r="J380" s="211">
        <f>BK380</f>
        <v>0</v>
      </c>
      <c r="K380" s="167"/>
      <c r="L380" s="172"/>
      <c r="M380" s="173"/>
      <c r="N380" s="174"/>
      <c r="O380" s="174"/>
      <c r="P380" s="175">
        <f>SUM(P381:P397)</f>
        <v>0</v>
      </c>
      <c r="Q380" s="174"/>
      <c r="R380" s="175">
        <f>SUM(R381:R397)</f>
        <v>0</v>
      </c>
      <c r="S380" s="174"/>
      <c r="T380" s="176">
        <f>SUM(T381:T397)</f>
        <v>0</v>
      </c>
      <c r="AR380" s="177" t="s">
        <v>84</v>
      </c>
      <c r="AT380" s="178" t="s">
        <v>75</v>
      </c>
      <c r="AU380" s="178" t="s">
        <v>84</v>
      </c>
      <c r="AY380" s="177" t="s">
        <v>130</v>
      </c>
      <c r="BK380" s="179">
        <f>SUM(BK381:BK397)</f>
        <v>0</v>
      </c>
    </row>
    <row r="381" spans="1:65" s="2" customFormat="1" ht="16.5" customHeight="1">
      <c r="A381" s="36"/>
      <c r="B381" s="37"/>
      <c r="C381" s="180" t="s">
        <v>590</v>
      </c>
      <c r="D381" s="180" t="s">
        <v>131</v>
      </c>
      <c r="E381" s="181" t="s">
        <v>591</v>
      </c>
      <c r="F381" s="182" t="s">
        <v>592</v>
      </c>
      <c r="G381" s="183" t="s">
        <v>184</v>
      </c>
      <c r="H381" s="184">
        <v>33.832</v>
      </c>
      <c r="I381" s="185"/>
      <c r="J381" s="186">
        <f>ROUND(I381*H381,2)</f>
        <v>0</v>
      </c>
      <c r="K381" s="182" t="s">
        <v>237</v>
      </c>
      <c r="L381" s="41"/>
      <c r="M381" s="187" t="s">
        <v>19</v>
      </c>
      <c r="N381" s="188" t="s">
        <v>47</v>
      </c>
      <c r="O381" s="66"/>
      <c r="P381" s="189">
        <f>O381*H381</f>
        <v>0</v>
      </c>
      <c r="Q381" s="189">
        <v>0</v>
      </c>
      <c r="R381" s="189">
        <f>Q381*H381</f>
        <v>0</v>
      </c>
      <c r="S381" s="189">
        <v>0</v>
      </c>
      <c r="T381" s="190">
        <f>S381*H381</f>
        <v>0</v>
      </c>
      <c r="U381" s="36"/>
      <c r="V381" s="36"/>
      <c r="W381" s="36"/>
      <c r="X381" s="36"/>
      <c r="Y381" s="36"/>
      <c r="Z381" s="36"/>
      <c r="AA381" s="36"/>
      <c r="AB381" s="36"/>
      <c r="AC381" s="36"/>
      <c r="AD381" s="36"/>
      <c r="AE381" s="36"/>
      <c r="AR381" s="191" t="s">
        <v>149</v>
      </c>
      <c r="AT381" s="191" t="s">
        <v>131</v>
      </c>
      <c r="AU381" s="191" t="s">
        <v>86</v>
      </c>
      <c r="AY381" s="19" t="s">
        <v>130</v>
      </c>
      <c r="BE381" s="192">
        <f>IF(N381="základní",J381,0)</f>
        <v>0</v>
      </c>
      <c r="BF381" s="192">
        <f>IF(N381="snížená",J381,0)</f>
        <v>0</v>
      </c>
      <c r="BG381" s="192">
        <f>IF(N381="zákl. přenesená",J381,0)</f>
        <v>0</v>
      </c>
      <c r="BH381" s="192">
        <f>IF(N381="sníž. přenesená",J381,0)</f>
        <v>0</v>
      </c>
      <c r="BI381" s="192">
        <f>IF(N381="nulová",J381,0)</f>
        <v>0</v>
      </c>
      <c r="BJ381" s="19" t="s">
        <v>84</v>
      </c>
      <c r="BK381" s="192">
        <f>ROUND(I381*H381,2)</f>
        <v>0</v>
      </c>
      <c r="BL381" s="19" t="s">
        <v>149</v>
      </c>
      <c r="BM381" s="191" t="s">
        <v>593</v>
      </c>
    </row>
    <row r="382" spans="1:47" s="2" customFormat="1" ht="11.25">
      <c r="A382" s="36"/>
      <c r="B382" s="37"/>
      <c r="C382" s="38"/>
      <c r="D382" s="193" t="s">
        <v>137</v>
      </c>
      <c r="E382" s="38"/>
      <c r="F382" s="194" t="s">
        <v>594</v>
      </c>
      <c r="G382" s="38"/>
      <c r="H382" s="38"/>
      <c r="I382" s="110"/>
      <c r="J382" s="38"/>
      <c r="K382" s="38"/>
      <c r="L382" s="41"/>
      <c r="M382" s="195"/>
      <c r="N382" s="196"/>
      <c r="O382" s="66"/>
      <c r="P382" s="66"/>
      <c r="Q382" s="66"/>
      <c r="R382" s="66"/>
      <c r="S382" s="66"/>
      <c r="T382" s="67"/>
      <c r="U382" s="36"/>
      <c r="V382" s="36"/>
      <c r="W382" s="36"/>
      <c r="X382" s="36"/>
      <c r="Y382" s="36"/>
      <c r="Z382" s="36"/>
      <c r="AA382" s="36"/>
      <c r="AB382" s="36"/>
      <c r="AC382" s="36"/>
      <c r="AD382" s="36"/>
      <c r="AE382" s="36"/>
      <c r="AT382" s="19" t="s">
        <v>137</v>
      </c>
      <c r="AU382" s="19" t="s">
        <v>86</v>
      </c>
    </row>
    <row r="383" spans="1:47" s="2" customFormat="1" ht="39">
      <c r="A383" s="36"/>
      <c r="B383" s="37"/>
      <c r="C383" s="38"/>
      <c r="D383" s="193" t="s">
        <v>240</v>
      </c>
      <c r="E383" s="38"/>
      <c r="F383" s="197" t="s">
        <v>595</v>
      </c>
      <c r="G383" s="38"/>
      <c r="H383" s="38"/>
      <c r="I383" s="110"/>
      <c r="J383" s="38"/>
      <c r="K383" s="38"/>
      <c r="L383" s="41"/>
      <c r="M383" s="195"/>
      <c r="N383" s="196"/>
      <c r="O383" s="66"/>
      <c r="P383" s="66"/>
      <c r="Q383" s="66"/>
      <c r="R383" s="66"/>
      <c r="S383" s="66"/>
      <c r="T383" s="67"/>
      <c r="U383" s="36"/>
      <c r="V383" s="36"/>
      <c r="W383" s="36"/>
      <c r="X383" s="36"/>
      <c r="Y383" s="36"/>
      <c r="Z383" s="36"/>
      <c r="AA383" s="36"/>
      <c r="AB383" s="36"/>
      <c r="AC383" s="36"/>
      <c r="AD383" s="36"/>
      <c r="AE383" s="36"/>
      <c r="AT383" s="19" t="s">
        <v>240</v>
      </c>
      <c r="AU383" s="19" t="s">
        <v>86</v>
      </c>
    </row>
    <row r="384" spans="2:51" s="13" customFormat="1" ht="11.25">
      <c r="B384" s="212"/>
      <c r="C384" s="213"/>
      <c r="D384" s="193" t="s">
        <v>243</v>
      </c>
      <c r="E384" s="214" t="s">
        <v>19</v>
      </c>
      <c r="F384" s="215" t="s">
        <v>596</v>
      </c>
      <c r="G384" s="213"/>
      <c r="H384" s="214" t="s">
        <v>19</v>
      </c>
      <c r="I384" s="216"/>
      <c r="J384" s="213"/>
      <c r="K384" s="213"/>
      <c r="L384" s="217"/>
      <c r="M384" s="218"/>
      <c r="N384" s="219"/>
      <c r="O384" s="219"/>
      <c r="P384" s="219"/>
      <c r="Q384" s="219"/>
      <c r="R384" s="219"/>
      <c r="S384" s="219"/>
      <c r="T384" s="220"/>
      <c r="AT384" s="221" t="s">
        <v>243</v>
      </c>
      <c r="AU384" s="221" t="s">
        <v>86</v>
      </c>
      <c r="AV384" s="13" t="s">
        <v>84</v>
      </c>
      <c r="AW384" s="13" t="s">
        <v>37</v>
      </c>
      <c r="AX384" s="13" t="s">
        <v>76</v>
      </c>
      <c r="AY384" s="221" t="s">
        <v>130</v>
      </c>
    </row>
    <row r="385" spans="2:51" s="14" customFormat="1" ht="11.25">
      <c r="B385" s="222"/>
      <c r="C385" s="223"/>
      <c r="D385" s="193" t="s">
        <v>243</v>
      </c>
      <c r="E385" s="224" t="s">
        <v>19</v>
      </c>
      <c r="F385" s="225" t="s">
        <v>597</v>
      </c>
      <c r="G385" s="223"/>
      <c r="H385" s="226">
        <v>5.56</v>
      </c>
      <c r="I385" s="227"/>
      <c r="J385" s="223"/>
      <c r="K385" s="223"/>
      <c r="L385" s="228"/>
      <c r="M385" s="229"/>
      <c r="N385" s="230"/>
      <c r="O385" s="230"/>
      <c r="P385" s="230"/>
      <c r="Q385" s="230"/>
      <c r="R385" s="230"/>
      <c r="S385" s="230"/>
      <c r="T385" s="231"/>
      <c r="AT385" s="232" t="s">
        <v>243</v>
      </c>
      <c r="AU385" s="232" t="s">
        <v>86</v>
      </c>
      <c r="AV385" s="14" t="s">
        <v>86</v>
      </c>
      <c r="AW385" s="14" t="s">
        <v>37</v>
      </c>
      <c r="AX385" s="14" t="s">
        <v>76</v>
      </c>
      <c r="AY385" s="232" t="s">
        <v>130</v>
      </c>
    </row>
    <row r="386" spans="2:51" s="14" customFormat="1" ht="11.25">
      <c r="B386" s="222"/>
      <c r="C386" s="223"/>
      <c r="D386" s="193" t="s">
        <v>243</v>
      </c>
      <c r="E386" s="224" t="s">
        <v>19</v>
      </c>
      <c r="F386" s="225" t="s">
        <v>598</v>
      </c>
      <c r="G386" s="223"/>
      <c r="H386" s="226">
        <v>9.722</v>
      </c>
      <c r="I386" s="227"/>
      <c r="J386" s="223"/>
      <c r="K386" s="223"/>
      <c r="L386" s="228"/>
      <c r="M386" s="229"/>
      <c r="N386" s="230"/>
      <c r="O386" s="230"/>
      <c r="P386" s="230"/>
      <c r="Q386" s="230"/>
      <c r="R386" s="230"/>
      <c r="S386" s="230"/>
      <c r="T386" s="231"/>
      <c r="AT386" s="232" t="s">
        <v>243</v>
      </c>
      <c r="AU386" s="232" t="s">
        <v>86</v>
      </c>
      <c r="AV386" s="14" t="s">
        <v>86</v>
      </c>
      <c r="AW386" s="14" t="s">
        <v>37</v>
      </c>
      <c r="AX386" s="14" t="s">
        <v>76</v>
      </c>
      <c r="AY386" s="232" t="s">
        <v>130</v>
      </c>
    </row>
    <row r="387" spans="2:51" s="14" customFormat="1" ht="11.25">
      <c r="B387" s="222"/>
      <c r="C387" s="223"/>
      <c r="D387" s="193" t="s">
        <v>243</v>
      </c>
      <c r="E387" s="224" t="s">
        <v>19</v>
      </c>
      <c r="F387" s="225" t="s">
        <v>599</v>
      </c>
      <c r="G387" s="223"/>
      <c r="H387" s="226">
        <v>0.79</v>
      </c>
      <c r="I387" s="227"/>
      <c r="J387" s="223"/>
      <c r="K387" s="223"/>
      <c r="L387" s="228"/>
      <c r="M387" s="229"/>
      <c r="N387" s="230"/>
      <c r="O387" s="230"/>
      <c r="P387" s="230"/>
      <c r="Q387" s="230"/>
      <c r="R387" s="230"/>
      <c r="S387" s="230"/>
      <c r="T387" s="231"/>
      <c r="AT387" s="232" t="s">
        <v>243</v>
      </c>
      <c r="AU387" s="232" t="s">
        <v>86</v>
      </c>
      <c r="AV387" s="14" t="s">
        <v>86</v>
      </c>
      <c r="AW387" s="14" t="s">
        <v>37</v>
      </c>
      <c r="AX387" s="14" t="s">
        <v>76</v>
      </c>
      <c r="AY387" s="232" t="s">
        <v>130</v>
      </c>
    </row>
    <row r="388" spans="2:51" s="15" customFormat="1" ht="11.25">
      <c r="B388" s="233"/>
      <c r="C388" s="234"/>
      <c r="D388" s="193" t="s">
        <v>243</v>
      </c>
      <c r="E388" s="235" t="s">
        <v>19</v>
      </c>
      <c r="F388" s="236" t="s">
        <v>247</v>
      </c>
      <c r="G388" s="234"/>
      <c r="H388" s="237">
        <v>16.072</v>
      </c>
      <c r="I388" s="238"/>
      <c r="J388" s="234"/>
      <c r="K388" s="234"/>
      <c r="L388" s="239"/>
      <c r="M388" s="240"/>
      <c r="N388" s="241"/>
      <c r="O388" s="241"/>
      <c r="P388" s="241"/>
      <c r="Q388" s="241"/>
      <c r="R388" s="241"/>
      <c r="S388" s="241"/>
      <c r="T388" s="242"/>
      <c r="AT388" s="243" t="s">
        <v>243</v>
      </c>
      <c r="AU388" s="243" t="s">
        <v>86</v>
      </c>
      <c r="AV388" s="15" t="s">
        <v>129</v>
      </c>
      <c r="AW388" s="15" t="s">
        <v>37</v>
      </c>
      <c r="AX388" s="15" t="s">
        <v>76</v>
      </c>
      <c r="AY388" s="243" t="s">
        <v>130</v>
      </c>
    </row>
    <row r="389" spans="2:51" s="14" customFormat="1" ht="11.25">
      <c r="B389" s="222"/>
      <c r="C389" s="223"/>
      <c r="D389" s="193" t="s">
        <v>243</v>
      </c>
      <c r="E389" s="224" t="s">
        <v>19</v>
      </c>
      <c r="F389" s="225" t="s">
        <v>600</v>
      </c>
      <c r="G389" s="223"/>
      <c r="H389" s="226">
        <v>4.817</v>
      </c>
      <c r="I389" s="227"/>
      <c r="J389" s="223"/>
      <c r="K389" s="223"/>
      <c r="L389" s="228"/>
      <c r="M389" s="229"/>
      <c r="N389" s="230"/>
      <c r="O389" s="230"/>
      <c r="P389" s="230"/>
      <c r="Q389" s="230"/>
      <c r="R389" s="230"/>
      <c r="S389" s="230"/>
      <c r="T389" s="231"/>
      <c r="AT389" s="232" t="s">
        <v>243</v>
      </c>
      <c r="AU389" s="232" t="s">
        <v>86</v>
      </c>
      <c r="AV389" s="14" t="s">
        <v>86</v>
      </c>
      <c r="AW389" s="14" t="s">
        <v>37</v>
      </c>
      <c r="AX389" s="14" t="s">
        <v>76</v>
      </c>
      <c r="AY389" s="232" t="s">
        <v>130</v>
      </c>
    </row>
    <row r="390" spans="2:51" s="14" customFormat="1" ht="11.25">
      <c r="B390" s="222"/>
      <c r="C390" s="223"/>
      <c r="D390" s="193" t="s">
        <v>243</v>
      </c>
      <c r="E390" s="224" t="s">
        <v>19</v>
      </c>
      <c r="F390" s="225" t="s">
        <v>601</v>
      </c>
      <c r="G390" s="223"/>
      <c r="H390" s="226">
        <v>12.943</v>
      </c>
      <c r="I390" s="227"/>
      <c r="J390" s="223"/>
      <c r="K390" s="223"/>
      <c r="L390" s="228"/>
      <c r="M390" s="229"/>
      <c r="N390" s="230"/>
      <c r="O390" s="230"/>
      <c r="P390" s="230"/>
      <c r="Q390" s="230"/>
      <c r="R390" s="230"/>
      <c r="S390" s="230"/>
      <c r="T390" s="231"/>
      <c r="AT390" s="232" t="s">
        <v>243</v>
      </c>
      <c r="AU390" s="232" t="s">
        <v>86</v>
      </c>
      <c r="AV390" s="14" t="s">
        <v>86</v>
      </c>
      <c r="AW390" s="14" t="s">
        <v>37</v>
      </c>
      <c r="AX390" s="14" t="s">
        <v>76</v>
      </c>
      <c r="AY390" s="232" t="s">
        <v>130</v>
      </c>
    </row>
    <row r="391" spans="2:51" s="16" customFormat="1" ht="11.25">
      <c r="B391" s="244"/>
      <c r="C391" s="245"/>
      <c r="D391" s="193" t="s">
        <v>243</v>
      </c>
      <c r="E391" s="246" t="s">
        <v>182</v>
      </c>
      <c r="F391" s="247" t="s">
        <v>274</v>
      </c>
      <c r="G391" s="245"/>
      <c r="H391" s="248">
        <v>33.832</v>
      </c>
      <c r="I391" s="249"/>
      <c r="J391" s="245"/>
      <c r="K391" s="245"/>
      <c r="L391" s="250"/>
      <c r="M391" s="251"/>
      <c r="N391" s="252"/>
      <c r="O391" s="252"/>
      <c r="P391" s="252"/>
      <c r="Q391" s="252"/>
      <c r="R391" s="252"/>
      <c r="S391" s="252"/>
      <c r="T391" s="253"/>
      <c r="AT391" s="254" t="s">
        <v>243</v>
      </c>
      <c r="AU391" s="254" t="s">
        <v>86</v>
      </c>
      <c r="AV391" s="16" t="s">
        <v>149</v>
      </c>
      <c r="AW391" s="16" t="s">
        <v>37</v>
      </c>
      <c r="AX391" s="16" t="s">
        <v>84</v>
      </c>
      <c r="AY391" s="254" t="s">
        <v>130</v>
      </c>
    </row>
    <row r="392" spans="1:65" s="2" customFormat="1" ht="16.5" customHeight="1">
      <c r="A392" s="36"/>
      <c r="B392" s="37"/>
      <c r="C392" s="180" t="s">
        <v>602</v>
      </c>
      <c r="D392" s="180" t="s">
        <v>131</v>
      </c>
      <c r="E392" s="181" t="s">
        <v>603</v>
      </c>
      <c r="F392" s="182" t="s">
        <v>604</v>
      </c>
      <c r="G392" s="183" t="s">
        <v>184</v>
      </c>
      <c r="H392" s="184">
        <v>33.832</v>
      </c>
      <c r="I392" s="185"/>
      <c r="J392" s="186">
        <f>ROUND(I392*H392,2)</f>
        <v>0</v>
      </c>
      <c r="K392" s="182" t="s">
        <v>19</v>
      </c>
      <c r="L392" s="41"/>
      <c r="M392" s="187" t="s">
        <v>19</v>
      </c>
      <c r="N392" s="188" t="s">
        <v>47</v>
      </c>
      <c r="O392" s="66"/>
      <c r="P392" s="189">
        <f>O392*H392</f>
        <v>0</v>
      </c>
      <c r="Q392" s="189">
        <v>0</v>
      </c>
      <c r="R392" s="189">
        <f>Q392*H392</f>
        <v>0</v>
      </c>
      <c r="S392" s="189">
        <v>0</v>
      </c>
      <c r="T392" s="190">
        <f>S392*H392</f>
        <v>0</v>
      </c>
      <c r="U392" s="36"/>
      <c r="V392" s="36"/>
      <c r="W392" s="36"/>
      <c r="X392" s="36"/>
      <c r="Y392" s="36"/>
      <c r="Z392" s="36"/>
      <c r="AA392" s="36"/>
      <c r="AB392" s="36"/>
      <c r="AC392" s="36"/>
      <c r="AD392" s="36"/>
      <c r="AE392" s="36"/>
      <c r="AR392" s="191" t="s">
        <v>149</v>
      </c>
      <c r="AT392" s="191" t="s">
        <v>131</v>
      </c>
      <c r="AU392" s="191" t="s">
        <v>86</v>
      </c>
      <c r="AY392" s="19" t="s">
        <v>130</v>
      </c>
      <c r="BE392" s="192">
        <f>IF(N392="základní",J392,0)</f>
        <v>0</v>
      </c>
      <c r="BF392" s="192">
        <f>IF(N392="snížená",J392,0)</f>
        <v>0</v>
      </c>
      <c r="BG392" s="192">
        <f>IF(N392="zákl. přenesená",J392,0)</f>
        <v>0</v>
      </c>
      <c r="BH392" s="192">
        <f>IF(N392="sníž. přenesená",J392,0)</f>
        <v>0</v>
      </c>
      <c r="BI392" s="192">
        <f>IF(N392="nulová",J392,0)</f>
        <v>0</v>
      </c>
      <c r="BJ392" s="19" t="s">
        <v>84</v>
      </c>
      <c r="BK392" s="192">
        <f>ROUND(I392*H392,2)</f>
        <v>0</v>
      </c>
      <c r="BL392" s="19" t="s">
        <v>149</v>
      </c>
      <c r="BM392" s="191" t="s">
        <v>605</v>
      </c>
    </row>
    <row r="393" spans="1:47" s="2" customFormat="1" ht="11.25">
      <c r="A393" s="36"/>
      <c r="B393" s="37"/>
      <c r="C393" s="38"/>
      <c r="D393" s="193" t="s">
        <v>137</v>
      </c>
      <c r="E393" s="38"/>
      <c r="F393" s="194" t="s">
        <v>604</v>
      </c>
      <c r="G393" s="38"/>
      <c r="H393" s="38"/>
      <c r="I393" s="110"/>
      <c r="J393" s="38"/>
      <c r="K393" s="38"/>
      <c r="L393" s="41"/>
      <c r="M393" s="195"/>
      <c r="N393" s="196"/>
      <c r="O393" s="66"/>
      <c r="P393" s="66"/>
      <c r="Q393" s="66"/>
      <c r="R393" s="66"/>
      <c r="S393" s="66"/>
      <c r="T393" s="67"/>
      <c r="U393" s="36"/>
      <c r="V393" s="36"/>
      <c r="W393" s="36"/>
      <c r="X393" s="36"/>
      <c r="Y393" s="36"/>
      <c r="Z393" s="36"/>
      <c r="AA393" s="36"/>
      <c r="AB393" s="36"/>
      <c r="AC393" s="36"/>
      <c r="AD393" s="36"/>
      <c r="AE393" s="36"/>
      <c r="AT393" s="19" t="s">
        <v>137</v>
      </c>
      <c r="AU393" s="19" t="s">
        <v>86</v>
      </c>
    </row>
    <row r="394" spans="2:51" s="14" customFormat="1" ht="11.25">
      <c r="B394" s="222"/>
      <c r="C394" s="223"/>
      <c r="D394" s="193" t="s">
        <v>243</v>
      </c>
      <c r="E394" s="224" t="s">
        <v>19</v>
      </c>
      <c r="F394" s="225" t="s">
        <v>182</v>
      </c>
      <c r="G394" s="223"/>
      <c r="H394" s="226">
        <v>33.832</v>
      </c>
      <c r="I394" s="227"/>
      <c r="J394" s="223"/>
      <c r="K394" s="223"/>
      <c r="L394" s="228"/>
      <c r="M394" s="229"/>
      <c r="N394" s="230"/>
      <c r="O394" s="230"/>
      <c r="P394" s="230"/>
      <c r="Q394" s="230"/>
      <c r="R394" s="230"/>
      <c r="S394" s="230"/>
      <c r="T394" s="231"/>
      <c r="AT394" s="232" t="s">
        <v>243</v>
      </c>
      <c r="AU394" s="232" t="s">
        <v>86</v>
      </c>
      <c r="AV394" s="14" t="s">
        <v>86</v>
      </c>
      <c r="AW394" s="14" t="s">
        <v>37</v>
      </c>
      <c r="AX394" s="14" t="s">
        <v>84</v>
      </c>
      <c r="AY394" s="232" t="s">
        <v>130</v>
      </c>
    </row>
    <row r="395" spans="1:65" s="2" customFormat="1" ht="16.5" customHeight="1">
      <c r="A395" s="36"/>
      <c r="B395" s="37"/>
      <c r="C395" s="180" t="s">
        <v>606</v>
      </c>
      <c r="D395" s="180" t="s">
        <v>131</v>
      </c>
      <c r="E395" s="181" t="s">
        <v>607</v>
      </c>
      <c r="F395" s="182" t="s">
        <v>608</v>
      </c>
      <c r="G395" s="183" t="s">
        <v>609</v>
      </c>
      <c r="H395" s="184">
        <v>-33832</v>
      </c>
      <c r="I395" s="185"/>
      <c r="J395" s="186">
        <f>ROUND(I395*H395,2)</f>
        <v>0</v>
      </c>
      <c r="K395" s="182" t="s">
        <v>19</v>
      </c>
      <c r="L395" s="41"/>
      <c r="M395" s="187" t="s">
        <v>19</v>
      </c>
      <c r="N395" s="188" t="s">
        <v>47</v>
      </c>
      <c r="O395" s="66"/>
      <c r="P395" s="189">
        <f>O395*H395</f>
        <v>0</v>
      </c>
      <c r="Q395" s="189">
        <v>0</v>
      </c>
      <c r="R395" s="189">
        <f>Q395*H395</f>
        <v>0</v>
      </c>
      <c r="S395" s="189">
        <v>0</v>
      </c>
      <c r="T395" s="190">
        <f>S395*H395</f>
        <v>0</v>
      </c>
      <c r="U395" s="36"/>
      <c r="V395" s="36"/>
      <c r="W395" s="36"/>
      <c r="X395" s="36"/>
      <c r="Y395" s="36"/>
      <c r="Z395" s="36"/>
      <c r="AA395" s="36"/>
      <c r="AB395" s="36"/>
      <c r="AC395" s="36"/>
      <c r="AD395" s="36"/>
      <c r="AE395" s="36"/>
      <c r="AR395" s="191" t="s">
        <v>149</v>
      </c>
      <c r="AT395" s="191" t="s">
        <v>131</v>
      </c>
      <c r="AU395" s="191" t="s">
        <v>86</v>
      </c>
      <c r="AY395" s="19" t="s">
        <v>130</v>
      </c>
      <c r="BE395" s="192">
        <f>IF(N395="základní",J395,0)</f>
        <v>0</v>
      </c>
      <c r="BF395" s="192">
        <f>IF(N395="snížená",J395,0)</f>
        <v>0</v>
      </c>
      <c r="BG395" s="192">
        <f>IF(N395="zákl. přenesená",J395,0)</f>
        <v>0</v>
      </c>
      <c r="BH395" s="192">
        <f>IF(N395="sníž. přenesená",J395,0)</f>
        <v>0</v>
      </c>
      <c r="BI395" s="192">
        <f>IF(N395="nulová",J395,0)</f>
        <v>0</v>
      </c>
      <c r="BJ395" s="19" t="s">
        <v>84</v>
      </c>
      <c r="BK395" s="192">
        <f>ROUND(I395*H395,2)</f>
        <v>0</v>
      </c>
      <c r="BL395" s="19" t="s">
        <v>149</v>
      </c>
      <c r="BM395" s="191" t="s">
        <v>610</v>
      </c>
    </row>
    <row r="396" spans="1:47" s="2" customFormat="1" ht="11.25">
      <c r="A396" s="36"/>
      <c r="B396" s="37"/>
      <c r="C396" s="38"/>
      <c r="D396" s="193" t="s">
        <v>137</v>
      </c>
      <c r="E396" s="38"/>
      <c r="F396" s="194" t="s">
        <v>608</v>
      </c>
      <c r="G396" s="38"/>
      <c r="H396" s="38"/>
      <c r="I396" s="110"/>
      <c r="J396" s="38"/>
      <c r="K396" s="38"/>
      <c r="L396" s="41"/>
      <c r="M396" s="195"/>
      <c r="N396" s="196"/>
      <c r="O396" s="66"/>
      <c r="P396" s="66"/>
      <c r="Q396" s="66"/>
      <c r="R396" s="66"/>
      <c r="S396" s="66"/>
      <c r="T396" s="67"/>
      <c r="U396" s="36"/>
      <c r="V396" s="36"/>
      <c r="W396" s="36"/>
      <c r="X396" s="36"/>
      <c r="Y396" s="36"/>
      <c r="Z396" s="36"/>
      <c r="AA396" s="36"/>
      <c r="AB396" s="36"/>
      <c r="AC396" s="36"/>
      <c r="AD396" s="36"/>
      <c r="AE396" s="36"/>
      <c r="AT396" s="19" t="s">
        <v>137</v>
      </c>
      <c r="AU396" s="19" t="s">
        <v>86</v>
      </c>
    </row>
    <row r="397" spans="2:51" s="14" customFormat="1" ht="11.25">
      <c r="B397" s="222"/>
      <c r="C397" s="223"/>
      <c r="D397" s="193" t="s">
        <v>243</v>
      </c>
      <c r="E397" s="224" t="s">
        <v>19</v>
      </c>
      <c r="F397" s="225" t="s">
        <v>611</v>
      </c>
      <c r="G397" s="223"/>
      <c r="H397" s="226">
        <v>-33832</v>
      </c>
      <c r="I397" s="227"/>
      <c r="J397" s="223"/>
      <c r="K397" s="223"/>
      <c r="L397" s="228"/>
      <c r="M397" s="229"/>
      <c r="N397" s="230"/>
      <c r="O397" s="230"/>
      <c r="P397" s="230"/>
      <c r="Q397" s="230"/>
      <c r="R397" s="230"/>
      <c r="S397" s="230"/>
      <c r="T397" s="231"/>
      <c r="AT397" s="232" t="s">
        <v>243</v>
      </c>
      <c r="AU397" s="232" t="s">
        <v>86</v>
      </c>
      <c r="AV397" s="14" t="s">
        <v>86</v>
      </c>
      <c r="AW397" s="14" t="s">
        <v>37</v>
      </c>
      <c r="AX397" s="14" t="s">
        <v>84</v>
      </c>
      <c r="AY397" s="232" t="s">
        <v>130</v>
      </c>
    </row>
    <row r="398" spans="2:63" s="11" customFormat="1" ht="22.9" customHeight="1">
      <c r="B398" s="166"/>
      <c r="C398" s="167"/>
      <c r="D398" s="168" t="s">
        <v>75</v>
      </c>
      <c r="E398" s="210" t="s">
        <v>612</v>
      </c>
      <c r="F398" s="210" t="s">
        <v>613</v>
      </c>
      <c r="G398" s="167"/>
      <c r="H398" s="167"/>
      <c r="I398" s="170"/>
      <c r="J398" s="211">
        <f>BK398</f>
        <v>0</v>
      </c>
      <c r="K398" s="167"/>
      <c r="L398" s="172"/>
      <c r="M398" s="173"/>
      <c r="N398" s="174"/>
      <c r="O398" s="174"/>
      <c r="P398" s="175">
        <f>SUM(P399:P401)</f>
        <v>0</v>
      </c>
      <c r="Q398" s="174"/>
      <c r="R398" s="175">
        <f>SUM(R399:R401)</f>
        <v>0</v>
      </c>
      <c r="S398" s="174"/>
      <c r="T398" s="176">
        <f>SUM(T399:T401)</f>
        <v>0</v>
      </c>
      <c r="AR398" s="177" t="s">
        <v>84</v>
      </c>
      <c r="AT398" s="178" t="s">
        <v>75</v>
      </c>
      <c r="AU398" s="178" t="s">
        <v>84</v>
      </c>
      <c r="AY398" s="177" t="s">
        <v>130</v>
      </c>
      <c r="BK398" s="179">
        <f>SUM(BK399:BK401)</f>
        <v>0</v>
      </c>
    </row>
    <row r="399" spans="1:65" s="2" customFormat="1" ht="16.5" customHeight="1">
      <c r="A399" s="36"/>
      <c r="B399" s="37"/>
      <c r="C399" s="180" t="s">
        <v>614</v>
      </c>
      <c r="D399" s="180" t="s">
        <v>131</v>
      </c>
      <c r="E399" s="181" t="s">
        <v>615</v>
      </c>
      <c r="F399" s="182" t="s">
        <v>616</v>
      </c>
      <c r="G399" s="183" t="s">
        <v>184</v>
      </c>
      <c r="H399" s="184">
        <v>183.275</v>
      </c>
      <c r="I399" s="185"/>
      <c r="J399" s="186">
        <f>ROUND(I399*H399,2)</f>
        <v>0</v>
      </c>
      <c r="K399" s="182" t="s">
        <v>237</v>
      </c>
      <c r="L399" s="41"/>
      <c r="M399" s="187" t="s">
        <v>19</v>
      </c>
      <c r="N399" s="188" t="s">
        <v>47</v>
      </c>
      <c r="O399" s="66"/>
      <c r="P399" s="189">
        <f>O399*H399</f>
        <v>0</v>
      </c>
      <c r="Q399" s="189">
        <v>0</v>
      </c>
      <c r="R399" s="189">
        <f>Q399*H399</f>
        <v>0</v>
      </c>
      <c r="S399" s="189">
        <v>0</v>
      </c>
      <c r="T399" s="190">
        <f>S399*H399</f>
        <v>0</v>
      </c>
      <c r="U399" s="36"/>
      <c r="V399" s="36"/>
      <c r="W399" s="36"/>
      <c r="X399" s="36"/>
      <c r="Y399" s="36"/>
      <c r="Z399" s="36"/>
      <c r="AA399" s="36"/>
      <c r="AB399" s="36"/>
      <c r="AC399" s="36"/>
      <c r="AD399" s="36"/>
      <c r="AE399" s="36"/>
      <c r="AR399" s="191" t="s">
        <v>149</v>
      </c>
      <c r="AT399" s="191" t="s">
        <v>131</v>
      </c>
      <c r="AU399" s="191" t="s">
        <v>86</v>
      </c>
      <c r="AY399" s="19" t="s">
        <v>130</v>
      </c>
      <c r="BE399" s="192">
        <f>IF(N399="základní",J399,0)</f>
        <v>0</v>
      </c>
      <c r="BF399" s="192">
        <f>IF(N399="snížená",J399,0)</f>
        <v>0</v>
      </c>
      <c r="BG399" s="192">
        <f>IF(N399="zákl. přenesená",J399,0)</f>
        <v>0</v>
      </c>
      <c r="BH399" s="192">
        <f>IF(N399="sníž. přenesená",J399,0)</f>
        <v>0</v>
      </c>
      <c r="BI399" s="192">
        <f>IF(N399="nulová",J399,0)</f>
        <v>0</v>
      </c>
      <c r="BJ399" s="19" t="s">
        <v>84</v>
      </c>
      <c r="BK399" s="192">
        <f>ROUND(I399*H399,2)</f>
        <v>0</v>
      </c>
      <c r="BL399" s="19" t="s">
        <v>149</v>
      </c>
      <c r="BM399" s="191" t="s">
        <v>617</v>
      </c>
    </row>
    <row r="400" spans="1:47" s="2" customFormat="1" ht="11.25">
      <c r="A400" s="36"/>
      <c r="B400" s="37"/>
      <c r="C400" s="38"/>
      <c r="D400" s="193" t="s">
        <v>137</v>
      </c>
      <c r="E400" s="38"/>
      <c r="F400" s="194" t="s">
        <v>618</v>
      </c>
      <c r="G400" s="38"/>
      <c r="H400" s="38"/>
      <c r="I400" s="110"/>
      <c r="J400" s="38"/>
      <c r="K400" s="38"/>
      <c r="L400" s="41"/>
      <c r="M400" s="195"/>
      <c r="N400" s="196"/>
      <c r="O400" s="66"/>
      <c r="P400" s="66"/>
      <c r="Q400" s="66"/>
      <c r="R400" s="66"/>
      <c r="S400" s="66"/>
      <c r="T400" s="67"/>
      <c r="U400" s="36"/>
      <c r="V400" s="36"/>
      <c r="W400" s="36"/>
      <c r="X400" s="36"/>
      <c r="Y400" s="36"/>
      <c r="Z400" s="36"/>
      <c r="AA400" s="36"/>
      <c r="AB400" s="36"/>
      <c r="AC400" s="36"/>
      <c r="AD400" s="36"/>
      <c r="AE400" s="36"/>
      <c r="AT400" s="19" t="s">
        <v>137</v>
      </c>
      <c r="AU400" s="19" t="s">
        <v>86</v>
      </c>
    </row>
    <row r="401" spans="1:47" s="2" customFormat="1" ht="29.25">
      <c r="A401" s="36"/>
      <c r="B401" s="37"/>
      <c r="C401" s="38"/>
      <c r="D401" s="193" t="s">
        <v>240</v>
      </c>
      <c r="E401" s="38"/>
      <c r="F401" s="197" t="s">
        <v>619</v>
      </c>
      <c r="G401" s="38"/>
      <c r="H401" s="38"/>
      <c r="I401" s="110"/>
      <c r="J401" s="38"/>
      <c r="K401" s="38"/>
      <c r="L401" s="41"/>
      <c r="M401" s="198"/>
      <c r="N401" s="199"/>
      <c r="O401" s="200"/>
      <c r="P401" s="200"/>
      <c r="Q401" s="200"/>
      <c r="R401" s="200"/>
      <c r="S401" s="200"/>
      <c r="T401" s="201"/>
      <c r="U401" s="36"/>
      <c r="V401" s="36"/>
      <c r="W401" s="36"/>
      <c r="X401" s="36"/>
      <c r="Y401" s="36"/>
      <c r="Z401" s="36"/>
      <c r="AA401" s="36"/>
      <c r="AB401" s="36"/>
      <c r="AC401" s="36"/>
      <c r="AD401" s="36"/>
      <c r="AE401" s="36"/>
      <c r="AT401" s="19" t="s">
        <v>240</v>
      </c>
      <c r="AU401" s="19" t="s">
        <v>86</v>
      </c>
    </row>
    <row r="402" spans="1:31" s="2" customFormat="1" ht="6.95" customHeight="1">
      <c r="A402" s="36"/>
      <c r="B402" s="49"/>
      <c r="C402" s="50"/>
      <c r="D402" s="50"/>
      <c r="E402" s="50"/>
      <c r="F402" s="50"/>
      <c r="G402" s="50"/>
      <c r="H402" s="50"/>
      <c r="I402" s="138"/>
      <c r="J402" s="50"/>
      <c r="K402" s="50"/>
      <c r="L402" s="41"/>
      <c r="M402" s="36"/>
      <c r="O402" s="36"/>
      <c r="P402" s="36"/>
      <c r="Q402" s="36"/>
      <c r="R402" s="36"/>
      <c r="S402" s="36"/>
      <c r="T402" s="36"/>
      <c r="U402" s="36"/>
      <c r="V402" s="36"/>
      <c r="W402" s="36"/>
      <c r="X402" s="36"/>
      <c r="Y402" s="36"/>
      <c r="Z402" s="36"/>
      <c r="AA402" s="36"/>
      <c r="AB402" s="36"/>
      <c r="AC402" s="36"/>
      <c r="AD402" s="36"/>
      <c r="AE402" s="36"/>
    </row>
  </sheetData>
  <sheetProtection algorithmName="SHA-512" hashValue="BirKqebxeran50PFO5Rk4uPsVuh4s3DvcJGSVFmbUo6Ygdo1FZW9j78HJpO1vAAIGGGIcppSztQCsK6azOQG3Q==" saltValue="BvbWNbAm6s+wsvqfipibIDUd7uIqPFqHO8SJHqp7QV30KOcTGAyxPPP3E8fhjnt6X41qUCxurR66yFf1oiqvnQ==" spinCount="100000" sheet="1" objects="1" scenarios="1" formatColumns="0" formatRows="0" autoFilter="0"/>
  <autoFilter ref="C86:K401"/>
  <mergeCells count="9">
    <mergeCell ref="E50:H50"/>
    <mergeCell ref="E77:H77"/>
    <mergeCell ref="E79:H79"/>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198"/>
  <sheetViews>
    <sheetView showGridLines="0" workbookViewId="0" topLeftCell="A170"/>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2.8515625" style="1" customWidth="1"/>
    <col min="9" max="9" width="20.140625" style="103"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56" s="1" customFormat="1" ht="36.95" customHeight="1">
      <c r="I2" s="103"/>
      <c r="L2" s="359"/>
      <c r="M2" s="359"/>
      <c r="N2" s="359"/>
      <c r="O2" s="359"/>
      <c r="P2" s="359"/>
      <c r="Q2" s="359"/>
      <c r="R2" s="359"/>
      <c r="S2" s="359"/>
      <c r="T2" s="359"/>
      <c r="U2" s="359"/>
      <c r="V2" s="359"/>
      <c r="AT2" s="19" t="s">
        <v>99</v>
      </c>
      <c r="AZ2" s="202" t="s">
        <v>620</v>
      </c>
      <c r="BA2" s="202" t="s">
        <v>621</v>
      </c>
      <c r="BB2" s="202" t="s">
        <v>205</v>
      </c>
      <c r="BC2" s="202" t="s">
        <v>622</v>
      </c>
      <c r="BD2" s="202" t="s">
        <v>86</v>
      </c>
    </row>
    <row r="3" spans="2:56" s="1" customFormat="1" ht="6.95" customHeight="1">
      <c r="B3" s="104"/>
      <c r="C3" s="105"/>
      <c r="D3" s="105"/>
      <c r="E3" s="105"/>
      <c r="F3" s="105"/>
      <c r="G3" s="105"/>
      <c r="H3" s="105"/>
      <c r="I3" s="106"/>
      <c r="J3" s="105"/>
      <c r="K3" s="105"/>
      <c r="L3" s="22"/>
      <c r="AT3" s="19" t="s">
        <v>86</v>
      </c>
      <c r="AZ3" s="202" t="s">
        <v>623</v>
      </c>
      <c r="BA3" s="202" t="s">
        <v>624</v>
      </c>
      <c r="BB3" s="202" t="s">
        <v>205</v>
      </c>
      <c r="BC3" s="202" t="s">
        <v>625</v>
      </c>
      <c r="BD3" s="202" t="s">
        <v>86</v>
      </c>
    </row>
    <row r="4" spans="2:56" s="1" customFormat="1" ht="24.95" customHeight="1">
      <c r="B4" s="22"/>
      <c r="D4" s="107" t="s">
        <v>106</v>
      </c>
      <c r="I4" s="103"/>
      <c r="L4" s="22"/>
      <c r="M4" s="108" t="s">
        <v>10</v>
      </c>
      <c r="AT4" s="19" t="s">
        <v>4</v>
      </c>
      <c r="AZ4" s="202" t="s">
        <v>626</v>
      </c>
      <c r="BA4" s="202" t="s">
        <v>627</v>
      </c>
      <c r="BB4" s="202" t="s">
        <v>205</v>
      </c>
      <c r="BC4" s="202" t="s">
        <v>214</v>
      </c>
      <c r="BD4" s="202" t="s">
        <v>86</v>
      </c>
    </row>
    <row r="5" spans="2:56" s="1" customFormat="1" ht="6.95" customHeight="1">
      <c r="B5" s="22"/>
      <c r="I5" s="103"/>
      <c r="L5" s="22"/>
      <c r="AZ5" s="202" t="s">
        <v>628</v>
      </c>
      <c r="BA5" s="202" t="s">
        <v>629</v>
      </c>
      <c r="BB5" s="202" t="s">
        <v>205</v>
      </c>
      <c r="BC5" s="202" t="s">
        <v>216</v>
      </c>
      <c r="BD5" s="202" t="s">
        <v>86</v>
      </c>
    </row>
    <row r="6" spans="2:56" s="1" customFormat="1" ht="12" customHeight="1">
      <c r="B6" s="22"/>
      <c r="D6" s="109" t="s">
        <v>16</v>
      </c>
      <c r="I6" s="103"/>
      <c r="L6" s="22"/>
      <c r="AZ6" s="202" t="s">
        <v>630</v>
      </c>
      <c r="BA6" s="202" t="s">
        <v>631</v>
      </c>
      <c r="BB6" s="202" t="s">
        <v>205</v>
      </c>
      <c r="BC6" s="202" t="s">
        <v>632</v>
      </c>
      <c r="BD6" s="202" t="s">
        <v>86</v>
      </c>
    </row>
    <row r="7" spans="2:56" s="1" customFormat="1" ht="16.5" customHeight="1">
      <c r="B7" s="22"/>
      <c r="E7" s="388" t="str">
        <f>'Rekapitulace stavby'!K6</f>
        <v>VD Hubálov – obnova jezu</v>
      </c>
      <c r="F7" s="389"/>
      <c r="G7" s="389"/>
      <c r="H7" s="389"/>
      <c r="I7" s="103"/>
      <c r="L7" s="22"/>
      <c r="AZ7" s="202" t="s">
        <v>633</v>
      </c>
      <c r="BA7" s="202" t="s">
        <v>634</v>
      </c>
      <c r="BB7" s="202" t="s">
        <v>205</v>
      </c>
      <c r="BC7" s="202" t="s">
        <v>635</v>
      </c>
      <c r="BD7" s="202" t="s">
        <v>86</v>
      </c>
    </row>
    <row r="8" spans="1:56" s="2" customFormat="1" ht="12" customHeight="1">
      <c r="A8" s="36"/>
      <c r="B8" s="41"/>
      <c r="C8" s="36"/>
      <c r="D8" s="109" t="s">
        <v>107</v>
      </c>
      <c r="E8" s="36"/>
      <c r="F8" s="36"/>
      <c r="G8" s="36"/>
      <c r="H8" s="36"/>
      <c r="I8" s="110"/>
      <c r="J8" s="36"/>
      <c r="K8" s="36"/>
      <c r="L8" s="111"/>
      <c r="S8" s="36"/>
      <c r="T8" s="36"/>
      <c r="U8" s="36"/>
      <c r="V8" s="36"/>
      <c r="W8" s="36"/>
      <c r="X8" s="36"/>
      <c r="Y8" s="36"/>
      <c r="Z8" s="36"/>
      <c r="AA8" s="36"/>
      <c r="AB8" s="36"/>
      <c r="AC8" s="36"/>
      <c r="AD8" s="36"/>
      <c r="AE8" s="36"/>
      <c r="AZ8" s="202" t="s">
        <v>636</v>
      </c>
      <c r="BA8" s="202" t="s">
        <v>637</v>
      </c>
      <c r="BB8" s="202" t="s">
        <v>205</v>
      </c>
      <c r="BC8" s="202" t="s">
        <v>638</v>
      </c>
      <c r="BD8" s="202" t="s">
        <v>86</v>
      </c>
    </row>
    <row r="9" spans="1:56" s="2" customFormat="1" ht="16.5" customHeight="1">
      <c r="A9" s="36"/>
      <c r="B9" s="41"/>
      <c r="C9" s="36"/>
      <c r="D9" s="36"/>
      <c r="E9" s="390" t="s">
        <v>639</v>
      </c>
      <c r="F9" s="391"/>
      <c r="G9" s="391"/>
      <c r="H9" s="391"/>
      <c r="I9" s="110"/>
      <c r="J9" s="36"/>
      <c r="K9" s="36"/>
      <c r="L9" s="111"/>
      <c r="S9" s="36"/>
      <c r="T9" s="36"/>
      <c r="U9" s="36"/>
      <c r="V9" s="36"/>
      <c r="W9" s="36"/>
      <c r="X9" s="36"/>
      <c r="Y9" s="36"/>
      <c r="Z9" s="36"/>
      <c r="AA9" s="36"/>
      <c r="AB9" s="36"/>
      <c r="AC9" s="36"/>
      <c r="AD9" s="36"/>
      <c r="AE9" s="36"/>
      <c r="AZ9" s="202" t="s">
        <v>640</v>
      </c>
      <c r="BA9" s="202" t="s">
        <v>641</v>
      </c>
      <c r="BB9" s="202" t="s">
        <v>205</v>
      </c>
      <c r="BC9" s="202" t="s">
        <v>642</v>
      </c>
      <c r="BD9" s="202" t="s">
        <v>86</v>
      </c>
    </row>
    <row r="10" spans="1:56" s="2" customFormat="1" ht="11.25">
      <c r="A10" s="36"/>
      <c r="B10" s="41"/>
      <c r="C10" s="36"/>
      <c r="D10" s="36"/>
      <c r="E10" s="36"/>
      <c r="F10" s="36"/>
      <c r="G10" s="36"/>
      <c r="H10" s="36"/>
      <c r="I10" s="110"/>
      <c r="J10" s="36"/>
      <c r="K10" s="36"/>
      <c r="L10" s="111"/>
      <c r="S10" s="36"/>
      <c r="T10" s="36"/>
      <c r="U10" s="36"/>
      <c r="V10" s="36"/>
      <c r="W10" s="36"/>
      <c r="X10" s="36"/>
      <c r="Y10" s="36"/>
      <c r="Z10" s="36"/>
      <c r="AA10" s="36"/>
      <c r="AB10" s="36"/>
      <c r="AC10" s="36"/>
      <c r="AD10" s="36"/>
      <c r="AE10" s="36"/>
      <c r="AZ10" s="202" t="s">
        <v>643</v>
      </c>
      <c r="BA10" s="202" t="s">
        <v>644</v>
      </c>
      <c r="BB10" s="202" t="s">
        <v>205</v>
      </c>
      <c r="BC10" s="202" t="s">
        <v>645</v>
      </c>
      <c r="BD10" s="202" t="s">
        <v>86</v>
      </c>
    </row>
    <row r="11" spans="1:56" s="2" customFormat="1" ht="12" customHeight="1">
      <c r="A11" s="36"/>
      <c r="B11" s="41"/>
      <c r="C11" s="36"/>
      <c r="D11" s="109" t="s">
        <v>18</v>
      </c>
      <c r="E11" s="36"/>
      <c r="F11" s="112" t="s">
        <v>19</v>
      </c>
      <c r="G11" s="36"/>
      <c r="H11" s="36"/>
      <c r="I11" s="113" t="s">
        <v>20</v>
      </c>
      <c r="J11" s="112" t="s">
        <v>19</v>
      </c>
      <c r="K11" s="36"/>
      <c r="L11" s="111"/>
      <c r="S11" s="36"/>
      <c r="T11" s="36"/>
      <c r="U11" s="36"/>
      <c r="V11" s="36"/>
      <c r="W11" s="36"/>
      <c r="X11" s="36"/>
      <c r="Y11" s="36"/>
      <c r="Z11" s="36"/>
      <c r="AA11" s="36"/>
      <c r="AB11" s="36"/>
      <c r="AC11" s="36"/>
      <c r="AD11" s="36"/>
      <c r="AE11" s="36"/>
      <c r="AZ11" s="202" t="s">
        <v>646</v>
      </c>
      <c r="BA11" s="202" t="s">
        <v>646</v>
      </c>
      <c r="BB11" s="202" t="s">
        <v>177</v>
      </c>
      <c r="BC11" s="202" t="s">
        <v>647</v>
      </c>
      <c r="BD11" s="202" t="s">
        <v>86</v>
      </c>
    </row>
    <row r="12" spans="1:56" s="2" customFormat="1" ht="12" customHeight="1">
      <c r="A12" s="36"/>
      <c r="B12" s="41"/>
      <c r="C12" s="36"/>
      <c r="D12" s="109" t="s">
        <v>21</v>
      </c>
      <c r="E12" s="36"/>
      <c r="F12" s="112" t="s">
        <v>22</v>
      </c>
      <c r="G12" s="36"/>
      <c r="H12" s="36"/>
      <c r="I12" s="113" t="s">
        <v>23</v>
      </c>
      <c r="J12" s="114" t="str">
        <f>'Rekapitulace stavby'!AN8</f>
        <v>10. 10. 2019</v>
      </c>
      <c r="K12" s="36"/>
      <c r="L12" s="111"/>
      <c r="S12" s="36"/>
      <c r="T12" s="36"/>
      <c r="U12" s="36"/>
      <c r="V12" s="36"/>
      <c r="W12" s="36"/>
      <c r="X12" s="36"/>
      <c r="Y12" s="36"/>
      <c r="Z12" s="36"/>
      <c r="AA12" s="36"/>
      <c r="AB12" s="36"/>
      <c r="AC12" s="36"/>
      <c r="AD12" s="36"/>
      <c r="AE12" s="36"/>
      <c r="AZ12" s="202" t="s">
        <v>182</v>
      </c>
      <c r="BA12" s="202" t="s">
        <v>183</v>
      </c>
      <c r="BB12" s="202" t="s">
        <v>184</v>
      </c>
      <c r="BC12" s="202" t="s">
        <v>648</v>
      </c>
      <c r="BD12" s="202" t="s">
        <v>86</v>
      </c>
    </row>
    <row r="13" spans="1:31" s="2" customFormat="1" ht="10.9" customHeight="1">
      <c r="A13" s="36"/>
      <c r="B13" s="41"/>
      <c r="C13" s="36"/>
      <c r="D13" s="36"/>
      <c r="E13" s="36"/>
      <c r="F13" s="36"/>
      <c r="G13" s="36"/>
      <c r="H13" s="36"/>
      <c r="I13" s="110"/>
      <c r="J13" s="36"/>
      <c r="K13" s="36"/>
      <c r="L13" s="111"/>
      <c r="S13" s="36"/>
      <c r="T13" s="36"/>
      <c r="U13" s="36"/>
      <c r="V13" s="36"/>
      <c r="W13" s="36"/>
      <c r="X13" s="36"/>
      <c r="Y13" s="36"/>
      <c r="Z13" s="36"/>
      <c r="AA13" s="36"/>
      <c r="AB13" s="36"/>
      <c r="AC13" s="36"/>
      <c r="AD13" s="36"/>
      <c r="AE13" s="36"/>
    </row>
    <row r="14" spans="1:31" s="2" customFormat="1" ht="12" customHeight="1">
      <c r="A14" s="36"/>
      <c r="B14" s="41"/>
      <c r="C14" s="36"/>
      <c r="D14" s="109" t="s">
        <v>25</v>
      </c>
      <c r="E14" s="36"/>
      <c r="F14" s="36"/>
      <c r="G14" s="36"/>
      <c r="H14" s="36"/>
      <c r="I14" s="113" t="s">
        <v>26</v>
      </c>
      <c r="J14" s="112" t="s">
        <v>27</v>
      </c>
      <c r="K14" s="36"/>
      <c r="L14" s="111"/>
      <c r="S14" s="36"/>
      <c r="T14" s="36"/>
      <c r="U14" s="36"/>
      <c r="V14" s="36"/>
      <c r="W14" s="36"/>
      <c r="X14" s="36"/>
      <c r="Y14" s="36"/>
      <c r="Z14" s="36"/>
      <c r="AA14" s="36"/>
      <c r="AB14" s="36"/>
      <c r="AC14" s="36"/>
      <c r="AD14" s="36"/>
      <c r="AE14" s="36"/>
    </row>
    <row r="15" spans="1:31" s="2" customFormat="1" ht="18" customHeight="1">
      <c r="A15" s="36"/>
      <c r="B15" s="41"/>
      <c r="C15" s="36"/>
      <c r="D15" s="36"/>
      <c r="E15" s="112" t="s">
        <v>28</v>
      </c>
      <c r="F15" s="36"/>
      <c r="G15" s="36"/>
      <c r="H15" s="36"/>
      <c r="I15" s="113" t="s">
        <v>29</v>
      </c>
      <c r="J15" s="112" t="s">
        <v>30</v>
      </c>
      <c r="K15" s="36"/>
      <c r="L15" s="111"/>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110"/>
      <c r="J16" s="36"/>
      <c r="K16" s="36"/>
      <c r="L16" s="111"/>
      <c r="S16" s="36"/>
      <c r="T16" s="36"/>
      <c r="U16" s="36"/>
      <c r="V16" s="36"/>
      <c r="W16" s="36"/>
      <c r="X16" s="36"/>
      <c r="Y16" s="36"/>
      <c r="Z16" s="36"/>
      <c r="AA16" s="36"/>
      <c r="AB16" s="36"/>
      <c r="AC16" s="36"/>
      <c r="AD16" s="36"/>
      <c r="AE16" s="36"/>
    </row>
    <row r="17" spans="1:31" s="2" customFormat="1" ht="12" customHeight="1">
      <c r="A17" s="36"/>
      <c r="B17" s="41"/>
      <c r="C17" s="36"/>
      <c r="D17" s="109" t="s">
        <v>31</v>
      </c>
      <c r="E17" s="36"/>
      <c r="F17" s="36"/>
      <c r="G17" s="36"/>
      <c r="H17" s="36"/>
      <c r="I17" s="113" t="s">
        <v>26</v>
      </c>
      <c r="J17" s="32" t="str">
        <f>'Rekapitulace stavby'!AN13</f>
        <v>Vyplň údaj</v>
      </c>
      <c r="K17" s="36"/>
      <c r="L17" s="111"/>
      <c r="S17" s="36"/>
      <c r="T17" s="36"/>
      <c r="U17" s="36"/>
      <c r="V17" s="36"/>
      <c r="W17" s="36"/>
      <c r="X17" s="36"/>
      <c r="Y17" s="36"/>
      <c r="Z17" s="36"/>
      <c r="AA17" s="36"/>
      <c r="AB17" s="36"/>
      <c r="AC17" s="36"/>
      <c r="AD17" s="36"/>
      <c r="AE17" s="36"/>
    </row>
    <row r="18" spans="1:31" s="2" customFormat="1" ht="18" customHeight="1">
      <c r="A18" s="36"/>
      <c r="B18" s="41"/>
      <c r="C18" s="36"/>
      <c r="D18" s="36"/>
      <c r="E18" s="392" t="str">
        <f>'Rekapitulace stavby'!E14</f>
        <v>Vyplň údaj</v>
      </c>
      <c r="F18" s="393"/>
      <c r="G18" s="393"/>
      <c r="H18" s="393"/>
      <c r="I18" s="113" t="s">
        <v>29</v>
      </c>
      <c r="J18" s="32" t="str">
        <f>'Rekapitulace stavby'!AN14</f>
        <v>Vyplň údaj</v>
      </c>
      <c r="K18" s="36"/>
      <c r="L18" s="111"/>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10"/>
      <c r="J19" s="36"/>
      <c r="K19" s="36"/>
      <c r="L19" s="111"/>
      <c r="S19" s="36"/>
      <c r="T19" s="36"/>
      <c r="U19" s="36"/>
      <c r="V19" s="36"/>
      <c r="W19" s="36"/>
      <c r="X19" s="36"/>
      <c r="Y19" s="36"/>
      <c r="Z19" s="36"/>
      <c r="AA19" s="36"/>
      <c r="AB19" s="36"/>
      <c r="AC19" s="36"/>
      <c r="AD19" s="36"/>
      <c r="AE19" s="36"/>
    </row>
    <row r="20" spans="1:31" s="2" customFormat="1" ht="12" customHeight="1">
      <c r="A20" s="36"/>
      <c r="B20" s="41"/>
      <c r="C20" s="36"/>
      <c r="D20" s="109" t="s">
        <v>33</v>
      </c>
      <c r="E20" s="36"/>
      <c r="F20" s="36"/>
      <c r="G20" s="36"/>
      <c r="H20" s="36"/>
      <c r="I20" s="113" t="s">
        <v>26</v>
      </c>
      <c r="J20" s="112" t="s">
        <v>34</v>
      </c>
      <c r="K20" s="36"/>
      <c r="L20" s="111"/>
      <c r="S20" s="36"/>
      <c r="T20" s="36"/>
      <c r="U20" s="36"/>
      <c r="V20" s="36"/>
      <c r="W20" s="36"/>
      <c r="X20" s="36"/>
      <c r="Y20" s="36"/>
      <c r="Z20" s="36"/>
      <c r="AA20" s="36"/>
      <c r="AB20" s="36"/>
      <c r="AC20" s="36"/>
      <c r="AD20" s="36"/>
      <c r="AE20" s="36"/>
    </row>
    <row r="21" spans="1:31" s="2" customFormat="1" ht="18" customHeight="1">
      <c r="A21" s="36"/>
      <c r="B21" s="41"/>
      <c r="C21" s="36"/>
      <c r="D21" s="36"/>
      <c r="E21" s="112" t="s">
        <v>35</v>
      </c>
      <c r="F21" s="36"/>
      <c r="G21" s="36"/>
      <c r="H21" s="36"/>
      <c r="I21" s="113" t="s">
        <v>29</v>
      </c>
      <c r="J21" s="112" t="s">
        <v>36</v>
      </c>
      <c r="K21" s="36"/>
      <c r="L21" s="111"/>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10"/>
      <c r="J22" s="36"/>
      <c r="K22" s="36"/>
      <c r="L22" s="111"/>
      <c r="S22" s="36"/>
      <c r="T22" s="36"/>
      <c r="U22" s="36"/>
      <c r="V22" s="36"/>
      <c r="W22" s="36"/>
      <c r="X22" s="36"/>
      <c r="Y22" s="36"/>
      <c r="Z22" s="36"/>
      <c r="AA22" s="36"/>
      <c r="AB22" s="36"/>
      <c r="AC22" s="36"/>
      <c r="AD22" s="36"/>
      <c r="AE22" s="36"/>
    </row>
    <row r="23" spans="1:31" s="2" customFormat="1" ht="12" customHeight="1">
      <c r="A23" s="36"/>
      <c r="B23" s="41"/>
      <c r="C23" s="36"/>
      <c r="D23" s="109" t="s">
        <v>38</v>
      </c>
      <c r="E23" s="36"/>
      <c r="F23" s="36"/>
      <c r="G23" s="36"/>
      <c r="H23" s="36"/>
      <c r="I23" s="113" t="s">
        <v>26</v>
      </c>
      <c r="J23" s="112" t="str">
        <f>IF('Rekapitulace stavby'!AN19="","",'Rekapitulace stavby'!AN19)</f>
        <v/>
      </c>
      <c r="K23" s="36"/>
      <c r="L23" s="111"/>
      <c r="S23" s="36"/>
      <c r="T23" s="36"/>
      <c r="U23" s="36"/>
      <c r="V23" s="36"/>
      <c r="W23" s="36"/>
      <c r="X23" s="36"/>
      <c r="Y23" s="36"/>
      <c r="Z23" s="36"/>
      <c r="AA23" s="36"/>
      <c r="AB23" s="36"/>
      <c r="AC23" s="36"/>
      <c r="AD23" s="36"/>
      <c r="AE23" s="36"/>
    </row>
    <row r="24" spans="1:31" s="2" customFormat="1" ht="18" customHeight="1">
      <c r="A24" s="36"/>
      <c r="B24" s="41"/>
      <c r="C24" s="36"/>
      <c r="D24" s="36"/>
      <c r="E24" s="112" t="str">
        <f>IF('Rekapitulace stavby'!E20="","",'Rekapitulace stavby'!E20)</f>
        <v xml:space="preserve"> </v>
      </c>
      <c r="F24" s="36"/>
      <c r="G24" s="36"/>
      <c r="H24" s="36"/>
      <c r="I24" s="113" t="s">
        <v>29</v>
      </c>
      <c r="J24" s="112" t="str">
        <f>IF('Rekapitulace stavby'!AN20="","",'Rekapitulace stavby'!AN20)</f>
        <v/>
      </c>
      <c r="K24" s="36"/>
      <c r="L24" s="111"/>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10"/>
      <c r="J25" s="36"/>
      <c r="K25" s="36"/>
      <c r="L25" s="111"/>
      <c r="S25" s="36"/>
      <c r="T25" s="36"/>
      <c r="U25" s="36"/>
      <c r="V25" s="36"/>
      <c r="W25" s="36"/>
      <c r="X25" s="36"/>
      <c r="Y25" s="36"/>
      <c r="Z25" s="36"/>
      <c r="AA25" s="36"/>
      <c r="AB25" s="36"/>
      <c r="AC25" s="36"/>
      <c r="AD25" s="36"/>
      <c r="AE25" s="36"/>
    </row>
    <row r="26" spans="1:31" s="2" customFormat="1" ht="12" customHeight="1">
      <c r="A26" s="36"/>
      <c r="B26" s="41"/>
      <c r="C26" s="36"/>
      <c r="D26" s="109" t="s">
        <v>40</v>
      </c>
      <c r="E26" s="36"/>
      <c r="F26" s="36"/>
      <c r="G26" s="36"/>
      <c r="H26" s="36"/>
      <c r="I26" s="110"/>
      <c r="J26" s="36"/>
      <c r="K26" s="36"/>
      <c r="L26" s="111"/>
      <c r="S26" s="36"/>
      <c r="T26" s="36"/>
      <c r="U26" s="36"/>
      <c r="V26" s="36"/>
      <c r="W26" s="36"/>
      <c r="X26" s="36"/>
      <c r="Y26" s="36"/>
      <c r="Z26" s="36"/>
      <c r="AA26" s="36"/>
      <c r="AB26" s="36"/>
      <c r="AC26" s="36"/>
      <c r="AD26" s="36"/>
      <c r="AE26" s="36"/>
    </row>
    <row r="27" spans="1:31" s="8" customFormat="1" ht="16.5" customHeight="1">
      <c r="A27" s="115"/>
      <c r="B27" s="116"/>
      <c r="C27" s="115"/>
      <c r="D27" s="115"/>
      <c r="E27" s="394" t="s">
        <v>19</v>
      </c>
      <c r="F27" s="394"/>
      <c r="G27" s="394"/>
      <c r="H27" s="394"/>
      <c r="I27" s="117"/>
      <c r="J27" s="115"/>
      <c r="K27" s="115"/>
      <c r="L27" s="118"/>
      <c r="S27" s="115"/>
      <c r="T27" s="115"/>
      <c r="U27" s="115"/>
      <c r="V27" s="115"/>
      <c r="W27" s="115"/>
      <c r="X27" s="115"/>
      <c r="Y27" s="115"/>
      <c r="Z27" s="115"/>
      <c r="AA27" s="115"/>
      <c r="AB27" s="115"/>
      <c r="AC27" s="115"/>
      <c r="AD27" s="115"/>
      <c r="AE27" s="115"/>
    </row>
    <row r="28" spans="1:31" s="2" customFormat="1" ht="6.95" customHeight="1">
      <c r="A28" s="36"/>
      <c r="B28" s="41"/>
      <c r="C28" s="36"/>
      <c r="D28" s="36"/>
      <c r="E28" s="36"/>
      <c r="F28" s="36"/>
      <c r="G28" s="36"/>
      <c r="H28" s="36"/>
      <c r="I28" s="110"/>
      <c r="J28" s="36"/>
      <c r="K28" s="36"/>
      <c r="L28" s="111"/>
      <c r="S28" s="36"/>
      <c r="T28" s="36"/>
      <c r="U28" s="36"/>
      <c r="V28" s="36"/>
      <c r="W28" s="36"/>
      <c r="X28" s="36"/>
      <c r="Y28" s="36"/>
      <c r="Z28" s="36"/>
      <c r="AA28" s="36"/>
      <c r="AB28" s="36"/>
      <c r="AC28" s="36"/>
      <c r="AD28" s="36"/>
      <c r="AE28" s="36"/>
    </row>
    <row r="29" spans="1:31" s="2" customFormat="1" ht="6.95" customHeight="1">
      <c r="A29" s="36"/>
      <c r="B29" s="41"/>
      <c r="C29" s="36"/>
      <c r="D29" s="119"/>
      <c r="E29" s="119"/>
      <c r="F29" s="119"/>
      <c r="G29" s="119"/>
      <c r="H29" s="119"/>
      <c r="I29" s="120"/>
      <c r="J29" s="119"/>
      <c r="K29" s="119"/>
      <c r="L29" s="111"/>
      <c r="S29" s="36"/>
      <c r="T29" s="36"/>
      <c r="U29" s="36"/>
      <c r="V29" s="36"/>
      <c r="W29" s="36"/>
      <c r="X29" s="36"/>
      <c r="Y29" s="36"/>
      <c r="Z29" s="36"/>
      <c r="AA29" s="36"/>
      <c r="AB29" s="36"/>
      <c r="AC29" s="36"/>
      <c r="AD29" s="36"/>
      <c r="AE29" s="36"/>
    </row>
    <row r="30" spans="1:31" s="2" customFormat="1" ht="25.35" customHeight="1">
      <c r="A30" s="36"/>
      <c r="B30" s="41"/>
      <c r="C30" s="36"/>
      <c r="D30" s="121" t="s">
        <v>42</v>
      </c>
      <c r="E30" s="36"/>
      <c r="F30" s="36"/>
      <c r="G30" s="36"/>
      <c r="H30" s="36"/>
      <c r="I30" s="110"/>
      <c r="J30" s="122">
        <f>ROUND(J84,2)</f>
        <v>0</v>
      </c>
      <c r="K30" s="36"/>
      <c r="L30" s="111"/>
      <c r="S30" s="36"/>
      <c r="T30" s="36"/>
      <c r="U30" s="36"/>
      <c r="V30" s="36"/>
      <c r="W30" s="36"/>
      <c r="X30" s="36"/>
      <c r="Y30" s="36"/>
      <c r="Z30" s="36"/>
      <c r="AA30" s="36"/>
      <c r="AB30" s="36"/>
      <c r="AC30" s="36"/>
      <c r="AD30" s="36"/>
      <c r="AE30" s="36"/>
    </row>
    <row r="31" spans="1:31" s="2" customFormat="1" ht="6.95" customHeight="1">
      <c r="A31" s="36"/>
      <c r="B31" s="41"/>
      <c r="C31" s="36"/>
      <c r="D31" s="119"/>
      <c r="E31" s="119"/>
      <c r="F31" s="119"/>
      <c r="G31" s="119"/>
      <c r="H31" s="119"/>
      <c r="I31" s="120"/>
      <c r="J31" s="119"/>
      <c r="K31" s="119"/>
      <c r="L31" s="111"/>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44</v>
      </c>
      <c r="G32" s="36"/>
      <c r="H32" s="36"/>
      <c r="I32" s="124" t="s">
        <v>43</v>
      </c>
      <c r="J32" s="123" t="s">
        <v>45</v>
      </c>
      <c r="K32" s="36"/>
      <c r="L32" s="111"/>
      <c r="S32" s="36"/>
      <c r="T32" s="36"/>
      <c r="U32" s="36"/>
      <c r="V32" s="36"/>
      <c r="W32" s="36"/>
      <c r="X32" s="36"/>
      <c r="Y32" s="36"/>
      <c r="Z32" s="36"/>
      <c r="AA32" s="36"/>
      <c r="AB32" s="36"/>
      <c r="AC32" s="36"/>
      <c r="AD32" s="36"/>
      <c r="AE32" s="36"/>
    </row>
    <row r="33" spans="1:31" s="2" customFormat="1" ht="14.45" customHeight="1">
      <c r="A33" s="36"/>
      <c r="B33" s="41"/>
      <c r="C33" s="36"/>
      <c r="D33" s="125" t="s">
        <v>46</v>
      </c>
      <c r="E33" s="109" t="s">
        <v>47</v>
      </c>
      <c r="F33" s="126">
        <f>ROUND((SUM(BE84:BE197)),2)</f>
        <v>0</v>
      </c>
      <c r="G33" s="36"/>
      <c r="H33" s="36"/>
      <c r="I33" s="127">
        <v>0.21</v>
      </c>
      <c r="J33" s="126">
        <f>ROUND(((SUM(BE84:BE197))*I33),2)</f>
        <v>0</v>
      </c>
      <c r="K33" s="36"/>
      <c r="L33" s="111"/>
      <c r="S33" s="36"/>
      <c r="T33" s="36"/>
      <c r="U33" s="36"/>
      <c r="V33" s="36"/>
      <c r="W33" s="36"/>
      <c r="X33" s="36"/>
      <c r="Y33" s="36"/>
      <c r="Z33" s="36"/>
      <c r="AA33" s="36"/>
      <c r="AB33" s="36"/>
      <c r="AC33" s="36"/>
      <c r="AD33" s="36"/>
      <c r="AE33" s="36"/>
    </row>
    <row r="34" spans="1:31" s="2" customFormat="1" ht="14.45" customHeight="1">
      <c r="A34" s="36"/>
      <c r="B34" s="41"/>
      <c r="C34" s="36"/>
      <c r="D34" s="36"/>
      <c r="E34" s="109" t="s">
        <v>48</v>
      </c>
      <c r="F34" s="126">
        <f>ROUND((SUM(BF84:BF197)),2)</f>
        <v>0</v>
      </c>
      <c r="G34" s="36"/>
      <c r="H34" s="36"/>
      <c r="I34" s="127">
        <v>0.15</v>
      </c>
      <c r="J34" s="126">
        <f>ROUND(((SUM(BF84:BF197))*I34),2)</f>
        <v>0</v>
      </c>
      <c r="K34" s="36"/>
      <c r="L34" s="111"/>
      <c r="S34" s="36"/>
      <c r="T34" s="36"/>
      <c r="U34" s="36"/>
      <c r="V34" s="36"/>
      <c r="W34" s="36"/>
      <c r="X34" s="36"/>
      <c r="Y34" s="36"/>
      <c r="Z34" s="36"/>
      <c r="AA34" s="36"/>
      <c r="AB34" s="36"/>
      <c r="AC34" s="36"/>
      <c r="AD34" s="36"/>
      <c r="AE34" s="36"/>
    </row>
    <row r="35" spans="1:31" s="2" customFormat="1" ht="14.45" customHeight="1" hidden="1">
      <c r="A35" s="36"/>
      <c r="B35" s="41"/>
      <c r="C35" s="36"/>
      <c r="D35" s="36"/>
      <c r="E35" s="109" t="s">
        <v>49</v>
      </c>
      <c r="F35" s="126">
        <f>ROUND((SUM(BG84:BG197)),2)</f>
        <v>0</v>
      </c>
      <c r="G35" s="36"/>
      <c r="H35" s="36"/>
      <c r="I35" s="127">
        <v>0.21</v>
      </c>
      <c r="J35" s="126">
        <f>0</f>
        <v>0</v>
      </c>
      <c r="K35" s="36"/>
      <c r="L35" s="111"/>
      <c r="S35" s="36"/>
      <c r="T35" s="36"/>
      <c r="U35" s="36"/>
      <c r="V35" s="36"/>
      <c r="W35" s="36"/>
      <c r="X35" s="36"/>
      <c r="Y35" s="36"/>
      <c r="Z35" s="36"/>
      <c r="AA35" s="36"/>
      <c r="AB35" s="36"/>
      <c r="AC35" s="36"/>
      <c r="AD35" s="36"/>
      <c r="AE35" s="36"/>
    </row>
    <row r="36" spans="1:31" s="2" customFormat="1" ht="14.45" customHeight="1" hidden="1">
      <c r="A36" s="36"/>
      <c r="B36" s="41"/>
      <c r="C36" s="36"/>
      <c r="D36" s="36"/>
      <c r="E36" s="109" t="s">
        <v>50</v>
      </c>
      <c r="F36" s="126">
        <f>ROUND((SUM(BH84:BH197)),2)</f>
        <v>0</v>
      </c>
      <c r="G36" s="36"/>
      <c r="H36" s="36"/>
      <c r="I36" s="127">
        <v>0.15</v>
      </c>
      <c r="J36" s="126">
        <f>0</f>
        <v>0</v>
      </c>
      <c r="K36" s="36"/>
      <c r="L36" s="111"/>
      <c r="S36" s="36"/>
      <c r="T36" s="36"/>
      <c r="U36" s="36"/>
      <c r="V36" s="36"/>
      <c r="W36" s="36"/>
      <c r="X36" s="36"/>
      <c r="Y36" s="36"/>
      <c r="Z36" s="36"/>
      <c r="AA36" s="36"/>
      <c r="AB36" s="36"/>
      <c r="AC36" s="36"/>
      <c r="AD36" s="36"/>
      <c r="AE36" s="36"/>
    </row>
    <row r="37" spans="1:31" s="2" customFormat="1" ht="14.45" customHeight="1" hidden="1">
      <c r="A37" s="36"/>
      <c r="B37" s="41"/>
      <c r="C37" s="36"/>
      <c r="D37" s="36"/>
      <c r="E37" s="109" t="s">
        <v>51</v>
      </c>
      <c r="F37" s="126">
        <f>ROUND((SUM(BI84:BI197)),2)</f>
        <v>0</v>
      </c>
      <c r="G37" s="36"/>
      <c r="H37" s="36"/>
      <c r="I37" s="127">
        <v>0</v>
      </c>
      <c r="J37" s="126">
        <f>0</f>
        <v>0</v>
      </c>
      <c r="K37" s="36"/>
      <c r="L37" s="111"/>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10"/>
      <c r="J38" s="36"/>
      <c r="K38" s="36"/>
      <c r="L38" s="111"/>
      <c r="S38" s="36"/>
      <c r="T38" s="36"/>
      <c r="U38" s="36"/>
      <c r="V38" s="36"/>
      <c r="W38" s="36"/>
      <c r="X38" s="36"/>
      <c r="Y38" s="36"/>
      <c r="Z38" s="36"/>
      <c r="AA38" s="36"/>
      <c r="AB38" s="36"/>
      <c r="AC38" s="36"/>
      <c r="AD38" s="36"/>
      <c r="AE38" s="36"/>
    </row>
    <row r="39" spans="1:31" s="2" customFormat="1" ht="25.35" customHeight="1">
      <c r="A39" s="36"/>
      <c r="B39" s="41"/>
      <c r="C39" s="128"/>
      <c r="D39" s="129" t="s">
        <v>52</v>
      </c>
      <c r="E39" s="130"/>
      <c r="F39" s="130"/>
      <c r="G39" s="131" t="s">
        <v>53</v>
      </c>
      <c r="H39" s="132" t="s">
        <v>54</v>
      </c>
      <c r="I39" s="133"/>
      <c r="J39" s="134">
        <f>SUM(J30:J37)</f>
        <v>0</v>
      </c>
      <c r="K39" s="135"/>
      <c r="L39" s="111"/>
      <c r="S39" s="36"/>
      <c r="T39" s="36"/>
      <c r="U39" s="36"/>
      <c r="V39" s="36"/>
      <c r="W39" s="36"/>
      <c r="X39" s="36"/>
      <c r="Y39" s="36"/>
      <c r="Z39" s="36"/>
      <c r="AA39" s="36"/>
      <c r="AB39" s="36"/>
      <c r="AC39" s="36"/>
      <c r="AD39" s="36"/>
      <c r="AE39" s="36"/>
    </row>
    <row r="40" spans="1:31" s="2" customFormat="1" ht="14.45" customHeight="1">
      <c r="A40" s="36"/>
      <c r="B40" s="136"/>
      <c r="C40" s="137"/>
      <c r="D40" s="137"/>
      <c r="E40" s="137"/>
      <c r="F40" s="137"/>
      <c r="G40" s="137"/>
      <c r="H40" s="137"/>
      <c r="I40" s="138"/>
      <c r="J40" s="137"/>
      <c r="K40" s="137"/>
      <c r="L40" s="111"/>
      <c r="S40" s="36"/>
      <c r="T40" s="36"/>
      <c r="U40" s="36"/>
      <c r="V40" s="36"/>
      <c r="W40" s="36"/>
      <c r="X40" s="36"/>
      <c r="Y40" s="36"/>
      <c r="Z40" s="36"/>
      <c r="AA40" s="36"/>
      <c r="AB40" s="36"/>
      <c r="AC40" s="36"/>
      <c r="AD40" s="36"/>
      <c r="AE40" s="36"/>
    </row>
    <row r="44" spans="1:31" s="2" customFormat="1" ht="6.95" customHeight="1">
      <c r="A44" s="36"/>
      <c r="B44" s="139"/>
      <c r="C44" s="140"/>
      <c r="D44" s="140"/>
      <c r="E44" s="140"/>
      <c r="F44" s="140"/>
      <c r="G44" s="140"/>
      <c r="H44" s="140"/>
      <c r="I44" s="141"/>
      <c r="J44" s="140"/>
      <c r="K44" s="140"/>
      <c r="L44" s="111"/>
      <c r="S44" s="36"/>
      <c r="T44" s="36"/>
      <c r="U44" s="36"/>
      <c r="V44" s="36"/>
      <c r="W44" s="36"/>
      <c r="X44" s="36"/>
      <c r="Y44" s="36"/>
      <c r="Z44" s="36"/>
      <c r="AA44" s="36"/>
      <c r="AB44" s="36"/>
      <c r="AC44" s="36"/>
      <c r="AD44" s="36"/>
      <c r="AE44" s="36"/>
    </row>
    <row r="45" spans="1:31" s="2" customFormat="1" ht="24.95" customHeight="1">
      <c r="A45" s="36"/>
      <c r="B45" s="37"/>
      <c r="C45" s="25" t="s">
        <v>109</v>
      </c>
      <c r="D45" s="38"/>
      <c r="E45" s="38"/>
      <c r="F45" s="38"/>
      <c r="G45" s="38"/>
      <c r="H45" s="38"/>
      <c r="I45" s="110"/>
      <c r="J45" s="38"/>
      <c r="K45" s="38"/>
      <c r="L45" s="111"/>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110"/>
      <c r="J46" s="38"/>
      <c r="K46" s="38"/>
      <c r="L46" s="111"/>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110"/>
      <c r="J47" s="38"/>
      <c r="K47" s="38"/>
      <c r="L47" s="111"/>
      <c r="S47" s="36"/>
      <c r="T47" s="36"/>
      <c r="U47" s="36"/>
      <c r="V47" s="36"/>
      <c r="W47" s="36"/>
      <c r="X47" s="36"/>
      <c r="Y47" s="36"/>
      <c r="Z47" s="36"/>
      <c r="AA47" s="36"/>
      <c r="AB47" s="36"/>
      <c r="AC47" s="36"/>
      <c r="AD47" s="36"/>
      <c r="AE47" s="36"/>
    </row>
    <row r="48" spans="1:31" s="2" customFormat="1" ht="16.5" customHeight="1">
      <c r="A48" s="36"/>
      <c r="B48" s="37"/>
      <c r="C48" s="38"/>
      <c r="D48" s="38"/>
      <c r="E48" s="395" t="str">
        <f>E7</f>
        <v>VD Hubálov – obnova jezu</v>
      </c>
      <c r="F48" s="396"/>
      <c r="G48" s="396"/>
      <c r="H48" s="396"/>
      <c r="I48" s="110"/>
      <c r="J48" s="38"/>
      <c r="K48" s="38"/>
      <c r="L48" s="111"/>
      <c r="S48" s="36"/>
      <c r="T48" s="36"/>
      <c r="U48" s="36"/>
      <c r="V48" s="36"/>
      <c r="W48" s="36"/>
      <c r="X48" s="36"/>
      <c r="Y48" s="36"/>
      <c r="Z48" s="36"/>
      <c r="AA48" s="36"/>
      <c r="AB48" s="36"/>
      <c r="AC48" s="36"/>
      <c r="AD48" s="36"/>
      <c r="AE48" s="36"/>
    </row>
    <row r="49" spans="1:31" s="2" customFormat="1" ht="12" customHeight="1">
      <c r="A49" s="36"/>
      <c r="B49" s="37"/>
      <c r="C49" s="31" t="s">
        <v>107</v>
      </c>
      <c r="D49" s="38"/>
      <c r="E49" s="38"/>
      <c r="F49" s="38"/>
      <c r="G49" s="38"/>
      <c r="H49" s="38"/>
      <c r="I49" s="110"/>
      <c r="J49" s="38"/>
      <c r="K49" s="38"/>
      <c r="L49" s="111"/>
      <c r="S49" s="36"/>
      <c r="T49" s="36"/>
      <c r="U49" s="36"/>
      <c r="V49" s="36"/>
      <c r="W49" s="36"/>
      <c r="X49" s="36"/>
      <c r="Y49" s="36"/>
      <c r="Z49" s="36"/>
      <c r="AA49" s="36"/>
      <c r="AB49" s="36"/>
      <c r="AC49" s="36"/>
      <c r="AD49" s="36"/>
      <c r="AE49" s="36"/>
    </row>
    <row r="50" spans="1:31" s="2" customFormat="1" ht="16.5" customHeight="1">
      <c r="A50" s="36"/>
      <c r="B50" s="37"/>
      <c r="C50" s="38"/>
      <c r="D50" s="38"/>
      <c r="E50" s="368" t="str">
        <f>E9</f>
        <v>SO 03 - Bourací práce</v>
      </c>
      <c r="F50" s="397"/>
      <c r="G50" s="397"/>
      <c r="H50" s="397"/>
      <c r="I50" s="110"/>
      <c r="J50" s="38"/>
      <c r="K50" s="38"/>
      <c r="L50" s="111"/>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110"/>
      <c r="J51" s="38"/>
      <c r="K51" s="38"/>
      <c r="L51" s="111"/>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Vodní dílo Hubálov</v>
      </c>
      <c r="G52" s="38"/>
      <c r="H52" s="38"/>
      <c r="I52" s="113" t="s">
        <v>23</v>
      </c>
      <c r="J52" s="61" t="str">
        <f>IF(J12="","",J12)</f>
        <v>10. 10. 2019</v>
      </c>
      <c r="K52" s="38"/>
      <c r="L52" s="111"/>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110"/>
      <c r="J53" s="38"/>
      <c r="K53" s="38"/>
      <c r="L53" s="111"/>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Povodí Labe, státní podnik</v>
      </c>
      <c r="G54" s="38"/>
      <c r="H54" s="38"/>
      <c r="I54" s="113" t="s">
        <v>33</v>
      </c>
      <c r="J54" s="34" t="str">
        <f>E21</f>
        <v>AQUATIS a. s.</v>
      </c>
      <c r="K54" s="38"/>
      <c r="L54" s="111"/>
      <c r="S54" s="36"/>
      <c r="T54" s="36"/>
      <c r="U54" s="36"/>
      <c r="V54" s="36"/>
      <c r="W54" s="36"/>
      <c r="X54" s="36"/>
      <c r="Y54" s="36"/>
      <c r="Z54" s="36"/>
      <c r="AA54" s="36"/>
      <c r="AB54" s="36"/>
      <c r="AC54" s="36"/>
      <c r="AD54" s="36"/>
      <c r="AE54" s="36"/>
    </row>
    <row r="55" spans="1:31" s="2" customFormat="1" ht="15.2" customHeight="1">
      <c r="A55" s="36"/>
      <c r="B55" s="37"/>
      <c r="C55" s="31" t="s">
        <v>31</v>
      </c>
      <c r="D55" s="38"/>
      <c r="E55" s="38"/>
      <c r="F55" s="29" t="str">
        <f>IF(E18="","",E18)</f>
        <v>Vyplň údaj</v>
      </c>
      <c r="G55" s="38"/>
      <c r="H55" s="38"/>
      <c r="I55" s="113" t="s">
        <v>38</v>
      </c>
      <c r="J55" s="34" t="str">
        <f>E24</f>
        <v xml:space="preserve"> </v>
      </c>
      <c r="K55" s="38"/>
      <c r="L55" s="111"/>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0"/>
      <c r="J56" s="38"/>
      <c r="K56" s="38"/>
      <c r="L56" s="111"/>
      <c r="S56" s="36"/>
      <c r="T56" s="36"/>
      <c r="U56" s="36"/>
      <c r="V56" s="36"/>
      <c r="W56" s="36"/>
      <c r="X56" s="36"/>
      <c r="Y56" s="36"/>
      <c r="Z56" s="36"/>
      <c r="AA56" s="36"/>
      <c r="AB56" s="36"/>
      <c r="AC56" s="36"/>
      <c r="AD56" s="36"/>
      <c r="AE56" s="36"/>
    </row>
    <row r="57" spans="1:31" s="2" customFormat="1" ht="29.25" customHeight="1">
      <c r="A57" s="36"/>
      <c r="B57" s="37"/>
      <c r="C57" s="142" t="s">
        <v>110</v>
      </c>
      <c r="D57" s="143"/>
      <c r="E57" s="143"/>
      <c r="F57" s="143"/>
      <c r="G57" s="143"/>
      <c r="H57" s="143"/>
      <c r="I57" s="144"/>
      <c r="J57" s="145" t="s">
        <v>111</v>
      </c>
      <c r="K57" s="143"/>
      <c r="L57" s="111"/>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0"/>
      <c r="J58" s="38"/>
      <c r="K58" s="38"/>
      <c r="L58" s="111"/>
      <c r="S58" s="36"/>
      <c r="T58" s="36"/>
      <c r="U58" s="36"/>
      <c r="V58" s="36"/>
      <c r="W58" s="36"/>
      <c r="X58" s="36"/>
      <c r="Y58" s="36"/>
      <c r="Z58" s="36"/>
      <c r="AA58" s="36"/>
      <c r="AB58" s="36"/>
      <c r="AC58" s="36"/>
      <c r="AD58" s="36"/>
      <c r="AE58" s="36"/>
    </row>
    <row r="59" spans="1:47" s="2" customFormat="1" ht="22.9" customHeight="1">
      <c r="A59" s="36"/>
      <c r="B59" s="37"/>
      <c r="C59" s="146" t="s">
        <v>74</v>
      </c>
      <c r="D59" s="38"/>
      <c r="E59" s="38"/>
      <c r="F59" s="38"/>
      <c r="G59" s="38"/>
      <c r="H59" s="38"/>
      <c r="I59" s="110"/>
      <c r="J59" s="79">
        <f>J84</f>
        <v>0</v>
      </c>
      <c r="K59" s="38"/>
      <c r="L59" s="111"/>
      <c r="S59" s="36"/>
      <c r="T59" s="36"/>
      <c r="U59" s="36"/>
      <c r="V59" s="36"/>
      <c r="W59" s="36"/>
      <c r="X59" s="36"/>
      <c r="Y59" s="36"/>
      <c r="Z59" s="36"/>
      <c r="AA59" s="36"/>
      <c r="AB59" s="36"/>
      <c r="AC59" s="36"/>
      <c r="AD59" s="36"/>
      <c r="AE59" s="36"/>
      <c r="AU59" s="19" t="s">
        <v>112</v>
      </c>
    </row>
    <row r="60" spans="2:12" s="9" customFormat="1" ht="24.95" customHeight="1">
      <c r="B60" s="147"/>
      <c r="C60" s="148"/>
      <c r="D60" s="149" t="s">
        <v>146</v>
      </c>
      <c r="E60" s="150"/>
      <c r="F60" s="150"/>
      <c r="G60" s="150"/>
      <c r="H60" s="150"/>
      <c r="I60" s="151"/>
      <c r="J60" s="152">
        <f>J85</f>
        <v>0</v>
      </c>
      <c r="K60" s="148"/>
      <c r="L60" s="153"/>
    </row>
    <row r="61" spans="2:12" s="12" customFormat="1" ht="19.9" customHeight="1">
      <c r="B61" s="203"/>
      <c r="C61" s="204"/>
      <c r="D61" s="205" t="s">
        <v>224</v>
      </c>
      <c r="E61" s="206"/>
      <c r="F61" s="206"/>
      <c r="G61" s="206"/>
      <c r="H61" s="206"/>
      <c r="I61" s="207"/>
      <c r="J61" s="208">
        <f>J86</f>
        <v>0</v>
      </c>
      <c r="K61" s="204"/>
      <c r="L61" s="209"/>
    </row>
    <row r="62" spans="2:12" s="12" customFormat="1" ht="19.9" customHeight="1">
      <c r="B62" s="203"/>
      <c r="C62" s="204"/>
      <c r="D62" s="205" t="s">
        <v>228</v>
      </c>
      <c r="E62" s="206"/>
      <c r="F62" s="206"/>
      <c r="G62" s="206"/>
      <c r="H62" s="206"/>
      <c r="I62" s="207"/>
      <c r="J62" s="208">
        <f>J146</f>
        <v>0</v>
      </c>
      <c r="K62" s="204"/>
      <c r="L62" s="209"/>
    </row>
    <row r="63" spans="2:12" s="12" customFormat="1" ht="19.9" customHeight="1">
      <c r="B63" s="203"/>
      <c r="C63" s="204"/>
      <c r="D63" s="205" t="s">
        <v>229</v>
      </c>
      <c r="E63" s="206"/>
      <c r="F63" s="206"/>
      <c r="G63" s="206"/>
      <c r="H63" s="206"/>
      <c r="I63" s="207"/>
      <c r="J63" s="208">
        <f>J176</f>
        <v>0</v>
      </c>
      <c r="K63" s="204"/>
      <c r="L63" s="209"/>
    </row>
    <row r="64" spans="2:12" s="12" customFormat="1" ht="19.9" customHeight="1">
      <c r="B64" s="203"/>
      <c r="C64" s="204"/>
      <c r="D64" s="205" t="s">
        <v>230</v>
      </c>
      <c r="E64" s="206"/>
      <c r="F64" s="206"/>
      <c r="G64" s="206"/>
      <c r="H64" s="206"/>
      <c r="I64" s="207"/>
      <c r="J64" s="208">
        <f>J194</f>
        <v>0</v>
      </c>
      <c r="K64" s="204"/>
      <c r="L64" s="209"/>
    </row>
    <row r="65" spans="1:31" s="2" customFormat="1" ht="21.75" customHeight="1">
      <c r="A65" s="36"/>
      <c r="B65" s="37"/>
      <c r="C65" s="38"/>
      <c r="D65" s="38"/>
      <c r="E65" s="38"/>
      <c r="F65" s="38"/>
      <c r="G65" s="38"/>
      <c r="H65" s="38"/>
      <c r="I65" s="110"/>
      <c r="J65" s="38"/>
      <c r="K65" s="38"/>
      <c r="L65" s="111"/>
      <c r="S65" s="36"/>
      <c r="T65" s="36"/>
      <c r="U65" s="36"/>
      <c r="V65" s="36"/>
      <c r="W65" s="36"/>
      <c r="X65" s="36"/>
      <c r="Y65" s="36"/>
      <c r="Z65" s="36"/>
      <c r="AA65" s="36"/>
      <c r="AB65" s="36"/>
      <c r="AC65" s="36"/>
      <c r="AD65" s="36"/>
      <c r="AE65" s="36"/>
    </row>
    <row r="66" spans="1:31" s="2" customFormat="1" ht="6.95" customHeight="1">
      <c r="A66" s="36"/>
      <c r="B66" s="49"/>
      <c r="C66" s="50"/>
      <c r="D66" s="50"/>
      <c r="E66" s="50"/>
      <c r="F66" s="50"/>
      <c r="G66" s="50"/>
      <c r="H66" s="50"/>
      <c r="I66" s="138"/>
      <c r="J66" s="50"/>
      <c r="K66" s="50"/>
      <c r="L66" s="111"/>
      <c r="S66" s="36"/>
      <c r="T66" s="36"/>
      <c r="U66" s="36"/>
      <c r="V66" s="36"/>
      <c r="W66" s="36"/>
      <c r="X66" s="36"/>
      <c r="Y66" s="36"/>
      <c r="Z66" s="36"/>
      <c r="AA66" s="36"/>
      <c r="AB66" s="36"/>
      <c r="AC66" s="36"/>
      <c r="AD66" s="36"/>
      <c r="AE66" s="36"/>
    </row>
    <row r="70" spans="1:31" s="2" customFormat="1" ht="6.95" customHeight="1">
      <c r="A70" s="36"/>
      <c r="B70" s="51"/>
      <c r="C70" s="52"/>
      <c r="D70" s="52"/>
      <c r="E70" s="52"/>
      <c r="F70" s="52"/>
      <c r="G70" s="52"/>
      <c r="H70" s="52"/>
      <c r="I70" s="141"/>
      <c r="J70" s="52"/>
      <c r="K70" s="52"/>
      <c r="L70" s="111"/>
      <c r="S70" s="36"/>
      <c r="T70" s="36"/>
      <c r="U70" s="36"/>
      <c r="V70" s="36"/>
      <c r="W70" s="36"/>
      <c r="X70" s="36"/>
      <c r="Y70" s="36"/>
      <c r="Z70" s="36"/>
      <c r="AA70" s="36"/>
      <c r="AB70" s="36"/>
      <c r="AC70" s="36"/>
      <c r="AD70" s="36"/>
      <c r="AE70" s="36"/>
    </row>
    <row r="71" spans="1:31" s="2" customFormat="1" ht="24.95" customHeight="1">
      <c r="A71" s="36"/>
      <c r="B71" s="37"/>
      <c r="C71" s="25" t="s">
        <v>114</v>
      </c>
      <c r="D71" s="38"/>
      <c r="E71" s="38"/>
      <c r="F71" s="38"/>
      <c r="G71" s="38"/>
      <c r="H71" s="38"/>
      <c r="I71" s="110"/>
      <c r="J71" s="38"/>
      <c r="K71" s="38"/>
      <c r="L71" s="111"/>
      <c r="S71" s="36"/>
      <c r="T71" s="36"/>
      <c r="U71" s="36"/>
      <c r="V71" s="36"/>
      <c r="W71" s="36"/>
      <c r="X71" s="36"/>
      <c r="Y71" s="36"/>
      <c r="Z71" s="36"/>
      <c r="AA71" s="36"/>
      <c r="AB71" s="36"/>
      <c r="AC71" s="36"/>
      <c r="AD71" s="36"/>
      <c r="AE71" s="36"/>
    </row>
    <row r="72" spans="1:31" s="2" customFormat="1" ht="6.95" customHeight="1">
      <c r="A72" s="36"/>
      <c r="B72" s="37"/>
      <c r="C72" s="38"/>
      <c r="D72" s="38"/>
      <c r="E72" s="38"/>
      <c r="F72" s="38"/>
      <c r="G72" s="38"/>
      <c r="H72" s="38"/>
      <c r="I72" s="110"/>
      <c r="J72" s="38"/>
      <c r="K72" s="38"/>
      <c r="L72" s="111"/>
      <c r="S72" s="36"/>
      <c r="T72" s="36"/>
      <c r="U72" s="36"/>
      <c r="V72" s="36"/>
      <c r="W72" s="36"/>
      <c r="X72" s="36"/>
      <c r="Y72" s="36"/>
      <c r="Z72" s="36"/>
      <c r="AA72" s="36"/>
      <c r="AB72" s="36"/>
      <c r="AC72" s="36"/>
      <c r="AD72" s="36"/>
      <c r="AE72" s="36"/>
    </row>
    <row r="73" spans="1:31" s="2" customFormat="1" ht="12" customHeight="1">
      <c r="A73" s="36"/>
      <c r="B73" s="37"/>
      <c r="C73" s="31" t="s">
        <v>16</v>
      </c>
      <c r="D73" s="38"/>
      <c r="E73" s="38"/>
      <c r="F73" s="38"/>
      <c r="G73" s="38"/>
      <c r="H73" s="38"/>
      <c r="I73" s="110"/>
      <c r="J73" s="38"/>
      <c r="K73" s="38"/>
      <c r="L73" s="111"/>
      <c r="S73" s="36"/>
      <c r="T73" s="36"/>
      <c r="U73" s="36"/>
      <c r="V73" s="36"/>
      <c r="W73" s="36"/>
      <c r="X73" s="36"/>
      <c r="Y73" s="36"/>
      <c r="Z73" s="36"/>
      <c r="AA73" s="36"/>
      <c r="AB73" s="36"/>
      <c r="AC73" s="36"/>
      <c r="AD73" s="36"/>
      <c r="AE73" s="36"/>
    </row>
    <row r="74" spans="1:31" s="2" customFormat="1" ht="16.5" customHeight="1">
      <c r="A74" s="36"/>
      <c r="B74" s="37"/>
      <c r="C74" s="38"/>
      <c r="D74" s="38"/>
      <c r="E74" s="395" t="str">
        <f>E7</f>
        <v>VD Hubálov – obnova jezu</v>
      </c>
      <c r="F74" s="396"/>
      <c r="G74" s="396"/>
      <c r="H74" s="396"/>
      <c r="I74" s="110"/>
      <c r="J74" s="38"/>
      <c r="K74" s="38"/>
      <c r="L74" s="111"/>
      <c r="S74" s="36"/>
      <c r="T74" s="36"/>
      <c r="U74" s="36"/>
      <c r="V74" s="36"/>
      <c r="W74" s="36"/>
      <c r="X74" s="36"/>
      <c r="Y74" s="36"/>
      <c r="Z74" s="36"/>
      <c r="AA74" s="36"/>
      <c r="AB74" s="36"/>
      <c r="AC74" s="36"/>
      <c r="AD74" s="36"/>
      <c r="AE74" s="36"/>
    </row>
    <row r="75" spans="1:31" s="2" customFormat="1" ht="12" customHeight="1">
      <c r="A75" s="36"/>
      <c r="B75" s="37"/>
      <c r="C75" s="31" t="s">
        <v>107</v>
      </c>
      <c r="D75" s="38"/>
      <c r="E75" s="38"/>
      <c r="F75" s="38"/>
      <c r="G75" s="38"/>
      <c r="H75" s="38"/>
      <c r="I75" s="110"/>
      <c r="J75" s="38"/>
      <c r="K75" s="38"/>
      <c r="L75" s="111"/>
      <c r="S75" s="36"/>
      <c r="T75" s="36"/>
      <c r="U75" s="36"/>
      <c r="V75" s="36"/>
      <c r="W75" s="36"/>
      <c r="X75" s="36"/>
      <c r="Y75" s="36"/>
      <c r="Z75" s="36"/>
      <c r="AA75" s="36"/>
      <c r="AB75" s="36"/>
      <c r="AC75" s="36"/>
      <c r="AD75" s="36"/>
      <c r="AE75" s="36"/>
    </row>
    <row r="76" spans="1:31" s="2" customFormat="1" ht="16.5" customHeight="1">
      <c r="A76" s="36"/>
      <c r="B76" s="37"/>
      <c r="C76" s="38"/>
      <c r="D76" s="38"/>
      <c r="E76" s="368" t="str">
        <f>E9</f>
        <v>SO 03 - Bourací práce</v>
      </c>
      <c r="F76" s="397"/>
      <c r="G76" s="397"/>
      <c r="H76" s="397"/>
      <c r="I76" s="110"/>
      <c r="J76" s="38"/>
      <c r="K76" s="38"/>
      <c r="L76" s="111"/>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110"/>
      <c r="J77" s="38"/>
      <c r="K77" s="38"/>
      <c r="L77" s="111"/>
      <c r="S77" s="36"/>
      <c r="T77" s="36"/>
      <c r="U77" s="36"/>
      <c r="V77" s="36"/>
      <c r="W77" s="36"/>
      <c r="X77" s="36"/>
      <c r="Y77" s="36"/>
      <c r="Z77" s="36"/>
      <c r="AA77" s="36"/>
      <c r="AB77" s="36"/>
      <c r="AC77" s="36"/>
      <c r="AD77" s="36"/>
      <c r="AE77" s="36"/>
    </row>
    <row r="78" spans="1:31" s="2" customFormat="1" ht="12" customHeight="1">
      <c r="A78" s="36"/>
      <c r="B78" s="37"/>
      <c r="C78" s="31" t="s">
        <v>21</v>
      </c>
      <c r="D78" s="38"/>
      <c r="E78" s="38"/>
      <c r="F78" s="29" t="str">
        <f>F12</f>
        <v>Vodní dílo Hubálov</v>
      </c>
      <c r="G78" s="38"/>
      <c r="H78" s="38"/>
      <c r="I78" s="113" t="s">
        <v>23</v>
      </c>
      <c r="J78" s="61" t="str">
        <f>IF(J12="","",J12)</f>
        <v>10. 10. 2019</v>
      </c>
      <c r="K78" s="38"/>
      <c r="L78" s="111"/>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110"/>
      <c r="J79" s="38"/>
      <c r="K79" s="38"/>
      <c r="L79" s="111"/>
      <c r="S79" s="36"/>
      <c r="T79" s="36"/>
      <c r="U79" s="36"/>
      <c r="V79" s="36"/>
      <c r="W79" s="36"/>
      <c r="X79" s="36"/>
      <c r="Y79" s="36"/>
      <c r="Z79" s="36"/>
      <c r="AA79" s="36"/>
      <c r="AB79" s="36"/>
      <c r="AC79" s="36"/>
      <c r="AD79" s="36"/>
      <c r="AE79" s="36"/>
    </row>
    <row r="80" spans="1:31" s="2" customFormat="1" ht="15.2" customHeight="1">
      <c r="A80" s="36"/>
      <c r="B80" s="37"/>
      <c r="C80" s="31" t="s">
        <v>25</v>
      </c>
      <c r="D80" s="38"/>
      <c r="E80" s="38"/>
      <c r="F80" s="29" t="str">
        <f>E15</f>
        <v>Povodí Labe, státní podnik</v>
      </c>
      <c r="G80" s="38"/>
      <c r="H80" s="38"/>
      <c r="I80" s="113" t="s">
        <v>33</v>
      </c>
      <c r="J80" s="34" t="str">
        <f>E21</f>
        <v>AQUATIS a. s.</v>
      </c>
      <c r="K80" s="38"/>
      <c r="L80" s="111"/>
      <c r="S80" s="36"/>
      <c r="T80" s="36"/>
      <c r="U80" s="36"/>
      <c r="V80" s="36"/>
      <c r="W80" s="36"/>
      <c r="X80" s="36"/>
      <c r="Y80" s="36"/>
      <c r="Z80" s="36"/>
      <c r="AA80" s="36"/>
      <c r="AB80" s="36"/>
      <c r="AC80" s="36"/>
      <c r="AD80" s="36"/>
      <c r="AE80" s="36"/>
    </row>
    <row r="81" spans="1:31" s="2" customFormat="1" ht="15.2" customHeight="1">
      <c r="A81" s="36"/>
      <c r="B81" s="37"/>
      <c r="C81" s="31" t="s">
        <v>31</v>
      </c>
      <c r="D81" s="38"/>
      <c r="E81" s="38"/>
      <c r="F81" s="29" t="str">
        <f>IF(E18="","",E18)</f>
        <v>Vyplň údaj</v>
      </c>
      <c r="G81" s="38"/>
      <c r="H81" s="38"/>
      <c r="I81" s="113" t="s">
        <v>38</v>
      </c>
      <c r="J81" s="34" t="str">
        <f>E24</f>
        <v xml:space="preserve"> </v>
      </c>
      <c r="K81" s="38"/>
      <c r="L81" s="111"/>
      <c r="S81" s="36"/>
      <c r="T81" s="36"/>
      <c r="U81" s="36"/>
      <c r="V81" s="36"/>
      <c r="W81" s="36"/>
      <c r="X81" s="36"/>
      <c r="Y81" s="36"/>
      <c r="Z81" s="36"/>
      <c r="AA81" s="36"/>
      <c r="AB81" s="36"/>
      <c r="AC81" s="36"/>
      <c r="AD81" s="36"/>
      <c r="AE81" s="36"/>
    </row>
    <row r="82" spans="1:31" s="2" customFormat="1" ht="10.35" customHeight="1">
      <c r="A82" s="36"/>
      <c r="B82" s="37"/>
      <c r="C82" s="38"/>
      <c r="D82" s="38"/>
      <c r="E82" s="38"/>
      <c r="F82" s="38"/>
      <c r="G82" s="38"/>
      <c r="H82" s="38"/>
      <c r="I82" s="110"/>
      <c r="J82" s="38"/>
      <c r="K82" s="38"/>
      <c r="L82" s="111"/>
      <c r="S82" s="36"/>
      <c r="T82" s="36"/>
      <c r="U82" s="36"/>
      <c r="V82" s="36"/>
      <c r="W82" s="36"/>
      <c r="X82" s="36"/>
      <c r="Y82" s="36"/>
      <c r="Z82" s="36"/>
      <c r="AA82" s="36"/>
      <c r="AB82" s="36"/>
      <c r="AC82" s="36"/>
      <c r="AD82" s="36"/>
      <c r="AE82" s="36"/>
    </row>
    <row r="83" spans="1:31" s="10" customFormat="1" ht="29.25" customHeight="1">
      <c r="A83" s="154"/>
      <c r="B83" s="155"/>
      <c r="C83" s="156" t="s">
        <v>115</v>
      </c>
      <c r="D83" s="157" t="s">
        <v>61</v>
      </c>
      <c r="E83" s="157" t="s">
        <v>57</v>
      </c>
      <c r="F83" s="157" t="s">
        <v>58</v>
      </c>
      <c r="G83" s="157" t="s">
        <v>116</v>
      </c>
      <c r="H83" s="157" t="s">
        <v>117</v>
      </c>
      <c r="I83" s="158" t="s">
        <v>118</v>
      </c>
      <c r="J83" s="157" t="s">
        <v>111</v>
      </c>
      <c r="K83" s="159" t="s">
        <v>119</v>
      </c>
      <c r="L83" s="160"/>
      <c r="M83" s="70" t="s">
        <v>19</v>
      </c>
      <c r="N83" s="71" t="s">
        <v>46</v>
      </c>
      <c r="O83" s="71" t="s">
        <v>120</v>
      </c>
      <c r="P83" s="71" t="s">
        <v>121</v>
      </c>
      <c r="Q83" s="71" t="s">
        <v>122</v>
      </c>
      <c r="R83" s="71" t="s">
        <v>123</v>
      </c>
      <c r="S83" s="71" t="s">
        <v>124</v>
      </c>
      <c r="T83" s="72" t="s">
        <v>125</v>
      </c>
      <c r="U83" s="154"/>
      <c r="V83" s="154"/>
      <c r="W83" s="154"/>
      <c r="X83" s="154"/>
      <c r="Y83" s="154"/>
      <c r="Z83" s="154"/>
      <c r="AA83" s="154"/>
      <c r="AB83" s="154"/>
      <c r="AC83" s="154"/>
      <c r="AD83" s="154"/>
      <c r="AE83" s="154"/>
    </row>
    <row r="84" spans="1:63" s="2" customFormat="1" ht="22.9" customHeight="1">
      <c r="A84" s="36"/>
      <c r="B84" s="37"/>
      <c r="C84" s="77" t="s">
        <v>126</v>
      </c>
      <c r="D84" s="38"/>
      <c r="E84" s="38"/>
      <c r="F84" s="38"/>
      <c r="G84" s="38"/>
      <c r="H84" s="38"/>
      <c r="I84" s="110"/>
      <c r="J84" s="161">
        <f>BK84</f>
        <v>0</v>
      </c>
      <c r="K84" s="38"/>
      <c r="L84" s="41"/>
      <c r="M84" s="73"/>
      <c r="N84" s="162"/>
      <c r="O84" s="74"/>
      <c r="P84" s="163">
        <f>P85</f>
        <v>0</v>
      </c>
      <c r="Q84" s="74"/>
      <c r="R84" s="163">
        <f>R85</f>
        <v>2.5956485800000006</v>
      </c>
      <c r="S84" s="74"/>
      <c r="T84" s="164">
        <f>T85</f>
        <v>1434.62444</v>
      </c>
      <c r="U84" s="36"/>
      <c r="V84" s="36"/>
      <c r="W84" s="36"/>
      <c r="X84" s="36"/>
      <c r="Y84" s="36"/>
      <c r="Z84" s="36"/>
      <c r="AA84" s="36"/>
      <c r="AB84" s="36"/>
      <c r="AC84" s="36"/>
      <c r="AD84" s="36"/>
      <c r="AE84" s="36"/>
      <c r="AT84" s="19" t="s">
        <v>75</v>
      </c>
      <c r="AU84" s="19" t="s">
        <v>112</v>
      </c>
      <c r="BK84" s="165">
        <f>BK85</f>
        <v>0</v>
      </c>
    </row>
    <row r="85" spans="2:63" s="11" customFormat="1" ht="25.9" customHeight="1">
      <c r="B85" s="166"/>
      <c r="C85" s="167"/>
      <c r="D85" s="168" t="s">
        <v>75</v>
      </c>
      <c r="E85" s="169" t="s">
        <v>147</v>
      </c>
      <c r="F85" s="169" t="s">
        <v>148</v>
      </c>
      <c r="G85" s="167"/>
      <c r="H85" s="167"/>
      <c r="I85" s="170"/>
      <c r="J85" s="171">
        <f>BK85</f>
        <v>0</v>
      </c>
      <c r="K85" s="167"/>
      <c r="L85" s="172"/>
      <c r="M85" s="173"/>
      <c r="N85" s="174"/>
      <c r="O85" s="174"/>
      <c r="P85" s="175">
        <f>P86+P146+P176+P194</f>
        <v>0</v>
      </c>
      <c r="Q85" s="174"/>
      <c r="R85" s="175">
        <f>R86+R146+R176+R194</f>
        <v>2.5956485800000006</v>
      </c>
      <c r="S85" s="174"/>
      <c r="T85" s="176">
        <f>T86+T146+T176+T194</f>
        <v>1434.62444</v>
      </c>
      <c r="AR85" s="177" t="s">
        <v>84</v>
      </c>
      <c r="AT85" s="178" t="s">
        <v>75</v>
      </c>
      <c r="AU85" s="178" t="s">
        <v>76</v>
      </c>
      <c r="AY85" s="177" t="s">
        <v>130</v>
      </c>
      <c r="BK85" s="179">
        <f>BK86+BK146+BK176+BK194</f>
        <v>0</v>
      </c>
    </row>
    <row r="86" spans="2:63" s="11" customFormat="1" ht="22.9" customHeight="1">
      <c r="B86" s="166"/>
      <c r="C86" s="167"/>
      <c r="D86" s="168" t="s">
        <v>75</v>
      </c>
      <c r="E86" s="210" t="s">
        <v>84</v>
      </c>
      <c r="F86" s="210" t="s">
        <v>231</v>
      </c>
      <c r="G86" s="167"/>
      <c r="H86" s="167"/>
      <c r="I86" s="170"/>
      <c r="J86" s="211">
        <f>BK86</f>
        <v>0</v>
      </c>
      <c r="K86" s="167"/>
      <c r="L86" s="172"/>
      <c r="M86" s="173"/>
      <c r="N86" s="174"/>
      <c r="O86" s="174"/>
      <c r="P86" s="175">
        <f>SUM(P87:P145)</f>
        <v>0</v>
      </c>
      <c r="Q86" s="174"/>
      <c r="R86" s="175">
        <f>SUM(R87:R145)</f>
        <v>2.3894516800000005</v>
      </c>
      <c r="S86" s="174"/>
      <c r="T86" s="176">
        <f>SUM(T87:T145)</f>
        <v>0</v>
      </c>
      <c r="AR86" s="177" t="s">
        <v>84</v>
      </c>
      <c r="AT86" s="178" t="s">
        <v>75</v>
      </c>
      <c r="AU86" s="178" t="s">
        <v>84</v>
      </c>
      <c r="AY86" s="177" t="s">
        <v>130</v>
      </c>
      <c r="BK86" s="179">
        <f>SUM(BK87:BK145)</f>
        <v>0</v>
      </c>
    </row>
    <row r="87" spans="1:65" s="2" customFormat="1" ht="16.5" customHeight="1">
      <c r="A87" s="36"/>
      <c r="B87" s="37"/>
      <c r="C87" s="180" t="s">
        <v>84</v>
      </c>
      <c r="D87" s="180" t="s">
        <v>131</v>
      </c>
      <c r="E87" s="181" t="s">
        <v>649</v>
      </c>
      <c r="F87" s="182" t="s">
        <v>650</v>
      </c>
      <c r="G87" s="183" t="s">
        <v>205</v>
      </c>
      <c r="H87" s="184">
        <v>219.981</v>
      </c>
      <c r="I87" s="185"/>
      <c r="J87" s="186">
        <f>ROUND(I87*H87,2)</f>
        <v>0</v>
      </c>
      <c r="K87" s="182" t="s">
        <v>237</v>
      </c>
      <c r="L87" s="41"/>
      <c r="M87" s="187" t="s">
        <v>19</v>
      </c>
      <c r="N87" s="188" t="s">
        <v>47</v>
      </c>
      <c r="O87" s="66"/>
      <c r="P87" s="189">
        <f>O87*H87</f>
        <v>0</v>
      </c>
      <c r="Q87" s="189">
        <v>0</v>
      </c>
      <c r="R87" s="189">
        <f>Q87*H87</f>
        <v>0</v>
      </c>
      <c r="S87" s="189">
        <v>0</v>
      </c>
      <c r="T87" s="190">
        <f>S87*H87</f>
        <v>0</v>
      </c>
      <c r="U87" s="36"/>
      <c r="V87" s="36"/>
      <c r="W87" s="36"/>
      <c r="X87" s="36"/>
      <c r="Y87" s="36"/>
      <c r="Z87" s="36"/>
      <c r="AA87" s="36"/>
      <c r="AB87" s="36"/>
      <c r="AC87" s="36"/>
      <c r="AD87" s="36"/>
      <c r="AE87" s="36"/>
      <c r="AR87" s="191" t="s">
        <v>149</v>
      </c>
      <c r="AT87" s="191" t="s">
        <v>131</v>
      </c>
      <c r="AU87" s="191" t="s">
        <v>86</v>
      </c>
      <c r="AY87" s="19" t="s">
        <v>130</v>
      </c>
      <c r="BE87" s="192">
        <f>IF(N87="základní",J87,0)</f>
        <v>0</v>
      </c>
      <c r="BF87" s="192">
        <f>IF(N87="snížená",J87,0)</f>
        <v>0</v>
      </c>
      <c r="BG87" s="192">
        <f>IF(N87="zákl. přenesená",J87,0)</f>
        <v>0</v>
      </c>
      <c r="BH87" s="192">
        <f>IF(N87="sníž. přenesená",J87,0)</f>
        <v>0</v>
      </c>
      <c r="BI87" s="192">
        <f>IF(N87="nulová",J87,0)</f>
        <v>0</v>
      </c>
      <c r="BJ87" s="19" t="s">
        <v>84</v>
      </c>
      <c r="BK87" s="192">
        <f>ROUND(I87*H87,2)</f>
        <v>0</v>
      </c>
      <c r="BL87" s="19" t="s">
        <v>149</v>
      </c>
      <c r="BM87" s="191" t="s">
        <v>651</v>
      </c>
    </row>
    <row r="88" spans="1:47" s="2" customFormat="1" ht="11.25">
      <c r="A88" s="36"/>
      <c r="B88" s="37"/>
      <c r="C88" s="38"/>
      <c r="D88" s="193" t="s">
        <v>137</v>
      </c>
      <c r="E88" s="38"/>
      <c r="F88" s="194" t="s">
        <v>652</v>
      </c>
      <c r="G88" s="38"/>
      <c r="H88" s="38"/>
      <c r="I88" s="110"/>
      <c r="J88" s="38"/>
      <c r="K88" s="38"/>
      <c r="L88" s="41"/>
      <c r="M88" s="195"/>
      <c r="N88" s="196"/>
      <c r="O88" s="66"/>
      <c r="P88" s="66"/>
      <c r="Q88" s="66"/>
      <c r="R88" s="66"/>
      <c r="S88" s="66"/>
      <c r="T88" s="67"/>
      <c r="U88" s="36"/>
      <c r="V88" s="36"/>
      <c r="W88" s="36"/>
      <c r="X88" s="36"/>
      <c r="Y88" s="36"/>
      <c r="Z88" s="36"/>
      <c r="AA88" s="36"/>
      <c r="AB88" s="36"/>
      <c r="AC88" s="36"/>
      <c r="AD88" s="36"/>
      <c r="AE88" s="36"/>
      <c r="AT88" s="19" t="s">
        <v>137</v>
      </c>
      <c r="AU88" s="19" t="s">
        <v>86</v>
      </c>
    </row>
    <row r="89" spans="1:47" s="2" customFormat="1" ht="273">
      <c r="A89" s="36"/>
      <c r="B89" s="37"/>
      <c r="C89" s="38"/>
      <c r="D89" s="193" t="s">
        <v>240</v>
      </c>
      <c r="E89" s="38"/>
      <c r="F89" s="197" t="s">
        <v>653</v>
      </c>
      <c r="G89" s="38"/>
      <c r="H89" s="38"/>
      <c r="I89" s="110"/>
      <c r="J89" s="38"/>
      <c r="K89" s="38"/>
      <c r="L89" s="41"/>
      <c r="M89" s="195"/>
      <c r="N89" s="196"/>
      <c r="O89" s="66"/>
      <c r="P89" s="66"/>
      <c r="Q89" s="66"/>
      <c r="R89" s="66"/>
      <c r="S89" s="66"/>
      <c r="T89" s="67"/>
      <c r="U89" s="36"/>
      <c r="V89" s="36"/>
      <c r="W89" s="36"/>
      <c r="X89" s="36"/>
      <c r="Y89" s="36"/>
      <c r="Z89" s="36"/>
      <c r="AA89" s="36"/>
      <c r="AB89" s="36"/>
      <c r="AC89" s="36"/>
      <c r="AD89" s="36"/>
      <c r="AE89" s="36"/>
      <c r="AT89" s="19" t="s">
        <v>240</v>
      </c>
      <c r="AU89" s="19" t="s">
        <v>86</v>
      </c>
    </row>
    <row r="90" spans="2:51" s="13" customFormat="1" ht="11.25">
      <c r="B90" s="212"/>
      <c r="C90" s="213"/>
      <c r="D90" s="193" t="s">
        <v>243</v>
      </c>
      <c r="E90" s="214" t="s">
        <v>19</v>
      </c>
      <c r="F90" s="215" t="s">
        <v>654</v>
      </c>
      <c r="G90" s="213"/>
      <c r="H90" s="214" t="s">
        <v>19</v>
      </c>
      <c r="I90" s="216"/>
      <c r="J90" s="213"/>
      <c r="K90" s="213"/>
      <c r="L90" s="217"/>
      <c r="M90" s="218"/>
      <c r="N90" s="219"/>
      <c r="O90" s="219"/>
      <c r="P90" s="219"/>
      <c r="Q90" s="219"/>
      <c r="R90" s="219"/>
      <c r="S90" s="219"/>
      <c r="T90" s="220"/>
      <c r="AT90" s="221" t="s">
        <v>243</v>
      </c>
      <c r="AU90" s="221" t="s">
        <v>86</v>
      </c>
      <c r="AV90" s="13" t="s">
        <v>84</v>
      </c>
      <c r="AW90" s="13" t="s">
        <v>37</v>
      </c>
      <c r="AX90" s="13" t="s">
        <v>76</v>
      </c>
      <c r="AY90" s="221" t="s">
        <v>130</v>
      </c>
    </row>
    <row r="91" spans="2:51" s="14" customFormat="1" ht="11.25">
      <c r="B91" s="222"/>
      <c r="C91" s="223"/>
      <c r="D91" s="193" t="s">
        <v>243</v>
      </c>
      <c r="E91" s="224" t="s">
        <v>19</v>
      </c>
      <c r="F91" s="225" t="s">
        <v>655</v>
      </c>
      <c r="G91" s="223"/>
      <c r="H91" s="226">
        <v>219.981</v>
      </c>
      <c r="I91" s="227"/>
      <c r="J91" s="223"/>
      <c r="K91" s="223"/>
      <c r="L91" s="228"/>
      <c r="M91" s="229"/>
      <c r="N91" s="230"/>
      <c r="O91" s="230"/>
      <c r="P91" s="230"/>
      <c r="Q91" s="230"/>
      <c r="R91" s="230"/>
      <c r="S91" s="230"/>
      <c r="T91" s="231"/>
      <c r="AT91" s="232" t="s">
        <v>243</v>
      </c>
      <c r="AU91" s="232" t="s">
        <v>86</v>
      </c>
      <c r="AV91" s="14" t="s">
        <v>86</v>
      </c>
      <c r="AW91" s="14" t="s">
        <v>37</v>
      </c>
      <c r="AX91" s="14" t="s">
        <v>76</v>
      </c>
      <c r="AY91" s="232" t="s">
        <v>130</v>
      </c>
    </row>
    <row r="92" spans="2:51" s="16" customFormat="1" ht="11.25">
      <c r="B92" s="244"/>
      <c r="C92" s="245"/>
      <c r="D92" s="193" t="s">
        <v>243</v>
      </c>
      <c r="E92" s="246" t="s">
        <v>620</v>
      </c>
      <c r="F92" s="247" t="s">
        <v>274</v>
      </c>
      <c r="G92" s="245"/>
      <c r="H92" s="248">
        <v>219.981</v>
      </c>
      <c r="I92" s="249"/>
      <c r="J92" s="245"/>
      <c r="K92" s="245"/>
      <c r="L92" s="250"/>
      <c r="M92" s="251"/>
      <c r="N92" s="252"/>
      <c r="O92" s="252"/>
      <c r="P92" s="252"/>
      <c r="Q92" s="252"/>
      <c r="R92" s="252"/>
      <c r="S92" s="252"/>
      <c r="T92" s="253"/>
      <c r="AT92" s="254" t="s">
        <v>243</v>
      </c>
      <c r="AU92" s="254" t="s">
        <v>86</v>
      </c>
      <c r="AV92" s="16" t="s">
        <v>149</v>
      </c>
      <c r="AW92" s="16" t="s">
        <v>37</v>
      </c>
      <c r="AX92" s="16" t="s">
        <v>84</v>
      </c>
      <c r="AY92" s="254" t="s">
        <v>130</v>
      </c>
    </row>
    <row r="93" spans="1:65" s="2" customFormat="1" ht="16.5" customHeight="1">
      <c r="A93" s="36"/>
      <c r="B93" s="37"/>
      <c r="C93" s="180" t="s">
        <v>86</v>
      </c>
      <c r="D93" s="180" t="s">
        <v>131</v>
      </c>
      <c r="E93" s="181" t="s">
        <v>656</v>
      </c>
      <c r="F93" s="182" t="s">
        <v>657</v>
      </c>
      <c r="G93" s="183" t="s">
        <v>205</v>
      </c>
      <c r="H93" s="184">
        <v>184.211</v>
      </c>
      <c r="I93" s="185"/>
      <c r="J93" s="186">
        <f>ROUND(I93*H93,2)</f>
        <v>0</v>
      </c>
      <c r="K93" s="182" t="s">
        <v>237</v>
      </c>
      <c r="L93" s="41"/>
      <c r="M93" s="187" t="s">
        <v>19</v>
      </c>
      <c r="N93" s="188" t="s">
        <v>47</v>
      </c>
      <c r="O93" s="66"/>
      <c r="P93" s="189">
        <f>O93*H93</f>
        <v>0</v>
      </c>
      <c r="Q93" s="189">
        <v>0</v>
      </c>
      <c r="R93" s="189">
        <f>Q93*H93</f>
        <v>0</v>
      </c>
      <c r="S93" s="189">
        <v>0</v>
      </c>
      <c r="T93" s="190">
        <f>S93*H93</f>
        <v>0</v>
      </c>
      <c r="U93" s="36"/>
      <c r="V93" s="36"/>
      <c r="W93" s="36"/>
      <c r="X93" s="36"/>
      <c r="Y93" s="36"/>
      <c r="Z93" s="36"/>
      <c r="AA93" s="36"/>
      <c r="AB93" s="36"/>
      <c r="AC93" s="36"/>
      <c r="AD93" s="36"/>
      <c r="AE93" s="36"/>
      <c r="AR93" s="191" t="s">
        <v>149</v>
      </c>
      <c r="AT93" s="191" t="s">
        <v>131</v>
      </c>
      <c r="AU93" s="191" t="s">
        <v>86</v>
      </c>
      <c r="AY93" s="19" t="s">
        <v>130</v>
      </c>
      <c r="BE93" s="192">
        <f>IF(N93="základní",J93,0)</f>
        <v>0</v>
      </c>
      <c r="BF93" s="192">
        <f>IF(N93="snížená",J93,0)</f>
        <v>0</v>
      </c>
      <c r="BG93" s="192">
        <f>IF(N93="zákl. přenesená",J93,0)</f>
        <v>0</v>
      </c>
      <c r="BH93" s="192">
        <f>IF(N93="sníž. přenesená",J93,0)</f>
        <v>0</v>
      </c>
      <c r="BI93" s="192">
        <f>IF(N93="nulová",J93,0)</f>
        <v>0</v>
      </c>
      <c r="BJ93" s="19" t="s">
        <v>84</v>
      </c>
      <c r="BK93" s="192">
        <f>ROUND(I93*H93,2)</f>
        <v>0</v>
      </c>
      <c r="BL93" s="19" t="s">
        <v>149</v>
      </c>
      <c r="BM93" s="191" t="s">
        <v>658</v>
      </c>
    </row>
    <row r="94" spans="1:47" s="2" customFormat="1" ht="11.25">
      <c r="A94" s="36"/>
      <c r="B94" s="37"/>
      <c r="C94" s="38"/>
      <c r="D94" s="193" t="s">
        <v>137</v>
      </c>
      <c r="E94" s="38"/>
      <c r="F94" s="194" t="s">
        <v>659</v>
      </c>
      <c r="G94" s="38"/>
      <c r="H94" s="38"/>
      <c r="I94" s="110"/>
      <c r="J94" s="38"/>
      <c r="K94" s="38"/>
      <c r="L94" s="41"/>
      <c r="M94" s="195"/>
      <c r="N94" s="196"/>
      <c r="O94" s="66"/>
      <c r="P94" s="66"/>
      <c r="Q94" s="66"/>
      <c r="R94" s="66"/>
      <c r="S94" s="66"/>
      <c r="T94" s="67"/>
      <c r="U94" s="36"/>
      <c r="V94" s="36"/>
      <c r="W94" s="36"/>
      <c r="X94" s="36"/>
      <c r="Y94" s="36"/>
      <c r="Z94" s="36"/>
      <c r="AA94" s="36"/>
      <c r="AB94" s="36"/>
      <c r="AC94" s="36"/>
      <c r="AD94" s="36"/>
      <c r="AE94" s="36"/>
      <c r="AT94" s="19" t="s">
        <v>137</v>
      </c>
      <c r="AU94" s="19" t="s">
        <v>86</v>
      </c>
    </row>
    <row r="95" spans="1:47" s="2" customFormat="1" ht="146.25">
      <c r="A95" s="36"/>
      <c r="B95" s="37"/>
      <c r="C95" s="38"/>
      <c r="D95" s="193" t="s">
        <v>240</v>
      </c>
      <c r="E95" s="38"/>
      <c r="F95" s="197" t="s">
        <v>660</v>
      </c>
      <c r="G95" s="38"/>
      <c r="H95" s="38"/>
      <c r="I95" s="110"/>
      <c r="J95" s="38"/>
      <c r="K95" s="38"/>
      <c r="L95" s="41"/>
      <c r="M95" s="195"/>
      <c r="N95" s="196"/>
      <c r="O95" s="66"/>
      <c r="P95" s="66"/>
      <c r="Q95" s="66"/>
      <c r="R95" s="66"/>
      <c r="S95" s="66"/>
      <c r="T95" s="67"/>
      <c r="U95" s="36"/>
      <c r="V95" s="36"/>
      <c r="W95" s="36"/>
      <c r="X95" s="36"/>
      <c r="Y95" s="36"/>
      <c r="Z95" s="36"/>
      <c r="AA95" s="36"/>
      <c r="AB95" s="36"/>
      <c r="AC95" s="36"/>
      <c r="AD95" s="36"/>
      <c r="AE95" s="36"/>
      <c r="AT95" s="19" t="s">
        <v>240</v>
      </c>
      <c r="AU95" s="19" t="s">
        <v>86</v>
      </c>
    </row>
    <row r="96" spans="2:51" s="13" customFormat="1" ht="11.25">
      <c r="B96" s="212"/>
      <c r="C96" s="213"/>
      <c r="D96" s="193" t="s">
        <v>243</v>
      </c>
      <c r="E96" s="214" t="s">
        <v>19</v>
      </c>
      <c r="F96" s="215" t="s">
        <v>661</v>
      </c>
      <c r="G96" s="213"/>
      <c r="H96" s="214" t="s">
        <v>19</v>
      </c>
      <c r="I96" s="216"/>
      <c r="J96" s="213"/>
      <c r="K96" s="213"/>
      <c r="L96" s="217"/>
      <c r="M96" s="218"/>
      <c r="N96" s="219"/>
      <c r="O96" s="219"/>
      <c r="P96" s="219"/>
      <c r="Q96" s="219"/>
      <c r="R96" s="219"/>
      <c r="S96" s="219"/>
      <c r="T96" s="220"/>
      <c r="AT96" s="221" t="s">
        <v>243</v>
      </c>
      <c r="AU96" s="221" t="s">
        <v>86</v>
      </c>
      <c r="AV96" s="13" t="s">
        <v>84</v>
      </c>
      <c r="AW96" s="13" t="s">
        <v>37</v>
      </c>
      <c r="AX96" s="13" t="s">
        <v>76</v>
      </c>
      <c r="AY96" s="221" t="s">
        <v>130</v>
      </c>
    </row>
    <row r="97" spans="2:51" s="14" customFormat="1" ht="11.25">
      <c r="B97" s="222"/>
      <c r="C97" s="223"/>
      <c r="D97" s="193" t="s">
        <v>243</v>
      </c>
      <c r="E97" s="224" t="s">
        <v>630</v>
      </c>
      <c r="F97" s="225" t="s">
        <v>662</v>
      </c>
      <c r="G97" s="223"/>
      <c r="H97" s="226">
        <v>184.211</v>
      </c>
      <c r="I97" s="227"/>
      <c r="J97" s="223"/>
      <c r="K97" s="223"/>
      <c r="L97" s="228"/>
      <c r="M97" s="229"/>
      <c r="N97" s="230"/>
      <c r="O97" s="230"/>
      <c r="P97" s="230"/>
      <c r="Q97" s="230"/>
      <c r="R97" s="230"/>
      <c r="S97" s="230"/>
      <c r="T97" s="231"/>
      <c r="AT97" s="232" t="s">
        <v>243</v>
      </c>
      <c r="AU97" s="232" t="s">
        <v>86</v>
      </c>
      <c r="AV97" s="14" t="s">
        <v>86</v>
      </c>
      <c r="AW97" s="14" t="s">
        <v>37</v>
      </c>
      <c r="AX97" s="14" t="s">
        <v>84</v>
      </c>
      <c r="AY97" s="232" t="s">
        <v>130</v>
      </c>
    </row>
    <row r="98" spans="1:65" s="2" customFormat="1" ht="16.5" customHeight="1">
      <c r="A98" s="36"/>
      <c r="B98" s="37"/>
      <c r="C98" s="180" t="s">
        <v>129</v>
      </c>
      <c r="D98" s="180" t="s">
        <v>131</v>
      </c>
      <c r="E98" s="181" t="s">
        <v>663</v>
      </c>
      <c r="F98" s="182" t="s">
        <v>664</v>
      </c>
      <c r="G98" s="183" t="s">
        <v>205</v>
      </c>
      <c r="H98" s="184">
        <v>250</v>
      </c>
      <c r="I98" s="185"/>
      <c r="J98" s="186">
        <f>ROUND(I98*H98,2)</f>
        <v>0</v>
      </c>
      <c r="K98" s="182" t="s">
        <v>237</v>
      </c>
      <c r="L98" s="41"/>
      <c r="M98" s="187" t="s">
        <v>19</v>
      </c>
      <c r="N98" s="188" t="s">
        <v>47</v>
      </c>
      <c r="O98" s="66"/>
      <c r="P98" s="189">
        <f>O98*H98</f>
        <v>0</v>
      </c>
      <c r="Q98" s="189">
        <v>0</v>
      </c>
      <c r="R98" s="189">
        <f>Q98*H98</f>
        <v>0</v>
      </c>
      <c r="S98" s="189">
        <v>0</v>
      </c>
      <c r="T98" s="190">
        <f>S98*H98</f>
        <v>0</v>
      </c>
      <c r="U98" s="36"/>
      <c r="V98" s="36"/>
      <c r="W98" s="36"/>
      <c r="X98" s="36"/>
      <c r="Y98" s="36"/>
      <c r="Z98" s="36"/>
      <c r="AA98" s="36"/>
      <c r="AB98" s="36"/>
      <c r="AC98" s="36"/>
      <c r="AD98" s="36"/>
      <c r="AE98" s="36"/>
      <c r="AR98" s="191" t="s">
        <v>149</v>
      </c>
      <c r="AT98" s="191" t="s">
        <v>131</v>
      </c>
      <c r="AU98" s="191" t="s">
        <v>86</v>
      </c>
      <c r="AY98" s="19" t="s">
        <v>130</v>
      </c>
      <c r="BE98" s="192">
        <f>IF(N98="základní",J98,0)</f>
        <v>0</v>
      </c>
      <c r="BF98" s="192">
        <f>IF(N98="snížená",J98,0)</f>
        <v>0</v>
      </c>
      <c r="BG98" s="192">
        <f>IF(N98="zákl. přenesená",J98,0)</f>
        <v>0</v>
      </c>
      <c r="BH98" s="192">
        <f>IF(N98="sníž. přenesená",J98,0)</f>
        <v>0</v>
      </c>
      <c r="BI98" s="192">
        <f>IF(N98="nulová",J98,0)</f>
        <v>0</v>
      </c>
      <c r="BJ98" s="19" t="s">
        <v>84</v>
      </c>
      <c r="BK98" s="192">
        <f>ROUND(I98*H98,2)</f>
        <v>0</v>
      </c>
      <c r="BL98" s="19" t="s">
        <v>149</v>
      </c>
      <c r="BM98" s="191" t="s">
        <v>665</v>
      </c>
    </row>
    <row r="99" spans="1:47" s="2" customFormat="1" ht="11.25">
      <c r="A99" s="36"/>
      <c r="B99" s="37"/>
      <c r="C99" s="38"/>
      <c r="D99" s="193" t="s">
        <v>137</v>
      </c>
      <c r="E99" s="38"/>
      <c r="F99" s="194" t="s">
        <v>666</v>
      </c>
      <c r="G99" s="38"/>
      <c r="H99" s="38"/>
      <c r="I99" s="110"/>
      <c r="J99" s="38"/>
      <c r="K99" s="38"/>
      <c r="L99" s="41"/>
      <c r="M99" s="195"/>
      <c r="N99" s="196"/>
      <c r="O99" s="66"/>
      <c r="P99" s="66"/>
      <c r="Q99" s="66"/>
      <c r="R99" s="66"/>
      <c r="S99" s="66"/>
      <c r="T99" s="67"/>
      <c r="U99" s="36"/>
      <c r="V99" s="36"/>
      <c r="W99" s="36"/>
      <c r="X99" s="36"/>
      <c r="Y99" s="36"/>
      <c r="Z99" s="36"/>
      <c r="AA99" s="36"/>
      <c r="AB99" s="36"/>
      <c r="AC99" s="36"/>
      <c r="AD99" s="36"/>
      <c r="AE99" s="36"/>
      <c r="AT99" s="19" t="s">
        <v>137</v>
      </c>
      <c r="AU99" s="19" t="s">
        <v>86</v>
      </c>
    </row>
    <row r="100" spans="1:47" s="2" customFormat="1" ht="146.25">
      <c r="A100" s="36"/>
      <c r="B100" s="37"/>
      <c r="C100" s="38"/>
      <c r="D100" s="193" t="s">
        <v>240</v>
      </c>
      <c r="E100" s="38"/>
      <c r="F100" s="197" t="s">
        <v>660</v>
      </c>
      <c r="G100" s="38"/>
      <c r="H100" s="38"/>
      <c r="I100" s="110"/>
      <c r="J100" s="38"/>
      <c r="K100" s="38"/>
      <c r="L100" s="41"/>
      <c r="M100" s="195"/>
      <c r="N100" s="196"/>
      <c r="O100" s="66"/>
      <c r="P100" s="66"/>
      <c r="Q100" s="66"/>
      <c r="R100" s="66"/>
      <c r="S100" s="66"/>
      <c r="T100" s="67"/>
      <c r="U100" s="36"/>
      <c r="V100" s="36"/>
      <c r="W100" s="36"/>
      <c r="X100" s="36"/>
      <c r="Y100" s="36"/>
      <c r="Z100" s="36"/>
      <c r="AA100" s="36"/>
      <c r="AB100" s="36"/>
      <c r="AC100" s="36"/>
      <c r="AD100" s="36"/>
      <c r="AE100" s="36"/>
      <c r="AT100" s="19" t="s">
        <v>240</v>
      </c>
      <c r="AU100" s="19" t="s">
        <v>86</v>
      </c>
    </row>
    <row r="101" spans="2:51" s="13" customFormat="1" ht="11.25">
      <c r="B101" s="212"/>
      <c r="C101" s="213"/>
      <c r="D101" s="193" t="s">
        <v>243</v>
      </c>
      <c r="E101" s="214" t="s">
        <v>19</v>
      </c>
      <c r="F101" s="215" t="s">
        <v>667</v>
      </c>
      <c r="G101" s="213"/>
      <c r="H101" s="214" t="s">
        <v>19</v>
      </c>
      <c r="I101" s="216"/>
      <c r="J101" s="213"/>
      <c r="K101" s="213"/>
      <c r="L101" s="217"/>
      <c r="M101" s="218"/>
      <c r="N101" s="219"/>
      <c r="O101" s="219"/>
      <c r="P101" s="219"/>
      <c r="Q101" s="219"/>
      <c r="R101" s="219"/>
      <c r="S101" s="219"/>
      <c r="T101" s="220"/>
      <c r="AT101" s="221" t="s">
        <v>243</v>
      </c>
      <c r="AU101" s="221" t="s">
        <v>86</v>
      </c>
      <c r="AV101" s="13" t="s">
        <v>84</v>
      </c>
      <c r="AW101" s="13" t="s">
        <v>37</v>
      </c>
      <c r="AX101" s="13" t="s">
        <v>76</v>
      </c>
      <c r="AY101" s="221" t="s">
        <v>130</v>
      </c>
    </row>
    <row r="102" spans="2:51" s="14" customFormat="1" ht="11.25">
      <c r="B102" s="222"/>
      <c r="C102" s="223"/>
      <c r="D102" s="193" t="s">
        <v>243</v>
      </c>
      <c r="E102" s="224" t="s">
        <v>628</v>
      </c>
      <c r="F102" s="225" t="s">
        <v>668</v>
      </c>
      <c r="G102" s="223"/>
      <c r="H102" s="226">
        <v>250</v>
      </c>
      <c r="I102" s="227"/>
      <c r="J102" s="223"/>
      <c r="K102" s="223"/>
      <c r="L102" s="228"/>
      <c r="M102" s="229"/>
      <c r="N102" s="230"/>
      <c r="O102" s="230"/>
      <c r="P102" s="230"/>
      <c r="Q102" s="230"/>
      <c r="R102" s="230"/>
      <c r="S102" s="230"/>
      <c r="T102" s="231"/>
      <c r="AT102" s="232" t="s">
        <v>243</v>
      </c>
      <c r="AU102" s="232" t="s">
        <v>86</v>
      </c>
      <c r="AV102" s="14" t="s">
        <v>86</v>
      </c>
      <c r="AW102" s="14" t="s">
        <v>37</v>
      </c>
      <c r="AX102" s="14" t="s">
        <v>84</v>
      </c>
      <c r="AY102" s="232" t="s">
        <v>130</v>
      </c>
    </row>
    <row r="103" spans="1:65" s="2" customFormat="1" ht="16.5" customHeight="1">
      <c r="A103" s="36"/>
      <c r="B103" s="37"/>
      <c r="C103" s="180" t="s">
        <v>149</v>
      </c>
      <c r="D103" s="180" t="s">
        <v>131</v>
      </c>
      <c r="E103" s="181" t="s">
        <v>669</v>
      </c>
      <c r="F103" s="182" t="s">
        <v>670</v>
      </c>
      <c r="G103" s="183" t="s">
        <v>205</v>
      </c>
      <c r="H103" s="184">
        <v>289.982</v>
      </c>
      <c r="I103" s="185"/>
      <c r="J103" s="186">
        <f>ROUND(I103*H103,2)</f>
        <v>0</v>
      </c>
      <c r="K103" s="182" t="s">
        <v>237</v>
      </c>
      <c r="L103" s="41"/>
      <c r="M103" s="187" t="s">
        <v>19</v>
      </c>
      <c r="N103" s="188" t="s">
        <v>47</v>
      </c>
      <c r="O103" s="66"/>
      <c r="P103" s="189">
        <f>O103*H103</f>
        <v>0</v>
      </c>
      <c r="Q103" s="189">
        <v>0.00824</v>
      </c>
      <c r="R103" s="189">
        <f>Q103*H103</f>
        <v>2.3894516800000005</v>
      </c>
      <c r="S103" s="189">
        <v>0</v>
      </c>
      <c r="T103" s="190">
        <f>S103*H103</f>
        <v>0</v>
      </c>
      <c r="U103" s="36"/>
      <c r="V103" s="36"/>
      <c r="W103" s="36"/>
      <c r="X103" s="36"/>
      <c r="Y103" s="36"/>
      <c r="Z103" s="36"/>
      <c r="AA103" s="36"/>
      <c r="AB103" s="36"/>
      <c r="AC103" s="36"/>
      <c r="AD103" s="36"/>
      <c r="AE103" s="36"/>
      <c r="AR103" s="191" t="s">
        <v>149</v>
      </c>
      <c r="AT103" s="191" t="s">
        <v>131</v>
      </c>
      <c r="AU103" s="191" t="s">
        <v>86</v>
      </c>
      <c r="AY103" s="19" t="s">
        <v>130</v>
      </c>
      <c r="BE103" s="192">
        <f>IF(N103="základní",J103,0)</f>
        <v>0</v>
      </c>
      <c r="BF103" s="192">
        <f>IF(N103="snížená",J103,0)</f>
        <v>0</v>
      </c>
      <c r="BG103" s="192">
        <f>IF(N103="zákl. přenesená",J103,0)</f>
        <v>0</v>
      </c>
      <c r="BH103" s="192">
        <f>IF(N103="sníž. přenesená",J103,0)</f>
        <v>0</v>
      </c>
      <c r="BI103" s="192">
        <f>IF(N103="nulová",J103,0)</f>
        <v>0</v>
      </c>
      <c r="BJ103" s="19" t="s">
        <v>84</v>
      </c>
      <c r="BK103" s="192">
        <f>ROUND(I103*H103,2)</f>
        <v>0</v>
      </c>
      <c r="BL103" s="19" t="s">
        <v>149</v>
      </c>
      <c r="BM103" s="191" t="s">
        <v>671</v>
      </c>
    </row>
    <row r="104" spans="1:47" s="2" customFormat="1" ht="11.25">
      <c r="A104" s="36"/>
      <c r="B104" s="37"/>
      <c r="C104" s="38"/>
      <c r="D104" s="193" t="s">
        <v>137</v>
      </c>
      <c r="E104" s="38"/>
      <c r="F104" s="194" t="s">
        <v>672</v>
      </c>
      <c r="G104" s="38"/>
      <c r="H104" s="38"/>
      <c r="I104" s="110"/>
      <c r="J104" s="38"/>
      <c r="K104" s="38"/>
      <c r="L104" s="41"/>
      <c r="M104" s="195"/>
      <c r="N104" s="196"/>
      <c r="O104" s="66"/>
      <c r="P104" s="66"/>
      <c r="Q104" s="66"/>
      <c r="R104" s="66"/>
      <c r="S104" s="66"/>
      <c r="T104" s="67"/>
      <c r="U104" s="36"/>
      <c r="V104" s="36"/>
      <c r="W104" s="36"/>
      <c r="X104" s="36"/>
      <c r="Y104" s="36"/>
      <c r="Z104" s="36"/>
      <c r="AA104" s="36"/>
      <c r="AB104" s="36"/>
      <c r="AC104" s="36"/>
      <c r="AD104" s="36"/>
      <c r="AE104" s="36"/>
      <c r="AT104" s="19" t="s">
        <v>137</v>
      </c>
      <c r="AU104" s="19" t="s">
        <v>86</v>
      </c>
    </row>
    <row r="105" spans="1:47" s="2" customFormat="1" ht="146.25">
      <c r="A105" s="36"/>
      <c r="B105" s="37"/>
      <c r="C105" s="38"/>
      <c r="D105" s="193" t="s">
        <v>240</v>
      </c>
      <c r="E105" s="38"/>
      <c r="F105" s="197" t="s">
        <v>660</v>
      </c>
      <c r="G105" s="38"/>
      <c r="H105" s="38"/>
      <c r="I105" s="110"/>
      <c r="J105" s="38"/>
      <c r="K105" s="38"/>
      <c r="L105" s="41"/>
      <c r="M105" s="195"/>
      <c r="N105" s="196"/>
      <c r="O105" s="66"/>
      <c r="P105" s="66"/>
      <c r="Q105" s="66"/>
      <c r="R105" s="66"/>
      <c r="S105" s="66"/>
      <c r="T105" s="67"/>
      <c r="U105" s="36"/>
      <c r="V105" s="36"/>
      <c r="W105" s="36"/>
      <c r="X105" s="36"/>
      <c r="Y105" s="36"/>
      <c r="Z105" s="36"/>
      <c r="AA105" s="36"/>
      <c r="AB105" s="36"/>
      <c r="AC105" s="36"/>
      <c r="AD105" s="36"/>
      <c r="AE105" s="36"/>
      <c r="AT105" s="19" t="s">
        <v>240</v>
      </c>
      <c r="AU105" s="19" t="s">
        <v>86</v>
      </c>
    </row>
    <row r="106" spans="2:51" s="13" customFormat="1" ht="11.25">
      <c r="B106" s="212"/>
      <c r="C106" s="213"/>
      <c r="D106" s="193" t="s">
        <v>243</v>
      </c>
      <c r="E106" s="214" t="s">
        <v>19</v>
      </c>
      <c r="F106" s="215" t="s">
        <v>673</v>
      </c>
      <c r="G106" s="213"/>
      <c r="H106" s="214" t="s">
        <v>19</v>
      </c>
      <c r="I106" s="216"/>
      <c r="J106" s="213"/>
      <c r="K106" s="213"/>
      <c r="L106" s="217"/>
      <c r="M106" s="218"/>
      <c r="N106" s="219"/>
      <c r="O106" s="219"/>
      <c r="P106" s="219"/>
      <c r="Q106" s="219"/>
      <c r="R106" s="219"/>
      <c r="S106" s="219"/>
      <c r="T106" s="220"/>
      <c r="AT106" s="221" t="s">
        <v>243</v>
      </c>
      <c r="AU106" s="221" t="s">
        <v>86</v>
      </c>
      <c r="AV106" s="13" t="s">
        <v>84</v>
      </c>
      <c r="AW106" s="13" t="s">
        <v>37</v>
      </c>
      <c r="AX106" s="13" t="s">
        <v>76</v>
      </c>
      <c r="AY106" s="221" t="s">
        <v>130</v>
      </c>
    </row>
    <row r="107" spans="2:51" s="14" customFormat="1" ht="11.25">
      <c r="B107" s="222"/>
      <c r="C107" s="223"/>
      <c r="D107" s="193" t="s">
        <v>243</v>
      </c>
      <c r="E107" s="224" t="s">
        <v>623</v>
      </c>
      <c r="F107" s="225" t="s">
        <v>674</v>
      </c>
      <c r="G107" s="223"/>
      <c r="H107" s="226">
        <v>289.982</v>
      </c>
      <c r="I107" s="227"/>
      <c r="J107" s="223"/>
      <c r="K107" s="223"/>
      <c r="L107" s="228"/>
      <c r="M107" s="229"/>
      <c r="N107" s="230"/>
      <c r="O107" s="230"/>
      <c r="P107" s="230"/>
      <c r="Q107" s="230"/>
      <c r="R107" s="230"/>
      <c r="S107" s="230"/>
      <c r="T107" s="231"/>
      <c r="AT107" s="232" t="s">
        <v>243</v>
      </c>
      <c r="AU107" s="232" t="s">
        <v>86</v>
      </c>
      <c r="AV107" s="14" t="s">
        <v>86</v>
      </c>
      <c r="AW107" s="14" t="s">
        <v>37</v>
      </c>
      <c r="AX107" s="14" t="s">
        <v>84</v>
      </c>
      <c r="AY107" s="232" t="s">
        <v>130</v>
      </c>
    </row>
    <row r="108" spans="1:65" s="2" customFormat="1" ht="16.5" customHeight="1">
      <c r="A108" s="36"/>
      <c r="B108" s="37"/>
      <c r="C108" s="180" t="s">
        <v>163</v>
      </c>
      <c r="D108" s="180" t="s">
        <v>131</v>
      </c>
      <c r="E108" s="181" t="s">
        <v>675</v>
      </c>
      <c r="F108" s="182" t="s">
        <v>676</v>
      </c>
      <c r="G108" s="183" t="s">
        <v>177</v>
      </c>
      <c r="H108" s="184">
        <v>207.716</v>
      </c>
      <c r="I108" s="185"/>
      <c r="J108" s="186">
        <f>ROUND(I108*H108,2)</f>
        <v>0</v>
      </c>
      <c r="K108" s="182" t="s">
        <v>237</v>
      </c>
      <c r="L108" s="41"/>
      <c r="M108" s="187" t="s">
        <v>19</v>
      </c>
      <c r="N108" s="188" t="s">
        <v>47</v>
      </c>
      <c r="O108" s="66"/>
      <c r="P108" s="189">
        <f>O108*H108</f>
        <v>0</v>
      </c>
      <c r="Q108" s="189">
        <v>0</v>
      </c>
      <c r="R108" s="189">
        <f>Q108*H108</f>
        <v>0</v>
      </c>
      <c r="S108" s="189">
        <v>0</v>
      </c>
      <c r="T108" s="190">
        <f>S108*H108</f>
        <v>0</v>
      </c>
      <c r="U108" s="36"/>
      <c r="V108" s="36"/>
      <c r="W108" s="36"/>
      <c r="X108" s="36"/>
      <c r="Y108" s="36"/>
      <c r="Z108" s="36"/>
      <c r="AA108" s="36"/>
      <c r="AB108" s="36"/>
      <c r="AC108" s="36"/>
      <c r="AD108" s="36"/>
      <c r="AE108" s="36"/>
      <c r="AR108" s="191" t="s">
        <v>149</v>
      </c>
      <c r="AT108" s="191" t="s">
        <v>131</v>
      </c>
      <c r="AU108" s="191" t="s">
        <v>86</v>
      </c>
      <c r="AY108" s="19" t="s">
        <v>130</v>
      </c>
      <c r="BE108" s="192">
        <f>IF(N108="základní",J108,0)</f>
        <v>0</v>
      </c>
      <c r="BF108" s="192">
        <f>IF(N108="snížená",J108,0)</f>
        <v>0</v>
      </c>
      <c r="BG108" s="192">
        <f>IF(N108="zákl. přenesená",J108,0)</f>
        <v>0</v>
      </c>
      <c r="BH108" s="192">
        <f>IF(N108="sníž. přenesená",J108,0)</f>
        <v>0</v>
      </c>
      <c r="BI108" s="192">
        <f>IF(N108="nulová",J108,0)</f>
        <v>0</v>
      </c>
      <c r="BJ108" s="19" t="s">
        <v>84</v>
      </c>
      <c r="BK108" s="192">
        <f>ROUND(I108*H108,2)</f>
        <v>0</v>
      </c>
      <c r="BL108" s="19" t="s">
        <v>149</v>
      </c>
      <c r="BM108" s="191" t="s">
        <v>677</v>
      </c>
    </row>
    <row r="109" spans="1:47" s="2" customFormat="1" ht="19.5">
      <c r="A109" s="36"/>
      <c r="B109" s="37"/>
      <c r="C109" s="38"/>
      <c r="D109" s="193" t="s">
        <v>137</v>
      </c>
      <c r="E109" s="38"/>
      <c r="F109" s="194" t="s">
        <v>678</v>
      </c>
      <c r="G109" s="38"/>
      <c r="H109" s="38"/>
      <c r="I109" s="110"/>
      <c r="J109" s="38"/>
      <c r="K109" s="38"/>
      <c r="L109" s="41"/>
      <c r="M109" s="195"/>
      <c r="N109" s="196"/>
      <c r="O109" s="66"/>
      <c r="P109" s="66"/>
      <c r="Q109" s="66"/>
      <c r="R109" s="66"/>
      <c r="S109" s="66"/>
      <c r="T109" s="67"/>
      <c r="U109" s="36"/>
      <c r="V109" s="36"/>
      <c r="W109" s="36"/>
      <c r="X109" s="36"/>
      <c r="Y109" s="36"/>
      <c r="Z109" s="36"/>
      <c r="AA109" s="36"/>
      <c r="AB109" s="36"/>
      <c r="AC109" s="36"/>
      <c r="AD109" s="36"/>
      <c r="AE109" s="36"/>
      <c r="AT109" s="19" t="s">
        <v>137</v>
      </c>
      <c r="AU109" s="19" t="s">
        <v>86</v>
      </c>
    </row>
    <row r="110" spans="1:47" s="2" customFormat="1" ht="48.75">
      <c r="A110" s="36"/>
      <c r="B110" s="37"/>
      <c r="C110" s="38"/>
      <c r="D110" s="193" t="s">
        <v>240</v>
      </c>
      <c r="E110" s="38"/>
      <c r="F110" s="197" t="s">
        <v>679</v>
      </c>
      <c r="G110" s="38"/>
      <c r="H110" s="38"/>
      <c r="I110" s="110"/>
      <c r="J110" s="38"/>
      <c r="K110" s="38"/>
      <c r="L110" s="41"/>
      <c r="M110" s="195"/>
      <c r="N110" s="196"/>
      <c r="O110" s="66"/>
      <c r="P110" s="66"/>
      <c r="Q110" s="66"/>
      <c r="R110" s="66"/>
      <c r="S110" s="66"/>
      <c r="T110" s="67"/>
      <c r="U110" s="36"/>
      <c r="V110" s="36"/>
      <c r="W110" s="36"/>
      <c r="X110" s="36"/>
      <c r="Y110" s="36"/>
      <c r="Z110" s="36"/>
      <c r="AA110" s="36"/>
      <c r="AB110" s="36"/>
      <c r="AC110" s="36"/>
      <c r="AD110" s="36"/>
      <c r="AE110" s="36"/>
      <c r="AT110" s="19" t="s">
        <v>240</v>
      </c>
      <c r="AU110" s="19" t="s">
        <v>86</v>
      </c>
    </row>
    <row r="111" spans="2:51" s="13" customFormat="1" ht="11.25">
      <c r="B111" s="212"/>
      <c r="C111" s="213"/>
      <c r="D111" s="193" t="s">
        <v>243</v>
      </c>
      <c r="E111" s="214" t="s">
        <v>19</v>
      </c>
      <c r="F111" s="215" t="s">
        <v>680</v>
      </c>
      <c r="G111" s="213"/>
      <c r="H111" s="214" t="s">
        <v>19</v>
      </c>
      <c r="I111" s="216"/>
      <c r="J111" s="213"/>
      <c r="K111" s="213"/>
      <c r="L111" s="217"/>
      <c r="M111" s="218"/>
      <c r="N111" s="219"/>
      <c r="O111" s="219"/>
      <c r="P111" s="219"/>
      <c r="Q111" s="219"/>
      <c r="R111" s="219"/>
      <c r="S111" s="219"/>
      <c r="T111" s="220"/>
      <c r="AT111" s="221" t="s">
        <v>243</v>
      </c>
      <c r="AU111" s="221" t="s">
        <v>86</v>
      </c>
      <c r="AV111" s="13" t="s">
        <v>84</v>
      </c>
      <c r="AW111" s="13" t="s">
        <v>37</v>
      </c>
      <c r="AX111" s="13" t="s">
        <v>76</v>
      </c>
      <c r="AY111" s="221" t="s">
        <v>130</v>
      </c>
    </row>
    <row r="112" spans="2:51" s="14" customFormat="1" ht="11.25">
      <c r="B112" s="222"/>
      <c r="C112" s="223"/>
      <c r="D112" s="193" t="s">
        <v>243</v>
      </c>
      <c r="E112" s="224" t="s">
        <v>19</v>
      </c>
      <c r="F112" s="225" t="s">
        <v>681</v>
      </c>
      <c r="G112" s="223"/>
      <c r="H112" s="226">
        <v>21.216</v>
      </c>
      <c r="I112" s="227"/>
      <c r="J112" s="223"/>
      <c r="K112" s="223"/>
      <c r="L112" s="228"/>
      <c r="M112" s="229"/>
      <c r="N112" s="230"/>
      <c r="O112" s="230"/>
      <c r="P112" s="230"/>
      <c r="Q112" s="230"/>
      <c r="R112" s="230"/>
      <c r="S112" s="230"/>
      <c r="T112" s="231"/>
      <c r="AT112" s="232" t="s">
        <v>243</v>
      </c>
      <c r="AU112" s="232" t="s">
        <v>86</v>
      </c>
      <c r="AV112" s="14" t="s">
        <v>86</v>
      </c>
      <c r="AW112" s="14" t="s">
        <v>37</v>
      </c>
      <c r="AX112" s="14" t="s">
        <v>76</v>
      </c>
      <c r="AY112" s="232" t="s">
        <v>130</v>
      </c>
    </row>
    <row r="113" spans="2:51" s="14" customFormat="1" ht="11.25">
      <c r="B113" s="222"/>
      <c r="C113" s="223"/>
      <c r="D113" s="193" t="s">
        <v>243</v>
      </c>
      <c r="E113" s="224" t="s">
        <v>19</v>
      </c>
      <c r="F113" s="225" t="s">
        <v>682</v>
      </c>
      <c r="G113" s="223"/>
      <c r="H113" s="226">
        <v>186.5</v>
      </c>
      <c r="I113" s="227"/>
      <c r="J113" s="223"/>
      <c r="K113" s="223"/>
      <c r="L113" s="228"/>
      <c r="M113" s="229"/>
      <c r="N113" s="230"/>
      <c r="O113" s="230"/>
      <c r="P113" s="230"/>
      <c r="Q113" s="230"/>
      <c r="R113" s="230"/>
      <c r="S113" s="230"/>
      <c r="T113" s="231"/>
      <c r="AT113" s="232" t="s">
        <v>243</v>
      </c>
      <c r="AU113" s="232" t="s">
        <v>86</v>
      </c>
      <c r="AV113" s="14" t="s">
        <v>86</v>
      </c>
      <c r="AW113" s="14" t="s">
        <v>37</v>
      </c>
      <c r="AX113" s="14" t="s">
        <v>76</v>
      </c>
      <c r="AY113" s="232" t="s">
        <v>130</v>
      </c>
    </row>
    <row r="114" spans="2:51" s="16" customFormat="1" ht="11.25">
      <c r="B114" s="244"/>
      <c r="C114" s="245"/>
      <c r="D114" s="193" t="s">
        <v>243</v>
      </c>
      <c r="E114" s="246" t="s">
        <v>646</v>
      </c>
      <c r="F114" s="247" t="s">
        <v>274</v>
      </c>
      <c r="G114" s="245"/>
      <c r="H114" s="248">
        <v>207.716</v>
      </c>
      <c r="I114" s="249"/>
      <c r="J114" s="245"/>
      <c r="K114" s="245"/>
      <c r="L114" s="250"/>
      <c r="M114" s="251"/>
      <c r="N114" s="252"/>
      <c r="O114" s="252"/>
      <c r="P114" s="252"/>
      <c r="Q114" s="252"/>
      <c r="R114" s="252"/>
      <c r="S114" s="252"/>
      <c r="T114" s="253"/>
      <c r="AT114" s="254" t="s">
        <v>243</v>
      </c>
      <c r="AU114" s="254" t="s">
        <v>86</v>
      </c>
      <c r="AV114" s="16" t="s">
        <v>149</v>
      </c>
      <c r="AW114" s="16" t="s">
        <v>37</v>
      </c>
      <c r="AX114" s="16" t="s">
        <v>84</v>
      </c>
      <c r="AY114" s="254" t="s">
        <v>130</v>
      </c>
    </row>
    <row r="115" spans="1:65" s="2" customFormat="1" ht="16.5" customHeight="1">
      <c r="A115" s="36"/>
      <c r="B115" s="37"/>
      <c r="C115" s="180" t="s">
        <v>167</v>
      </c>
      <c r="D115" s="180" t="s">
        <v>131</v>
      </c>
      <c r="E115" s="181" t="s">
        <v>683</v>
      </c>
      <c r="F115" s="182" t="s">
        <v>684</v>
      </c>
      <c r="G115" s="183" t="s">
        <v>205</v>
      </c>
      <c r="H115" s="184">
        <v>434.211</v>
      </c>
      <c r="I115" s="185"/>
      <c r="J115" s="186">
        <f>ROUND(I115*H115,2)</f>
        <v>0</v>
      </c>
      <c r="K115" s="182" t="s">
        <v>237</v>
      </c>
      <c r="L115" s="41"/>
      <c r="M115" s="187" t="s">
        <v>19</v>
      </c>
      <c r="N115" s="188" t="s">
        <v>47</v>
      </c>
      <c r="O115" s="66"/>
      <c r="P115" s="189">
        <f>O115*H115</f>
        <v>0</v>
      </c>
      <c r="Q115" s="189">
        <v>0</v>
      </c>
      <c r="R115" s="189">
        <f>Q115*H115</f>
        <v>0</v>
      </c>
      <c r="S115" s="189">
        <v>0</v>
      </c>
      <c r="T115" s="190">
        <f>S115*H115</f>
        <v>0</v>
      </c>
      <c r="U115" s="36"/>
      <c r="V115" s="36"/>
      <c r="W115" s="36"/>
      <c r="X115" s="36"/>
      <c r="Y115" s="36"/>
      <c r="Z115" s="36"/>
      <c r="AA115" s="36"/>
      <c r="AB115" s="36"/>
      <c r="AC115" s="36"/>
      <c r="AD115" s="36"/>
      <c r="AE115" s="36"/>
      <c r="AR115" s="191" t="s">
        <v>149</v>
      </c>
      <c r="AT115" s="191" t="s">
        <v>131</v>
      </c>
      <c r="AU115" s="191" t="s">
        <v>86</v>
      </c>
      <c r="AY115" s="19" t="s">
        <v>130</v>
      </c>
      <c r="BE115" s="192">
        <f>IF(N115="základní",J115,0)</f>
        <v>0</v>
      </c>
      <c r="BF115" s="192">
        <f>IF(N115="snížená",J115,0)</f>
        <v>0</v>
      </c>
      <c r="BG115" s="192">
        <f>IF(N115="zákl. přenesená",J115,0)</f>
        <v>0</v>
      </c>
      <c r="BH115" s="192">
        <f>IF(N115="sníž. přenesená",J115,0)</f>
        <v>0</v>
      </c>
      <c r="BI115" s="192">
        <f>IF(N115="nulová",J115,0)</f>
        <v>0</v>
      </c>
      <c r="BJ115" s="19" t="s">
        <v>84</v>
      </c>
      <c r="BK115" s="192">
        <f>ROUND(I115*H115,2)</f>
        <v>0</v>
      </c>
      <c r="BL115" s="19" t="s">
        <v>149</v>
      </c>
      <c r="BM115" s="191" t="s">
        <v>685</v>
      </c>
    </row>
    <row r="116" spans="1:47" s="2" customFormat="1" ht="19.5">
      <c r="A116" s="36"/>
      <c r="B116" s="37"/>
      <c r="C116" s="38"/>
      <c r="D116" s="193" t="s">
        <v>137</v>
      </c>
      <c r="E116" s="38"/>
      <c r="F116" s="194" t="s">
        <v>686</v>
      </c>
      <c r="G116" s="38"/>
      <c r="H116" s="38"/>
      <c r="I116" s="110"/>
      <c r="J116" s="38"/>
      <c r="K116" s="38"/>
      <c r="L116" s="41"/>
      <c r="M116" s="195"/>
      <c r="N116" s="196"/>
      <c r="O116" s="66"/>
      <c r="P116" s="66"/>
      <c r="Q116" s="66"/>
      <c r="R116" s="66"/>
      <c r="S116" s="66"/>
      <c r="T116" s="67"/>
      <c r="U116" s="36"/>
      <c r="V116" s="36"/>
      <c r="W116" s="36"/>
      <c r="X116" s="36"/>
      <c r="Y116" s="36"/>
      <c r="Z116" s="36"/>
      <c r="AA116" s="36"/>
      <c r="AB116" s="36"/>
      <c r="AC116" s="36"/>
      <c r="AD116" s="36"/>
      <c r="AE116" s="36"/>
      <c r="AT116" s="19" t="s">
        <v>137</v>
      </c>
      <c r="AU116" s="19" t="s">
        <v>86</v>
      </c>
    </row>
    <row r="117" spans="1:47" s="2" customFormat="1" ht="58.5">
      <c r="A117" s="36"/>
      <c r="B117" s="37"/>
      <c r="C117" s="38"/>
      <c r="D117" s="193" t="s">
        <v>240</v>
      </c>
      <c r="E117" s="38"/>
      <c r="F117" s="197" t="s">
        <v>687</v>
      </c>
      <c r="G117" s="38"/>
      <c r="H117" s="38"/>
      <c r="I117" s="110"/>
      <c r="J117" s="38"/>
      <c r="K117" s="38"/>
      <c r="L117" s="41"/>
      <c r="M117" s="195"/>
      <c r="N117" s="196"/>
      <c r="O117" s="66"/>
      <c r="P117" s="66"/>
      <c r="Q117" s="66"/>
      <c r="R117" s="66"/>
      <c r="S117" s="66"/>
      <c r="T117" s="67"/>
      <c r="U117" s="36"/>
      <c r="V117" s="36"/>
      <c r="W117" s="36"/>
      <c r="X117" s="36"/>
      <c r="Y117" s="36"/>
      <c r="Z117" s="36"/>
      <c r="AA117" s="36"/>
      <c r="AB117" s="36"/>
      <c r="AC117" s="36"/>
      <c r="AD117" s="36"/>
      <c r="AE117" s="36"/>
      <c r="AT117" s="19" t="s">
        <v>240</v>
      </c>
      <c r="AU117" s="19" t="s">
        <v>86</v>
      </c>
    </row>
    <row r="118" spans="2:51" s="14" customFormat="1" ht="11.25">
      <c r="B118" s="222"/>
      <c r="C118" s="223"/>
      <c r="D118" s="193" t="s">
        <v>243</v>
      </c>
      <c r="E118" s="224" t="s">
        <v>19</v>
      </c>
      <c r="F118" s="225" t="s">
        <v>630</v>
      </c>
      <c r="G118" s="223"/>
      <c r="H118" s="226">
        <v>184.211</v>
      </c>
      <c r="I118" s="227"/>
      <c r="J118" s="223"/>
      <c r="K118" s="223"/>
      <c r="L118" s="228"/>
      <c r="M118" s="229"/>
      <c r="N118" s="230"/>
      <c r="O118" s="230"/>
      <c r="P118" s="230"/>
      <c r="Q118" s="230"/>
      <c r="R118" s="230"/>
      <c r="S118" s="230"/>
      <c r="T118" s="231"/>
      <c r="AT118" s="232" t="s">
        <v>243</v>
      </c>
      <c r="AU118" s="232" t="s">
        <v>86</v>
      </c>
      <c r="AV118" s="14" t="s">
        <v>86</v>
      </c>
      <c r="AW118" s="14" t="s">
        <v>37</v>
      </c>
      <c r="AX118" s="14" t="s">
        <v>76</v>
      </c>
      <c r="AY118" s="232" t="s">
        <v>130</v>
      </c>
    </row>
    <row r="119" spans="2:51" s="14" customFormat="1" ht="11.25">
      <c r="B119" s="222"/>
      <c r="C119" s="223"/>
      <c r="D119" s="193" t="s">
        <v>243</v>
      </c>
      <c r="E119" s="224" t="s">
        <v>19</v>
      </c>
      <c r="F119" s="225" t="s">
        <v>628</v>
      </c>
      <c r="G119" s="223"/>
      <c r="H119" s="226">
        <v>250</v>
      </c>
      <c r="I119" s="227"/>
      <c r="J119" s="223"/>
      <c r="K119" s="223"/>
      <c r="L119" s="228"/>
      <c r="M119" s="229"/>
      <c r="N119" s="230"/>
      <c r="O119" s="230"/>
      <c r="P119" s="230"/>
      <c r="Q119" s="230"/>
      <c r="R119" s="230"/>
      <c r="S119" s="230"/>
      <c r="T119" s="231"/>
      <c r="AT119" s="232" t="s">
        <v>243</v>
      </c>
      <c r="AU119" s="232" t="s">
        <v>86</v>
      </c>
      <c r="AV119" s="14" t="s">
        <v>86</v>
      </c>
      <c r="AW119" s="14" t="s">
        <v>37</v>
      </c>
      <c r="AX119" s="14" t="s">
        <v>76</v>
      </c>
      <c r="AY119" s="232" t="s">
        <v>130</v>
      </c>
    </row>
    <row r="120" spans="2:51" s="16" customFormat="1" ht="11.25">
      <c r="B120" s="244"/>
      <c r="C120" s="245"/>
      <c r="D120" s="193" t="s">
        <v>243</v>
      </c>
      <c r="E120" s="246" t="s">
        <v>19</v>
      </c>
      <c r="F120" s="247" t="s">
        <v>274</v>
      </c>
      <c r="G120" s="245"/>
      <c r="H120" s="248">
        <v>434.211</v>
      </c>
      <c r="I120" s="249"/>
      <c r="J120" s="245"/>
      <c r="K120" s="245"/>
      <c r="L120" s="250"/>
      <c r="M120" s="251"/>
      <c r="N120" s="252"/>
      <c r="O120" s="252"/>
      <c r="P120" s="252"/>
      <c r="Q120" s="252"/>
      <c r="R120" s="252"/>
      <c r="S120" s="252"/>
      <c r="T120" s="253"/>
      <c r="AT120" s="254" t="s">
        <v>243</v>
      </c>
      <c r="AU120" s="254" t="s">
        <v>86</v>
      </c>
      <c r="AV120" s="16" t="s">
        <v>149</v>
      </c>
      <c r="AW120" s="16" t="s">
        <v>37</v>
      </c>
      <c r="AX120" s="16" t="s">
        <v>84</v>
      </c>
      <c r="AY120" s="254" t="s">
        <v>130</v>
      </c>
    </row>
    <row r="121" spans="1:65" s="2" customFormat="1" ht="16.5" customHeight="1">
      <c r="A121" s="36"/>
      <c r="B121" s="37"/>
      <c r="C121" s="180" t="s">
        <v>171</v>
      </c>
      <c r="D121" s="180" t="s">
        <v>131</v>
      </c>
      <c r="E121" s="181" t="s">
        <v>688</v>
      </c>
      <c r="F121" s="182" t="s">
        <v>689</v>
      </c>
      <c r="G121" s="183" t="s">
        <v>205</v>
      </c>
      <c r="H121" s="184">
        <v>509.963</v>
      </c>
      <c r="I121" s="185"/>
      <c r="J121" s="186">
        <f>ROUND(I121*H121,2)</f>
        <v>0</v>
      </c>
      <c r="K121" s="182" t="s">
        <v>237</v>
      </c>
      <c r="L121" s="41"/>
      <c r="M121" s="187" t="s">
        <v>19</v>
      </c>
      <c r="N121" s="188" t="s">
        <v>47</v>
      </c>
      <c r="O121" s="66"/>
      <c r="P121" s="189">
        <f>O121*H121</f>
        <v>0</v>
      </c>
      <c r="Q121" s="189">
        <v>0</v>
      </c>
      <c r="R121" s="189">
        <f>Q121*H121</f>
        <v>0</v>
      </c>
      <c r="S121" s="189">
        <v>0</v>
      </c>
      <c r="T121" s="190">
        <f>S121*H121</f>
        <v>0</v>
      </c>
      <c r="U121" s="36"/>
      <c r="V121" s="36"/>
      <c r="W121" s="36"/>
      <c r="X121" s="36"/>
      <c r="Y121" s="36"/>
      <c r="Z121" s="36"/>
      <c r="AA121" s="36"/>
      <c r="AB121" s="36"/>
      <c r="AC121" s="36"/>
      <c r="AD121" s="36"/>
      <c r="AE121" s="36"/>
      <c r="AR121" s="191" t="s">
        <v>149</v>
      </c>
      <c r="AT121" s="191" t="s">
        <v>131</v>
      </c>
      <c r="AU121" s="191" t="s">
        <v>86</v>
      </c>
      <c r="AY121" s="19" t="s">
        <v>130</v>
      </c>
      <c r="BE121" s="192">
        <f>IF(N121="základní",J121,0)</f>
        <v>0</v>
      </c>
      <c r="BF121" s="192">
        <f>IF(N121="snížená",J121,0)</f>
        <v>0</v>
      </c>
      <c r="BG121" s="192">
        <f>IF(N121="zákl. přenesená",J121,0)</f>
        <v>0</v>
      </c>
      <c r="BH121" s="192">
        <f>IF(N121="sníž. přenesená",J121,0)</f>
        <v>0</v>
      </c>
      <c r="BI121" s="192">
        <f>IF(N121="nulová",J121,0)</f>
        <v>0</v>
      </c>
      <c r="BJ121" s="19" t="s">
        <v>84</v>
      </c>
      <c r="BK121" s="192">
        <f>ROUND(I121*H121,2)</f>
        <v>0</v>
      </c>
      <c r="BL121" s="19" t="s">
        <v>149</v>
      </c>
      <c r="BM121" s="191" t="s">
        <v>690</v>
      </c>
    </row>
    <row r="122" spans="1:47" s="2" customFormat="1" ht="19.5">
      <c r="A122" s="36"/>
      <c r="B122" s="37"/>
      <c r="C122" s="38"/>
      <c r="D122" s="193" t="s">
        <v>137</v>
      </c>
      <c r="E122" s="38"/>
      <c r="F122" s="194" t="s">
        <v>691</v>
      </c>
      <c r="G122" s="38"/>
      <c r="H122" s="38"/>
      <c r="I122" s="110"/>
      <c r="J122" s="38"/>
      <c r="K122" s="38"/>
      <c r="L122" s="41"/>
      <c r="M122" s="195"/>
      <c r="N122" s="196"/>
      <c r="O122" s="66"/>
      <c r="P122" s="66"/>
      <c r="Q122" s="66"/>
      <c r="R122" s="66"/>
      <c r="S122" s="66"/>
      <c r="T122" s="67"/>
      <c r="U122" s="36"/>
      <c r="V122" s="36"/>
      <c r="W122" s="36"/>
      <c r="X122" s="36"/>
      <c r="Y122" s="36"/>
      <c r="Z122" s="36"/>
      <c r="AA122" s="36"/>
      <c r="AB122" s="36"/>
      <c r="AC122" s="36"/>
      <c r="AD122" s="36"/>
      <c r="AE122" s="36"/>
      <c r="AT122" s="19" t="s">
        <v>137</v>
      </c>
      <c r="AU122" s="19" t="s">
        <v>86</v>
      </c>
    </row>
    <row r="123" spans="1:47" s="2" customFormat="1" ht="58.5">
      <c r="A123" s="36"/>
      <c r="B123" s="37"/>
      <c r="C123" s="38"/>
      <c r="D123" s="193" t="s">
        <v>240</v>
      </c>
      <c r="E123" s="38"/>
      <c r="F123" s="197" t="s">
        <v>687</v>
      </c>
      <c r="G123" s="38"/>
      <c r="H123" s="38"/>
      <c r="I123" s="110"/>
      <c r="J123" s="38"/>
      <c r="K123" s="38"/>
      <c r="L123" s="41"/>
      <c r="M123" s="195"/>
      <c r="N123" s="196"/>
      <c r="O123" s="66"/>
      <c r="P123" s="66"/>
      <c r="Q123" s="66"/>
      <c r="R123" s="66"/>
      <c r="S123" s="66"/>
      <c r="T123" s="67"/>
      <c r="U123" s="36"/>
      <c r="V123" s="36"/>
      <c r="W123" s="36"/>
      <c r="X123" s="36"/>
      <c r="Y123" s="36"/>
      <c r="Z123" s="36"/>
      <c r="AA123" s="36"/>
      <c r="AB123" s="36"/>
      <c r="AC123" s="36"/>
      <c r="AD123" s="36"/>
      <c r="AE123" s="36"/>
      <c r="AT123" s="19" t="s">
        <v>240</v>
      </c>
      <c r="AU123" s="19" t="s">
        <v>86</v>
      </c>
    </row>
    <row r="124" spans="2:51" s="14" customFormat="1" ht="11.25">
      <c r="B124" s="222"/>
      <c r="C124" s="223"/>
      <c r="D124" s="193" t="s">
        <v>243</v>
      </c>
      <c r="E124" s="224" t="s">
        <v>19</v>
      </c>
      <c r="F124" s="225" t="s">
        <v>620</v>
      </c>
      <c r="G124" s="223"/>
      <c r="H124" s="226">
        <v>219.981</v>
      </c>
      <c r="I124" s="227"/>
      <c r="J124" s="223"/>
      <c r="K124" s="223"/>
      <c r="L124" s="228"/>
      <c r="M124" s="229"/>
      <c r="N124" s="230"/>
      <c r="O124" s="230"/>
      <c r="P124" s="230"/>
      <c r="Q124" s="230"/>
      <c r="R124" s="230"/>
      <c r="S124" s="230"/>
      <c r="T124" s="231"/>
      <c r="AT124" s="232" t="s">
        <v>243</v>
      </c>
      <c r="AU124" s="232" t="s">
        <v>86</v>
      </c>
      <c r="AV124" s="14" t="s">
        <v>86</v>
      </c>
      <c r="AW124" s="14" t="s">
        <v>37</v>
      </c>
      <c r="AX124" s="14" t="s">
        <v>76</v>
      </c>
      <c r="AY124" s="232" t="s">
        <v>130</v>
      </c>
    </row>
    <row r="125" spans="2:51" s="14" customFormat="1" ht="11.25">
      <c r="B125" s="222"/>
      <c r="C125" s="223"/>
      <c r="D125" s="193" t="s">
        <v>243</v>
      </c>
      <c r="E125" s="224" t="s">
        <v>19</v>
      </c>
      <c r="F125" s="225" t="s">
        <v>623</v>
      </c>
      <c r="G125" s="223"/>
      <c r="H125" s="226">
        <v>289.982</v>
      </c>
      <c r="I125" s="227"/>
      <c r="J125" s="223"/>
      <c r="K125" s="223"/>
      <c r="L125" s="228"/>
      <c r="M125" s="229"/>
      <c r="N125" s="230"/>
      <c r="O125" s="230"/>
      <c r="P125" s="230"/>
      <c r="Q125" s="230"/>
      <c r="R125" s="230"/>
      <c r="S125" s="230"/>
      <c r="T125" s="231"/>
      <c r="AT125" s="232" t="s">
        <v>243</v>
      </c>
      <c r="AU125" s="232" t="s">
        <v>86</v>
      </c>
      <c r="AV125" s="14" t="s">
        <v>86</v>
      </c>
      <c r="AW125" s="14" t="s">
        <v>37</v>
      </c>
      <c r="AX125" s="14" t="s">
        <v>76</v>
      </c>
      <c r="AY125" s="232" t="s">
        <v>130</v>
      </c>
    </row>
    <row r="126" spans="2:51" s="16" customFormat="1" ht="11.25">
      <c r="B126" s="244"/>
      <c r="C126" s="245"/>
      <c r="D126" s="193" t="s">
        <v>243</v>
      </c>
      <c r="E126" s="246" t="s">
        <v>19</v>
      </c>
      <c r="F126" s="247" t="s">
        <v>274</v>
      </c>
      <c r="G126" s="245"/>
      <c r="H126" s="248">
        <v>509.963</v>
      </c>
      <c r="I126" s="249"/>
      <c r="J126" s="245"/>
      <c r="K126" s="245"/>
      <c r="L126" s="250"/>
      <c r="M126" s="251"/>
      <c r="N126" s="252"/>
      <c r="O126" s="252"/>
      <c r="P126" s="252"/>
      <c r="Q126" s="252"/>
      <c r="R126" s="252"/>
      <c r="S126" s="252"/>
      <c r="T126" s="253"/>
      <c r="AT126" s="254" t="s">
        <v>243</v>
      </c>
      <c r="AU126" s="254" t="s">
        <v>86</v>
      </c>
      <c r="AV126" s="16" t="s">
        <v>149</v>
      </c>
      <c r="AW126" s="16" t="s">
        <v>37</v>
      </c>
      <c r="AX126" s="16" t="s">
        <v>84</v>
      </c>
      <c r="AY126" s="254" t="s">
        <v>130</v>
      </c>
    </row>
    <row r="127" spans="1:65" s="2" customFormat="1" ht="16.5" customHeight="1">
      <c r="A127" s="36"/>
      <c r="B127" s="37"/>
      <c r="C127" s="180" t="s">
        <v>285</v>
      </c>
      <c r="D127" s="180" t="s">
        <v>131</v>
      </c>
      <c r="E127" s="181" t="s">
        <v>400</v>
      </c>
      <c r="F127" s="182" t="s">
        <v>401</v>
      </c>
      <c r="G127" s="183" t="s">
        <v>205</v>
      </c>
      <c r="H127" s="184">
        <v>434.211</v>
      </c>
      <c r="I127" s="185"/>
      <c r="J127" s="186">
        <f>ROUND(I127*H127,2)</f>
        <v>0</v>
      </c>
      <c r="K127" s="182" t="s">
        <v>237</v>
      </c>
      <c r="L127" s="41"/>
      <c r="M127" s="187" t="s">
        <v>19</v>
      </c>
      <c r="N127" s="188" t="s">
        <v>47</v>
      </c>
      <c r="O127" s="66"/>
      <c r="P127" s="189">
        <f>O127*H127</f>
        <v>0</v>
      </c>
      <c r="Q127" s="189">
        <v>0</v>
      </c>
      <c r="R127" s="189">
        <f>Q127*H127</f>
        <v>0</v>
      </c>
      <c r="S127" s="189">
        <v>0</v>
      </c>
      <c r="T127" s="190">
        <f>S127*H127</f>
        <v>0</v>
      </c>
      <c r="U127" s="36"/>
      <c r="V127" s="36"/>
      <c r="W127" s="36"/>
      <c r="X127" s="36"/>
      <c r="Y127" s="36"/>
      <c r="Z127" s="36"/>
      <c r="AA127" s="36"/>
      <c r="AB127" s="36"/>
      <c r="AC127" s="36"/>
      <c r="AD127" s="36"/>
      <c r="AE127" s="36"/>
      <c r="AR127" s="191" t="s">
        <v>149</v>
      </c>
      <c r="AT127" s="191" t="s">
        <v>131</v>
      </c>
      <c r="AU127" s="191" t="s">
        <v>86</v>
      </c>
      <c r="AY127" s="19" t="s">
        <v>130</v>
      </c>
      <c r="BE127" s="192">
        <f>IF(N127="základní",J127,0)</f>
        <v>0</v>
      </c>
      <c r="BF127" s="192">
        <f>IF(N127="snížená",J127,0)</f>
        <v>0</v>
      </c>
      <c r="BG127" s="192">
        <f>IF(N127="zákl. přenesená",J127,0)</f>
        <v>0</v>
      </c>
      <c r="BH127" s="192">
        <f>IF(N127="sníž. přenesená",J127,0)</f>
        <v>0</v>
      </c>
      <c r="BI127" s="192">
        <f>IF(N127="nulová",J127,0)</f>
        <v>0</v>
      </c>
      <c r="BJ127" s="19" t="s">
        <v>84</v>
      </c>
      <c r="BK127" s="192">
        <f>ROUND(I127*H127,2)</f>
        <v>0</v>
      </c>
      <c r="BL127" s="19" t="s">
        <v>149</v>
      </c>
      <c r="BM127" s="191" t="s">
        <v>692</v>
      </c>
    </row>
    <row r="128" spans="1:47" s="2" customFormat="1" ht="19.5">
      <c r="A128" s="36"/>
      <c r="B128" s="37"/>
      <c r="C128" s="38"/>
      <c r="D128" s="193" t="s">
        <v>137</v>
      </c>
      <c r="E128" s="38"/>
      <c r="F128" s="194" t="s">
        <v>403</v>
      </c>
      <c r="G128" s="38"/>
      <c r="H128" s="38"/>
      <c r="I128" s="110"/>
      <c r="J128" s="38"/>
      <c r="K128" s="38"/>
      <c r="L128" s="41"/>
      <c r="M128" s="195"/>
      <c r="N128" s="196"/>
      <c r="O128" s="66"/>
      <c r="P128" s="66"/>
      <c r="Q128" s="66"/>
      <c r="R128" s="66"/>
      <c r="S128" s="66"/>
      <c r="T128" s="67"/>
      <c r="U128" s="36"/>
      <c r="V128" s="36"/>
      <c r="W128" s="36"/>
      <c r="X128" s="36"/>
      <c r="Y128" s="36"/>
      <c r="Z128" s="36"/>
      <c r="AA128" s="36"/>
      <c r="AB128" s="36"/>
      <c r="AC128" s="36"/>
      <c r="AD128" s="36"/>
      <c r="AE128" s="36"/>
      <c r="AT128" s="19" t="s">
        <v>137</v>
      </c>
      <c r="AU128" s="19" t="s">
        <v>86</v>
      </c>
    </row>
    <row r="129" spans="1:47" s="2" customFormat="1" ht="136.5">
      <c r="A129" s="36"/>
      <c r="B129" s="37"/>
      <c r="C129" s="38"/>
      <c r="D129" s="193" t="s">
        <v>240</v>
      </c>
      <c r="E129" s="38"/>
      <c r="F129" s="197" t="s">
        <v>384</v>
      </c>
      <c r="G129" s="38"/>
      <c r="H129" s="38"/>
      <c r="I129" s="110"/>
      <c r="J129" s="38"/>
      <c r="K129" s="38"/>
      <c r="L129" s="41"/>
      <c r="M129" s="195"/>
      <c r="N129" s="196"/>
      <c r="O129" s="66"/>
      <c r="P129" s="66"/>
      <c r="Q129" s="66"/>
      <c r="R129" s="66"/>
      <c r="S129" s="66"/>
      <c r="T129" s="67"/>
      <c r="U129" s="36"/>
      <c r="V129" s="36"/>
      <c r="W129" s="36"/>
      <c r="X129" s="36"/>
      <c r="Y129" s="36"/>
      <c r="Z129" s="36"/>
      <c r="AA129" s="36"/>
      <c r="AB129" s="36"/>
      <c r="AC129" s="36"/>
      <c r="AD129" s="36"/>
      <c r="AE129" s="36"/>
      <c r="AT129" s="19" t="s">
        <v>240</v>
      </c>
      <c r="AU129" s="19" t="s">
        <v>86</v>
      </c>
    </row>
    <row r="130" spans="2:51" s="13" customFormat="1" ht="11.25">
      <c r="B130" s="212"/>
      <c r="C130" s="213"/>
      <c r="D130" s="193" t="s">
        <v>243</v>
      </c>
      <c r="E130" s="214" t="s">
        <v>19</v>
      </c>
      <c r="F130" s="215" t="s">
        <v>693</v>
      </c>
      <c r="G130" s="213"/>
      <c r="H130" s="214" t="s">
        <v>19</v>
      </c>
      <c r="I130" s="216"/>
      <c r="J130" s="213"/>
      <c r="K130" s="213"/>
      <c r="L130" s="217"/>
      <c r="M130" s="218"/>
      <c r="N130" s="219"/>
      <c r="O130" s="219"/>
      <c r="P130" s="219"/>
      <c r="Q130" s="219"/>
      <c r="R130" s="219"/>
      <c r="S130" s="219"/>
      <c r="T130" s="220"/>
      <c r="AT130" s="221" t="s">
        <v>243</v>
      </c>
      <c r="AU130" s="221" t="s">
        <v>86</v>
      </c>
      <c r="AV130" s="13" t="s">
        <v>84</v>
      </c>
      <c r="AW130" s="13" t="s">
        <v>37</v>
      </c>
      <c r="AX130" s="13" t="s">
        <v>76</v>
      </c>
      <c r="AY130" s="221" t="s">
        <v>130</v>
      </c>
    </row>
    <row r="131" spans="2:51" s="14" customFormat="1" ht="11.25">
      <c r="B131" s="222"/>
      <c r="C131" s="223"/>
      <c r="D131" s="193" t="s">
        <v>243</v>
      </c>
      <c r="E131" s="224" t="s">
        <v>19</v>
      </c>
      <c r="F131" s="225" t="s">
        <v>630</v>
      </c>
      <c r="G131" s="223"/>
      <c r="H131" s="226">
        <v>184.211</v>
      </c>
      <c r="I131" s="227"/>
      <c r="J131" s="223"/>
      <c r="K131" s="223"/>
      <c r="L131" s="228"/>
      <c r="M131" s="229"/>
      <c r="N131" s="230"/>
      <c r="O131" s="230"/>
      <c r="P131" s="230"/>
      <c r="Q131" s="230"/>
      <c r="R131" s="230"/>
      <c r="S131" s="230"/>
      <c r="T131" s="231"/>
      <c r="AT131" s="232" t="s">
        <v>243</v>
      </c>
      <c r="AU131" s="232" t="s">
        <v>86</v>
      </c>
      <c r="AV131" s="14" t="s">
        <v>86</v>
      </c>
      <c r="AW131" s="14" t="s">
        <v>37</v>
      </c>
      <c r="AX131" s="14" t="s">
        <v>76</v>
      </c>
      <c r="AY131" s="232" t="s">
        <v>130</v>
      </c>
    </row>
    <row r="132" spans="2:51" s="14" customFormat="1" ht="11.25">
      <c r="B132" s="222"/>
      <c r="C132" s="223"/>
      <c r="D132" s="193" t="s">
        <v>243</v>
      </c>
      <c r="E132" s="224" t="s">
        <v>19</v>
      </c>
      <c r="F132" s="225" t="s">
        <v>628</v>
      </c>
      <c r="G132" s="223"/>
      <c r="H132" s="226">
        <v>250</v>
      </c>
      <c r="I132" s="227"/>
      <c r="J132" s="223"/>
      <c r="K132" s="223"/>
      <c r="L132" s="228"/>
      <c r="M132" s="229"/>
      <c r="N132" s="230"/>
      <c r="O132" s="230"/>
      <c r="P132" s="230"/>
      <c r="Q132" s="230"/>
      <c r="R132" s="230"/>
      <c r="S132" s="230"/>
      <c r="T132" s="231"/>
      <c r="AT132" s="232" t="s">
        <v>243</v>
      </c>
      <c r="AU132" s="232" t="s">
        <v>86</v>
      </c>
      <c r="AV132" s="14" t="s">
        <v>86</v>
      </c>
      <c r="AW132" s="14" t="s">
        <v>37</v>
      </c>
      <c r="AX132" s="14" t="s">
        <v>76</v>
      </c>
      <c r="AY132" s="232" t="s">
        <v>130</v>
      </c>
    </row>
    <row r="133" spans="2:51" s="16" customFormat="1" ht="11.25">
      <c r="B133" s="244"/>
      <c r="C133" s="245"/>
      <c r="D133" s="193" t="s">
        <v>243</v>
      </c>
      <c r="E133" s="246" t="s">
        <v>633</v>
      </c>
      <c r="F133" s="247" t="s">
        <v>274</v>
      </c>
      <c r="G133" s="245"/>
      <c r="H133" s="248">
        <v>434.211</v>
      </c>
      <c r="I133" s="249"/>
      <c r="J133" s="245"/>
      <c r="K133" s="245"/>
      <c r="L133" s="250"/>
      <c r="M133" s="251"/>
      <c r="N133" s="252"/>
      <c r="O133" s="252"/>
      <c r="P133" s="252"/>
      <c r="Q133" s="252"/>
      <c r="R133" s="252"/>
      <c r="S133" s="252"/>
      <c r="T133" s="253"/>
      <c r="AT133" s="254" t="s">
        <v>243</v>
      </c>
      <c r="AU133" s="254" t="s">
        <v>86</v>
      </c>
      <c r="AV133" s="16" t="s">
        <v>149</v>
      </c>
      <c r="AW133" s="16" t="s">
        <v>37</v>
      </c>
      <c r="AX133" s="16" t="s">
        <v>84</v>
      </c>
      <c r="AY133" s="254" t="s">
        <v>130</v>
      </c>
    </row>
    <row r="134" spans="1:65" s="2" customFormat="1" ht="16.5" customHeight="1">
      <c r="A134" s="36"/>
      <c r="B134" s="37"/>
      <c r="C134" s="180" t="s">
        <v>291</v>
      </c>
      <c r="D134" s="180" t="s">
        <v>131</v>
      </c>
      <c r="E134" s="181" t="s">
        <v>694</v>
      </c>
      <c r="F134" s="182" t="s">
        <v>695</v>
      </c>
      <c r="G134" s="183" t="s">
        <v>205</v>
      </c>
      <c r="H134" s="184">
        <v>509.963</v>
      </c>
      <c r="I134" s="185"/>
      <c r="J134" s="186">
        <f>ROUND(I134*H134,2)</f>
        <v>0</v>
      </c>
      <c r="K134" s="182" t="s">
        <v>237</v>
      </c>
      <c r="L134" s="41"/>
      <c r="M134" s="187" t="s">
        <v>19</v>
      </c>
      <c r="N134" s="188" t="s">
        <v>47</v>
      </c>
      <c r="O134" s="66"/>
      <c r="P134" s="189">
        <f>O134*H134</f>
        <v>0</v>
      </c>
      <c r="Q134" s="189">
        <v>0</v>
      </c>
      <c r="R134" s="189">
        <f>Q134*H134</f>
        <v>0</v>
      </c>
      <c r="S134" s="189">
        <v>0</v>
      </c>
      <c r="T134" s="190">
        <f>S134*H134</f>
        <v>0</v>
      </c>
      <c r="U134" s="36"/>
      <c r="V134" s="36"/>
      <c r="W134" s="36"/>
      <c r="X134" s="36"/>
      <c r="Y134" s="36"/>
      <c r="Z134" s="36"/>
      <c r="AA134" s="36"/>
      <c r="AB134" s="36"/>
      <c r="AC134" s="36"/>
      <c r="AD134" s="36"/>
      <c r="AE134" s="36"/>
      <c r="AR134" s="191" t="s">
        <v>149</v>
      </c>
      <c r="AT134" s="191" t="s">
        <v>131</v>
      </c>
      <c r="AU134" s="191" t="s">
        <v>86</v>
      </c>
      <c r="AY134" s="19" t="s">
        <v>130</v>
      </c>
      <c r="BE134" s="192">
        <f>IF(N134="základní",J134,0)</f>
        <v>0</v>
      </c>
      <c r="BF134" s="192">
        <f>IF(N134="snížená",J134,0)</f>
        <v>0</v>
      </c>
      <c r="BG134" s="192">
        <f>IF(N134="zákl. přenesená",J134,0)</f>
        <v>0</v>
      </c>
      <c r="BH134" s="192">
        <f>IF(N134="sníž. přenesená",J134,0)</f>
        <v>0</v>
      </c>
      <c r="BI134" s="192">
        <f>IF(N134="nulová",J134,0)</f>
        <v>0</v>
      </c>
      <c r="BJ134" s="19" t="s">
        <v>84</v>
      </c>
      <c r="BK134" s="192">
        <f>ROUND(I134*H134,2)</f>
        <v>0</v>
      </c>
      <c r="BL134" s="19" t="s">
        <v>149</v>
      </c>
      <c r="BM134" s="191" t="s">
        <v>696</v>
      </c>
    </row>
    <row r="135" spans="1:47" s="2" customFormat="1" ht="19.5">
      <c r="A135" s="36"/>
      <c r="B135" s="37"/>
      <c r="C135" s="38"/>
      <c r="D135" s="193" t="s">
        <v>137</v>
      </c>
      <c r="E135" s="38"/>
      <c r="F135" s="194" t="s">
        <v>697</v>
      </c>
      <c r="G135" s="38"/>
      <c r="H135" s="38"/>
      <c r="I135" s="110"/>
      <c r="J135" s="38"/>
      <c r="K135" s="38"/>
      <c r="L135" s="41"/>
      <c r="M135" s="195"/>
      <c r="N135" s="196"/>
      <c r="O135" s="66"/>
      <c r="P135" s="66"/>
      <c r="Q135" s="66"/>
      <c r="R135" s="66"/>
      <c r="S135" s="66"/>
      <c r="T135" s="67"/>
      <c r="U135" s="36"/>
      <c r="V135" s="36"/>
      <c r="W135" s="36"/>
      <c r="X135" s="36"/>
      <c r="Y135" s="36"/>
      <c r="Z135" s="36"/>
      <c r="AA135" s="36"/>
      <c r="AB135" s="36"/>
      <c r="AC135" s="36"/>
      <c r="AD135" s="36"/>
      <c r="AE135" s="36"/>
      <c r="AT135" s="19" t="s">
        <v>137</v>
      </c>
      <c r="AU135" s="19" t="s">
        <v>86</v>
      </c>
    </row>
    <row r="136" spans="1:47" s="2" customFormat="1" ht="136.5">
      <c r="A136" s="36"/>
      <c r="B136" s="37"/>
      <c r="C136" s="38"/>
      <c r="D136" s="193" t="s">
        <v>240</v>
      </c>
      <c r="E136" s="38"/>
      <c r="F136" s="197" t="s">
        <v>384</v>
      </c>
      <c r="G136" s="38"/>
      <c r="H136" s="38"/>
      <c r="I136" s="110"/>
      <c r="J136" s="38"/>
      <c r="K136" s="38"/>
      <c r="L136" s="41"/>
      <c r="M136" s="195"/>
      <c r="N136" s="196"/>
      <c r="O136" s="66"/>
      <c r="P136" s="66"/>
      <c r="Q136" s="66"/>
      <c r="R136" s="66"/>
      <c r="S136" s="66"/>
      <c r="T136" s="67"/>
      <c r="U136" s="36"/>
      <c r="V136" s="36"/>
      <c r="W136" s="36"/>
      <c r="X136" s="36"/>
      <c r="Y136" s="36"/>
      <c r="Z136" s="36"/>
      <c r="AA136" s="36"/>
      <c r="AB136" s="36"/>
      <c r="AC136" s="36"/>
      <c r="AD136" s="36"/>
      <c r="AE136" s="36"/>
      <c r="AT136" s="19" t="s">
        <v>240</v>
      </c>
      <c r="AU136" s="19" t="s">
        <v>86</v>
      </c>
    </row>
    <row r="137" spans="2:51" s="13" customFormat="1" ht="11.25">
      <c r="B137" s="212"/>
      <c r="C137" s="213"/>
      <c r="D137" s="193" t="s">
        <v>243</v>
      </c>
      <c r="E137" s="214" t="s">
        <v>19</v>
      </c>
      <c r="F137" s="215" t="s">
        <v>693</v>
      </c>
      <c r="G137" s="213"/>
      <c r="H137" s="214" t="s">
        <v>19</v>
      </c>
      <c r="I137" s="216"/>
      <c r="J137" s="213"/>
      <c r="K137" s="213"/>
      <c r="L137" s="217"/>
      <c r="M137" s="218"/>
      <c r="N137" s="219"/>
      <c r="O137" s="219"/>
      <c r="P137" s="219"/>
      <c r="Q137" s="219"/>
      <c r="R137" s="219"/>
      <c r="S137" s="219"/>
      <c r="T137" s="220"/>
      <c r="AT137" s="221" t="s">
        <v>243</v>
      </c>
      <c r="AU137" s="221" t="s">
        <v>86</v>
      </c>
      <c r="AV137" s="13" t="s">
        <v>84</v>
      </c>
      <c r="AW137" s="13" t="s">
        <v>37</v>
      </c>
      <c r="AX137" s="13" t="s">
        <v>76</v>
      </c>
      <c r="AY137" s="221" t="s">
        <v>130</v>
      </c>
    </row>
    <row r="138" spans="2:51" s="14" customFormat="1" ht="11.25">
      <c r="B138" s="222"/>
      <c r="C138" s="223"/>
      <c r="D138" s="193" t="s">
        <v>243</v>
      </c>
      <c r="E138" s="224" t="s">
        <v>19</v>
      </c>
      <c r="F138" s="225" t="s">
        <v>620</v>
      </c>
      <c r="G138" s="223"/>
      <c r="H138" s="226">
        <v>219.981</v>
      </c>
      <c r="I138" s="227"/>
      <c r="J138" s="223"/>
      <c r="K138" s="223"/>
      <c r="L138" s="228"/>
      <c r="M138" s="229"/>
      <c r="N138" s="230"/>
      <c r="O138" s="230"/>
      <c r="P138" s="230"/>
      <c r="Q138" s="230"/>
      <c r="R138" s="230"/>
      <c r="S138" s="230"/>
      <c r="T138" s="231"/>
      <c r="AT138" s="232" t="s">
        <v>243</v>
      </c>
      <c r="AU138" s="232" t="s">
        <v>86</v>
      </c>
      <c r="AV138" s="14" t="s">
        <v>86</v>
      </c>
      <c r="AW138" s="14" t="s">
        <v>37</v>
      </c>
      <c r="AX138" s="14" t="s">
        <v>76</v>
      </c>
      <c r="AY138" s="232" t="s">
        <v>130</v>
      </c>
    </row>
    <row r="139" spans="2:51" s="14" customFormat="1" ht="11.25">
      <c r="B139" s="222"/>
      <c r="C139" s="223"/>
      <c r="D139" s="193" t="s">
        <v>243</v>
      </c>
      <c r="E139" s="224" t="s">
        <v>19</v>
      </c>
      <c r="F139" s="225" t="s">
        <v>623</v>
      </c>
      <c r="G139" s="223"/>
      <c r="H139" s="226">
        <v>289.982</v>
      </c>
      <c r="I139" s="227"/>
      <c r="J139" s="223"/>
      <c r="K139" s="223"/>
      <c r="L139" s="228"/>
      <c r="M139" s="229"/>
      <c r="N139" s="230"/>
      <c r="O139" s="230"/>
      <c r="P139" s="230"/>
      <c r="Q139" s="230"/>
      <c r="R139" s="230"/>
      <c r="S139" s="230"/>
      <c r="T139" s="231"/>
      <c r="AT139" s="232" t="s">
        <v>243</v>
      </c>
      <c r="AU139" s="232" t="s">
        <v>86</v>
      </c>
      <c r="AV139" s="14" t="s">
        <v>86</v>
      </c>
      <c r="AW139" s="14" t="s">
        <v>37</v>
      </c>
      <c r="AX139" s="14" t="s">
        <v>76</v>
      </c>
      <c r="AY139" s="232" t="s">
        <v>130</v>
      </c>
    </row>
    <row r="140" spans="2:51" s="16" customFormat="1" ht="11.25">
      <c r="B140" s="244"/>
      <c r="C140" s="245"/>
      <c r="D140" s="193" t="s">
        <v>243</v>
      </c>
      <c r="E140" s="246" t="s">
        <v>626</v>
      </c>
      <c r="F140" s="247" t="s">
        <v>274</v>
      </c>
      <c r="G140" s="245"/>
      <c r="H140" s="248">
        <v>509.963</v>
      </c>
      <c r="I140" s="249"/>
      <c r="J140" s="245"/>
      <c r="K140" s="245"/>
      <c r="L140" s="250"/>
      <c r="M140" s="251"/>
      <c r="N140" s="252"/>
      <c r="O140" s="252"/>
      <c r="P140" s="252"/>
      <c r="Q140" s="252"/>
      <c r="R140" s="252"/>
      <c r="S140" s="252"/>
      <c r="T140" s="253"/>
      <c r="AT140" s="254" t="s">
        <v>243</v>
      </c>
      <c r="AU140" s="254" t="s">
        <v>86</v>
      </c>
      <c r="AV140" s="16" t="s">
        <v>149</v>
      </c>
      <c r="AW140" s="16" t="s">
        <v>37</v>
      </c>
      <c r="AX140" s="16" t="s">
        <v>84</v>
      </c>
      <c r="AY140" s="254" t="s">
        <v>130</v>
      </c>
    </row>
    <row r="141" spans="1:65" s="2" customFormat="1" ht="16.5" customHeight="1">
      <c r="A141" s="36"/>
      <c r="B141" s="37"/>
      <c r="C141" s="180" t="s">
        <v>297</v>
      </c>
      <c r="D141" s="180" t="s">
        <v>131</v>
      </c>
      <c r="E141" s="181" t="s">
        <v>433</v>
      </c>
      <c r="F141" s="182" t="s">
        <v>434</v>
      </c>
      <c r="G141" s="183" t="s">
        <v>205</v>
      </c>
      <c r="H141" s="184">
        <v>944.174</v>
      </c>
      <c r="I141" s="185"/>
      <c r="J141" s="186">
        <f>ROUND(I141*H141,2)</f>
        <v>0</v>
      </c>
      <c r="K141" s="182" t="s">
        <v>237</v>
      </c>
      <c r="L141" s="41"/>
      <c r="M141" s="187" t="s">
        <v>19</v>
      </c>
      <c r="N141" s="188" t="s">
        <v>47</v>
      </c>
      <c r="O141" s="66"/>
      <c r="P141" s="189">
        <f>O141*H141</f>
        <v>0</v>
      </c>
      <c r="Q141" s="189">
        <v>0</v>
      </c>
      <c r="R141" s="189">
        <f>Q141*H141</f>
        <v>0</v>
      </c>
      <c r="S141" s="189">
        <v>0</v>
      </c>
      <c r="T141" s="190">
        <f>S141*H141</f>
        <v>0</v>
      </c>
      <c r="U141" s="36"/>
      <c r="V141" s="36"/>
      <c r="W141" s="36"/>
      <c r="X141" s="36"/>
      <c r="Y141" s="36"/>
      <c r="Z141" s="36"/>
      <c r="AA141" s="36"/>
      <c r="AB141" s="36"/>
      <c r="AC141" s="36"/>
      <c r="AD141" s="36"/>
      <c r="AE141" s="36"/>
      <c r="AR141" s="191" t="s">
        <v>149</v>
      </c>
      <c r="AT141" s="191" t="s">
        <v>131</v>
      </c>
      <c r="AU141" s="191" t="s">
        <v>86</v>
      </c>
      <c r="AY141" s="19" t="s">
        <v>130</v>
      </c>
      <c r="BE141" s="192">
        <f>IF(N141="základní",J141,0)</f>
        <v>0</v>
      </c>
      <c r="BF141" s="192">
        <f>IF(N141="snížená",J141,0)</f>
        <v>0</v>
      </c>
      <c r="BG141" s="192">
        <f>IF(N141="zákl. přenesená",J141,0)</f>
        <v>0</v>
      </c>
      <c r="BH141" s="192">
        <f>IF(N141="sníž. přenesená",J141,0)</f>
        <v>0</v>
      </c>
      <c r="BI141" s="192">
        <f>IF(N141="nulová",J141,0)</f>
        <v>0</v>
      </c>
      <c r="BJ141" s="19" t="s">
        <v>84</v>
      </c>
      <c r="BK141" s="192">
        <f>ROUND(I141*H141,2)</f>
        <v>0</v>
      </c>
      <c r="BL141" s="19" t="s">
        <v>149</v>
      </c>
      <c r="BM141" s="191" t="s">
        <v>698</v>
      </c>
    </row>
    <row r="142" spans="1:47" s="2" customFormat="1" ht="11.25">
      <c r="A142" s="36"/>
      <c r="B142" s="37"/>
      <c r="C142" s="38"/>
      <c r="D142" s="193" t="s">
        <v>137</v>
      </c>
      <c r="E142" s="38"/>
      <c r="F142" s="194" t="s">
        <v>434</v>
      </c>
      <c r="G142" s="38"/>
      <c r="H142" s="38"/>
      <c r="I142" s="110"/>
      <c r="J142" s="38"/>
      <c r="K142" s="38"/>
      <c r="L142" s="41"/>
      <c r="M142" s="195"/>
      <c r="N142" s="196"/>
      <c r="O142" s="66"/>
      <c r="P142" s="66"/>
      <c r="Q142" s="66"/>
      <c r="R142" s="66"/>
      <c r="S142" s="66"/>
      <c r="T142" s="67"/>
      <c r="U142" s="36"/>
      <c r="V142" s="36"/>
      <c r="W142" s="36"/>
      <c r="X142" s="36"/>
      <c r="Y142" s="36"/>
      <c r="Z142" s="36"/>
      <c r="AA142" s="36"/>
      <c r="AB142" s="36"/>
      <c r="AC142" s="36"/>
      <c r="AD142" s="36"/>
      <c r="AE142" s="36"/>
      <c r="AT142" s="19" t="s">
        <v>137</v>
      </c>
      <c r="AU142" s="19" t="s">
        <v>86</v>
      </c>
    </row>
    <row r="143" spans="1:47" s="2" customFormat="1" ht="214.5">
      <c r="A143" s="36"/>
      <c r="B143" s="37"/>
      <c r="C143" s="38"/>
      <c r="D143" s="193" t="s">
        <v>240</v>
      </c>
      <c r="E143" s="38"/>
      <c r="F143" s="197" t="s">
        <v>436</v>
      </c>
      <c r="G143" s="38"/>
      <c r="H143" s="38"/>
      <c r="I143" s="110"/>
      <c r="J143" s="38"/>
      <c r="K143" s="38"/>
      <c r="L143" s="41"/>
      <c r="M143" s="195"/>
      <c r="N143" s="196"/>
      <c r="O143" s="66"/>
      <c r="P143" s="66"/>
      <c r="Q143" s="66"/>
      <c r="R143" s="66"/>
      <c r="S143" s="66"/>
      <c r="T143" s="67"/>
      <c r="U143" s="36"/>
      <c r="V143" s="36"/>
      <c r="W143" s="36"/>
      <c r="X143" s="36"/>
      <c r="Y143" s="36"/>
      <c r="Z143" s="36"/>
      <c r="AA143" s="36"/>
      <c r="AB143" s="36"/>
      <c r="AC143" s="36"/>
      <c r="AD143" s="36"/>
      <c r="AE143" s="36"/>
      <c r="AT143" s="19" t="s">
        <v>240</v>
      </c>
      <c r="AU143" s="19" t="s">
        <v>86</v>
      </c>
    </row>
    <row r="144" spans="2:51" s="13" customFormat="1" ht="11.25">
      <c r="B144" s="212"/>
      <c r="C144" s="213"/>
      <c r="D144" s="193" t="s">
        <v>243</v>
      </c>
      <c r="E144" s="214" t="s">
        <v>19</v>
      </c>
      <c r="F144" s="215" t="s">
        <v>699</v>
      </c>
      <c r="G144" s="213"/>
      <c r="H144" s="214" t="s">
        <v>19</v>
      </c>
      <c r="I144" s="216"/>
      <c r="J144" s="213"/>
      <c r="K144" s="213"/>
      <c r="L144" s="217"/>
      <c r="M144" s="218"/>
      <c r="N144" s="219"/>
      <c r="O144" s="219"/>
      <c r="P144" s="219"/>
      <c r="Q144" s="219"/>
      <c r="R144" s="219"/>
      <c r="S144" s="219"/>
      <c r="T144" s="220"/>
      <c r="AT144" s="221" t="s">
        <v>243</v>
      </c>
      <c r="AU144" s="221" t="s">
        <v>86</v>
      </c>
      <c r="AV144" s="13" t="s">
        <v>84</v>
      </c>
      <c r="AW144" s="13" t="s">
        <v>37</v>
      </c>
      <c r="AX144" s="13" t="s">
        <v>76</v>
      </c>
      <c r="AY144" s="221" t="s">
        <v>130</v>
      </c>
    </row>
    <row r="145" spans="2:51" s="14" customFormat="1" ht="11.25">
      <c r="B145" s="222"/>
      <c r="C145" s="223"/>
      <c r="D145" s="193" t="s">
        <v>243</v>
      </c>
      <c r="E145" s="224" t="s">
        <v>19</v>
      </c>
      <c r="F145" s="225" t="s">
        <v>700</v>
      </c>
      <c r="G145" s="223"/>
      <c r="H145" s="226">
        <v>944.174</v>
      </c>
      <c r="I145" s="227"/>
      <c r="J145" s="223"/>
      <c r="K145" s="223"/>
      <c r="L145" s="228"/>
      <c r="M145" s="229"/>
      <c r="N145" s="230"/>
      <c r="O145" s="230"/>
      <c r="P145" s="230"/>
      <c r="Q145" s="230"/>
      <c r="R145" s="230"/>
      <c r="S145" s="230"/>
      <c r="T145" s="231"/>
      <c r="AT145" s="232" t="s">
        <v>243</v>
      </c>
      <c r="AU145" s="232" t="s">
        <v>86</v>
      </c>
      <c r="AV145" s="14" t="s">
        <v>86</v>
      </c>
      <c r="AW145" s="14" t="s">
        <v>37</v>
      </c>
      <c r="AX145" s="14" t="s">
        <v>84</v>
      </c>
      <c r="AY145" s="232" t="s">
        <v>130</v>
      </c>
    </row>
    <row r="146" spans="2:63" s="11" customFormat="1" ht="22.9" customHeight="1">
      <c r="B146" s="166"/>
      <c r="C146" s="167"/>
      <c r="D146" s="168" t="s">
        <v>75</v>
      </c>
      <c r="E146" s="210" t="s">
        <v>291</v>
      </c>
      <c r="F146" s="210" t="s">
        <v>552</v>
      </c>
      <c r="G146" s="167"/>
      <c r="H146" s="167"/>
      <c r="I146" s="170"/>
      <c r="J146" s="211">
        <f>BK146</f>
        <v>0</v>
      </c>
      <c r="K146" s="167"/>
      <c r="L146" s="172"/>
      <c r="M146" s="173"/>
      <c r="N146" s="174"/>
      <c r="O146" s="174"/>
      <c r="P146" s="175">
        <f>SUM(P147:P175)</f>
        <v>0</v>
      </c>
      <c r="Q146" s="174"/>
      <c r="R146" s="175">
        <f>SUM(R147:R175)</f>
        <v>0.20619690000000002</v>
      </c>
      <c r="S146" s="174"/>
      <c r="T146" s="176">
        <f>SUM(T147:T175)</f>
        <v>1434.62444</v>
      </c>
      <c r="AR146" s="177" t="s">
        <v>84</v>
      </c>
      <c r="AT146" s="178" t="s">
        <v>75</v>
      </c>
      <c r="AU146" s="178" t="s">
        <v>84</v>
      </c>
      <c r="AY146" s="177" t="s">
        <v>130</v>
      </c>
      <c r="BK146" s="179">
        <f>SUM(BK147:BK175)</f>
        <v>0</v>
      </c>
    </row>
    <row r="147" spans="1:65" s="2" customFormat="1" ht="16.5" customHeight="1">
      <c r="A147" s="36"/>
      <c r="B147" s="37"/>
      <c r="C147" s="180" t="s">
        <v>305</v>
      </c>
      <c r="D147" s="180" t="s">
        <v>131</v>
      </c>
      <c r="E147" s="181" t="s">
        <v>701</v>
      </c>
      <c r="F147" s="182" t="s">
        <v>702</v>
      </c>
      <c r="G147" s="183" t="s">
        <v>205</v>
      </c>
      <c r="H147" s="184">
        <v>140.27</v>
      </c>
      <c r="I147" s="185"/>
      <c r="J147" s="186">
        <f>ROUND(I147*H147,2)</f>
        <v>0</v>
      </c>
      <c r="K147" s="182" t="s">
        <v>237</v>
      </c>
      <c r="L147" s="41"/>
      <c r="M147" s="187" t="s">
        <v>19</v>
      </c>
      <c r="N147" s="188" t="s">
        <v>47</v>
      </c>
      <c r="O147" s="66"/>
      <c r="P147" s="189">
        <f>O147*H147</f>
        <v>0</v>
      </c>
      <c r="Q147" s="189">
        <v>0.00147</v>
      </c>
      <c r="R147" s="189">
        <f>Q147*H147</f>
        <v>0.20619690000000002</v>
      </c>
      <c r="S147" s="189">
        <v>2.447</v>
      </c>
      <c r="T147" s="190">
        <f>S147*H147</f>
        <v>343.24069000000003</v>
      </c>
      <c r="U147" s="36"/>
      <c r="V147" s="36"/>
      <c r="W147" s="36"/>
      <c r="X147" s="36"/>
      <c r="Y147" s="36"/>
      <c r="Z147" s="36"/>
      <c r="AA147" s="36"/>
      <c r="AB147" s="36"/>
      <c r="AC147" s="36"/>
      <c r="AD147" s="36"/>
      <c r="AE147" s="36"/>
      <c r="AR147" s="191" t="s">
        <v>149</v>
      </c>
      <c r="AT147" s="191" t="s">
        <v>131</v>
      </c>
      <c r="AU147" s="191" t="s">
        <v>86</v>
      </c>
      <c r="AY147" s="19" t="s">
        <v>130</v>
      </c>
      <c r="BE147" s="192">
        <f>IF(N147="základní",J147,0)</f>
        <v>0</v>
      </c>
      <c r="BF147" s="192">
        <f>IF(N147="snížená",J147,0)</f>
        <v>0</v>
      </c>
      <c r="BG147" s="192">
        <f>IF(N147="zákl. přenesená",J147,0)</f>
        <v>0</v>
      </c>
      <c r="BH147" s="192">
        <f>IF(N147="sníž. přenesená",J147,0)</f>
        <v>0</v>
      </c>
      <c r="BI147" s="192">
        <f>IF(N147="nulová",J147,0)</f>
        <v>0</v>
      </c>
      <c r="BJ147" s="19" t="s">
        <v>84</v>
      </c>
      <c r="BK147" s="192">
        <f>ROUND(I147*H147,2)</f>
        <v>0</v>
      </c>
      <c r="BL147" s="19" t="s">
        <v>149</v>
      </c>
      <c r="BM147" s="191" t="s">
        <v>703</v>
      </c>
    </row>
    <row r="148" spans="1:47" s="2" customFormat="1" ht="19.5">
      <c r="A148" s="36"/>
      <c r="B148" s="37"/>
      <c r="C148" s="38"/>
      <c r="D148" s="193" t="s">
        <v>137</v>
      </c>
      <c r="E148" s="38"/>
      <c r="F148" s="194" t="s">
        <v>704</v>
      </c>
      <c r="G148" s="38"/>
      <c r="H148" s="38"/>
      <c r="I148" s="110"/>
      <c r="J148" s="38"/>
      <c r="K148" s="38"/>
      <c r="L148" s="41"/>
      <c r="M148" s="195"/>
      <c r="N148" s="196"/>
      <c r="O148" s="66"/>
      <c r="P148" s="66"/>
      <c r="Q148" s="66"/>
      <c r="R148" s="66"/>
      <c r="S148" s="66"/>
      <c r="T148" s="67"/>
      <c r="U148" s="36"/>
      <c r="V148" s="36"/>
      <c r="W148" s="36"/>
      <c r="X148" s="36"/>
      <c r="Y148" s="36"/>
      <c r="Z148" s="36"/>
      <c r="AA148" s="36"/>
      <c r="AB148" s="36"/>
      <c r="AC148" s="36"/>
      <c r="AD148" s="36"/>
      <c r="AE148" s="36"/>
      <c r="AT148" s="19" t="s">
        <v>137</v>
      </c>
      <c r="AU148" s="19" t="s">
        <v>86</v>
      </c>
    </row>
    <row r="149" spans="1:47" s="2" customFormat="1" ht="409.5">
      <c r="A149" s="36"/>
      <c r="B149" s="37"/>
      <c r="C149" s="38"/>
      <c r="D149" s="193" t="s">
        <v>240</v>
      </c>
      <c r="E149" s="38"/>
      <c r="F149" s="265" t="s">
        <v>705</v>
      </c>
      <c r="G149" s="38"/>
      <c r="H149" s="38"/>
      <c r="I149" s="110"/>
      <c r="J149" s="38"/>
      <c r="K149" s="38"/>
      <c r="L149" s="41"/>
      <c r="M149" s="195"/>
      <c r="N149" s="196"/>
      <c r="O149" s="66"/>
      <c r="P149" s="66"/>
      <c r="Q149" s="66"/>
      <c r="R149" s="66"/>
      <c r="S149" s="66"/>
      <c r="T149" s="67"/>
      <c r="U149" s="36"/>
      <c r="V149" s="36"/>
      <c r="W149" s="36"/>
      <c r="X149" s="36"/>
      <c r="Y149" s="36"/>
      <c r="Z149" s="36"/>
      <c r="AA149" s="36"/>
      <c r="AB149" s="36"/>
      <c r="AC149" s="36"/>
      <c r="AD149" s="36"/>
      <c r="AE149" s="36"/>
      <c r="AT149" s="19" t="s">
        <v>240</v>
      </c>
      <c r="AU149" s="19" t="s">
        <v>86</v>
      </c>
    </row>
    <row r="150" spans="2:51" s="13" customFormat="1" ht="11.25">
      <c r="B150" s="212"/>
      <c r="C150" s="213"/>
      <c r="D150" s="193" t="s">
        <v>243</v>
      </c>
      <c r="E150" s="214" t="s">
        <v>19</v>
      </c>
      <c r="F150" s="215" t="s">
        <v>706</v>
      </c>
      <c r="G150" s="213"/>
      <c r="H150" s="214" t="s">
        <v>19</v>
      </c>
      <c r="I150" s="216"/>
      <c r="J150" s="213"/>
      <c r="K150" s="213"/>
      <c r="L150" s="217"/>
      <c r="M150" s="218"/>
      <c r="N150" s="219"/>
      <c r="O150" s="219"/>
      <c r="P150" s="219"/>
      <c r="Q150" s="219"/>
      <c r="R150" s="219"/>
      <c r="S150" s="219"/>
      <c r="T150" s="220"/>
      <c r="AT150" s="221" t="s">
        <v>243</v>
      </c>
      <c r="AU150" s="221" t="s">
        <v>86</v>
      </c>
      <c r="AV150" s="13" t="s">
        <v>84</v>
      </c>
      <c r="AW150" s="13" t="s">
        <v>37</v>
      </c>
      <c r="AX150" s="13" t="s">
        <v>76</v>
      </c>
      <c r="AY150" s="221" t="s">
        <v>130</v>
      </c>
    </row>
    <row r="151" spans="2:51" s="14" customFormat="1" ht="11.25">
      <c r="B151" s="222"/>
      <c r="C151" s="223"/>
      <c r="D151" s="193" t="s">
        <v>243</v>
      </c>
      <c r="E151" s="224" t="s">
        <v>19</v>
      </c>
      <c r="F151" s="225" t="s">
        <v>707</v>
      </c>
      <c r="G151" s="223"/>
      <c r="H151" s="226">
        <v>52.43</v>
      </c>
      <c r="I151" s="227"/>
      <c r="J151" s="223"/>
      <c r="K151" s="223"/>
      <c r="L151" s="228"/>
      <c r="M151" s="229"/>
      <c r="N151" s="230"/>
      <c r="O151" s="230"/>
      <c r="P151" s="230"/>
      <c r="Q151" s="230"/>
      <c r="R151" s="230"/>
      <c r="S151" s="230"/>
      <c r="T151" s="231"/>
      <c r="AT151" s="232" t="s">
        <v>243</v>
      </c>
      <c r="AU151" s="232" t="s">
        <v>86</v>
      </c>
      <c r="AV151" s="14" t="s">
        <v>86</v>
      </c>
      <c r="AW151" s="14" t="s">
        <v>37</v>
      </c>
      <c r="AX151" s="14" t="s">
        <v>76</v>
      </c>
      <c r="AY151" s="232" t="s">
        <v>130</v>
      </c>
    </row>
    <row r="152" spans="2:51" s="14" customFormat="1" ht="11.25">
      <c r="B152" s="222"/>
      <c r="C152" s="223"/>
      <c r="D152" s="193" t="s">
        <v>243</v>
      </c>
      <c r="E152" s="224" t="s">
        <v>19</v>
      </c>
      <c r="F152" s="225" t="s">
        <v>708</v>
      </c>
      <c r="G152" s="223"/>
      <c r="H152" s="226">
        <v>70.56</v>
      </c>
      <c r="I152" s="227"/>
      <c r="J152" s="223"/>
      <c r="K152" s="223"/>
      <c r="L152" s="228"/>
      <c r="M152" s="229"/>
      <c r="N152" s="230"/>
      <c r="O152" s="230"/>
      <c r="P152" s="230"/>
      <c r="Q152" s="230"/>
      <c r="R152" s="230"/>
      <c r="S152" s="230"/>
      <c r="T152" s="231"/>
      <c r="AT152" s="232" t="s">
        <v>243</v>
      </c>
      <c r="AU152" s="232" t="s">
        <v>86</v>
      </c>
      <c r="AV152" s="14" t="s">
        <v>86</v>
      </c>
      <c r="AW152" s="14" t="s">
        <v>37</v>
      </c>
      <c r="AX152" s="14" t="s">
        <v>76</v>
      </c>
      <c r="AY152" s="232" t="s">
        <v>130</v>
      </c>
    </row>
    <row r="153" spans="2:51" s="14" customFormat="1" ht="11.25">
      <c r="B153" s="222"/>
      <c r="C153" s="223"/>
      <c r="D153" s="193" t="s">
        <v>243</v>
      </c>
      <c r="E153" s="224" t="s">
        <v>19</v>
      </c>
      <c r="F153" s="225" t="s">
        <v>709</v>
      </c>
      <c r="G153" s="223"/>
      <c r="H153" s="226">
        <v>17.28</v>
      </c>
      <c r="I153" s="227"/>
      <c r="J153" s="223"/>
      <c r="K153" s="223"/>
      <c r="L153" s="228"/>
      <c r="M153" s="229"/>
      <c r="N153" s="230"/>
      <c r="O153" s="230"/>
      <c r="P153" s="230"/>
      <c r="Q153" s="230"/>
      <c r="R153" s="230"/>
      <c r="S153" s="230"/>
      <c r="T153" s="231"/>
      <c r="AT153" s="232" t="s">
        <v>243</v>
      </c>
      <c r="AU153" s="232" t="s">
        <v>86</v>
      </c>
      <c r="AV153" s="14" t="s">
        <v>86</v>
      </c>
      <c r="AW153" s="14" t="s">
        <v>37</v>
      </c>
      <c r="AX153" s="14" t="s">
        <v>76</v>
      </c>
      <c r="AY153" s="232" t="s">
        <v>130</v>
      </c>
    </row>
    <row r="154" spans="2:51" s="16" customFormat="1" ht="11.25">
      <c r="B154" s="244"/>
      <c r="C154" s="245"/>
      <c r="D154" s="193" t="s">
        <v>243</v>
      </c>
      <c r="E154" s="246" t="s">
        <v>636</v>
      </c>
      <c r="F154" s="247" t="s">
        <v>274</v>
      </c>
      <c r="G154" s="245"/>
      <c r="H154" s="248">
        <v>140.27</v>
      </c>
      <c r="I154" s="249"/>
      <c r="J154" s="245"/>
      <c r="K154" s="245"/>
      <c r="L154" s="250"/>
      <c r="M154" s="251"/>
      <c r="N154" s="252"/>
      <c r="O154" s="252"/>
      <c r="P154" s="252"/>
      <c r="Q154" s="252"/>
      <c r="R154" s="252"/>
      <c r="S154" s="252"/>
      <c r="T154" s="253"/>
      <c r="AT154" s="254" t="s">
        <v>243</v>
      </c>
      <c r="AU154" s="254" t="s">
        <v>86</v>
      </c>
      <c r="AV154" s="16" t="s">
        <v>149</v>
      </c>
      <c r="AW154" s="16" t="s">
        <v>37</v>
      </c>
      <c r="AX154" s="16" t="s">
        <v>84</v>
      </c>
      <c r="AY154" s="254" t="s">
        <v>130</v>
      </c>
    </row>
    <row r="155" spans="1:65" s="2" customFormat="1" ht="16.5" customHeight="1">
      <c r="A155" s="36"/>
      <c r="B155" s="37"/>
      <c r="C155" s="180" t="s">
        <v>314</v>
      </c>
      <c r="D155" s="180" t="s">
        <v>131</v>
      </c>
      <c r="E155" s="181" t="s">
        <v>710</v>
      </c>
      <c r="F155" s="182" t="s">
        <v>711</v>
      </c>
      <c r="G155" s="183" t="s">
        <v>205</v>
      </c>
      <c r="H155" s="184">
        <v>125.45</v>
      </c>
      <c r="I155" s="185"/>
      <c r="J155" s="186">
        <f>ROUND(I155*H155,2)</f>
        <v>0</v>
      </c>
      <c r="K155" s="182" t="s">
        <v>237</v>
      </c>
      <c r="L155" s="41"/>
      <c r="M155" s="187" t="s">
        <v>19</v>
      </c>
      <c r="N155" s="188" t="s">
        <v>47</v>
      </c>
      <c r="O155" s="66"/>
      <c r="P155" s="189">
        <f>O155*H155</f>
        <v>0</v>
      </c>
      <c r="Q155" s="189">
        <v>0</v>
      </c>
      <c r="R155" s="189">
        <f>Q155*H155</f>
        <v>0</v>
      </c>
      <c r="S155" s="189">
        <v>2.85</v>
      </c>
      <c r="T155" s="190">
        <f>S155*H155</f>
        <v>357.5325</v>
      </c>
      <c r="U155" s="36"/>
      <c r="V155" s="36"/>
      <c r="W155" s="36"/>
      <c r="X155" s="36"/>
      <c r="Y155" s="36"/>
      <c r="Z155" s="36"/>
      <c r="AA155" s="36"/>
      <c r="AB155" s="36"/>
      <c r="AC155" s="36"/>
      <c r="AD155" s="36"/>
      <c r="AE155" s="36"/>
      <c r="AR155" s="191" t="s">
        <v>149</v>
      </c>
      <c r="AT155" s="191" t="s">
        <v>131</v>
      </c>
      <c r="AU155" s="191" t="s">
        <v>86</v>
      </c>
      <c r="AY155" s="19" t="s">
        <v>130</v>
      </c>
      <c r="BE155" s="192">
        <f>IF(N155="základní",J155,0)</f>
        <v>0</v>
      </c>
      <c r="BF155" s="192">
        <f>IF(N155="snížená",J155,0)</f>
        <v>0</v>
      </c>
      <c r="BG155" s="192">
        <f>IF(N155="zákl. přenesená",J155,0)</f>
        <v>0</v>
      </c>
      <c r="BH155" s="192">
        <f>IF(N155="sníž. přenesená",J155,0)</f>
        <v>0</v>
      </c>
      <c r="BI155" s="192">
        <f>IF(N155="nulová",J155,0)</f>
        <v>0</v>
      </c>
      <c r="BJ155" s="19" t="s">
        <v>84</v>
      </c>
      <c r="BK155" s="192">
        <f>ROUND(I155*H155,2)</f>
        <v>0</v>
      </c>
      <c r="BL155" s="19" t="s">
        <v>149</v>
      </c>
      <c r="BM155" s="191" t="s">
        <v>712</v>
      </c>
    </row>
    <row r="156" spans="1:47" s="2" customFormat="1" ht="19.5">
      <c r="A156" s="36"/>
      <c r="B156" s="37"/>
      <c r="C156" s="38"/>
      <c r="D156" s="193" t="s">
        <v>137</v>
      </c>
      <c r="E156" s="38"/>
      <c r="F156" s="194" t="s">
        <v>713</v>
      </c>
      <c r="G156" s="38"/>
      <c r="H156" s="38"/>
      <c r="I156" s="110"/>
      <c r="J156" s="38"/>
      <c r="K156" s="38"/>
      <c r="L156" s="41"/>
      <c r="M156" s="195"/>
      <c r="N156" s="196"/>
      <c r="O156" s="66"/>
      <c r="P156" s="66"/>
      <c r="Q156" s="66"/>
      <c r="R156" s="66"/>
      <c r="S156" s="66"/>
      <c r="T156" s="67"/>
      <c r="U156" s="36"/>
      <c r="V156" s="36"/>
      <c r="W156" s="36"/>
      <c r="X156" s="36"/>
      <c r="Y156" s="36"/>
      <c r="Z156" s="36"/>
      <c r="AA156" s="36"/>
      <c r="AB156" s="36"/>
      <c r="AC156" s="36"/>
      <c r="AD156" s="36"/>
      <c r="AE156" s="36"/>
      <c r="AT156" s="19" t="s">
        <v>137</v>
      </c>
      <c r="AU156" s="19" t="s">
        <v>86</v>
      </c>
    </row>
    <row r="157" spans="1:47" s="2" customFormat="1" ht="409.5">
      <c r="A157" s="36"/>
      <c r="B157" s="37"/>
      <c r="C157" s="38"/>
      <c r="D157" s="193" t="s">
        <v>240</v>
      </c>
      <c r="E157" s="38"/>
      <c r="F157" s="265" t="s">
        <v>705</v>
      </c>
      <c r="G157" s="38"/>
      <c r="H157" s="38"/>
      <c r="I157" s="110"/>
      <c r="J157" s="38"/>
      <c r="K157" s="38"/>
      <c r="L157" s="41"/>
      <c r="M157" s="195"/>
      <c r="N157" s="196"/>
      <c r="O157" s="66"/>
      <c r="P157" s="66"/>
      <c r="Q157" s="66"/>
      <c r="R157" s="66"/>
      <c r="S157" s="66"/>
      <c r="T157" s="67"/>
      <c r="U157" s="36"/>
      <c r="V157" s="36"/>
      <c r="W157" s="36"/>
      <c r="X157" s="36"/>
      <c r="Y157" s="36"/>
      <c r="Z157" s="36"/>
      <c r="AA157" s="36"/>
      <c r="AB157" s="36"/>
      <c r="AC157" s="36"/>
      <c r="AD157" s="36"/>
      <c r="AE157" s="36"/>
      <c r="AT157" s="19" t="s">
        <v>240</v>
      </c>
      <c r="AU157" s="19" t="s">
        <v>86</v>
      </c>
    </row>
    <row r="158" spans="2:51" s="13" customFormat="1" ht="11.25">
      <c r="B158" s="212"/>
      <c r="C158" s="213"/>
      <c r="D158" s="193" t="s">
        <v>243</v>
      </c>
      <c r="E158" s="214" t="s">
        <v>19</v>
      </c>
      <c r="F158" s="215" t="s">
        <v>714</v>
      </c>
      <c r="G158" s="213"/>
      <c r="H158" s="214" t="s">
        <v>19</v>
      </c>
      <c r="I158" s="216"/>
      <c r="J158" s="213"/>
      <c r="K158" s="213"/>
      <c r="L158" s="217"/>
      <c r="M158" s="218"/>
      <c r="N158" s="219"/>
      <c r="O158" s="219"/>
      <c r="P158" s="219"/>
      <c r="Q158" s="219"/>
      <c r="R158" s="219"/>
      <c r="S158" s="219"/>
      <c r="T158" s="220"/>
      <c r="AT158" s="221" t="s">
        <v>243</v>
      </c>
      <c r="AU158" s="221" t="s">
        <v>86</v>
      </c>
      <c r="AV158" s="13" t="s">
        <v>84</v>
      </c>
      <c r="AW158" s="13" t="s">
        <v>37</v>
      </c>
      <c r="AX158" s="13" t="s">
        <v>76</v>
      </c>
      <c r="AY158" s="221" t="s">
        <v>130</v>
      </c>
    </row>
    <row r="159" spans="2:51" s="14" customFormat="1" ht="11.25">
      <c r="B159" s="222"/>
      <c r="C159" s="223"/>
      <c r="D159" s="193" t="s">
        <v>243</v>
      </c>
      <c r="E159" s="224" t="s">
        <v>19</v>
      </c>
      <c r="F159" s="225" t="s">
        <v>715</v>
      </c>
      <c r="G159" s="223"/>
      <c r="H159" s="226">
        <v>13.26</v>
      </c>
      <c r="I159" s="227"/>
      <c r="J159" s="223"/>
      <c r="K159" s="223"/>
      <c r="L159" s="228"/>
      <c r="M159" s="229"/>
      <c r="N159" s="230"/>
      <c r="O159" s="230"/>
      <c r="P159" s="230"/>
      <c r="Q159" s="230"/>
      <c r="R159" s="230"/>
      <c r="S159" s="230"/>
      <c r="T159" s="231"/>
      <c r="AT159" s="232" t="s">
        <v>243</v>
      </c>
      <c r="AU159" s="232" t="s">
        <v>86</v>
      </c>
      <c r="AV159" s="14" t="s">
        <v>86</v>
      </c>
      <c r="AW159" s="14" t="s">
        <v>37</v>
      </c>
      <c r="AX159" s="14" t="s">
        <v>76</v>
      </c>
      <c r="AY159" s="232" t="s">
        <v>130</v>
      </c>
    </row>
    <row r="160" spans="2:51" s="14" customFormat="1" ht="11.25">
      <c r="B160" s="222"/>
      <c r="C160" s="223"/>
      <c r="D160" s="193" t="s">
        <v>243</v>
      </c>
      <c r="E160" s="224" t="s">
        <v>19</v>
      </c>
      <c r="F160" s="225" t="s">
        <v>716</v>
      </c>
      <c r="G160" s="223"/>
      <c r="H160" s="226">
        <v>4.32</v>
      </c>
      <c r="I160" s="227"/>
      <c r="J160" s="223"/>
      <c r="K160" s="223"/>
      <c r="L160" s="228"/>
      <c r="M160" s="229"/>
      <c r="N160" s="230"/>
      <c r="O160" s="230"/>
      <c r="P160" s="230"/>
      <c r="Q160" s="230"/>
      <c r="R160" s="230"/>
      <c r="S160" s="230"/>
      <c r="T160" s="231"/>
      <c r="AT160" s="232" t="s">
        <v>243</v>
      </c>
      <c r="AU160" s="232" t="s">
        <v>86</v>
      </c>
      <c r="AV160" s="14" t="s">
        <v>86</v>
      </c>
      <c r="AW160" s="14" t="s">
        <v>37</v>
      </c>
      <c r="AX160" s="14" t="s">
        <v>76</v>
      </c>
      <c r="AY160" s="232" t="s">
        <v>130</v>
      </c>
    </row>
    <row r="161" spans="2:51" s="14" customFormat="1" ht="11.25">
      <c r="B161" s="222"/>
      <c r="C161" s="223"/>
      <c r="D161" s="193" t="s">
        <v>243</v>
      </c>
      <c r="E161" s="224" t="s">
        <v>19</v>
      </c>
      <c r="F161" s="225" t="s">
        <v>717</v>
      </c>
      <c r="G161" s="223"/>
      <c r="H161" s="226">
        <v>45.87</v>
      </c>
      <c r="I161" s="227"/>
      <c r="J161" s="223"/>
      <c r="K161" s="223"/>
      <c r="L161" s="228"/>
      <c r="M161" s="229"/>
      <c r="N161" s="230"/>
      <c r="O161" s="230"/>
      <c r="P161" s="230"/>
      <c r="Q161" s="230"/>
      <c r="R161" s="230"/>
      <c r="S161" s="230"/>
      <c r="T161" s="231"/>
      <c r="AT161" s="232" t="s">
        <v>243</v>
      </c>
      <c r="AU161" s="232" t="s">
        <v>86</v>
      </c>
      <c r="AV161" s="14" t="s">
        <v>86</v>
      </c>
      <c r="AW161" s="14" t="s">
        <v>37</v>
      </c>
      <c r="AX161" s="14" t="s">
        <v>76</v>
      </c>
      <c r="AY161" s="232" t="s">
        <v>130</v>
      </c>
    </row>
    <row r="162" spans="2:51" s="14" customFormat="1" ht="11.25">
      <c r="B162" s="222"/>
      <c r="C162" s="223"/>
      <c r="D162" s="193" t="s">
        <v>243</v>
      </c>
      <c r="E162" s="224" t="s">
        <v>19</v>
      </c>
      <c r="F162" s="225" t="s">
        <v>718</v>
      </c>
      <c r="G162" s="223"/>
      <c r="H162" s="226">
        <v>54</v>
      </c>
      <c r="I162" s="227"/>
      <c r="J162" s="223"/>
      <c r="K162" s="223"/>
      <c r="L162" s="228"/>
      <c r="M162" s="229"/>
      <c r="N162" s="230"/>
      <c r="O162" s="230"/>
      <c r="P162" s="230"/>
      <c r="Q162" s="230"/>
      <c r="R162" s="230"/>
      <c r="S162" s="230"/>
      <c r="T162" s="231"/>
      <c r="AT162" s="232" t="s">
        <v>243</v>
      </c>
      <c r="AU162" s="232" t="s">
        <v>86</v>
      </c>
      <c r="AV162" s="14" t="s">
        <v>86</v>
      </c>
      <c r="AW162" s="14" t="s">
        <v>37</v>
      </c>
      <c r="AX162" s="14" t="s">
        <v>76</v>
      </c>
      <c r="AY162" s="232" t="s">
        <v>130</v>
      </c>
    </row>
    <row r="163" spans="2:51" s="14" customFormat="1" ht="11.25">
      <c r="B163" s="222"/>
      <c r="C163" s="223"/>
      <c r="D163" s="193" t="s">
        <v>243</v>
      </c>
      <c r="E163" s="224" t="s">
        <v>19</v>
      </c>
      <c r="F163" s="225" t="s">
        <v>719</v>
      </c>
      <c r="G163" s="223"/>
      <c r="H163" s="226">
        <v>7.28</v>
      </c>
      <c r="I163" s="227"/>
      <c r="J163" s="223"/>
      <c r="K163" s="223"/>
      <c r="L163" s="228"/>
      <c r="M163" s="229"/>
      <c r="N163" s="230"/>
      <c r="O163" s="230"/>
      <c r="P163" s="230"/>
      <c r="Q163" s="230"/>
      <c r="R163" s="230"/>
      <c r="S163" s="230"/>
      <c r="T163" s="231"/>
      <c r="AT163" s="232" t="s">
        <v>243</v>
      </c>
      <c r="AU163" s="232" t="s">
        <v>86</v>
      </c>
      <c r="AV163" s="14" t="s">
        <v>86</v>
      </c>
      <c r="AW163" s="14" t="s">
        <v>37</v>
      </c>
      <c r="AX163" s="14" t="s">
        <v>76</v>
      </c>
      <c r="AY163" s="232" t="s">
        <v>130</v>
      </c>
    </row>
    <row r="164" spans="2:51" s="14" customFormat="1" ht="11.25">
      <c r="B164" s="222"/>
      <c r="C164" s="223"/>
      <c r="D164" s="193" t="s">
        <v>243</v>
      </c>
      <c r="E164" s="224" t="s">
        <v>19</v>
      </c>
      <c r="F164" s="225" t="s">
        <v>720</v>
      </c>
      <c r="G164" s="223"/>
      <c r="H164" s="226">
        <v>0.72</v>
      </c>
      <c r="I164" s="227"/>
      <c r="J164" s="223"/>
      <c r="K164" s="223"/>
      <c r="L164" s="228"/>
      <c r="M164" s="229"/>
      <c r="N164" s="230"/>
      <c r="O164" s="230"/>
      <c r="P164" s="230"/>
      <c r="Q164" s="230"/>
      <c r="R164" s="230"/>
      <c r="S164" s="230"/>
      <c r="T164" s="231"/>
      <c r="AT164" s="232" t="s">
        <v>243</v>
      </c>
      <c r="AU164" s="232" t="s">
        <v>86</v>
      </c>
      <c r="AV164" s="14" t="s">
        <v>86</v>
      </c>
      <c r="AW164" s="14" t="s">
        <v>37</v>
      </c>
      <c r="AX164" s="14" t="s">
        <v>76</v>
      </c>
      <c r="AY164" s="232" t="s">
        <v>130</v>
      </c>
    </row>
    <row r="165" spans="2:51" s="16" customFormat="1" ht="11.25">
      <c r="B165" s="244"/>
      <c r="C165" s="245"/>
      <c r="D165" s="193" t="s">
        <v>243</v>
      </c>
      <c r="E165" s="246" t="s">
        <v>643</v>
      </c>
      <c r="F165" s="247" t="s">
        <v>274</v>
      </c>
      <c r="G165" s="245"/>
      <c r="H165" s="248">
        <v>125.45</v>
      </c>
      <c r="I165" s="249"/>
      <c r="J165" s="245"/>
      <c r="K165" s="245"/>
      <c r="L165" s="250"/>
      <c r="M165" s="251"/>
      <c r="N165" s="252"/>
      <c r="O165" s="252"/>
      <c r="P165" s="252"/>
      <c r="Q165" s="252"/>
      <c r="R165" s="252"/>
      <c r="S165" s="252"/>
      <c r="T165" s="253"/>
      <c r="AT165" s="254" t="s">
        <v>243</v>
      </c>
      <c r="AU165" s="254" t="s">
        <v>86</v>
      </c>
      <c r="AV165" s="16" t="s">
        <v>149</v>
      </c>
      <c r="AW165" s="16" t="s">
        <v>37</v>
      </c>
      <c r="AX165" s="16" t="s">
        <v>84</v>
      </c>
      <c r="AY165" s="254" t="s">
        <v>130</v>
      </c>
    </row>
    <row r="166" spans="1:65" s="2" customFormat="1" ht="16.5" customHeight="1">
      <c r="A166" s="36"/>
      <c r="B166" s="37"/>
      <c r="C166" s="180" t="s">
        <v>319</v>
      </c>
      <c r="D166" s="180" t="s">
        <v>131</v>
      </c>
      <c r="E166" s="181" t="s">
        <v>721</v>
      </c>
      <c r="F166" s="182" t="s">
        <v>722</v>
      </c>
      <c r="G166" s="183" t="s">
        <v>205</v>
      </c>
      <c r="H166" s="184">
        <v>276.925</v>
      </c>
      <c r="I166" s="185"/>
      <c r="J166" s="186">
        <f>ROUND(I166*H166,2)</f>
        <v>0</v>
      </c>
      <c r="K166" s="182" t="s">
        <v>237</v>
      </c>
      <c r="L166" s="41"/>
      <c r="M166" s="187" t="s">
        <v>19</v>
      </c>
      <c r="N166" s="188" t="s">
        <v>47</v>
      </c>
      <c r="O166" s="66"/>
      <c r="P166" s="189">
        <f>O166*H166</f>
        <v>0</v>
      </c>
      <c r="Q166" s="189">
        <v>0</v>
      </c>
      <c r="R166" s="189">
        <f>Q166*H166</f>
        <v>0</v>
      </c>
      <c r="S166" s="189">
        <v>2.65</v>
      </c>
      <c r="T166" s="190">
        <f>S166*H166</f>
        <v>733.85125</v>
      </c>
      <c r="U166" s="36"/>
      <c r="V166" s="36"/>
      <c r="W166" s="36"/>
      <c r="X166" s="36"/>
      <c r="Y166" s="36"/>
      <c r="Z166" s="36"/>
      <c r="AA166" s="36"/>
      <c r="AB166" s="36"/>
      <c r="AC166" s="36"/>
      <c r="AD166" s="36"/>
      <c r="AE166" s="36"/>
      <c r="AR166" s="191" t="s">
        <v>149</v>
      </c>
      <c r="AT166" s="191" t="s">
        <v>131</v>
      </c>
      <c r="AU166" s="191" t="s">
        <v>86</v>
      </c>
      <c r="AY166" s="19" t="s">
        <v>130</v>
      </c>
      <c r="BE166" s="192">
        <f>IF(N166="základní",J166,0)</f>
        <v>0</v>
      </c>
      <c r="BF166" s="192">
        <f>IF(N166="snížená",J166,0)</f>
        <v>0</v>
      </c>
      <c r="BG166" s="192">
        <f>IF(N166="zákl. přenesená",J166,0)</f>
        <v>0</v>
      </c>
      <c r="BH166" s="192">
        <f>IF(N166="sníž. přenesená",J166,0)</f>
        <v>0</v>
      </c>
      <c r="BI166" s="192">
        <f>IF(N166="nulová",J166,0)</f>
        <v>0</v>
      </c>
      <c r="BJ166" s="19" t="s">
        <v>84</v>
      </c>
      <c r="BK166" s="192">
        <f>ROUND(I166*H166,2)</f>
        <v>0</v>
      </c>
      <c r="BL166" s="19" t="s">
        <v>149</v>
      </c>
      <c r="BM166" s="191" t="s">
        <v>723</v>
      </c>
    </row>
    <row r="167" spans="1:47" s="2" customFormat="1" ht="19.5">
      <c r="A167" s="36"/>
      <c r="B167" s="37"/>
      <c r="C167" s="38"/>
      <c r="D167" s="193" t="s">
        <v>137</v>
      </c>
      <c r="E167" s="38"/>
      <c r="F167" s="194" t="s">
        <v>724</v>
      </c>
      <c r="G167" s="38"/>
      <c r="H167" s="38"/>
      <c r="I167" s="110"/>
      <c r="J167" s="38"/>
      <c r="K167" s="38"/>
      <c r="L167" s="41"/>
      <c r="M167" s="195"/>
      <c r="N167" s="196"/>
      <c r="O167" s="66"/>
      <c r="P167" s="66"/>
      <c r="Q167" s="66"/>
      <c r="R167" s="66"/>
      <c r="S167" s="66"/>
      <c r="T167" s="67"/>
      <c r="U167" s="36"/>
      <c r="V167" s="36"/>
      <c r="W167" s="36"/>
      <c r="X167" s="36"/>
      <c r="Y167" s="36"/>
      <c r="Z167" s="36"/>
      <c r="AA167" s="36"/>
      <c r="AB167" s="36"/>
      <c r="AC167" s="36"/>
      <c r="AD167" s="36"/>
      <c r="AE167" s="36"/>
      <c r="AT167" s="19" t="s">
        <v>137</v>
      </c>
      <c r="AU167" s="19" t="s">
        <v>86</v>
      </c>
    </row>
    <row r="168" spans="1:47" s="2" customFormat="1" ht="409.5">
      <c r="A168" s="36"/>
      <c r="B168" s="37"/>
      <c r="C168" s="38"/>
      <c r="D168" s="193" t="s">
        <v>240</v>
      </c>
      <c r="E168" s="38"/>
      <c r="F168" s="265" t="s">
        <v>705</v>
      </c>
      <c r="G168" s="38"/>
      <c r="H168" s="38"/>
      <c r="I168" s="110"/>
      <c r="J168" s="38"/>
      <c r="K168" s="38"/>
      <c r="L168" s="41"/>
      <c r="M168" s="195"/>
      <c r="N168" s="196"/>
      <c r="O168" s="66"/>
      <c r="P168" s="66"/>
      <c r="Q168" s="66"/>
      <c r="R168" s="66"/>
      <c r="S168" s="66"/>
      <c r="T168" s="67"/>
      <c r="U168" s="36"/>
      <c r="V168" s="36"/>
      <c r="W168" s="36"/>
      <c r="X168" s="36"/>
      <c r="Y168" s="36"/>
      <c r="Z168" s="36"/>
      <c r="AA168" s="36"/>
      <c r="AB168" s="36"/>
      <c r="AC168" s="36"/>
      <c r="AD168" s="36"/>
      <c r="AE168" s="36"/>
      <c r="AT168" s="19" t="s">
        <v>240</v>
      </c>
      <c r="AU168" s="19" t="s">
        <v>86</v>
      </c>
    </row>
    <row r="169" spans="2:51" s="13" customFormat="1" ht="11.25">
      <c r="B169" s="212"/>
      <c r="C169" s="213"/>
      <c r="D169" s="193" t="s">
        <v>243</v>
      </c>
      <c r="E169" s="214" t="s">
        <v>19</v>
      </c>
      <c r="F169" s="215" t="s">
        <v>725</v>
      </c>
      <c r="G169" s="213"/>
      <c r="H169" s="214" t="s">
        <v>19</v>
      </c>
      <c r="I169" s="216"/>
      <c r="J169" s="213"/>
      <c r="K169" s="213"/>
      <c r="L169" s="217"/>
      <c r="M169" s="218"/>
      <c r="N169" s="219"/>
      <c r="O169" s="219"/>
      <c r="P169" s="219"/>
      <c r="Q169" s="219"/>
      <c r="R169" s="219"/>
      <c r="S169" s="219"/>
      <c r="T169" s="220"/>
      <c r="AT169" s="221" t="s">
        <v>243</v>
      </c>
      <c r="AU169" s="221" t="s">
        <v>86</v>
      </c>
      <c r="AV169" s="13" t="s">
        <v>84</v>
      </c>
      <c r="AW169" s="13" t="s">
        <v>37</v>
      </c>
      <c r="AX169" s="13" t="s">
        <v>76</v>
      </c>
      <c r="AY169" s="221" t="s">
        <v>130</v>
      </c>
    </row>
    <row r="170" spans="2:51" s="14" customFormat="1" ht="11.25">
      <c r="B170" s="222"/>
      <c r="C170" s="223"/>
      <c r="D170" s="193" t="s">
        <v>243</v>
      </c>
      <c r="E170" s="224" t="s">
        <v>19</v>
      </c>
      <c r="F170" s="225" t="s">
        <v>726</v>
      </c>
      <c r="G170" s="223"/>
      <c r="H170" s="226">
        <v>79.56</v>
      </c>
      <c r="I170" s="227"/>
      <c r="J170" s="223"/>
      <c r="K170" s="223"/>
      <c r="L170" s="228"/>
      <c r="M170" s="229"/>
      <c r="N170" s="230"/>
      <c r="O170" s="230"/>
      <c r="P170" s="230"/>
      <c r="Q170" s="230"/>
      <c r="R170" s="230"/>
      <c r="S170" s="230"/>
      <c r="T170" s="231"/>
      <c r="AT170" s="232" t="s">
        <v>243</v>
      </c>
      <c r="AU170" s="232" t="s">
        <v>86</v>
      </c>
      <c r="AV170" s="14" t="s">
        <v>86</v>
      </c>
      <c r="AW170" s="14" t="s">
        <v>37</v>
      </c>
      <c r="AX170" s="14" t="s">
        <v>76</v>
      </c>
      <c r="AY170" s="232" t="s">
        <v>130</v>
      </c>
    </row>
    <row r="171" spans="2:51" s="14" customFormat="1" ht="11.25">
      <c r="B171" s="222"/>
      <c r="C171" s="223"/>
      <c r="D171" s="193" t="s">
        <v>243</v>
      </c>
      <c r="E171" s="224" t="s">
        <v>19</v>
      </c>
      <c r="F171" s="225" t="s">
        <v>727</v>
      </c>
      <c r="G171" s="223"/>
      <c r="H171" s="226">
        <v>19.765</v>
      </c>
      <c r="I171" s="227"/>
      <c r="J171" s="223"/>
      <c r="K171" s="223"/>
      <c r="L171" s="228"/>
      <c r="M171" s="229"/>
      <c r="N171" s="230"/>
      <c r="O171" s="230"/>
      <c r="P171" s="230"/>
      <c r="Q171" s="230"/>
      <c r="R171" s="230"/>
      <c r="S171" s="230"/>
      <c r="T171" s="231"/>
      <c r="AT171" s="232" t="s">
        <v>243</v>
      </c>
      <c r="AU171" s="232" t="s">
        <v>86</v>
      </c>
      <c r="AV171" s="14" t="s">
        <v>86</v>
      </c>
      <c r="AW171" s="14" t="s">
        <v>37</v>
      </c>
      <c r="AX171" s="14" t="s">
        <v>76</v>
      </c>
      <c r="AY171" s="232" t="s">
        <v>130</v>
      </c>
    </row>
    <row r="172" spans="2:51" s="14" customFormat="1" ht="11.25">
      <c r="B172" s="222"/>
      <c r="C172" s="223"/>
      <c r="D172" s="193" t="s">
        <v>243</v>
      </c>
      <c r="E172" s="224" t="s">
        <v>19</v>
      </c>
      <c r="F172" s="225" t="s">
        <v>728</v>
      </c>
      <c r="G172" s="223"/>
      <c r="H172" s="226">
        <v>60.3</v>
      </c>
      <c r="I172" s="227"/>
      <c r="J172" s="223"/>
      <c r="K172" s="223"/>
      <c r="L172" s="228"/>
      <c r="M172" s="229"/>
      <c r="N172" s="230"/>
      <c r="O172" s="230"/>
      <c r="P172" s="230"/>
      <c r="Q172" s="230"/>
      <c r="R172" s="230"/>
      <c r="S172" s="230"/>
      <c r="T172" s="231"/>
      <c r="AT172" s="232" t="s">
        <v>243</v>
      </c>
      <c r="AU172" s="232" t="s">
        <v>86</v>
      </c>
      <c r="AV172" s="14" t="s">
        <v>86</v>
      </c>
      <c r="AW172" s="14" t="s">
        <v>37</v>
      </c>
      <c r="AX172" s="14" t="s">
        <v>76</v>
      </c>
      <c r="AY172" s="232" t="s">
        <v>130</v>
      </c>
    </row>
    <row r="173" spans="2:51" s="14" customFormat="1" ht="11.25">
      <c r="B173" s="222"/>
      <c r="C173" s="223"/>
      <c r="D173" s="193" t="s">
        <v>243</v>
      </c>
      <c r="E173" s="224" t="s">
        <v>19</v>
      </c>
      <c r="F173" s="225" t="s">
        <v>729</v>
      </c>
      <c r="G173" s="223"/>
      <c r="H173" s="226">
        <v>102.3</v>
      </c>
      <c r="I173" s="227"/>
      <c r="J173" s="223"/>
      <c r="K173" s="223"/>
      <c r="L173" s="228"/>
      <c r="M173" s="229"/>
      <c r="N173" s="230"/>
      <c r="O173" s="230"/>
      <c r="P173" s="230"/>
      <c r="Q173" s="230"/>
      <c r="R173" s="230"/>
      <c r="S173" s="230"/>
      <c r="T173" s="231"/>
      <c r="AT173" s="232" t="s">
        <v>243</v>
      </c>
      <c r="AU173" s="232" t="s">
        <v>86</v>
      </c>
      <c r="AV173" s="14" t="s">
        <v>86</v>
      </c>
      <c r="AW173" s="14" t="s">
        <v>37</v>
      </c>
      <c r="AX173" s="14" t="s">
        <v>76</v>
      </c>
      <c r="AY173" s="232" t="s">
        <v>130</v>
      </c>
    </row>
    <row r="174" spans="2:51" s="14" customFormat="1" ht="11.25">
      <c r="B174" s="222"/>
      <c r="C174" s="223"/>
      <c r="D174" s="193" t="s">
        <v>243</v>
      </c>
      <c r="E174" s="224" t="s">
        <v>19</v>
      </c>
      <c r="F174" s="225" t="s">
        <v>730</v>
      </c>
      <c r="G174" s="223"/>
      <c r="H174" s="226">
        <v>15</v>
      </c>
      <c r="I174" s="227"/>
      <c r="J174" s="223"/>
      <c r="K174" s="223"/>
      <c r="L174" s="228"/>
      <c r="M174" s="229"/>
      <c r="N174" s="230"/>
      <c r="O174" s="230"/>
      <c r="P174" s="230"/>
      <c r="Q174" s="230"/>
      <c r="R174" s="230"/>
      <c r="S174" s="230"/>
      <c r="T174" s="231"/>
      <c r="AT174" s="232" t="s">
        <v>243</v>
      </c>
      <c r="AU174" s="232" t="s">
        <v>86</v>
      </c>
      <c r="AV174" s="14" t="s">
        <v>86</v>
      </c>
      <c r="AW174" s="14" t="s">
        <v>37</v>
      </c>
      <c r="AX174" s="14" t="s">
        <v>76</v>
      </c>
      <c r="AY174" s="232" t="s">
        <v>130</v>
      </c>
    </row>
    <row r="175" spans="2:51" s="16" customFormat="1" ht="11.25">
      <c r="B175" s="244"/>
      <c r="C175" s="245"/>
      <c r="D175" s="193" t="s">
        <v>243</v>
      </c>
      <c r="E175" s="246" t="s">
        <v>640</v>
      </c>
      <c r="F175" s="247" t="s">
        <v>274</v>
      </c>
      <c r="G175" s="245"/>
      <c r="H175" s="248">
        <v>276.925</v>
      </c>
      <c r="I175" s="249"/>
      <c r="J175" s="245"/>
      <c r="K175" s="245"/>
      <c r="L175" s="250"/>
      <c r="M175" s="251"/>
      <c r="N175" s="252"/>
      <c r="O175" s="252"/>
      <c r="P175" s="252"/>
      <c r="Q175" s="252"/>
      <c r="R175" s="252"/>
      <c r="S175" s="252"/>
      <c r="T175" s="253"/>
      <c r="AT175" s="254" t="s">
        <v>243</v>
      </c>
      <c r="AU175" s="254" t="s">
        <v>86</v>
      </c>
      <c r="AV175" s="16" t="s">
        <v>149</v>
      </c>
      <c r="AW175" s="16" t="s">
        <v>37</v>
      </c>
      <c r="AX175" s="16" t="s">
        <v>84</v>
      </c>
      <c r="AY175" s="254" t="s">
        <v>130</v>
      </c>
    </row>
    <row r="176" spans="2:63" s="11" customFormat="1" ht="22.9" customHeight="1">
      <c r="B176" s="166"/>
      <c r="C176" s="167"/>
      <c r="D176" s="168" t="s">
        <v>75</v>
      </c>
      <c r="E176" s="210" t="s">
        <v>588</v>
      </c>
      <c r="F176" s="210" t="s">
        <v>589</v>
      </c>
      <c r="G176" s="167"/>
      <c r="H176" s="167"/>
      <c r="I176" s="170"/>
      <c r="J176" s="211">
        <f>BK176</f>
        <v>0</v>
      </c>
      <c r="K176" s="167"/>
      <c r="L176" s="172"/>
      <c r="M176" s="173"/>
      <c r="N176" s="174"/>
      <c r="O176" s="174"/>
      <c r="P176" s="175">
        <f>SUM(P177:P193)</f>
        <v>0</v>
      </c>
      <c r="Q176" s="174"/>
      <c r="R176" s="175">
        <f>SUM(R177:R193)</f>
        <v>0</v>
      </c>
      <c r="S176" s="174"/>
      <c r="T176" s="176">
        <f>SUM(T177:T193)</f>
        <v>0</v>
      </c>
      <c r="AR176" s="177" t="s">
        <v>84</v>
      </c>
      <c r="AT176" s="178" t="s">
        <v>75</v>
      </c>
      <c r="AU176" s="178" t="s">
        <v>84</v>
      </c>
      <c r="AY176" s="177" t="s">
        <v>130</v>
      </c>
      <c r="BK176" s="179">
        <f>SUM(BK177:BK193)</f>
        <v>0</v>
      </c>
    </row>
    <row r="177" spans="1:65" s="2" customFormat="1" ht="16.5" customHeight="1">
      <c r="A177" s="36"/>
      <c r="B177" s="37"/>
      <c r="C177" s="180" t="s">
        <v>328</v>
      </c>
      <c r="D177" s="180" t="s">
        <v>131</v>
      </c>
      <c r="E177" s="181" t="s">
        <v>607</v>
      </c>
      <c r="F177" s="182" t="s">
        <v>608</v>
      </c>
      <c r="G177" s="183" t="s">
        <v>609</v>
      </c>
      <c r="H177" s="184">
        <v>-25653</v>
      </c>
      <c r="I177" s="185"/>
      <c r="J177" s="186">
        <f>ROUND(I177*H177,2)</f>
        <v>0</v>
      </c>
      <c r="K177" s="182" t="s">
        <v>19</v>
      </c>
      <c r="L177" s="41"/>
      <c r="M177" s="187" t="s">
        <v>19</v>
      </c>
      <c r="N177" s="188" t="s">
        <v>47</v>
      </c>
      <c r="O177" s="66"/>
      <c r="P177" s="189">
        <f>O177*H177</f>
        <v>0</v>
      </c>
      <c r="Q177" s="189">
        <v>0</v>
      </c>
      <c r="R177" s="189">
        <f>Q177*H177</f>
        <v>0</v>
      </c>
      <c r="S177" s="189">
        <v>0</v>
      </c>
      <c r="T177" s="190">
        <f>S177*H177</f>
        <v>0</v>
      </c>
      <c r="U177" s="36"/>
      <c r="V177" s="36"/>
      <c r="W177" s="36"/>
      <c r="X177" s="36"/>
      <c r="Y177" s="36"/>
      <c r="Z177" s="36"/>
      <c r="AA177" s="36"/>
      <c r="AB177" s="36"/>
      <c r="AC177" s="36"/>
      <c r="AD177" s="36"/>
      <c r="AE177" s="36"/>
      <c r="AR177" s="191" t="s">
        <v>149</v>
      </c>
      <c r="AT177" s="191" t="s">
        <v>131</v>
      </c>
      <c r="AU177" s="191" t="s">
        <v>86</v>
      </c>
      <c r="AY177" s="19" t="s">
        <v>130</v>
      </c>
      <c r="BE177" s="192">
        <f>IF(N177="základní",J177,0)</f>
        <v>0</v>
      </c>
      <c r="BF177" s="192">
        <f>IF(N177="snížená",J177,0)</f>
        <v>0</v>
      </c>
      <c r="BG177" s="192">
        <f>IF(N177="zákl. přenesená",J177,0)</f>
        <v>0</v>
      </c>
      <c r="BH177" s="192">
        <f>IF(N177="sníž. přenesená",J177,0)</f>
        <v>0</v>
      </c>
      <c r="BI177" s="192">
        <f>IF(N177="nulová",J177,0)</f>
        <v>0</v>
      </c>
      <c r="BJ177" s="19" t="s">
        <v>84</v>
      </c>
      <c r="BK177" s="192">
        <f>ROUND(I177*H177,2)</f>
        <v>0</v>
      </c>
      <c r="BL177" s="19" t="s">
        <v>149</v>
      </c>
      <c r="BM177" s="191" t="s">
        <v>731</v>
      </c>
    </row>
    <row r="178" spans="1:47" s="2" customFormat="1" ht="11.25">
      <c r="A178" s="36"/>
      <c r="B178" s="37"/>
      <c r="C178" s="38"/>
      <c r="D178" s="193" t="s">
        <v>137</v>
      </c>
      <c r="E178" s="38"/>
      <c r="F178" s="194" t="s">
        <v>608</v>
      </c>
      <c r="G178" s="38"/>
      <c r="H178" s="38"/>
      <c r="I178" s="110"/>
      <c r="J178" s="38"/>
      <c r="K178" s="38"/>
      <c r="L178" s="41"/>
      <c r="M178" s="195"/>
      <c r="N178" s="196"/>
      <c r="O178" s="66"/>
      <c r="P178" s="66"/>
      <c r="Q178" s="66"/>
      <c r="R178" s="66"/>
      <c r="S178" s="66"/>
      <c r="T178" s="67"/>
      <c r="U178" s="36"/>
      <c r="V178" s="36"/>
      <c r="W178" s="36"/>
      <c r="X178" s="36"/>
      <c r="Y178" s="36"/>
      <c r="Z178" s="36"/>
      <c r="AA178" s="36"/>
      <c r="AB178" s="36"/>
      <c r="AC178" s="36"/>
      <c r="AD178" s="36"/>
      <c r="AE178" s="36"/>
      <c r="AT178" s="19" t="s">
        <v>137</v>
      </c>
      <c r="AU178" s="19" t="s">
        <v>86</v>
      </c>
    </row>
    <row r="179" spans="2:51" s="14" customFormat="1" ht="11.25">
      <c r="B179" s="222"/>
      <c r="C179" s="223"/>
      <c r="D179" s="193" t="s">
        <v>243</v>
      </c>
      <c r="E179" s="224" t="s">
        <v>19</v>
      </c>
      <c r="F179" s="225" t="s">
        <v>611</v>
      </c>
      <c r="G179" s="223"/>
      <c r="H179" s="226">
        <v>-25653</v>
      </c>
      <c r="I179" s="227"/>
      <c r="J179" s="223"/>
      <c r="K179" s="223"/>
      <c r="L179" s="228"/>
      <c r="M179" s="229"/>
      <c r="N179" s="230"/>
      <c r="O179" s="230"/>
      <c r="P179" s="230"/>
      <c r="Q179" s="230"/>
      <c r="R179" s="230"/>
      <c r="S179" s="230"/>
      <c r="T179" s="231"/>
      <c r="AT179" s="232" t="s">
        <v>243</v>
      </c>
      <c r="AU179" s="232" t="s">
        <v>86</v>
      </c>
      <c r="AV179" s="14" t="s">
        <v>86</v>
      </c>
      <c r="AW179" s="14" t="s">
        <v>37</v>
      </c>
      <c r="AX179" s="14" t="s">
        <v>84</v>
      </c>
      <c r="AY179" s="232" t="s">
        <v>130</v>
      </c>
    </row>
    <row r="180" spans="1:65" s="2" customFormat="1" ht="16.5" customHeight="1">
      <c r="A180" s="36"/>
      <c r="B180" s="37"/>
      <c r="C180" s="180" t="s">
        <v>8</v>
      </c>
      <c r="D180" s="180" t="s">
        <v>131</v>
      </c>
      <c r="E180" s="181" t="s">
        <v>591</v>
      </c>
      <c r="F180" s="182" t="s">
        <v>592</v>
      </c>
      <c r="G180" s="183" t="s">
        <v>184</v>
      </c>
      <c r="H180" s="184">
        <v>25.653</v>
      </c>
      <c r="I180" s="185"/>
      <c r="J180" s="186">
        <f>ROUND(I180*H180,2)</f>
        <v>0</v>
      </c>
      <c r="K180" s="182" t="s">
        <v>237</v>
      </c>
      <c r="L180" s="41"/>
      <c r="M180" s="187" t="s">
        <v>19</v>
      </c>
      <c r="N180" s="188" t="s">
        <v>47</v>
      </c>
      <c r="O180" s="66"/>
      <c r="P180" s="189">
        <f>O180*H180</f>
        <v>0</v>
      </c>
      <c r="Q180" s="189">
        <v>0</v>
      </c>
      <c r="R180" s="189">
        <f>Q180*H180</f>
        <v>0</v>
      </c>
      <c r="S180" s="189">
        <v>0</v>
      </c>
      <c r="T180" s="190">
        <f>S180*H180</f>
        <v>0</v>
      </c>
      <c r="U180" s="36"/>
      <c r="V180" s="36"/>
      <c r="W180" s="36"/>
      <c r="X180" s="36"/>
      <c r="Y180" s="36"/>
      <c r="Z180" s="36"/>
      <c r="AA180" s="36"/>
      <c r="AB180" s="36"/>
      <c r="AC180" s="36"/>
      <c r="AD180" s="36"/>
      <c r="AE180" s="36"/>
      <c r="AR180" s="191" t="s">
        <v>149</v>
      </c>
      <c r="AT180" s="191" t="s">
        <v>131</v>
      </c>
      <c r="AU180" s="191" t="s">
        <v>86</v>
      </c>
      <c r="AY180" s="19" t="s">
        <v>130</v>
      </c>
      <c r="BE180" s="192">
        <f>IF(N180="základní",J180,0)</f>
        <v>0</v>
      </c>
      <c r="BF180" s="192">
        <f>IF(N180="snížená",J180,0)</f>
        <v>0</v>
      </c>
      <c r="BG180" s="192">
        <f>IF(N180="zákl. přenesená",J180,0)</f>
        <v>0</v>
      </c>
      <c r="BH180" s="192">
        <f>IF(N180="sníž. přenesená",J180,0)</f>
        <v>0</v>
      </c>
      <c r="BI180" s="192">
        <f>IF(N180="nulová",J180,0)</f>
        <v>0</v>
      </c>
      <c r="BJ180" s="19" t="s">
        <v>84</v>
      </c>
      <c r="BK180" s="192">
        <f>ROUND(I180*H180,2)</f>
        <v>0</v>
      </c>
      <c r="BL180" s="19" t="s">
        <v>149</v>
      </c>
      <c r="BM180" s="191" t="s">
        <v>732</v>
      </c>
    </row>
    <row r="181" spans="1:47" s="2" customFormat="1" ht="11.25">
      <c r="A181" s="36"/>
      <c r="B181" s="37"/>
      <c r="C181" s="38"/>
      <c r="D181" s="193" t="s">
        <v>137</v>
      </c>
      <c r="E181" s="38"/>
      <c r="F181" s="194" t="s">
        <v>594</v>
      </c>
      <c r="G181" s="38"/>
      <c r="H181" s="38"/>
      <c r="I181" s="110"/>
      <c r="J181" s="38"/>
      <c r="K181" s="38"/>
      <c r="L181" s="41"/>
      <c r="M181" s="195"/>
      <c r="N181" s="196"/>
      <c r="O181" s="66"/>
      <c r="P181" s="66"/>
      <c r="Q181" s="66"/>
      <c r="R181" s="66"/>
      <c r="S181" s="66"/>
      <c r="T181" s="67"/>
      <c r="U181" s="36"/>
      <c r="V181" s="36"/>
      <c r="W181" s="36"/>
      <c r="X181" s="36"/>
      <c r="Y181" s="36"/>
      <c r="Z181" s="36"/>
      <c r="AA181" s="36"/>
      <c r="AB181" s="36"/>
      <c r="AC181" s="36"/>
      <c r="AD181" s="36"/>
      <c r="AE181" s="36"/>
      <c r="AT181" s="19" t="s">
        <v>137</v>
      </c>
      <c r="AU181" s="19" t="s">
        <v>86</v>
      </c>
    </row>
    <row r="182" spans="1:47" s="2" customFormat="1" ht="39">
      <c r="A182" s="36"/>
      <c r="B182" s="37"/>
      <c r="C182" s="38"/>
      <c r="D182" s="193" t="s">
        <v>240</v>
      </c>
      <c r="E182" s="38"/>
      <c r="F182" s="197" t="s">
        <v>595</v>
      </c>
      <c r="G182" s="38"/>
      <c r="H182" s="38"/>
      <c r="I182" s="110"/>
      <c r="J182" s="38"/>
      <c r="K182" s="38"/>
      <c r="L182" s="41"/>
      <c r="M182" s="195"/>
      <c r="N182" s="196"/>
      <c r="O182" s="66"/>
      <c r="P182" s="66"/>
      <c r="Q182" s="66"/>
      <c r="R182" s="66"/>
      <c r="S182" s="66"/>
      <c r="T182" s="67"/>
      <c r="U182" s="36"/>
      <c r="V182" s="36"/>
      <c r="W182" s="36"/>
      <c r="X182" s="36"/>
      <c r="Y182" s="36"/>
      <c r="Z182" s="36"/>
      <c r="AA182" s="36"/>
      <c r="AB182" s="36"/>
      <c r="AC182" s="36"/>
      <c r="AD182" s="36"/>
      <c r="AE182" s="36"/>
      <c r="AT182" s="19" t="s">
        <v>240</v>
      </c>
      <c r="AU182" s="19" t="s">
        <v>86</v>
      </c>
    </row>
    <row r="183" spans="2:51" s="14" customFormat="1" ht="11.25">
      <c r="B183" s="222"/>
      <c r="C183" s="223"/>
      <c r="D183" s="193" t="s">
        <v>243</v>
      </c>
      <c r="E183" s="224" t="s">
        <v>19</v>
      </c>
      <c r="F183" s="225" t="s">
        <v>733</v>
      </c>
      <c r="G183" s="223"/>
      <c r="H183" s="226">
        <v>25.653</v>
      </c>
      <c r="I183" s="227"/>
      <c r="J183" s="223"/>
      <c r="K183" s="223"/>
      <c r="L183" s="228"/>
      <c r="M183" s="229"/>
      <c r="N183" s="230"/>
      <c r="O183" s="230"/>
      <c r="P183" s="230"/>
      <c r="Q183" s="230"/>
      <c r="R183" s="230"/>
      <c r="S183" s="230"/>
      <c r="T183" s="231"/>
      <c r="AT183" s="232" t="s">
        <v>243</v>
      </c>
      <c r="AU183" s="232" t="s">
        <v>86</v>
      </c>
      <c r="AV183" s="14" t="s">
        <v>86</v>
      </c>
      <c r="AW183" s="14" t="s">
        <v>37</v>
      </c>
      <c r="AX183" s="14" t="s">
        <v>76</v>
      </c>
      <c r="AY183" s="232" t="s">
        <v>130</v>
      </c>
    </row>
    <row r="184" spans="2:51" s="16" customFormat="1" ht="11.25">
      <c r="B184" s="244"/>
      <c r="C184" s="245"/>
      <c r="D184" s="193" t="s">
        <v>243</v>
      </c>
      <c r="E184" s="246" t="s">
        <v>182</v>
      </c>
      <c r="F184" s="247" t="s">
        <v>274</v>
      </c>
      <c r="G184" s="245"/>
      <c r="H184" s="248">
        <v>25.653</v>
      </c>
      <c r="I184" s="249"/>
      <c r="J184" s="245"/>
      <c r="K184" s="245"/>
      <c r="L184" s="250"/>
      <c r="M184" s="251"/>
      <c r="N184" s="252"/>
      <c r="O184" s="252"/>
      <c r="P184" s="252"/>
      <c r="Q184" s="252"/>
      <c r="R184" s="252"/>
      <c r="S184" s="252"/>
      <c r="T184" s="253"/>
      <c r="AT184" s="254" t="s">
        <v>243</v>
      </c>
      <c r="AU184" s="254" t="s">
        <v>86</v>
      </c>
      <c r="AV184" s="16" t="s">
        <v>149</v>
      </c>
      <c r="AW184" s="16" t="s">
        <v>37</v>
      </c>
      <c r="AX184" s="16" t="s">
        <v>84</v>
      </c>
      <c r="AY184" s="254" t="s">
        <v>130</v>
      </c>
    </row>
    <row r="185" spans="1:65" s="2" customFormat="1" ht="16.5" customHeight="1">
      <c r="A185" s="36"/>
      <c r="B185" s="37"/>
      <c r="C185" s="180" t="s">
        <v>340</v>
      </c>
      <c r="D185" s="180" t="s">
        <v>131</v>
      </c>
      <c r="E185" s="181" t="s">
        <v>734</v>
      </c>
      <c r="F185" s="182" t="s">
        <v>735</v>
      </c>
      <c r="G185" s="183" t="s">
        <v>184</v>
      </c>
      <c r="H185" s="184">
        <v>1434.625</v>
      </c>
      <c r="I185" s="185"/>
      <c r="J185" s="186">
        <f>ROUND(I185*H185,2)</f>
        <v>0</v>
      </c>
      <c r="K185" s="182" t="s">
        <v>19</v>
      </c>
      <c r="L185" s="41"/>
      <c r="M185" s="187" t="s">
        <v>19</v>
      </c>
      <c r="N185" s="188" t="s">
        <v>47</v>
      </c>
      <c r="O185" s="66"/>
      <c r="P185" s="189">
        <f>O185*H185</f>
        <v>0</v>
      </c>
      <c r="Q185" s="189">
        <v>0</v>
      </c>
      <c r="R185" s="189">
        <f>Q185*H185</f>
        <v>0</v>
      </c>
      <c r="S185" s="189">
        <v>0</v>
      </c>
      <c r="T185" s="190">
        <f>S185*H185</f>
        <v>0</v>
      </c>
      <c r="U185" s="36"/>
      <c r="V185" s="36"/>
      <c r="W185" s="36"/>
      <c r="X185" s="36"/>
      <c r="Y185" s="36"/>
      <c r="Z185" s="36"/>
      <c r="AA185" s="36"/>
      <c r="AB185" s="36"/>
      <c r="AC185" s="36"/>
      <c r="AD185" s="36"/>
      <c r="AE185" s="36"/>
      <c r="AR185" s="191" t="s">
        <v>149</v>
      </c>
      <c r="AT185" s="191" t="s">
        <v>131</v>
      </c>
      <c r="AU185" s="191" t="s">
        <v>86</v>
      </c>
      <c r="AY185" s="19" t="s">
        <v>130</v>
      </c>
      <c r="BE185" s="192">
        <f>IF(N185="základní",J185,0)</f>
        <v>0</v>
      </c>
      <c r="BF185" s="192">
        <f>IF(N185="snížená",J185,0)</f>
        <v>0</v>
      </c>
      <c r="BG185" s="192">
        <f>IF(N185="zákl. přenesená",J185,0)</f>
        <v>0</v>
      </c>
      <c r="BH185" s="192">
        <f>IF(N185="sníž. přenesená",J185,0)</f>
        <v>0</v>
      </c>
      <c r="BI185" s="192">
        <f>IF(N185="nulová",J185,0)</f>
        <v>0</v>
      </c>
      <c r="BJ185" s="19" t="s">
        <v>84</v>
      </c>
      <c r="BK185" s="192">
        <f>ROUND(I185*H185,2)</f>
        <v>0</v>
      </c>
      <c r="BL185" s="19" t="s">
        <v>149</v>
      </c>
      <c r="BM185" s="191" t="s">
        <v>736</v>
      </c>
    </row>
    <row r="186" spans="1:47" s="2" customFormat="1" ht="48.75">
      <c r="A186" s="36"/>
      <c r="B186" s="37"/>
      <c r="C186" s="38"/>
      <c r="D186" s="193" t="s">
        <v>137</v>
      </c>
      <c r="E186" s="38"/>
      <c r="F186" s="194" t="s">
        <v>737</v>
      </c>
      <c r="G186" s="38"/>
      <c r="H186" s="38"/>
      <c r="I186" s="110"/>
      <c r="J186" s="38"/>
      <c r="K186" s="38"/>
      <c r="L186" s="41"/>
      <c r="M186" s="195"/>
      <c r="N186" s="196"/>
      <c r="O186" s="66"/>
      <c r="P186" s="66"/>
      <c r="Q186" s="66"/>
      <c r="R186" s="66"/>
      <c r="S186" s="66"/>
      <c r="T186" s="67"/>
      <c r="U186" s="36"/>
      <c r="V186" s="36"/>
      <c r="W186" s="36"/>
      <c r="X186" s="36"/>
      <c r="Y186" s="36"/>
      <c r="Z186" s="36"/>
      <c r="AA186" s="36"/>
      <c r="AB186" s="36"/>
      <c r="AC186" s="36"/>
      <c r="AD186" s="36"/>
      <c r="AE186" s="36"/>
      <c r="AT186" s="19" t="s">
        <v>137</v>
      </c>
      <c r="AU186" s="19" t="s">
        <v>86</v>
      </c>
    </row>
    <row r="187" spans="2:51" s="14" customFormat="1" ht="11.25">
      <c r="B187" s="222"/>
      <c r="C187" s="223"/>
      <c r="D187" s="193" t="s">
        <v>243</v>
      </c>
      <c r="E187" s="224" t="s">
        <v>19</v>
      </c>
      <c r="F187" s="225" t="s">
        <v>738</v>
      </c>
      <c r="G187" s="223"/>
      <c r="H187" s="226">
        <v>343.241</v>
      </c>
      <c r="I187" s="227"/>
      <c r="J187" s="223"/>
      <c r="K187" s="223"/>
      <c r="L187" s="228"/>
      <c r="M187" s="229"/>
      <c r="N187" s="230"/>
      <c r="O187" s="230"/>
      <c r="P187" s="230"/>
      <c r="Q187" s="230"/>
      <c r="R187" s="230"/>
      <c r="S187" s="230"/>
      <c r="T187" s="231"/>
      <c r="AT187" s="232" t="s">
        <v>243</v>
      </c>
      <c r="AU187" s="232" t="s">
        <v>86</v>
      </c>
      <c r="AV187" s="14" t="s">
        <v>86</v>
      </c>
      <c r="AW187" s="14" t="s">
        <v>37</v>
      </c>
      <c r="AX187" s="14" t="s">
        <v>76</v>
      </c>
      <c r="AY187" s="232" t="s">
        <v>130</v>
      </c>
    </row>
    <row r="188" spans="2:51" s="14" customFormat="1" ht="11.25">
      <c r="B188" s="222"/>
      <c r="C188" s="223"/>
      <c r="D188" s="193" t="s">
        <v>243</v>
      </c>
      <c r="E188" s="224" t="s">
        <v>19</v>
      </c>
      <c r="F188" s="225" t="s">
        <v>739</v>
      </c>
      <c r="G188" s="223"/>
      <c r="H188" s="226">
        <v>733.851</v>
      </c>
      <c r="I188" s="227"/>
      <c r="J188" s="223"/>
      <c r="K188" s="223"/>
      <c r="L188" s="228"/>
      <c r="M188" s="229"/>
      <c r="N188" s="230"/>
      <c r="O188" s="230"/>
      <c r="P188" s="230"/>
      <c r="Q188" s="230"/>
      <c r="R188" s="230"/>
      <c r="S188" s="230"/>
      <c r="T188" s="231"/>
      <c r="AT188" s="232" t="s">
        <v>243</v>
      </c>
      <c r="AU188" s="232" t="s">
        <v>86</v>
      </c>
      <c r="AV188" s="14" t="s">
        <v>86</v>
      </c>
      <c r="AW188" s="14" t="s">
        <v>37</v>
      </c>
      <c r="AX188" s="14" t="s">
        <v>76</v>
      </c>
      <c r="AY188" s="232" t="s">
        <v>130</v>
      </c>
    </row>
    <row r="189" spans="2:51" s="14" customFormat="1" ht="11.25">
      <c r="B189" s="222"/>
      <c r="C189" s="223"/>
      <c r="D189" s="193" t="s">
        <v>243</v>
      </c>
      <c r="E189" s="224" t="s">
        <v>19</v>
      </c>
      <c r="F189" s="225" t="s">
        <v>740</v>
      </c>
      <c r="G189" s="223"/>
      <c r="H189" s="226">
        <v>357.533</v>
      </c>
      <c r="I189" s="227"/>
      <c r="J189" s="223"/>
      <c r="K189" s="223"/>
      <c r="L189" s="228"/>
      <c r="M189" s="229"/>
      <c r="N189" s="230"/>
      <c r="O189" s="230"/>
      <c r="P189" s="230"/>
      <c r="Q189" s="230"/>
      <c r="R189" s="230"/>
      <c r="S189" s="230"/>
      <c r="T189" s="231"/>
      <c r="AT189" s="232" t="s">
        <v>243</v>
      </c>
      <c r="AU189" s="232" t="s">
        <v>86</v>
      </c>
      <c r="AV189" s="14" t="s">
        <v>86</v>
      </c>
      <c r="AW189" s="14" t="s">
        <v>37</v>
      </c>
      <c r="AX189" s="14" t="s">
        <v>76</v>
      </c>
      <c r="AY189" s="232" t="s">
        <v>130</v>
      </c>
    </row>
    <row r="190" spans="2:51" s="16" customFormat="1" ht="11.25">
      <c r="B190" s="244"/>
      <c r="C190" s="245"/>
      <c r="D190" s="193" t="s">
        <v>243</v>
      </c>
      <c r="E190" s="246" t="s">
        <v>19</v>
      </c>
      <c r="F190" s="247" t="s">
        <v>274</v>
      </c>
      <c r="G190" s="245"/>
      <c r="H190" s="248">
        <v>1434.625</v>
      </c>
      <c r="I190" s="249"/>
      <c r="J190" s="245"/>
      <c r="K190" s="245"/>
      <c r="L190" s="250"/>
      <c r="M190" s="251"/>
      <c r="N190" s="252"/>
      <c r="O190" s="252"/>
      <c r="P190" s="252"/>
      <c r="Q190" s="252"/>
      <c r="R190" s="252"/>
      <c r="S190" s="252"/>
      <c r="T190" s="253"/>
      <c r="AT190" s="254" t="s">
        <v>243</v>
      </c>
      <c r="AU190" s="254" t="s">
        <v>86</v>
      </c>
      <c r="AV190" s="16" t="s">
        <v>149</v>
      </c>
      <c r="AW190" s="16" t="s">
        <v>37</v>
      </c>
      <c r="AX190" s="16" t="s">
        <v>84</v>
      </c>
      <c r="AY190" s="254" t="s">
        <v>130</v>
      </c>
    </row>
    <row r="191" spans="1:65" s="2" customFormat="1" ht="16.5" customHeight="1">
      <c r="A191" s="36"/>
      <c r="B191" s="37"/>
      <c r="C191" s="180" t="s">
        <v>346</v>
      </c>
      <c r="D191" s="180" t="s">
        <v>131</v>
      </c>
      <c r="E191" s="181" t="s">
        <v>603</v>
      </c>
      <c r="F191" s="182" t="s">
        <v>604</v>
      </c>
      <c r="G191" s="183" t="s">
        <v>184</v>
      </c>
      <c r="H191" s="184">
        <v>25.653</v>
      </c>
      <c r="I191" s="185"/>
      <c r="J191" s="186">
        <f>ROUND(I191*H191,2)</f>
        <v>0</v>
      </c>
      <c r="K191" s="182" t="s">
        <v>19</v>
      </c>
      <c r="L191" s="41"/>
      <c r="M191" s="187" t="s">
        <v>19</v>
      </c>
      <c r="N191" s="188" t="s">
        <v>47</v>
      </c>
      <c r="O191" s="66"/>
      <c r="P191" s="189">
        <f>O191*H191</f>
        <v>0</v>
      </c>
      <c r="Q191" s="189">
        <v>0</v>
      </c>
      <c r="R191" s="189">
        <f>Q191*H191</f>
        <v>0</v>
      </c>
      <c r="S191" s="189">
        <v>0</v>
      </c>
      <c r="T191" s="190">
        <f>S191*H191</f>
        <v>0</v>
      </c>
      <c r="U191" s="36"/>
      <c r="V191" s="36"/>
      <c r="W191" s="36"/>
      <c r="X191" s="36"/>
      <c r="Y191" s="36"/>
      <c r="Z191" s="36"/>
      <c r="AA191" s="36"/>
      <c r="AB191" s="36"/>
      <c r="AC191" s="36"/>
      <c r="AD191" s="36"/>
      <c r="AE191" s="36"/>
      <c r="AR191" s="191" t="s">
        <v>149</v>
      </c>
      <c r="AT191" s="191" t="s">
        <v>131</v>
      </c>
      <c r="AU191" s="191" t="s">
        <v>86</v>
      </c>
      <c r="AY191" s="19" t="s">
        <v>130</v>
      </c>
      <c r="BE191" s="192">
        <f>IF(N191="základní",J191,0)</f>
        <v>0</v>
      </c>
      <c r="BF191" s="192">
        <f>IF(N191="snížená",J191,0)</f>
        <v>0</v>
      </c>
      <c r="BG191" s="192">
        <f>IF(N191="zákl. přenesená",J191,0)</f>
        <v>0</v>
      </c>
      <c r="BH191" s="192">
        <f>IF(N191="sníž. přenesená",J191,0)</f>
        <v>0</v>
      </c>
      <c r="BI191" s="192">
        <f>IF(N191="nulová",J191,0)</f>
        <v>0</v>
      </c>
      <c r="BJ191" s="19" t="s">
        <v>84</v>
      </c>
      <c r="BK191" s="192">
        <f>ROUND(I191*H191,2)</f>
        <v>0</v>
      </c>
      <c r="BL191" s="19" t="s">
        <v>149</v>
      </c>
      <c r="BM191" s="191" t="s">
        <v>741</v>
      </c>
    </row>
    <row r="192" spans="1:47" s="2" customFormat="1" ht="11.25">
      <c r="A192" s="36"/>
      <c r="B192" s="37"/>
      <c r="C192" s="38"/>
      <c r="D192" s="193" t="s">
        <v>137</v>
      </c>
      <c r="E192" s="38"/>
      <c r="F192" s="194" t="s">
        <v>604</v>
      </c>
      <c r="G192" s="38"/>
      <c r="H192" s="38"/>
      <c r="I192" s="110"/>
      <c r="J192" s="38"/>
      <c r="K192" s="38"/>
      <c r="L192" s="41"/>
      <c r="M192" s="195"/>
      <c r="N192" s="196"/>
      <c r="O192" s="66"/>
      <c r="P192" s="66"/>
      <c r="Q192" s="66"/>
      <c r="R192" s="66"/>
      <c r="S192" s="66"/>
      <c r="T192" s="67"/>
      <c r="U192" s="36"/>
      <c r="V192" s="36"/>
      <c r="W192" s="36"/>
      <c r="X192" s="36"/>
      <c r="Y192" s="36"/>
      <c r="Z192" s="36"/>
      <c r="AA192" s="36"/>
      <c r="AB192" s="36"/>
      <c r="AC192" s="36"/>
      <c r="AD192" s="36"/>
      <c r="AE192" s="36"/>
      <c r="AT192" s="19" t="s">
        <v>137</v>
      </c>
      <c r="AU192" s="19" t="s">
        <v>86</v>
      </c>
    </row>
    <row r="193" spans="2:51" s="14" customFormat="1" ht="11.25">
      <c r="B193" s="222"/>
      <c r="C193" s="223"/>
      <c r="D193" s="193" t="s">
        <v>243</v>
      </c>
      <c r="E193" s="224" t="s">
        <v>19</v>
      </c>
      <c r="F193" s="225" t="s">
        <v>182</v>
      </c>
      <c r="G193" s="223"/>
      <c r="H193" s="226">
        <v>25.653</v>
      </c>
      <c r="I193" s="227"/>
      <c r="J193" s="223"/>
      <c r="K193" s="223"/>
      <c r="L193" s="228"/>
      <c r="M193" s="229"/>
      <c r="N193" s="230"/>
      <c r="O193" s="230"/>
      <c r="P193" s="230"/>
      <c r="Q193" s="230"/>
      <c r="R193" s="230"/>
      <c r="S193" s="230"/>
      <c r="T193" s="231"/>
      <c r="AT193" s="232" t="s">
        <v>243</v>
      </c>
      <c r="AU193" s="232" t="s">
        <v>86</v>
      </c>
      <c r="AV193" s="14" t="s">
        <v>86</v>
      </c>
      <c r="AW193" s="14" t="s">
        <v>37</v>
      </c>
      <c r="AX193" s="14" t="s">
        <v>84</v>
      </c>
      <c r="AY193" s="232" t="s">
        <v>130</v>
      </c>
    </row>
    <row r="194" spans="2:63" s="11" customFormat="1" ht="22.9" customHeight="1">
      <c r="B194" s="166"/>
      <c r="C194" s="167"/>
      <c r="D194" s="168" t="s">
        <v>75</v>
      </c>
      <c r="E194" s="210" t="s">
        <v>612</v>
      </c>
      <c r="F194" s="210" t="s">
        <v>613</v>
      </c>
      <c r="G194" s="167"/>
      <c r="H194" s="167"/>
      <c r="I194" s="170"/>
      <c r="J194" s="211">
        <f>BK194</f>
        <v>0</v>
      </c>
      <c r="K194" s="167"/>
      <c r="L194" s="172"/>
      <c r="M194" s="173"/>
      <c r="N194" s="174"/>
      <c r="O194" s="174"/>
      <c r="P194" s="175">
        <f>SUM(P195:P197)</f>
        <v>0</v>
      </c>
      <c r="Q194" s="174"/>
      <c r="R194" s="175">
        <f>SUM(R195:R197)</f>
        <v>0</v>
      </c>
      <c r="S194" s="174"/>
      <c r="T194" s="176">
        <f>SUM(T195:T197)</f>
        <v>0</v>
      </c>
      <c r="AR194" s="177" t="s">
        <v>84</v>
      </c>
      <c r="AT194" s="178" t="s">
        <v>75</v>
      </c>
      <c r="AU194" s="178" t="s">
        <v>84</v>
      </c>
      <c r="AY194" s="177" t="s">
        <v>130</v>
      </c>
      <c r="BK194" s="179">
        <f>SUM(BK195:BK197)</f>
        <v>0</v>
      </c>
    </row>
    <row r="195" spans="1:65" s="2" customFormat="1" ht="16.5" customHeight="1">
      <c r="A195" s="36"/>
      <c r="B195" s="37"/>
      <c r="C195" s="180" t="s">
        <v>355</v>
      </c>
      <c r="D195" s="180" t="s">
        <v>131</v>
      </c>
      <c r="E195" s="181" t="s">
        <v>615</v>
      </c>
      <c r="F195" s="182" t="s">
        <v>616</v>
      </c>
      <c r="G195" s="183" t="s">
        <v>184</v>
      </c>
      <c r="H195" s="184">
        <v>2.596</v>
      </c>
      <c r="I195" s="185"/>
      <c r="J195" s="186">
        <f>ROUND(I195*H195,2)</f>
        <v>0</v>
      </c>
      <c r="K195" s="182" t="s">
        <v>237</v>
      </c>
      <c r="L195" s="41"/>
      <c r="M195" s="187" t="s">
        <v>19</v>
      </c>
      <c r="N195" s="188" t="s">
        <v>47</v>
      </c>
      <c r="O195" s="66"/>
      <c r="P195" s="189">
        <f>O195*H195</f>
        <v>0</v>
      </c>
      <c r="Q195" s="189">
        <v>0</v>
      </c>
      <c r="R195" s="189">
        <f>Q195*H195</f>
        <v>0</v>
      </c>
      <c r="S195" s="189">
        <v>0</v>
      </c>
      <c r="T195" s="190">
        <f>S195*H195</f>
        <v>0</v>
      </c>
      <c r="U195" s="36"/>
      <c r="V195" s="36"/>
      <c r="W195" s="36"/>
      <c r="X195" s="36"/>
      <c r="Y195" s="36"/>
      <c r="Z195" s="36"/>
      <c r="AA195" s="36"/>
      <c r="AB195" s="36"/>
      <c r="AC195" s="36"/>
      <c r="AD195" s="36"/>
      <c r="AE195" s="36"/>
      <c r="AR195" s="191" t="s">
        <v>149</v>
      </c>
      <c r="AT195" s="191" t="s">
        <v>131</v>
      </c>
      <c r="AU195" s="191" t="s">
        <v>86</v>
      </c>
      <c r="AY195" s="19" t="s">
        <v>130</v>
      </c>
      <c r="BE195" s="192">
        <f>IF(N195="základní",J195,0)</f>
        <v>0</v>
      </c>
      <c r="BF195" s="192">
        <f>IF(N195="snížená",J195,0)</f>
        <v>0</v>
      </c>
      <c r="BG195" s="192">
        <f>IF(N195="zákl. přenesená",J195,0)</f>
        <v>0</v>
      </c>
      <c r="BH195" s="192">
        <f>IF(N195="sníž. přenesená",J195,0)</f>
        <v>0</v>
      </c>
      <c r="BI195" s="192">
        <f>IF(N195="nulová",J195,0)</f>
        <v>0</v>
      </c>
      <c r="BJ195" s="19" t="s">
        <v>84</v>
      </c>
      <c r="BK195" s="192">
        <f>ROUND(I195*H195,2)</f>
        <v>0</v>
      </c>
      <c r="BL195" s="19" t="s">
        <v>149</v>
      </c>
      <c r="BM195" s="191" t="s">
        <v>742</v>
      </c>
    </row>
    <row r="196" spans="1:47" s="2" customFormat="1" ht="11.25">
      <c r="A196" s="36"/>
      <c r="B196" s="37"/>
      <c r="C196" s="38"/>
      <c r="D196" s="193" t="s">
        <v>137</v>
      </c>
      <c r="E196" s="38"/>
      <c r="F196" s="194" t="s">
        <v>618</v>
      </c>
      <c r="G196" s="38"/>
      <c r="H196" s="38"/>
      <c r="I196" s="110"/>
      <c r="J196" s="38"/>
      <c r="K196" s="38"/>
      <c r="L196" s="41"/>
      <c r="M196" s="195"/>
      <c r="N196" s="196"/>
      <c r="O196" s="66"/>
      <c r="P196" s="66"/>
      <c r="Q196" s="66"/>
      <c r="R196" s="66"/>
      <c r="S196" s="66"/>
      <c r="T196" s="67"/>
      <c r="U196" s="36"/>
      <c r="V196" s="36"/>
      <c r="W196" s="36"/>
      <c r="X196" s="36"/>
      <c r="Y196" s="36"/>
      <c r="Z196" s="36"/>
      <c r="AA196" s="36"/>
      <c r="AB196" s="36"/>
      <c r="AC196" s="36"/>
      <c r="AD196" s="36"/>
      <c r="AE196" s="36"/>
      <c r="AT196" s="19" t="s">
        <v>137</v>
      </c>
      <c r="AU196" s="19" t="s">
        <v>86</v>
      </c>
    </row>
    <row r="197" spans="1:47" s="2" customFormat="1" ht="29.25">
      <c r="A197" s="36"/>
      <c r="B197" s="37"/>
      <c r="C197" s="38"/>
      <c r="D197" s="193" t="s">
        <v>240</v>
      </c>
      <c r="E197" s="38"/>
      <c r="F197" s="197" t="s">
        <v>619</v>
      </c>
      <c r="G197" s="38"/>
      <c r="H197" s="38"/>
      <c r="I197" s="110"/>
      <c r="J197" s="38"/>
      <c r="K197" s="38"/>
      <c r="L197" s="41"/>
      <c r="M197" s="198"/>
      <c r="N197" s="199"/>
      <c r="O197" s="200"/>
      <c r="P197" s="200"/>
      <c r="Q197" s="200"/>
      <c r="R197" s="200"/>
      <c r="S197" s="200"/>
      <c r="T197" s="201"/>
      <c r="U197" s="36"/>
      <c r="V197" s="36"/>
      <c r="W197" s="36"/>
      <c r="X197" s="36"/>
      <c r="Y197" s="36"/>
      <c r="Z197" s="36"/>
      <c r="AA197" s="36"/>
      <c r="AB197" s="36"/>
      <c r="AC197" s="36"/>
      <c r="AD197" s="36"/>
      <c r="AE197" s="36"/>
      <c r="AT197" s="19" t="s">
        <v>240</v>
      </c>
      <c r="AU197" s="19" t="s">
        <v>86</v>
      </c>
    </row>
    <row r="198" spans="1:31" s="2" customFormat="1" ht="6.95" customHeight="1">
      <c r="A198" s="36"/>
      <c r="B198" s="49"/>
      <c r="C198" s="50"/>
      <c r="D198" s="50"/>
      <c r="E198" s="50"/>
      <c r="F198" s="50"/>
      <c r="G198" s="50"/>
      <c r="H198" s="50"/>
      <c r="I198" s="138"/>
      <c r="J198" s="50"/>
      <c r="K198" s="50"/>
      <c r="L198" s="41"/>
      <c r="M198" s="36"/>
      <c r="O198" s="36"/>
      <c r="P198" s="36"/>
      <c r="Q198" s="36"/>
      <c r="R198" s="36"/>
      <c r="S198" s="36"/>
      <c r="T198" s="36"/>
      <c r="U198" s="36"/>
      <c r="V198" s="36"/>
      <c r="W198" s="36"/>
      <c r="X198" s="36"/>
      <c r="Y198" s="36"/>
      <c r="Z198" s="36"/>
      <c r="AA198" s="36"/>
      <c r="AB198" s="36"/>
      <c r="AC198" s="36"/>
      <c r="AD198" s="36"/>
      <c r="AE198" s="36"/>
    </row>
  </sheetData>
  <sheetProtection algorithmName="SHA-512" hashValue="IVMlBJZ4ZEJ//w4weArFu5u0lXh0PRkr9je0HHM5ltk5nSqAxva6K4JcEspz99hC5l8Ri3uFOWHeyLHAQa2K2g==" saltValue="SgsCI4Ti2ktl0HiQ5jcjsPdU5FiNdOyYMdLX8pEtnGfKO6rk9ntdnMfbsMSi8XTlf/IudOOE29Z2/UctfzQW4A==" spinCount="100000" sheet="1" objects="1" scenarios="1" formatColumns="0" formatRows="0" autoFilter="0"/>
  <autoFilter ref="C83:K197"/>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85"/>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2.8515625" style="1" customWidth="1"/>
    <col min="9" max="9" width="20.140625" style="103"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3"/>
      <c r="L2" s="359"/>
      <c r="M2" s="359"/>
      <c r="N2" s="359"/>
      <c r="O2" s="359"/>
      <c r="P2" s="359"/>
      <c r="Q2" s="359"/>
      <c r="R2" s="359"/>
      <c r="S2" s="359"/>
      <c r="T2" s="359"/>
      <c r="U2" s="359"/>
      <c r="V2" s="359"/>
      <c r="AT2" s="19" t="s">
        <v>102</v>
      </c>
    </row>
    <row r="3" spans="2:46" s="1" customFormat="1" ht="6.95" customHeight="1">
      <c r="B3" s="104"/>
      <c r="C3" s="105"/>
      <c r="D3" s="105"/>
      <c r="E3" s="105"/>
      <c r="F3" s="105"/>
      <c r="G3" s="105"/>
      <c r="H3" s="105"/>
      <c r="I3" s="106"/>
      <c r="J3" s="105"/>
      <c r="K3" s="105"/>
      <c r="L3" s="22"/>
      <c r="AT3" s="19" t="s">
        <v>86</v>
      </c>
    </row>
    <row r="4" spans="2:46" s="1" customFormat="1" ht="24.95" customHeight="1">
      <c r="B4" s="22"/>
      <c r="D4" s="107" t="s">
        <v>106</v>
      </c>
      <c r="I4" s="103"/>
      <c r="L4" s="22"/>
      <c r="M4" s="108" t="s">
        <v>10</v>
      </c>
      <c r="AT4" s="19" t="s">
        <v>4</v>
      </c>
    </row>
    <row r="5" spans="2:12" s="1" customFormat="1" ht="6.95" customHeight="1">
      <c r="B5" s="22"/>
      <c r="I5" s="103"/>
      <c r="L5" s="22"/>
    </row>
    <row r="6" spans="2:12" s="1" customFormat="1" ht="12" customHeight="1">
      <c r="B6" s="22"/>
      <c r="D6" s="109" t="s">
        <v>16</v>
      </c>
      <c r="I6" s="103"/>
      <c r="L6" s="22"/>
    </row>
    <row r="7" spans="2:12" s="1" customFormat="1" ht="16.5" customHeight="1">
      <c r="B7" s="22"/>
      <c r="E7" s="388" t="str">
        <f>'Rekapitulace stavby'!K6</f>
        <v>VD Hubálov – obnova jezu</v>
      </c>
      <c r="F7" s="389"/>
      <c r="G7" s="389"/>
      <c r="H7" s="389"/>
      <c r="I7" s="103"/>
      <c r="L7" s="22"/>
    </row>
    <row r="8" spans="1:31" s="2" customFormat="1" ht="12" customHeight="1">
      <c r="A8" s="36"/>
      <c r="B8" s="41"/>
      <c r="C8" s="36"/>
      <c r="D8" s="109" t="s">
        <v>107</v>
      </c>
      <c r="E8" s="36"/>
      <c r="F8" s="36"/>
      <c r="G8" s="36"/>
      <c r="H8" s="36"/>
      <c r="I8" s="110"/>
      <c r="J8" s="36"/>
      <c r="K8" s="36"/>
      <c r="L8" s="111"/>
      <c r="S8" s="36"/>
      <c r="T8" s="36"/>
      <c r="U8" s="36"/>
      <c r="V8" s="36"/>
      <c r="W8" s="36"/>
      <c r="X8" s="36"/>
      <c r="Y8" s="36"/>
      <c r="Z8" s="36"/>
      <c r="AA8" s="36"/>
      <c r="AB8" s="36"/>
      <c r="AC8" s="36"/>
      <c r="AD8" s="36"/>
      <c r="AE8" s="36"/>
    </row>
    <row r="9" spans="1:31" s="2" customFormat="1" ht="16.5" customHeight="1">
      <c r="A9" s="36"/>
      <c r="B9" s="41"/>
      <c r="C9" s="36"/>
      <c r="D9" s="36"/>
      <c r="E9" s="390" t="s">
        <v>743</v>
      </c>
      <c r="F9" s="391"/>
      <c r="G9" s="391"/>
      <c r="H9" s="391"/>
      <c r="I9" s="110"/>
      <c r="J9" s="36"/>
      <c r="K9" s="36"/>
      <c r="L9" s="111"/>
      <c r="S9" s="36"/>
      <c r="T9" s="36"/>
      <c r="U9" s="36"/>
      <c r="V9" s="36"/>
      <c r="W9" s="36"/>
      <c r="X9" s="36"/>
      <c r="Y9" s="36"/>
      <c r="Z9" s="36"/>
      <c r="AA9" s="36"/>
      <c r="AB9" s="36"/>
      <c r="AC9" s="36"/>
      <c r="AD9" s="36"/>
      <c r="AE9" s="36"/>
    </row>
    <row r="10" spans="1:31" s="2" customFormat="1" ht="11.25">
      <c r="A10" s="36"/>
      <c r="B10" s="41"/>
      <c r="C10" s="36"/>
      <c r="D10" s="36"/>
      <c r="E10" s="36"/>
      <c r="F10" s="36"/>
      <c r="G10" s="36"/>
      <c r="H10" s="36"/>
      <c r="I10" s="110"/>
      <c r="J10" s="36"/>
      <c r="K10" s="36"/>
      <c r="L10" s="111"/>
      <c r="S10" s="36"/>
      <c r="T10" s="36"/>
      <c r="U10" s="36"/>
      <c r="V10" s="36"/>
      <c r="W10" s="36"/>
      <c r="X10" s="36"/>
      <c r="Y10" s="36"/>
      <c r="Z10" s="36"/>
      <c r="AA10" s="36"/>
      <c r="AB10" s="36"/>
      <c r="AC10" s="36"/>
      <c r="AD10" s="36"/>
      <c r="AE10" s="36"/>
    </row>
    <row r="11" spans="1:31" s="2" customFormat="1" ht="12" customHeight="1">
      <c r="A11" s="36"/>
      <c r="B11" s="41"/>
      <c r="C11" s="36"/>
      <c r="D11" s="109" t="s">
        <v>18</v>
      </c>
      <c r="E11" s="36"/>
      <c r="F11" s="112" t="s">
        <v>19</v>
      </c>
      <c r="G11" s="36"/>
      <c r="H11" s="36"/>
      <c r="I11" s="113" t="s">
        <v>20</v>
      </c>
      <c r="J11" s="112" t="s">
        <v>19</v>
      </c>
      <c r="K11" s="36"/>
      <c r="L11" s="111"/>
      <c r="S11" s="36"/>
      <c r="T11" s="36"/>
      <c r="U11" s="36"/>
      <c r="V11" s="36"/>
      <c r="W11" s="36"/>
      <c r="X11" s="36"/>
      <c r="Y11" s="36"/>
      <c r="Z11" s="36"/>
      <c r="AA11" s="36"/>
      <c r="AB11" s="36"/>
      <c r="AC11" s="36"/>
      <c r="AD11" s="36"/>
      <c r="AE11" s="36"/>
    </row>
    <row r="12" spans="1:31" s="2" customFormat="1" ht="12" customHeight="1">
      <c r="A12" s="36"/>
      <c r="B12" s="41"/>
      <c r="C12" s="36"/>
      <c r="D12" s="109" t="s">
        <v>21</v>
      </c>
      <c r="E12" s="36"/>
      <c r="F12" s="112" t="s">
        <v>22</v>
      </c>
      <c r="G12" s="36"/>
      <c r="H12" s="36"/>
      <c r="I12" s="113" t="s">
        <v>23</v>
      </c>
      <c r="J12" s="114" t="str">
        <f>'Rekapitulace stavby'!AN8</f>
        <v>10. 10. 2019</v>
      </c>
      <c r="K12" s="36"/>
      <c r="L12" s="111"/>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110"/>
      <c r="J13" s="36"/>
      <c r="K13" s="36"/>
      <c r="L13" s="111"/>
      <c r="S13" s="36"/>
      <c r="T13" s="36"/>
      <c r="U13" s="36"/>
      <c r="V13" s="36"/>
      <c r="W13" s="36"/>
      <c r="X13" s="36"/>
      <c r="Y13" s="36"/>
      <c r="Z13" s="36"/>
      <c r="AA13" s="36"/>
      <c r="AB13" s="36"/>
      <c r="AC13" s="36"/>
      <c r="AD13" s="36"/>
      <c r="AE13" s="36"/>
    </row>
    <row r="14" spans="1:31" s="2" customFormat="1" ht="12" customHeight="1">
      <c r="A14" s="36"/>
      <c r="B14" s="41"/>
      <c r="C14" s="36"/>
      <c r="D14" s="109" t="s">
        <v>25</v>
      </c>
      <c r="E14" s="36"/>
      <c r="F14" s="36"/>
      <c r="G14" s="36"/>
      <c r="H14" s="36"/>
      <c r="I14" s="113" t="s">
        <v>26</v>
      </c>
      <c r="J14" s="112" t="s">
        <v>27</v>
      </c>
      <c r="K14" s="36"/>
      <c r="L14" s="111"/>
      <c r="S14" s="36"/>
      <c r="T14" s="36"/>
      <c r="U14" s="36"/>
      <c r="V14" s="36"/>
      <c r="W14" s="36"/>
      <c r="X14" s="36"/>
      <c r="Y14" s="36"/>
      <c r="Z14" s="36"/>
      <c r="AA14" s="36"/>
      <c r="AB14" s="36"/>
      <c r="AC14" s="36"/>
      <c r="AD14" s="36"/>
      <c r="AE14" s="36"/>
    </row>
    <row r="15" spans="1:31" s="2" customFormat="1" ht="18" customHeight="1">
      <c r="A15" s="36"/>
      <c r="B15" s="41"/>
      <c r="C15" s="36"/>
      <c r="D15" s="36"/>
      <c r="E15" s="112" t="s">
        <v>28</v>
      </c>
      <c r="F15" s="36"/>
      <c r="G15" s="36"/>
      <c r="H15" s="36"/>
      <c r="I15" s="113" t="s">
        <v>29</v>
      </c>
      <c r="J15" s="112" t="s">
        <v>30</v>
      </c>
      <c r="K15" s="36"/>
      <c r="L15" s="111"/>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110"/>
      <c r="J16" s="36"/>
      <c r="K16" s="36"/>
      <c r="L16" s="111"/>
      <c r="S16" s="36"/>
      <c r="T16" s="36"/>
      <c r="U16" s="36"/>
      <c r="V16" s="36"/>
      <c r="W16" s="36"/>
      <c r="X16" s="36"/>
      <c r="Y16" s="36"/>
      <c r="Z16" s="36"/>
      <c r="AA16" s="36"/>
      <c r="AB16" s="36"/>
      <c r="AC16" s="36"/>
      <c r="AD16" s="36"/>
      <c r="AE16" s="36"/>
    </row>
    <row r="17" spans="1:31" s="2" customFormat="1" ht="12" customHeight="1">
      <c r="A17" s="36"/>
      <c r="B17" s="41"/>
      <c r="C17" s="36"/>
      <c r="D17" s="109" t="s">
        <v>31</v>
      </c>
      <c r="E17" s="36"/>
      <c r="F17" s="36"/>
      <c r="G17" s="36"/>
      <c r="H17" s="36"/>
      <c r="I17" s="113" t="s">
        <v>26</v>
      </c>
      <c r="J17" s="32" t="str">
        <f>'Rekapitulace stavby'!AN13</f>
        <v>Vyplň údaj</v>
      </c>
      <c r="K17" s="36"/>
      <c r="L17" s="111"/>
      <c r="S17" s="36"/>
      <c r="T17" s="36"/>
      <c r="U17" s="36"/>
      <c r="V17" s="36"/>
      <c r="W17" s="36"/>
      <c r="X17" s="36"/>
      <c r="Y17" s="36"/>
      <c r="Z17" s="36"/>
      <c r="AA17" s="36"/>
      <c r="AB17" s="36"/>
      <c r="AC17" s="36"/>
      <c r="AD17" s="36"/>
      <c r="AE17" s="36"/>
    </row>
    <row r="18" spans="1:31" s="2" customFormat="1" ht="18" customHeight="1">
      <c r="A18" s="36"/>
      <c r="B18" s="41"/>
      <c r="C18" s="36"/>
      <c r="D18" s="36"/>
      <c r="E18" s="392" t="str">
        <f>'Rekapitulace stavby'!E14</f>
        <v>Vyplň údaj</v>
      </c>
      <c r="F18" s="393"/>
      <c r="G18" s="393"/>
      <c r="H18" s="393"/>
      <c r="I18" s="113" t="s">
        <v>29</v>
      </c>
      <c r="J18" s="32" t="str">
        <f>'Rekapitulace stavby'!AN14</f>
        <v>Vyplň údaj</v>
      </c>
      <c r="K18" s="36"/>
      <c r="L18" s="111"/>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10"/>
      <c r="J19" s="36"/>
      <c r="K19" s="36"/>
      <c r="L19" s="111"/>
      <c r="S19" s="36"/>
      <c r="T19" s="36"/>
      <c r="U19" s="36"/>
      <c r="V19" s="36"/>
      <c r="W19" s="36"/>
      <c r="X19" s="36"/>
      <c r="Y19" s="36"/>
      <c r="Z19" s="36"/>
      <c r="AA19" s="36"/>
      <c r="AB19" s="36"/>
      <c r="AC19" s="36"/>
      <c r="AD19" s="36"/>
      <c r="AE19" s="36"/>
    </row>
    <row r="20" spans="1:31" s="2" customFormat="1" ht="12" customHeight="1">
      <c r="A20" s="36"/>
      <c r="B20" s="41"/>
      <c r="C20" s="36"/>
      <c r="D20" s="109" t="s">
        <v>33</v>
      </c>
      <c r="E20" s="36"/>
      <c r="F20" s="36"/>
      <c r="G20" s="36"/>
      <c r="H20" s="36"/>
      <c r="I20" s="113" t="s">
        <v>26</v>
      </c>
      <c r="J20" s="112" t="s">
        <v>34</v>
      </c>
      <c r="K20" s="36"/>
      <c r="L20" s="111"/>
      <c r="S20" s="36"/>
      <c r="T20" s="36"/>
      <c r="U20" s="36"/>
      <c r="V20" s="36"/>
      <c r="W20" s="36"/>
      <c r="X20" s="36"/>
      <c r="Y20" s="36"/>
      <c r="Z20" s="36"/>
      <c r="AA20" s="36"/>
      <c r="AB20" s="36"/>
      <c r="AC20" s="36"/>
      <c r="AD20" s="36"/>
      <c r="AE20" s="36"/>
    </row>
    <row r="21" spans="1:31" s="2" customFormat="1" ht="18" customHeight="1">
      <c r="A21" s="36"/>
      <c r="B21" s="41"/>
      <c r="C21" s="36"/>
      <c r="D21" s="36"/>
      <c r="E21" s="112" t="s">
        <v>35</v>
      </c>
      <c r="F21" s="36"/>
      <c r="G21" s="36"/>
      <c r="H21" s="36"/>
      <c r="I21" s="113" t="s">
        <v>29</v>
      </c>
      <c r="J21" s="112" t="s">
        <v>36</v>
      </c>
      <c r="K21" s="36"/>
      <c r="L21" s="111"/>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10"/>
      <c r="J22" s="36"/>
      <c r="K22" s="36"/>
      <c r="L22" s="111"/>
      <c r="S22" s="36"/>
      <c r="T22" s="36"/>
      <c r="U22" s="36"/>
      <c r="V22" s="36"/>
      <c r="W22" s="36"/>
      <c r="X22" s="36"/>
      <c r="Y22" s="36"/>
      <c r="Z22" s="36"/>
      <c r="AA22" s="36"/>
      <c r="AB22" s="36"/>
      <c r="AC22" s="36"/>
      <c r="AD22" s="36"/>
      <c r="AE22" s="36"/>
    </row>
    <row r="23" spans="1:31" s="2" customFormat="1" ht="12" customHeight="1">
      <c r="A23" s="36"/>
      <c r="B23" s="41"/>
      <c r="C23" s="36"/>
      <c r="D23" s="109" t="s">
        <v>38</v>
      </c>
      <c r="E23" s="36"/>
      <c r="F23" s="36"/>
      <c r="G23" s="36"/>
      <c r="H23" s="36"/>
      <c r="I23" s="113" t="s">
        <v>26</v>
      </c>
      <c r="J23" s="112" t="str">
        <f>IF('Rekapitulace stavby'!AN19="","",'Rekapitulace stavby'!AN19)</f>
        <v/>
      </c>
      <c r="K23" s="36"/>
      <c r="L23" s="111"/>
      <c r="S23" s="36"/>
      <c r="T23" s="36"/>
      <c r="U23" s="36"/>
      <c r="V23" s="36"/>
      <c r="W23" s="36"/>
      <c r="X23" s="36"/>
      <c r="Y23" s="36"/>
      <c r="Z23" s="36"/>
      <c r="AA23" s="36"/>
      <c r="AB23" s="36"/>
      <c r="AC23" s="36"/>
      <c r="AD23" s="36"/>
      <c r="AE23" s="36"/>
    </row>
    <row r="24" spans="1:31" s="2" customFormat="1" ht="18" customHeight="1">
      <c r="A24" s="36"/>
      <c r="B24" s="41"/>
      <c r="C24" s="36"/>
      <c r="D24" s="36"/>
      <c r="E24" s="112" t="str">
        <f>IF('Rekapitulace stavby'!E20="","",'Rekapitulace stavby'!E20)</f>
        <v xml:space="preserve"> </v>
      </c>
      <c r="F24" s="36"/>
      <c r="G24" s="36"/>
      <c r="H24" s="36"/>
      <c r="I24" s="113" t="s">
        <v>29</v>
      </c>
      <c r="J24" s="112" t="str">
        <f>IF('Rekapitulace stavby'!AN20="","",'Rekapitulace stavby'!AN20)</f>
        <v/>
      </c>
      <c r="K24" s="36"/>
      <c r="L24" s="111"/>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10"/>
      <c r="J25" s="36"/>
      <c r="K25" s="36"/>
      <c r="L25" s="111"/>
      <c r="S25" s="36"/>
      <c r="T25" s="36"/>
      <c r="U25" s="36"/>
      <c r="V25" s="36"/>
      <c r="W25" s="36"/>
      <c r="X25" s="36"/>
      <c r="Y25" s="36"/>
      <c r="Z25" s="36"/>
      <c r="AA25" s="36"/>
      <c r="AB25" s="36"/>
      <c r="AC25" s="36"/>
      <c r="AD25" s="36"/>
      <c r="AE25" s="36"/>
    </row>
    <row r="26" spans="1:31" s="2" customFormat="1" ht="12" customHeight="1">
      <c r="A26" s="36"/>
      <c r="B26" s="41"/>
      <c r="C26" s="36"/>
      <c r="D26" s="109" t="s">
        <v>40</v>
      </c>
      <c r="E26" s="36"/>
      <c r="F26" s="36"/>
      <c r="G26" s="36"/>
      <c r="H26" s="36"/>
      <c r="I26" s="110"/>
      <c r="J26" s="36"/>
      <c r="K26" s="36"/>
      <c r="L26" s="111"/>
      <c r="S26" s="36"/>
      <c r="T26" s="36"/>
      <c r="U26" s="36"/>
      <c r="V26" s="36"/>
      <c r="W26" s="36"/>
      <c r="X26" s="36"/>
      <c r="Y26" s="36"/>
      <c r="Z26" s="36"/>
      <c r="AA26" s="36"/>
      <c r="AB26" s="36"/>
      <c r="AC26" s="36"/>
      <c r="AD26" s="36"/>
      <c r="AE26" s="36"/>
    </row>
    <row r="27" spans="1:31" s="8" customFormat="1" ht="16.5" customHeight="1">
      <c r="A27" s="115"/>
      <c r="B27" s="116"/>
      <c r="C27" s="115"/>
      <c r="D27" s="115"/>
      <c r="E27" s="394" t="s">
        <v>19</v>
      </c>
      <c r="F27" s="394"/>
      <c r="G27" s="394"/>
      <c r="H27" s="394"/>
      <c r="I27" s="117"/>
      <c r="J27" s="115"/>
      <c r="K27" s="115"/>
      <c r="L27" s="118"/>
      <c r="S27" s="115"/>
      <c r="T27" s="115"/>
      <c r="U27" s="115"/>
      <c r="V27" s="115"/>
      <c r="W27" s="115"/>
      <c r="X27" s="115"/>
      <c r="Y27" s="115"/>
      <c r="Z27" s="115"/>
      <c r="AA27" s="115"/>
      <c r="AB27" s="115"/>
      <c r="AC27" s="115"/>
      <c r="AD27" s="115"/>
      <c r="AE27" s="115"/>
    </row>
    <row r="28" spans="1:31" s="2" customFormat="1" ht="6.95" customHeight="1">
      <c r="A28" s="36"/>
      <c r="B28" s="41"/>
      <c r="C28" s="36"/>
      <c r="D28" s="36"/>
      <c r="E28" s="36"/>
      <c r="F28" s="36"/>
      <c r="G28" s="36"/>
      <c r="H28" s="36"/>
      <c r="I28" s="110"/>
      <c r="J28" s="36"/>
      <c r="K28" s="36"/>
      <c r="L28" s="111"/>
      <c r="S28" s="36"/>
      <c r="T28" s="36"/>
      <c r="U28" s="36"/>
      <c r="V28" s="36"/>
      <c r="W28" s="36"/>
      <c r="X28" s="36"/>
      <c r="Y28" s="36"/>
      <c r="Z28" s="36"/>
      <c r="AA28" s="36"/>
      <c r="AB28" s="36"/>
      <c r="AC28" s="36"/>
      <c r="AD28" s="36"/>
      <c r="AE28" s="36"/>
    </row>
    <row r="29" spans="1:31" s="2" customFormat="1" ht="6.95" customHeight="1">
      <c r="A29" s="36"/>
      <c r="B29" s="41"/>
      <c r="C29" s="36"/>
      <c r="D29" s="119"/>
      <c r="E29" s="119"/>
      <c r="F29" s="119"/>
      <c r="G29" s="119"/>
      <c r="H29" s="119"/>
      <c r="I29" s="120"/>
      <c r="J29" s="119"/>
      <c r="K29" s="119"/>
      <c r="L29" s="111"/>
      <c r="S29" s="36"/>
      <c r="T29" s="36"/>
      <c r="U29" s="36"/>
      <c r="V29" s="36"/>
      <c r="W29" s="36"/>
      <c r="X29" s="36"/>
      <c r="Y29" s="36"/>
      <c r="Z29" s="36"/>
      <c r="AA29" s="36"/>
      <c r="AB29" s="36"/>
      <c r="AC29" s="36"/>
      <c r="AD29" s="36"/>
      <c r="AE29" s="36"/>
    </row>
    <row r="30" spans="1:31" s="2" customFormat="1" ht="25.35" customHeight="1">
      <c r="A30" s="36"/>
      <c r="B30" s="41"/>
      <c r="C30" s="36"/>
      <c r="D30" s="121" t="s">
        <v>42</v>
      </c>
      <c r="E30" s="36"/>
      <c r="F30" s="36"/>
      <c r="G30" s="36"/>
      <c r="H30" s="36"/>
      <c r="I30" s="110"/>
      <c r="J30" s="122">
        <f>ROUND(J80,2)</f>
        <v>0</v>
      </c>
      <c r="K30" s="36"/>
      <c r="L30" s="111"/>
      <c r="S30" s="36"/>
      <c r="T30" s="36"/>
      <c r="U30" s="36"/>
      <c r="V30" s="36"/>
      <c r="W30" s="36"/>
      <c r="X30" s="36"/>
      <c r="Y30" s="36"/>
      <c r="Z30" s="36"/>
      <c r="AA30" s="36"/>
      <c r="AB30" s="36"/>
      <c r="AC30" s="36"/>
      <c r="AD30" s="36"/>
      <c r="AE30" s="36"/>
    </row>
    <row r="31" spans="1:31" s="2" customFormat="1" ht="6.95" customHeight="1">
      <c r="A31" s="36"/>
      <c r="B31" s="41"/>
      <c r="C31" s="36"/>
      <c r="D31" s="119"/>
      <c r="E31" s="119"/>
      <c r="F31" s="119"/>
      <c r="G31" s="119"/>
      <c r="H31" s="119"/>
      <c r="I31" s="120"/>
      <c r="J31" s="119"/>
      <c r="K31" s="119"/>
      <c r="L31" s="111"/>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44</v>
      </c>
      <c r="G32" s="36"/>
      <c r="H32" s="36"/>
      <c r="I32" s="124" t="s">
        <v>43</v>
      </c>
      <c r="J32" s="123" t="s">
        <v>45</v>
      </c>
      <c r="K32" s="36"/>
      <c r="L32" s="111"/>
      <c r="S32" s="36"/>
      <c r="T32" s="36"/>
      <c r="U32" s="36"/>
      <c r="V32" s="36"/>
      <c r="W32" s="36"/>
      <c r="X32" s="36"/>
      <c r="Y32" s="36"/>
      <c r="Z32" s="36"/>
      <c r="AA32" s="36"/>
      <c r="AB32" s="36"/>
      <c r="AC32" s="36"/>
      <c r="AD32" s="36"/>
      <c r="AE32" s="36"/>
    </row>
    <row r="33" spans="1:31" s="2" customFormat="1" ht="14.45" customHeight="1">
      <c r="A33" s="36"/>
      <c r="B33" s="41"/>
      <c r="C33" s="36"/>
      <c r="D33" s="125" t="s">
        <v>46</v>
      </c>
      <c r="E33" s="109" t="s">
        <v>47</v>
      </c>
      <c r="F33" s="126">
        <f>ROUND((SUM(BE80:BE84)),2)</f>
        <v>0</v>
      </c>
      <c r="G33" s="36"/>
      <c r="H33" s="36"/>
      <c r="I33" s="127">
        <v>0.21</v>
      </c>
      <c r="J33" s="126">
        <f>ROUND(((SUM(BE80:BE84))*I33),2)</f>
        <v>0</v>
      </c>
      <c r="K33" s="36"/>
      <c r="L33" s="111"/>
      <c r="S33" s="36"/>
      <c r="T33" s="36"/>
      <c r="U33" s="36"/>
      <c r="V33" s="36"/>
      <c r="W33" s="36"/>
      <c r="X33" s="36"/>
      <c r="Y33" s="36"/>
      <c r="Z33" s="36"/>
      <c r="AA33" s="36"/>
      <c r="AB33" s="36"/>
      <c r="AC33" s="36"/>
      <c r="AD33" s="36"/>
      <c r="AE33" s="36"/>
    </row>
    <row r="34" spans="1:31" s="2" customFormat="1" ht="14.45" customHeight="1">
      <c r="A34" s="36"/>
      <c r="B34" s="41"/>
      <c r="C34" s="36"/>
      <c r="D34" s="36"/>
      <c r="E34" s="109" t="s">
        <v>48</v>
      </c>
      <c r="F34" s="126">
        <f>ROUND((SUM(BF80:BF84)),2)</f>
        <v>0</v>
      </c>
      <c r="G34" s="36"/>
      <c r="H34" s="36"/>
      <c r="I34" s="127">
        <v>0.15</v>
      </c>
      <c r="J34" s="126">
        <f>ROUND(((SUM(BF80:BF84))*I34),2)</f>
        <v>0</v>
      </c>
      <c r="K34" s="36"/>
      <c r="L34" s="111"/>
      <c r="S34" s="36"/>
      <c r="T34" s="36"/>
      <c r="U34" s="36"/>
      <c r="V34" s="36"/>
      <c r="W34" s="36"/>
      <c r="X34" s="36"/>
      <c r="Y34" s="36"/>
      <c r="Z34" s="36"/>
      <c r="AA34" s="36"/>
      <c r="AB34" s="36"/>
      <c r="AC34" s="36"/>
      <c r="AD34" s="36"/>
      <c r="AE34" s="36"/>
    </row>
    <row r="35" spans="1:31" s="2" customFormat="1" ht="14.45" customHeight="1" hidden="1">
      <c r="A35" s="36"/>
      <c r="B35" s="41"/>
      <c r="C35" s="36"/>
      <c r="D35" s="36"/>
      <c r="E35" s="109" t="s">
        <v>49</v>
      </c>
      <c r="F35" s="126">
        <f>ROUND((SUM(BG80:BG84)),2)</f>
        <v>0</v>
      </c>
      <c r="G35" s="36"/>
      <c r="H35" s="36"/>
      <c r="I35" s="127">
        <v>0.21</v>
      </c>
      <c r="J35" s="126">
        <f>0</f>
        <v>0</v>
      </c>
      <c r="K35" s="36"/>
      <c r="L35" s="111"/>
      <c r="S35" s="36"/>
      <c r="T35" s="36"/>
      <c r="U35" s="36"/>
      <c r="V35" s="36"/>
      <c r="W35" s="36"/>
      <c r="X35" s="36"/>
      <c r="Y35" s="36"/>
      <c r="Z35" s="36"/>
      <c r="AA35" s="36"/>
      <c r="AB35" s="36"/>
      <c r="AC35" s="36"/>
      <c r="AD35" s="36"/>
      <c r="AE35" s="36"/>
    </row>
    <row r="36" spans="1:31" s="2" customFormat="1" ht="14.45" customHeight="1" hidden="1">
      <c r="A36" s="36"/>
      <c r="B36" s="41"/>
      <c r="C36" s="36"/>
      <c r="D36" s="36"/>
      <c r="E36" s="109" t="s">
        <v>50</v>
      </c>
      <c r="F36" s="126">
        <f>ROUND((SUM(BH80:BH84)),2)</f>
        <v>0</v>
      </c>
      <c r="G36" s="36"/>
      <c r="H36" s="36"/>
      <c r="I36" s="127">
        <v>0.15</v>
      </c>
      <c r="J36" s="126">
        <f>0</f>
        <v>0</v>
      </c>
      <c r="K36" s="36"/>
      <c r="L36" s="111"/>
      <c r="S36" s="36"/>
      <c r="T36" s="36"/>
      <c r="U36" s="36"/>
      <c r="V36" s="36"/>
      <c r="W36" s="36"/>
      <c r="X36" s="36"/>
      <c r="Y36" s="36"/>
      <c r="Z36" s="36"/>
      <c r="AA36" s="36"/>
      <c r="AB36" s="36"/>
      <c r="AC36" s="36"/>
      <c r="AD36" s="36"/>
      <c r="AE36" s="36"/>
    </row>
    <row r="37" spans="1:31" s="2" customFormat="1" ht="14.45" customHeight="1" hidden="1">
      <c r="A37" s="36"/>
      <c r="B37" s="41"/>
      <c r="C37" s="36"/>
      <c r="D37" s="36"/>
      <c r="E37" s="109" t="s">
        <v>51</v>
      </c>
      <c r="F37" s="126">
        <f>ROUND((SUM(BI80:BI84)),2)</f>
        <v>0</v>
      </c>
      <c r="G37" s="36"/>
      <c r="H37" s="36"/>
      <c r="I37" s="127">
        <v>0</v>
      </c>
      <c r="J37" s="126">
        <f>0</f>
        <v>0</v>
      </c>
      <c r="K37" s="36"/>
      <c r="L37" s="111"/>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10"/>
      <c r="J38" s="36"/>
      <c r="K38" s="36"/>
      <c r="L38" s="111"/>
      <c r="S38" s="36"/>
      <c r="T38" s="36"/>
      <c r="U38" s="36"/>
      <c r="V38" s="36"/>
      <c r="W38" s="36"/>
      <c r="X38" s="36"/>
      <c r="Y38" s="36"/>
      <c r="Z38" s="36"/>
      <c r="AA38" s="36"/>
      <c r="AB38" s="36"/>
      <c r="AC38" s="36"/>
      <c r="AD38" s="36"/>
      <c r="AE38" s="36"/>
    </row>
    <row r="39" spans="1:31" s="2" customFormat="1" ht="25.35" customHeight="1">
      <c r="A39" s="36"/>
      <c r="B39" s="41"/>
      <c r="C39" s="128"/>
      <c r="D39" s="129" t="s">
        <v>52</v>
      </c>
      <c r="E39" s="130"/>
      <c r="F39" s="130"/>
      <c r="G39" s="131" t="s">
        <v>53</v>
      </c>
      <c r="H39" s="132" t="s">
        <v>54</v>
      </c>
      <c r="I39" s="133"/>
      <c r="J39" s="134">
        <f>SUM(J30:J37)</f>
        <v>0</v>
      </c>
      <c r="K39" s="135"/>
      <c r="L39" s="111"/>
      <c r="S39" s="36"/>
      <c r="T39" s="36"/>
      <c r="U39" s="36"/>
      <c r="V39" s="36"/>
      <c r="W39" s="36"/>
      <c r="X39" s="36"/>
      <c r="Y39" s="36"/>
      <c r="Z39" s="36"/>
      <c r="AA39" s="36"/>
      <c r="AB39" s="36"/>
      <c r="AC39" s="36"/>
      <c r="AD39" s="36"/>
      <c r="AE39" s="36"/>
    </row>
    <row r="40" spans="1:31" s="2" customFormat="1" ht="14.45" customHeight="1">
      <c r="A40" s="36"/>
      <c r="B40" s="136"/>
      <c r="C40" s="137"/>
      <c r="D40" s="137"/>
      <c r="E40" s="137"/>
      <c r="F40" s="137"/>
      <c r="G40" s="137"/>
      <c r="H40" s="137"/>
      <c r="I40" s="138"/>
      <c r="J40" s="137"/>
      <c r="K40" s="137"/>
      <c r="L40" s="111"/>
      <c r="S40" s="36"/>
      <c r="T40" s="36"/>
      <c r="U40" s="36"/>
      <c r="V40" s="36"/>
      <c r="W40" s="36"/>
      <c r="X40" s="36"/>
      <c r="Y40" s="36"/>
      <c r="Z40" s="36"/>
      <c r="AA40" s="36"/>
      <c r="AB40" s="36"/>
      <c r="AC40" s="36"/>
      <c r="AD40" s="36"/>
      <c r="AE40" s="36"/>
    </row>
    <row r="44" spans="1:31" s="2" customFormat="1" ht="6.95" customHeight="1">
      <c r="A44" s="36"/>
      <c r="B44" s="139"/>
      <c r="C44" s="140"/>
      <c r="D44" s="140"/>
      <c r="E44" s="140"/>
      <c r="F44" s="140"/>
      <c r="G44" s="140"/>
      <c r="H44" s="140"/>
      <c r="I44" s="141"/>
      <c r="J44" s="140"/>
      <c r="K44" s="140"/>
      <c r="L44" s="111"/>
      <c r="S44" s="36"/>
      <c r="T44" s="36"/>
      <c r="U44" s="36"/>
      <c r="V44" s="36"/>
      <c r="W44" s="36"/>
      <c r="X44" s="36"/>
      <c r="Y44" s="36"/>
      <c r="Z44" s="36"/>
      <c r="AA44" s="36"/>
      <c r="AB44" s="36"/>
      <c r="AC44" s="36"/>
      <c r="AD44" s="36"/>
      <c r="AE44" s="36"/>
    </row>
    <row r="45" spans="1:31" s="2" customFormat="1" ht="24.95" customHeight="1">
      <c r="A45" s="36"/>
      <c r="B45" s="37"/>
      <c r="C45" s="25" t="s">
        <v>109</v>
      </c>
      <c r="D45" s="38"/>
      <c r="E45" s="38"/>
      <c r="F45" s="38"/>
      <c r="G45" s="38"/>
      <c r="H45" s="38"/>
      <c r="I45" s="110"/>
      <c r="J45" s="38"/>
      <c r="K45" s="38"/>
      <c r="L45" s="111"/>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110"/>
      <c r="J46" s="38"/>
      <c r="K46" s="38"/>
      <c r="L46" s="111"/>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110"/>
      <c r="J47" s="38"/>
      <c r="K47" s="38"/>
      <c r="L47" s="111"/>
      <c r="S47" s="36"/>
      <c r="T47" s="36"/>
      <c r="U47" s="36"/>
      <c r="V47" s="36"/>
      <c r="W47" s="36"/>
      <c r="X47" s="36"/>
      <c r="Y47" s="36"/>
      <c r="Z47" s="36"/>
      <c r="AA47" s="36"/>
      <c r="AB47" s="36"/>
      <c r="AC47" s="36"/>
      <c r="AD47" s="36"/>
      <c r="AE47" s="36"/>
    </row>
    <row r="48" spans="1:31" s="2" customFormat="1" ht="16.5" customHeight="1">
      <c r="A48" s="36"/>
      <c r="B48" s="37"/>
      <c r="C48" s="38"/>
      <c r="D48" s="38"/>
      <c r="E48" s="395" t="str">
        <f>E7</f>
        <v>VD Hubálov – obnova jezu</v>
      </c>
      <c r="F48" s="396"/>
      <c r="G48" s="396"/>
      <c r="H48" s="396"/>
      <c r="I48" s="110"/>
      <c r="J48" s="38"/>
      <c r="K48" s="38"/>
      <c r="L48" s="111"/>
      <c r="S48" s="36"/>
      <c r="T48" s="36"/>
      <c r="U48" s="36"/>
      <c r="V48" s="36"/>
      <c r="W48" s="36"/>
      <c r="X48" s="36"/>
      <c r="Y48" s="36"/>
      <c r="Z48" s="36"/>
      <c r="AA48" s="36"/>
      <c r="AB48" s="36"/>
      <c r="AC48" s="36"/>
      <c r="AD48" s="36"/>
      <c r="AE48" s="36"/>
    </row>
    <row r="49" spans="1:31" s="2" customFormat="1" ht="12" customHeight="1">
      <c r="A49" s="36"/>
      <c r="B49" s="37"/>
      <c r="C49" s="31" t="s">
        <v>107</v>
      </c>
      <c r="D49" s="38"/>
      <c r="E49" s="38"/>
      <c r="F49" s="38"/>
      <c r="G49" s="38"/>
      <c r="H49" s="38"/>
      <c r="I49" s="110"/>
      <c r="J49" s="38"/>
      <c r="K49" s="38"/>
      <c r="L49" s="111"/>
      <c r="S49" s="36"/>
      <c r="T49" s="36"/>
      <c r="U49" s="36"/>
      <c r="V49" s="36"/>
      <c r="W49" s="36"/>
      <c r="X49" s="36"/>
      <c r="Y49" s="36"/>
      <c r="Z49" s="36"/>
      <c r="AA49" s="36"/>
      <c r="AB49" s="36"/>
      <c r="AC49" s="36"/>
      <c r="AD49" s="36"/>
      <c r="AE49" s="36"/>
    </row>
    <row r="50" spans="1:31" s="2" customFormat="1" ht="16.5" customHeight="1">
      <c r="A50" s="36"/>
      <c r="B50" s="37"/>
      <c r="C50" s="38"/>
      <c r="D50" s="38"/>
      <c r="E50" s="368" t="str">
        <f>E9</f>
        <v>SO 04 - Zajištění přístupu na pracovní plošinu</v>
      </c>
      <c r="F50" s="397"/>
      <c r="G50" s="397"/>
      <c r="H50" s="397"/>
      <c r="I50" s="110"/>
      <c r="J50" s="38"/>
      <c r="K50" s="38"/>
      <c r="L50" s="111"/>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110"/>
      <c r="J51" s="38"/>
      <c r="K51" s="38"/>
      <c r="L51" s="111"/>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Vodní dílo Hubálov</v>
      </c>
      <c r="G52" s="38"/>
      <c r="H52" s="38"/>
      <c r="I52" s="113" t="s">
        <v>23</v>
      </c>
      <c r="J52" s="61" t="str">
        <f>IF(J12="","",J12)</f>
        <v>10. 10. 2019</v>
      </c>
      <c r="K52" s="38"/>
      <c r="L52" s="111"/>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110"/>
      <c r="J53" s="38"/>
      <c r="K53" s="38"/>
      <c r="L53" s="111"/>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Povodí Labe, státní podnik</v>
      </c>
      <c r="G54" s="38"/>
      <c r="H54" s="38"/>
      <c r="I54" s="113" t="s">
        <v>33</v>
      </c>
      <c r="J54" s="34" t="str">
        <f>E21</f>
        <v>AQUATIS a. s.</v>
      </c>
      <c r="K54" s="38"/>
      <c r="L54" s="111"/>
      <c r="S54" s="36"/>
      <c r="T54" s="36"/>
      <c r="U54" s="36"/>
      <c r="V54" s="36"/>
      <c r="W54" s="36"/>
      <c r="X54" s="36"/>
      <c r="Y54" s="36"/>
      <c r="Z54" s="36"/>
      <c r="AA54" s="36"/>
      <c r="AB54" s="36"/>
      <c r="AC54" s="36"/>
      <c r="AD54" s="36"/>
      <c r="AE54" s="36"/>
    </row>
    <row r="55" spans="1:31" s="2" customFormat="1" ht="15.2" customHeight="1">
      <c r="A55" s="36"/>
      <c r="B55" s="37"/>
      <c r="C55" s="31" t="s">
        <v>31</v>
      </c>
      <c r="D55" s="38"/>
      <c r="E55" s="38"/>
      <c r="F55" s="29" t="str">
        <f>IF(E18="","",E18)</f>
        <v>Vyplň údaj</v>
      </c>
      <c r="G55" s="38"/>
      <c r="H55" s="38"/>
      <c r="I55" s="113" t="s">
        <v>38</v>
      </c>
      <c r="J55" s="34" t="str">
        <f>E24</f>
        <v xml:space="preserve"> </v>
      </c>
      <c r="K55" s="38"/>
      <c r="L55" s="111"/>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0"/>
      <c r="J56" s="38"/>
      <c r="K56" s="38"/>
      <c r="L56" s="111"/>
      <c r="S56" s="36"/>
      <c r="T56" s="36"/>
      <c r="U56" s="36"/>
      <c r="V56" s="36"/>
      <c r="W56" s="36"/>
      <c r="X56" s="36"/>
      <c r="Y56" s="36"/>
      <c r="Z56" s="36"/>
      <c r="AA56" s="36"/>
      <c r="AB56" s="36"/>
      <c r="AC56" s="36"/>
      <c r="AD56" s="36"/>
      <c r="AE56" s="36"/>
    </row>
    <row r="57" spans="1:31" s="2" customFormat="1" ht="29.25" customHeight="1">
      <c r="A57" s="36"/>
      <c r="B57" s="37"/>
      <c r="C57" s="142" t="s">
        <v>110</v>
      </c>
      <c r="D57" s="143"/>
      <c r="E57" s="143"/>
      <c r="F57" s="143"/>
      <c r="G57" s="143"/>
      <c r="H57" s="143"/>
      <c r="I57" s="144"/>
      <c r="J57" s="145" t="s">
        <v>111</v>
      </c>
      <c r="K57" s="143"/>
      <c r="L57" s="111"/>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0"/>
      <c r="J58" s="38"/>
      <c r="K58" s="38"/>
      <c r="L58" s="111"/>
      <c r="S58" s="36"/>
      <c r="T58" s="36"/>
      <c r="U58" s="36"/>
      <c r="V58" s="36"/>
      <c r="W58" s="36"/>
      <c r="X58" s="36"/>
      <c r="Y58" s="36"/>
      <c r="Z58" s="36"/>
      <c r="AA58" s="36"/>
      <c r="AB58" s="36"/>
      <c r="AC58" s="36"/>
      <c r="AD58" s="36"/>
      <c r="AE58" s="36"/>
    </row>
    <row r="59" spans="1:47" s="2" customFormat="1" ht="22.9" customHeight="1">
      <c r="A59" s="36"/>
      <c r="B59" s="37"/>
      <c r="C59" s="146" t="s">
        <v>74</v>
      </c>
      <c r="D59" s="38"/>
      <c r="E59" s="38"/>
      <c r="F59" s="38"/>
      <c r="G59" s="38"/>
      <c r="H59" s="38"/>
      <c r="I59" s="110"/>
      <c r="J59" s="79">
        <f>J80</f>
        <v>0</v>
      </c>
      <c r="K59" s="38"/>
      <c r="L59" s="111"/>
      <c r="S59" s="36"/>
      <c r="T59" s="36"/>
      <c r="U59" s="36"/>
      <c r="V59" s="36"/>
      <c r="W59" s="36"/>
      <c r="X59" s="36"/>
      <c r="Y59" s="36"/>
      <c r="Z59" s="36"/>
      <c r="AA59" s="36"/>
      <c r="AB59" s="36"/>
      <c r="AC59" s="36"/>
      <c r="AD59" s="36"/>
      <c r="AE59" s="36"/>
      <c r="AU59" s="19" t="s">
        <v>112</v>
      </c>
    </row>
    <row r="60" spans="2:12" s="9" customFormat="1" ht="24.95" customHeight="1">
      <c r="B60" s="147"/>
      <c r="C60" s="148"/>
      <c r="D60" s="149" t="s">
        <v>146</v>
      </c>
      <c r="E60" s="150"/>
      <c r="F60" s="150"/>
      <c r="G60" s="150"/>
      <c r="H60" s="150"/>
      <c r="I60" s="151"/>
      <c r="J60" s="152">
        <f>J81</f>
        <v>0</v>
      </c>
      <c r="K60" s="148"/>
      <c r="L60" s="153"/>
    </row>
    <row r="61" spans="1:31" s="2" customFormat="1" ht="21.75" customHeight="1">
      <c r="A61" s="36"/>
      <c r="B61" s="37"/>
      <c r="C61" s="38"/>
      <c r="D61" s="38"/>
      <c r="E61" s="38"/>
      <c r="F61" s="38"/>
      <c r="G61" s="38"/>
      <c r="H61" s="38"/>
      <c r="I61" s="110"/>
      <c r="J61" s="38"/>
      <c r="K61" s="38"/>
      <c r="L61" s="111"/>
      <c r="S61" s="36"/>
      <c r="T61" s="36"/>
      <c r="U61" s="36"/>
      <c r="V61" s="36"/>
      <c r="W61" s="36"/>
      <c r="X61" s="36"/>
      <c r="Y61" s="36"/>
      <c r="Z61" s="36"/>
      <c r="AA61" s="36"/>
      <c r="AB61" s="36"/>
      <c r="AC61" s="36"/>
      <c r="AD61" s="36"/>
      <c r="AE61" s="36"/>
    </row>
    <row r="62" spans="1:31" s="2" customFormat="1" ht="6.95" customHeight="1">
      <c r="A62" s="36"/>
      <c r="B62" s="49"/>
      <c r="C62" s="50"/>
      <c r="D62" s="50"/>
      <c r="E62" s="50"/>
      <c r="F62" s="50"/>
      <c r="G62" s="50"/>
      <c r="H62" s="50"/>
      <c r="I62" s="138"/>
      <c r="J62" s="50"/>
      <c r="K62" s="50"/>
      <c r="L62" s="111"/>
      <c r="S62" s="36"/>
      <c r="T62" s="36"/>
      <c r="U62" s="36"/>
      <c r="V62" s="36"/>
      <c r="W62" s="36"/>
      <c r="X62" s="36"/>
      <c r="Y62" s="36"/>
      <c r="Z62" s="36"/>
      <c r="AA62" s="36"/>
      <c r="AB62" s="36"/>
      <c r="AC62" s="36"/>
      <c r="AD62" s="36"/>
      <c r="AE62" s="36"/>
    </row>
    <row r="66" spans="1:31" s="2" customFormat="1" ht="6.95" customHeight="1">
      <c r="A66" s="36"/>
      <c r="B66" s="51"/>
      <c r="C66" s="52"/>
      <c r="D66" s="52"/>
      <c r="E66" s="52"/>
      <c r="F66" s="52"/>
      <c r="G66" s="52"/>
      <c r="H66" s="52"/>
      <c r="I66" s="141"/>
      <c r="J66" s="52"/>
      <c r="K66" s="52"/>
      <c r="L66" s="111"/>
      <c r="S66" s="36"/>
      <c r="T66" s="36"/>
      <c r="U66" s="36"/>
      <c r="V66" s="36"/>
      <c r="W66" s="36"/>
      <c r="X66" s="36"/>
      <c r="Y66" s="36"/>
      <c r="Z66" s="36"/>
      <c r="AA66" s="36"/>
      <c r="AB66" s="36"/>
      <c r="AC66" s="36"/>
      <c r="AD66" s="36"/>
      <c r="AE66" s="36"/>
    </row>
    <row r="67" spans="1:31" s="2" customFormat="1" ht="24.95" customHeight="1">
      <c r="A67" s="36"/>
      <c r="B67" s="37"/>
      <c r="C67" s="25" t="s">
        <v>114</v>
      </c>
      <c r="D67" s="38"/>
      <c r="E67" s="38"/>
      <c r="F67" s="38"/>
      <c r="G67" s="38"/>
      <c r="H67" s="38"/>
      <c r="I67" s="110"/>
      <c r="J67" s="38"/>
      <c r="K67" s="38"/>
      <c r="L67" s="111"/>
      <c r="S67" s="36"/>
      <c r="T67" s="36"/>
      <c r="U67" s="36"/>
      <c r="V67" s="36"/>
      <c r="W67" s="36"/>
      <c r="X67" s="36"/>
      <c r="Y67" s="36"/>
      <c r="Z67" s="36"/>
      <c r="AA67" s="36"/>
      <c r="AB67" s="36"/>
      <c r="AC67" s="36"/>
      <c r="AD67" s="36"/>
      <c r="AE67" s="36"/>
    </row>
    <row r="68" spans="1:31" s="2" customFormat="1" ht="6.95" customHeight="1">
      <c r="A68" s="36"/>
      <c r="B68" s="37"/>
      <c r="C68" s="38"/>
      <c r="D68" s="38"/>
      <c r="E68" s="38"/>
      <c r="F68" s="38"/>
      <c r="G68" s="38"/>
      <c r="H68" s="38"/>
      <c r="I68" s="110"/>
      <c r="J68" s="38"/>
      <c r="K68" s="38"/>
      <c r="L68" s="111"/>
      <c r="S68" s="36"/>
      <c r="T68" s="36"/>
      <c r="U68" s="36"/>
      <c r="V68" s="36"/>
      <c r="W68" s="36"/>
      <c r="X68" s="36"/>
      <c r="Y68" s="36"/>
      <c r="Z68" s="36"/>
      <c r="AA68" s="36"/>
      <c r="AB68" s="36"/>
      <c r="AC68" s="36"/>
      <c r="AD68" s="36"/>
      <c r="AE68" s="36"/>
    </row>
    <row r="69" spans="1:31" s="2" customFormat="1" ht="12" customHeight="1">
      <c r="A69" s="36"/>
      <c r="B69" s="37"/>
      <c r="C69" s="31" t="s">
        <v>16</v>
      </c>
      <c r="D69" s="38"/>
      <c r="E69" s="38"/>
      <c r="F69" s="38"/>
      <c r="G69" s="38"/>
      <c r="H69" s="38"/>
      <c r="I69" s="110"/>
      <c r="J69" s="38"/>
      <c r="K69" s="38"/>
      <c r="L69" s="111"/>
      <c r="S69" s="36"/>
      <c r="T69" s="36"/>
      <c r="U69" s="36"/>
      <c r="V69" s="36"/>
      <c r="W69" s="36"/>
      <c r="X69" s="36"/>
      <c r="Y69" s="36"/>
      <c r="Z69" s="36"/>
      <c r="AA69" s="36"/>
      <c r="AB69" s="36"/>
      <c r="AC69" s="36"/>
      <c r="AD69" s="36"/>
      <c r="AE69" s="36"/>
    </row>
    <row r="70" spans="1:31" s="2" customFormat="1" ht="16.5" customHeight="1">
      <c r="A70" s="36"/>
      <c r="B70" s="37"/>
      <c r="C70" s="38"/>
      <c r="D70" s="38"/>
      <c r="E70" s="395" t="str">
        <f>E7</f>
        <v>VD Hubálov – obnova jezu</v>
      </c>
      <c r="F70" s="396"/>
      <c r="G70" s="396"/>
      <c r="H70" s="396"/>
      <c r="I70" s="110"/>
      <c r="J70" s="38"/>
      <c r="K70" s="38"/>
      <c r="L70" s="111"/>
      <c r="S70" s="36"/>
      <c r="T70" s="36"/>
      <c r="U70" s="36"/>
      <c r="V70" s="36"/>
      <c r="W70" s="36"/>
      <c r="X70" s="36"/>
      <c r="Y70" s="36"/>
      <c r="Z70" s="36"/>
      <c r="AA70" s="36"/>
      <c r="AB70" s="36"/>
      <c r="AC70" s="36"/>
      <c r="AD70" s="36"/>
      <c r="AE70" s="36"/>
    </row>
    <row r="71" spans="1:31" s="2" customFormat="1" ht="12" customHeight="1">
      <c r="A71" s="36"/>
      <c r="B71" s="37"/>
      <c r="C71" s="31" t="s">
        <v>107</v>
      </c>
      <c r="D71" s="38"/>
      <c r="E71" s="38"/>
      <c r="F71" s="38"/>
      <c r="G71" s="38"/>
      <c r="H71" s="38"/>
      <c r="I71" s="110"/>
      <c r="J71" s="38"/>
      <c r="K71" s="38"/>
      <c r="L71" s="111"/>
      <c r="S71" s="36"/>
      <c r="T71" s="36"/>
      <c r="U71" s="36"/>
      <c r="V71" s="36"/>
      <c r="W71" s="36"/>
      <c r="X71" s="36"/>
      <c r="Y71" s="36"/>
      <c r="Z71" s="36"/>
      <c r="AA71" s="36"/>
      <c r="AB71" s="36"/>
      <c r="AC71" s="36"/>
      <c r="AD71" s="36"/>
      <c r="AE71" s="36"/>
    </row>
    <row r="72" spans="1:31" s="2" customFormat="1" ht="16.5" customHeight="1">
      <c r="A72" s="36"/>
      <c r="B72" s="37"/>
      <c r="C72" s="38"/>
      <c r="D72" s="38"/>
      <c r="E72" s="368" t="str">
        <f>E9</f>
        <v>SO 04 - Zajištění přístupu na pracovní plošinu</v>
      </c>
      <c r="F72" s="397"/>
      <c r="G72" s="397"/>
      <c r="H72" s="397"/>
      <c r="I72" s="110"/>
      <c r="J72" s="38"/>
      <c r="K72" s="38"/>
      <c r="L72" s="111"/>
      <c r="S72" s="36"/>
      <c r="T72" s="36"/>
      <c r="U72" s="36"/>
      <c r="V72" s="36"/>
      <c r="W72" s="36"/>
      <c r="X72" s="36"/>
      <c r="Y72" s="36"/>
      <c r="Z72" s="36"/>
      <c r="AA72" s="36"/>
      <c r="AB72" s="36"/>
      <c r="AC72" s="36"/>
      <c r="AD72" s="36"/>
      <c r="AE72" s="36"/>
    </row>
    <row r="73" spans="1:31" s="2" customFormat="1" ht="6.95" customHeight="1">
      <c r="A73" s="36"/>
      <c r="B73" s="37"/>
      <c r="C73" s="38"/>
      <c r="D73" s="38"/>
      <c r="E73" s="38"/>
      <c r="F73" s="38"/>
      <c r="G73" s="38"/>
      <c r="H73" s="38"/>
      <c r="I73" s="110"/>
      <c r="J73" s="38"/>
      <c r="K73" s="38"/>
      <c r="L73" s="111"/>
      <c r="S73" s="36"/>
      <c r="T73" s="36"/>
      <c r="U73" s="36"/>
      <c r="V73" s="36"/>
      <c r="W73" s="36"/>
      <c r="X73" s="36"/>
      <c r="Y73" s="36"/>
      <c r="Z73" s="36"/>
      <c r="AA73" s="36"/>
      <c r="AB73" s="36"/>
      <c r="AC73" s="36"/>
      <c r="AD73" s="36"/>
      <c r="AE73" s="36"/>
    </row>
    <row r="74" spans="1:31" s="2" customFormat="1" ht="12" customHeight="1">
      <c r="A74" s="36"/>
      <c r="B74" s="37"/>
      <c r="C74" s="31" t="s">
        <v>21</v>
      </c>
      <c r="D74" s="38"/>
      <c r="E74" s="38"/>
      <c r="F74" s="29" t="str">
        <f>F12</f>
        <v>Vodní dílo Hubálov</v>
      </c>
      <c r="G74" s="38"/>
      <c r="H74" s="38"/>
      <c r="I74" s="113" t="s">
        <v>23</v>
      </c>
      <c r="J74" s="61" t="str">
        <f>IF(J12="","",J12)</f>
        <v>10. 10. 2019</v>
      </c>
      <c r="K74" s="38"/>
      <c r="L74" s="111"/>
      <c r="S74" s="36"/>
      <c r="T74" s="36"/>
      <c r="U74" s="36"/>
      <c r="V74" s="36"/>
      <c r="W74" s="36"/>
      <c r="X74" s="36"/>
      <c r="Y74" s="36"/>
      <c r="Z74" s="36"/>
      <c r="AA74" s="36"/>
      <c r="AB74" s="36"/>
      <c r="AC74" s="36"/>
      <c r="AD74" s="36"/>
      <c r="AE74" s="36"/>
    </row>
    <row r="75" spans="1:31" s="2" customFormat="1" ht="6.95" customHeight="1">
      <c r="A75" s="36"/>
      <c r="B75" s="37"/>
      <c r="C75" s="38"/>
      <c r="D75" s="38"/>
      <c r="E75" s="38"/>
      <c r="F75" s="38"/>
      <c r="G75" s="38"/>
      <c r="H75" s="38"/>
      <c r="I75" s="110"/>
      <c r="J75" s="38"/>
      <c r="K75" s="38"/>
      <c r="L75" s="111"/>
      <c r="S75" s="36"/>
      <c r="T75" s="36"/>
      <c r="U75" s="36"/>
      <c r="V75" s="36"/>
      <c r="W75" s="36"/>
      <c r="X75" s="36"/>
      <c r="Y75" s="36"/>
      <c r="Z75" s="36"/>
      <c r="AA75" s="36"/>
      <c r="AB75" s="36"/>
      <c r="AC75" s="36"/>
      <c r="AD75" s="36"/>
      <c r="AE75" s="36"/>
    </row>
    <row r="76" spans="1:31" s="2" customFormat="1" ht="15.2" customHeight="1">
      <c r="A76" s="36"/>
      <c r="B76" s="37"/>
      <c r="C76" s="31" t="s">
        <v>25</v>
      </c>
      <c r="D76" s="38"/>
      <c r="E76" s="38"/>
      <c r="F76" s="29" t="str">
        <f>E15</f>
        <v>Povodí Labe, státní podnik</v>
      </c>
      <c r="G76" s="38"/>
      <c r="H76" s="38"/>
      <c r="I76" s="113" t="s">
        <v>33</v>
      </c>
      <c r="J76" s="34" t="str">
        <f>E21</f>
        <v>AQUATIS a. s.</v>
      </c>
      <c r="K76" s="38"/>
      <c r="L76" s="111"/>
      <c r="S76" s="36"/>
      <c r="T76" s="36"/>
      <c r="U76" s="36"/>
      <c r="V76" s="36"/>
      <c r="W76" s="36"/>
      <c r="X76" s="36"/>
      <c r="Y76" s="36"/>
      <c r="Z76" s="36"/>
      <c r="AA76" s="36"/>
      <c r="AB76" s="36"/>
      <c r="AC76" s="36"/>
      <c r="AD76" s="36"/>
      <c r="AE76" s="36"/>
    </row>
    <row r="77" spans="1:31" s="2" customFormat="1" ht="15.2" customHeight="1">
      <c r="A77" s="36"/>
      <c r="B77" s="37"/>
      <c r="C77" s="31" t="s">
        <v>31</v>
      </c>
      <c r="D77" s="38"/>
      <c r="E77" s="38"/>
      <c r="F77" s="29" t="str">
        <f>IF(E18="","",E18)</f>
        <v>Vyplň údaj</v>
      </c>
      <c r="G77" s="38"/>
      <c r="H77" s="38"/>
      <c r="I77" s="113" t="s">
        <v>38</v>
      </c>
      <c r="J77" s="34" t="str">
        <f>E24</f>
        <v xml:space="preserve"> </v>
      </c>
      <c r="K77" s="38"/>
      <c r="L77" s="111"/>
      <c r="S77" s="36"/>
      <c r="T77" s="36"/>
      <c r="U77" s="36"/>
      <c r="V77" s="36"/>
      <c r="W77" s="36"/>
      <c r="X77" s="36"/>
      <c r="Y77" s="36"/>
      <c r="Z77" s="36"/>
      <c r="AA77" s="36"/>
      <c r="AB77" s="36"/>
      <c r="AC77" s="36"/>
      <c r="AD77" s="36"/>
      <c r="AE77" s="36"/>
    </row>
    <row r="78" spans="1:31" s="2" customFormat="1" ht="10.35" customHeight="1">
      <c r="A78" s="36"/>
      <c r="B78" s="37"/>
      <c r="C78" s="38"/>
      <c r="D78" s="38"/>
      <c r="E78" s="38"/>
      <c r="F78" s="38"/>
      <c r="G78" s="38"/>
      <c r="H78" s="38"/>
      <c r="I78" s="110"/>
      <c r="J78" s="38"/>
      <c r="K78" s="38"/>
      <c r="L78" s="111"/>
      <c r="S78" s="36"/>
      <c r="T78" s="36"/>
      <c r="U78" s="36"/>
      <c r="V78" s="36"/>
      <c r="W78" s="36"/>
      <c r="X78" s="36"/>
      <c r="Y78" s="36"/>
      <c r="Z78" s="36"/>
      <c r="AA78" s="36"/>
      <c r="AB78" s="36"/>
      <c r="AC78" s="36"/>
      <c r="AD78" s="36"/>
      <c r="AE78" s="36"/>
    </row>
    <row r="79" spans="1:31" s="10" customFormat="1" ht="29.25" customHeight="1">
      <c r="A79" s="154"/>
      <c r="B79" s="155"/>
      <c r="C79" s="156" t="s">
        <v>115</v>
      </c>
      <c r="D79" s="157" t="s">
        <v>61</v>
      </c>
      <c r="E79" s="157" t="s">
        <v>57</v>
      </c>
      <c r="F79" s="157" t="s">
        <v>58</v>
      </c>
      <c r="G79" s="157" t="s">
        <v>116</v>
      </c>
      <c r="H79" s="157" t="s">
        <v>117</v>
      </c>
      <c r="I79" s="158" t="s">
        <v>118</v>
      </c>
      <c r="J79" s="157" t="s">
        <v>111</v>
      </c>
      <c r="K79" s="159" t="s">
        <v>119</v>
      </c>
      <c r="L79" s="160"/>
      <c r="M79" s="70" t="s">
        <v>19</v>
      </c>
      <c r="N79" s="71" t="s">
        <v>46</v>
      </c>
      <c r="O79" s="71" t="s">
        <v>120</v>
      </c>
      <c r="P79" s="71" t="s">
        <v>121</v>
      </c>
      <c r="Q79" s="71" t="s">
        <v>122</v>
      </c>
      <c r="R79" s="71" t="s">
        <v>123</v>
      </c>
      <c r="S79" s="71" t="s">
        <v>124</v>
      </c>
      <c r="T79" s="72" t="s">
        <v>125</v>
      </c>
      <c r="U79" s="154"/>
      <c r="V79" s="154"/>
      <c r="W79" s="154"/>
      <c r="X79" s="154"/>
      <c r="Y79" s="154"/>
      <c r="Z79" s="154"/>
      <c r="AA79" s="154"/>
      <c r="AB79" s="154"/>
      <c r="AC79" s="154"/>
      <c r="AD79" s="154"/>
      <c r="AE79" s="154"/>
    </row>
    <row r="80" spans="1:63" s="2" customFormat="1" ht="22.9" customHeight="1">
      <c r="A80" s="36"/>
      <c r="B80" s="37"/>
      <c r="C80" s="77" t="s">
        <v>126</v>
      </c>
      <c r="D80" s="38"/>
      <c r="E80" s="38"/>
      <c r="F80" s="38"/>
      <c r="G80" s="38"/>
      <c r="H80" s="38"/>
      <c r="I80" s="110"/>
      <c r="J80" s="161">
        <f>BK80</f>
        <v>0</v>
      </c>
      <c r="K80" s="38"/>
      <c r="L80" s="41"/>
      <c r="M80" s="73"/>
      <c r="N80" s="162"/>
      <c r="O80" s="74"/>
      <c r="P80" s="163">
        <f>P81</f>
        <v>0</v>
      </c>
      <c r="Q80" s="74"/>
      <c r="R80" s="163">
        <f>R81</f>
        <v>0</v>
      </c>
      <c r="S80" s="74"/>
      <c r="T80" s="164">
        <f>T81</f>
        <v>0</v>
      </c>
      <c r="U80" s="36"/>
      <c r="V80" s="36"/>
      <c r="W80" s="36"/>
      <c r="X80" s="36"/>
      <c r="Y80" s="36"/>
      <c r="Z80" s="36"/>
      <c r="AA80" s="36"/>
      <c r="AB80" s="36"/>
      <c r="AC80" s="36"/>
      <c r="AD80" s="36"/>
      <c r="AE80" s="36"/>
      <c r="AT80" s="19" t="s">
        <v>75</v>
      </c>
      <c r="AU80" s="19" t="s">
        <v>112</v>
      </c>
      <c r="BK80" s="165">
        <f>BK81</f>
        <v>0</v>
      </c>
    </row>
    <row r="81" spans="2:63" s="11" customFormat="1" ht="25.9" customHeight="1">
      <c r="B81" s="166"/>
      <c r="C81" s="167"/>
      <c r="D81" s="168" t="s">
        <v>75</v>
      </c>
      <c r="E81" s="169" t="s">
        <v>147</v>
      </c>
      <c r="F81" s="169" t="s">
        <v>148</v>
      </c>
      <c r="G81" s="167"/>
      <c r="H81" s="167"/>
      <c r="I81" s="170"/>
      <c r="J81" s="171">
        <f>BK81</f>
        <v>0</v>
      </c>
      <c r="K81" s="167"/>
      <c r="L81" s="172"/>
      <c r="M81" s="173"/>
      <c r="N81" s="174"/>
      <c r="O81" s="174"/>
      <c r="P81" s="175">
        <f>SUM(P82:P84)</f>
        <v>0</v>
      </c>
      <c r="Q81" s="174"/>
      <c r="R81" s="175">
        <f>SUM(R82:R84)</f>
        <v>0</v>
      </c>
      <c r="S81" s="174"/>
      <c r="T81" s="176">
        <f>SUM(T82:T84)</f>
        <v>0</v>
      </c>
      <c r="AR81" s="177" t="s">
        <v>149</v>
      </c>
      <c r="AT81" s="178" t="s">
        <v>75</v>
      </c>
      <c r="AU81" s="178" t="s">
        <v>76</v>
      </c>
      <c r="AY81" s="177" t="s">
        <v>130</v>
      </c>
      <c r="BK81" s="179">
        <f>SUM(BK82:BK84)</f>
        <v>0</v>
      </c>
    </row>
    <row r="82" spans="1:65" s="2" customFormat="1" ht="16.5" customHeight="1">
      <c r="A82" s="36"/>
      <c r="B82" s="37"/>
      <c r="C82" s="180" t="s">
        <v>84</v>
      </c>
      <c r="D82" s="180" t="s">
        <v>131</v>
      </c>
      <c r="E82" s="181" t="s">
        <v>132</v>
      </c>
      <c r="F82" s="182" t="s">
        <v>101</v>
      </c>
      <c r="G82" s="183" t="s">
        <v>134</v>
      </c>
      <c r="H82" s="184">
        <v>1</v>
      </c>
      <c r="I82" s="185"/>
      <c r="J82" s="186">
        <f>ROUND(I82*H82,2)</f>
        <v>0</v>
      </c>
      <c r="K82" s="182" t="s">
        <v>19</v>
      </c>
      <c r="L82" s="41"/>
      <c r="M82" s="187" t="s">
        <v>19</v>
      </c>
      <c r="N82" s="188" t="s">
        <v>47</v>
      </c>
      <c r="O82" s="66"/>
      <c r="P82" s="189">
        <f>O82*H82</f>
        <v>0</v>
      </c>
      <c r="Q82" s="189">
        <v>0</v>
      </c>
      <c r="R82" s="189">
        <f>Q82*H82</f>
        <v>0</v>
      </c>
      <c r="S82" s="189">
        <v>0</v>
      </c>
      <c r="T82" s="190">
        <f>S82*H82</f>
        <v>0</v>
      </c>
      <c r="U82" s="36"/>
      <c r="V82" s="36"/>
      <c r="W82" s="36"/>
      <c r="X82" s="36"/>
      <c r="Y82" s="36"/>
      <c r="Z82" s="36"/>
      <c r="AA82" s="36"/>
      <c r="AB82" s="36"/>
      <c r="AC82" s="36"/>
      <c r="AD82" s="36"/>
      <c r="AE82" s="36"/>
      <c r="AR82" s="191" t="s">
        <v>149</v>
      </c>
      <c r="AT82" s="191" t="s">
        <v>131</v>
      </c>
      <c r="AU82" s="191" t="s">
        <v>84</v>
      </c>
      <c r="AY82" s="19" t="s">
        <v>130</v>
      </c>
      <c r="BE82" s="192">
        <f>IF(N82="základní",J82,0)</f>
        <v>0</v>
      </c>
      <c r="BF82" s="192">
        <f>IF(N82="snížená",J82,0)</f>
        <v>0</v>
      </c>
      <c r="BG82" s="192">
        <f>IF(N82="zákl. přenesená",J82,0)</f>
        <v>0</v>
      </c>
      <c r="BH82" s="192">
        <f>IF(N82="sníž. přenesená",J82,0)</f>
        <v>0</v>
      </c>
      <c r="BI82" s="192">
        <f>IF(N82="nulová",J82,0)</f>
        <v>0</v>
      </c>
      <c r="BJ82" s="19" t="s">
        <v>84</v>
      </c>
      <c r="BK82" s="192">
        <f>ROUND(I82*H82,2)</f>
        <v>0</v>
      </c>
      <c r="BL82" s="19" t="s">
        <v>149</v>
      </c>
      <c r="BM82" s="191" t="s">
        <v>744</v>
      </c>
    </row>
    <row r="83" spans="1:47" s="2" customFormat="1" ht="19.5">
      <c r="A83" s="36"/>
      <c r="B83" s="37"/>
      <c r="C83" s="38"/>
      <c r="D83" s="193" t="s">
        <v>137</v>
      </c>
      <c r="E83" s="38"/>
      <c r="F83" s="194" t="s">
        <v>745</v>
      </c>
      <c r="G83" s="38"/>
      <c r="H83" s="38"/>
      <c r="I83" s="110"/>
      <c r="J83" s="38"/>
      <c r="K83" s="38"/>
      <c r="L83" s="41"/>
      <c r="M83" s="195"/>
      <c r="N83" s="196"/>
      <c r="O83" s="66"/>
      <c r="P83" s="66"/>
      <c r="Q83" s="66"/>
      <c r="R83" s="66"/>
      <c r="S83" s="66"/>
      <c r="T83" s="67"/>
      <c r="U83" s="36"/>
      <c r="V83" s="36"/>
      <c r="W83" s="36"/>
      <c r="X83" s="36"/>
      <c r="Y83" s="36"/>
      <c r="Z83" s="36"/>
      <c r="AA83" s="36"/>
      <c r="AB83" s="36"/>
      <c r="AC83" s="36"/>
      <c r="AD83" s="36"/>
      <c r="AE83" s="36"/>
      <c r="AT83" s="19" t="s">
        <v>137</v>
      </c>
      <c r="AU83" s="19" t="s">
        <v>84</v>
      </c>
    </row>
    <row r="84" spans="1:47" s="2" customFormat="1" ht="39">
      <c r="A84" s="36"/>
      <c r="B84" s="37"/>
      <c r="C84" s="38"/>
      <c r="D84" s="193" t="s">
        <v>139</v>
      </c>
      <c r="E84" s="38"/>
      <c r="F84" s="197" t="s">
        <v>140</v>
      </c>
      <c r="G84" s="38"/>
      <c r="H84" s="38"/>
      <c r="I84" s="110"/>
      <c r="J84" s="38"/>
      <c r="K84" s="38"/>
      <c r="L84" s="41"/>
      <c r="M84" s="198"/>
      <c r="N84" s="199"/>
      <c r="O84" s="200"/>
      <c r="P84" s="200"/>
      <c r="Q84" s="200"/>
      <c r="R84" s="200"/>
      <c r="S84" s="200"/>
      <c r="T84" s="201"/>
      <c r="U84" s="36"/>
      <c r="V84" s="36"/>
      <c r="W84" s="36"/>
      <c r="X84" s="36"/>
      <c r="Y84" s="36"/>
      <c r="Z84" s="36"/>
      <c r="AA84" s="36"/>
      <c r="AB84" s="36"/>
      <c r="AC84" s="36"/>
      <c r="AD84" s="36"/>
      <c r="AE84" s="36"/>
      <c r="AT84" s="19" t="s">
        <v>139</v>
      </c>
      <c r="AU84" s="19" t="s">
        <v>84</v>
      </c>
    </row>
    <row r="85" spans="1:31" s="2" customFormat="1" ht="6.95" customHeight="1">
      <c r="A85" s="36"/>
      <c r="B85" s="49"/>
      <c r="C85" s="50"/>
      <c r="D85" s="50"/>
      <c r="E85" s="50"/>
      <c r="F85" s="50"/>
      <c r="G85" s="50"/>
      <c r="H85" s="50"/>
      <c r="I85" s="138"/>
      <c r="J85" s="50"/>
      <c r="K85" s="50"/>
      <c r="L85" s="41"/>
      <c r="M85" s="36"/>
      <c r="O85" s="36"/>
      <c r="P85" s="36"/>
      <c r="Q85" s="36"/>
      <c r="R85" s="36"/>
      <c r="S85" s="36"/>
      <c r="T85" s="36"/>
      <c r="U85" s="36"/>
      <c r="V85" s="36"/>
      <c r="W85" s="36"/>
      <c r="X85" s="36"/>
      <c r="Y85" s="36"/>
      <c r="Z85" s="36"/>
      <c r="AA85" s="36"/>
      <c r="AB85" s="36"/>
      <c r="AC85" s="36"/>
      <c r="AD85" s="36"/>
      <c r="AE85" s="36"/>
    </row>
  </sheetData>
  <sheetProtection algorithmName="SHA-512" hashValue="yBGXcmkFA0YWjX6OUKxv0+wTs4iVnXHtFlPleg+avkN4pvpJp8DR34+ger+Cdol2lg0ALarhS3+wm70L9lrqFw==" saltValue="jWMiyrxZZgj9z36f7Z3HjAPAcLOIskeCPRRKzCcuqHZEqBfhNzqRAR6QsHDpcEfLUwn0npNwEa2XY6lJGY92Hw==" spinCount="100000" sheet="1" objects="1" scenarios="1" formatColumns="0" formatRows="0" autoFilter="0"/>
  <autoFilter ref="C79:K84"/>
  <mergeCells count="9">
    <mergeCell ref="E50:H50"/>
    <mergeCell ref="E70:H70"/>
    <mergeCell ref="E72:H72"/>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M15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2.8515625" style="1" customWidth="1"/>
    <col min="9" max="9" width="20.140625" style="103"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03"/>
      <c r="L2" s="359"/>
      <c r="M2" s="359"/>
      <c r="N2" s="359"/>
      <c r="O2" s="359"/>
      <c r="P2" s="359"/>
      <c r="Q2" s="359"/>
      <c r="R2" s="359"/>
      <c r="S2" s="359"/>
      <c r="T2" s="359"/>
      <c r="U2" s="359"/>
      <c r="V2" s="359"/>
      <c r="AT2" s="19" t="s">
        <v>105</v>
      </c>
    </row>
    <row r="3" spans="2:46" s="1" customFormat="1" ht="6.95" customHeight="1">
      <c r="B3" s="104"/>
      <c r="C3" s="105"/>
      <c r="D3" s="105"/>
      <c r="E3" s="105"/>
      <c r="F3" s="105"/>
      <c r="G3" s="105"/>
      <c r="H3" s="105"/>
      <c r="I3" s="106"/>
      <c r="J3" s="105"/>
      <c r="K3" s="105"/>
      <c r="L3" s="22"/>
      <c r="AT3" s="19" t="s">
        <v>86</v>
      </c>
    </row>
    <row r="4" spans="2:46" s="1" customFormat="1" ht="24.95" customHeight="1">
      <c r="B4" s="22"/>
      <c r="D4" s="107" t="s">
        <v>106</v>
      </c>
      <c r="I4" s="103"/>
      <c r="L4" s="22"/>
      <c r="M4" s="108" t="s">
        <v>10</v>
      </c>
      <c r="AT4" s="19" t="s">
        <v>4</v>
      </c>
    </row>
    <row r="5" spans="2:12" s="1" customFormat="1" ht="6.95" customHeight="1">
      <c r="B5" s="22"/>
      <c r="I5" s="103"/>
      <c r="L5" s="22"/>
    </row>
    <row r="6" spans="2:12" s="1" customFormat="1" ht="12" customHeight="1">
      <c r="B6" s="22"/>
      <c r="D6" s="109" t="s">
        <v>16</v>
      </c>
      <c r="I6" s="103"/>
      <c r="L6" s="22"/>
    </row>
    <row r="7" spans="2:12" s="1" customFormat="1" ht="16.5" customHeight="1">
      <c r="B7" s="22"/>
      <c r="E7" s="388" t="str">
        <f>'Rekapitulace stavby'!K6</f>
        <v>VD Hubálov – obnova jezu</v>
      </c>
      <c r="F7" s="389"/>
      <c r="G7" s="389"/>
      <c r="H7" s="389"/>
      <c r="I7" s="103"/>
      <c r="L7" s="22"/>
    </row>
    <row r="8" spans="1:31" s="2" customFormat="1" ht="12" customHeight="1">
      <c r="A8" s="36"/>
      <c r="B8" s="41"/>
      <c r="C8" s="36"/>
      <c r="D8" s="109" t="s">
        <v>107</v>
      </c>
      <c r="E8" s="36"/>
      <c r="F8" s="36"/>
      <c r="G8" s="36"/>
      <c r="H8" s="36"/>
      <c r="I8" s="110"/>
      <c r="J8" s="36"/>
      <c r="K8" s="36"/>
      <c r="L8" s="111"/>
      <c r="S8" s="36"/>
      <c r="T8" s="36"/>
      <c r="U8" s="36"/>
      <c r="V8" s="36"/>
      <c r="W8" s="36"/>
      <c r="X8" s="36"/>
      <c r="Y8" s="36"/>
      <c r="Z8" s="36"/>
      <c r="AA8" s="36"/>
      <c r="AB8" s="36"/>
      <c r="AC8" s="36"/>
      <c r="AD8" s="36"/>
      <c r="AE8" s="36"/>
    </row>
    <row r="9" spans="1:31" s="2" customFormat="1" ht="16.5" customHeight="1">
      <c r="A9" s="36"/>
      <c r="B9" s="41"/>
      <c r="C9" s="36"/>
      <c r="D9" s="36"/>
      <c r="E9" s="390" t="s">
        <v>746</v>
      </c>
      <c r="F9" s="391"/>
      <c r="G9" s="391"/>
      <c r="H9" s="391"/>
      <c r="I9" s="110"/>
      <c r="J9" s="36"/>
      <c r="K9" s="36"/>
      <c r="L9" s="111"/>
      <c r="S9" s="36"/>
      <c r="T9" s="36"/>
      <c r="U9" s="36"/>
      <c r="V9" s="36"/>
      <c r="W9" s="36"/>
      <c r="X9" s="36"/>
      <c r="Y9" s="36"/>
      <c r="Z9" s="36"/>
      <c r="AA9" s="36"/>
      <c r="AB9" s="36"/>
      <c r="AC9" s="36"/>
      <c r="AD9" s="36"/>
      <c r="AE9" s="36"/>
    </row>
    <row r="10" spans="1:31" s="2" customFormat="1" ht="11.25">
      <c r="A10" s="36"/>
      <c r="B10" s="41"/>
      <c r="C10" s="36"/>
      <c r="D10" s="36"/>
      <c r="E10" s="36"/>
      <c r="F10" s="36"/>
      <c r="G10" s="36"/>
      <c r="H10" s="36"/>
      <c r="I10" s="110"/>
      <c r="J10" s="36"/>
      <c r="K10" s="36"/>
      <c r="L10" s="111"/>
      <c r="S10" s="36"/>
      <c r="T10" s="36"/>
      <c r="U10" s="36"/>
      <c r="V10" s="36"/>
      <c r="W10" s="36"/>
      <c r="X10" s="36"/>
      <c r="Y10" s="36"/>
      <c r="Z10" s="36"/>
      <c r="AA10" s="36"/>
      <c r="AB10" s="36"/>
      <c r="AC10" s="36"/>
      <c r="AD10" s="36"/>
      <c r="AE10" s="36"/>
    </row>
    <row r="11" spans="1:31" s="2" customFormat="1" ht="12" customHeight="1">
      <c r="A11" s="36"/>
      <c r="B11" s="41"/>
      <c r="C11" s="36"/>
      <c r="D11" s="109" t="s">
        <v>18</v>
      </c>
      <c r="E11" s="36"/>
      <c r="F11" s="112" t="s">
        <v>19</v>
      </c>
      <c r="G11" s="36"/>
      <c r="H11" s="36"/>
      <c r="I11" s="113" t="s">
        <v>20</v>
      </c>
      <c r="J11" s="112" t="s">
        <v>19</v>
      </c>
      <c r="K11" s="36"/>
      <c r="L11" s="111"/>
      <c r="S11" s="36"/>
      <c r="T11" s="36"/>
      <c r="U11" s="36"/>
      <c r="V11" s="36"/>
      <c r="W11" s="36"/>
      <c r="X11" s="36"/>
      <c r="Y11" s="36"/>
      <c r="Z11" s="36"/>
      <c r="AA11" s="36"/>
      <c r="AB11" s="36"/>
      <c r="AC11" s="36"/>
      <c r="AD11" s="36"/>
      <c r="AE11" s="36"/>
    </row>
    <row r="12" spans="1:31" s="2" customFormat="1" ht="12" customHeight="1">
      <c r="A12" s="36"/>
      <c r="B12" s="41"/>
      <c r="C12" s="36"/>
      <c r="D12" s="109" t="s">
        <v>21</v>
      </c>
      <c r="E12" s="36"/>
      <c r="F12" s="112" t="s">
        <v>22</v>
      </c>
      <c r="G12" s="36"/>
      <c r="H12" s="36"/>
      <c r="I12" s="113" t="s">
        <v>23</v>
      </c>
      <c r="J12" s="114" t="str">
        <f>'Rekapitulace stavby'!AN8</f>
        <v>10. 10. 2019</v>
      </c>
      <c r="K12" s="36"/>
      <c r="L12" s="111"/>
      <c r="S12" s="36"/>
      <c r="T12" s="36"/>
      <c r="U12" s="36"/>
      <c r="V12" s="36"/>
      <c r="W12" s="36"/>
      <c r="X12" s="36"/>
      <c r="Y12" s="36"/>
      <c r="Z12" s="36"/>
      <c r="AA12" s="36"/>
      <c r="AB12" s="36"/>
      <c r="AC12" s="36"/>
      <c r="AD12" s="36"/>
      <c r="AE12" s="36"/>
    </row>
    <row r="13" spans="1:31" s="2" customFormat="1" ht="10.9" customHeight="1">
      <c r="A13" s="36"/>
      <c r="B13" s="41"/>
      <c r="C13" s="36"/>
      <c r="D13" s="36"/>
      <c r="E13" s="36"/>
      <c r="F13" s="36"/>
      <c r="G13" s="36"/>
      <c r="H13" s="36"/>
      <c r="I13" s="110"/>
      <c r="J13" s="36"/>
      <c r="K13" s="36"/>
      <c r="L13" s="111"/>
      <c r="S13" s="36"/>
      <c r="T13" s="36"/>
      <c r="U13" s="36"/>
      <c r="V13" s="36"/>
      <c r="W13" s="36"/>
      <c r="X13" s="36"/>
      <c r="Y13" s="36"/>
      <c r="Z13" s="36"/>
      <c r="AA13" s="36"/>
      <c r="AB13" s="36"/>
      <c r="AC13" s="36"/>
      <c r="AD13" s="36"/>
      <c r="AE13" s="36"/>
    </row>
    <row r="14" spans="1:31" s="2" customFormat="1" ht="12" customHeight="1">
      <c r="A14" s="36"/>
      <c r="B14" s="41"/>
      <c r="C14" s="36"/>
      <c r="D14" s="109" t="s">
        <v>25</v>
      </c>
      <c r="E14" s="36"/>
      <c r="F14" s="36"/>
      <c r="G14" s="36"/>
      <c r="H14" s="36"/>
      <c r="I14" s="113" t="s">
        <v>26</v>
      </c>
      <c r="J14" s="112" t="s">
        <v>27</v>
      </c>
      <c r="K14" s="36"/>
      <c r="L14" s="111"/>
      <c r="S14" s="36"/>
      <c r="T14" s="36"/>
      <c r="U14" s="36"/>
      <c r="V14" s="36"/>
      <c r="W14" s="36"/>
      <c r="X14" s="36"/>
      <c r="Y14" s="36"/>
      <c r="Z14" s="36"/>
      <c r="AA14" s="36"/>
      <c r="AB14" s="36"/>
      <c r="AC14" s="36"/>
      <c r="AD14" s="36"/>
      <c r="AE14" s="36"/>
    </row>
    <row r="15" spans="1:31" s="2" customFormat="1" ht="18" customHeight="1">
      <c r="A15" s="36"/>
      <c r="B15" s="41"/>
      <c r="C15" s="36"/>
      <c r="D15" s="36"/>
      <c r="E15" s="112" t="s">
        <v>28</v>
      </c>
      <c r="F15" s="36"/>
      <c r="G15" s="36"/>
      <c r="H15" s="36"/>
      <c r="I15" s="113" t="s">
        <v>29</v>
      </c>
      <c r="J15" s="112" t="s">
        <v>30</v>
      </c>
      <c r="K15" s="36"/>
      <c r="L15" s="111"/>
      <c r="S15" s="36"/>
      <c r="T15" s="36"/>
      <c r="U15" s="36"/>
      <c r="V15" s="36"/>
      <c r="W15" s="36"/>
      <c r="X15" s="36"/>
      <c r="Y15" s="36"/>
      <c r="Z15" s="36"/>
      <c r="AA15" s="36"/>
      <c r="AB15" s="36"/>
      <c r="AC15" s="36"/>
      <c r="AD15" s="36"/>
      <c r="AE15" s="36"/>
    </row>
    <row r="16" spans="1:31" s="2" customFormat="1" ht="6.95" customHeight="1">
      <c r="A16" s="36"/>
      <c r="B16" s="41"/>
      <c r="C16" s="36"/>
      <c r="D16" s="36"/>
      <c r="E16" s="36"/>
      <c r="F16" s="36"/>
      <c r="G16" s="36"/>
      <c r="H16" s="36"/>
      <c r="I16" s="110"/>
      <c r="J16" s="36"/>
      <c r="K16" s="36"/>
      <c r="L16" s="111"/>
      <c r="S16" s="36"/>
      <c r="T16" s="36"/>
      <c r="U16" s="36"/>
      <c r="V16" s="36"/>
      <c r="W16" s="36"/>
      <c r="X16" s="36"/>
      <c r="Y16" s="36"/>
      <c r="Z16" s="36"/>
      <c r="AA16" s="36"/>
      <c r="AB16" s="36"/>
      <c r="AC16" s="36"/>
      <c r="AD16" s="36"/>
      <c r="AE16" s="36"/>
    </row>
    <row r="17" spans="1:31" s="2" customFormat="1" ht="12" customHeight="1">
      <c r="A17" s="36"/>
      <c r="B17" s="41"/>
      <c r="C17" s="36"/>
      <c r="D17" s="109" t="s">
        <v>31</v>
      </c>
      <c r="E17" s="36"/>
      <c r="F17" s="36"/>
      <c r="G17" s="36"/>
      <c r="H17" s="36"/>
      <c r="I17" s="113" t="s">
        <v>26</v>
      </c>
      <c r="J17" s="32" t="str">
        <f>'Rekapitulace stavby'!AN13</f>
        <v>Vyplň údaj</v>
      </c>
      <c r="K17" s="36"/>
      <c r="L17" s="111"/>
      <c r="S17" s="36"/>
      <c r="T17" s="36"/>
      <c r="U17" s="36"/>
      <c r="V17" s="36"/>
      <c r="W17" s="36"/>
      <c r="X17" s="36"/>
      <c r="Y17" s="36"/>
      <c r="Z17" s="36"/>
      <c r="AA17" s="36"/>
      <c r="AB17" s="36"/>
      <c r="AC17" s="36"/>
      <c r="AD17" s="36"/>
      <c r="AE17" s="36"/>
    </row>
    <row r="18" spans="1:31" s="2" customFormat="1" ht="18" customHeight="1">
      <c r="A18" s="36"/>
      <c r="B18" s="41"/>
      <c r="C18" s="36"/>
      <c r="D18" s="36"/>
      <c r="E18" s="392" t="str">
        <f>'Rekapitulace stavby'!E14</f>
        <v>Vyplň údaj</v>
      </c>
      <c r="F18" s="393"/>
      <c r="G18" s="393"/>
      <c r="H18" s="393"/>
      <c r="I18" s="113" t="s">
        <v>29</v>
      </c>
      <c r="J18" s="32" t="str">
        <f>'Rekapitulace stavby'!AN14</f>
        <v>Vyplň údaj</v>
      </c>
      <c r="K18" s="36"/>
      <c r="L18" s="111"/>
      <c r="S18" s="36"/>
      <c r="T18" s="36"/>
      <c r="U18" s="36"/>
      <c r="V18" s="36"/>
      <c r="W18" s="36"/>
      <c r="X18" s="36"/>
      <c r="Y18" s="36"/>
      <c r="Z18" s="36"/>
      <c r="AA18" s="36"/>
      <c r="AB18" s="36"/>
      <c r="AC18" s="36"/>
      <c r="AD18" s="36"/>
      <c r="AE18" s="36"/>
    </row>
    <row r="19" spans="1:31" s="2" customFormat="1" ht="6.95" customHeight="1">
      <c r="A19" s="36"/>
      <c r="B19" s="41"/>
      <c r="C19" s="36"/>
      <c r="D19" s="36"/>
      <c r="E19" s="36"/>
      <c r="F19" s="36"/>
      <c r="G19" s="36"/>
      <c r="H19" s="36"/>
      <c r="I19" s="110"/>
      <c r="J19" s="36"/>
      <c r="K19" s="36"/>
      <c r="L19" s="111"/>
      <c r="S19" s="36"/>
      <c r="T19" s="36"/>
      <c r="U19" s="36"/>
      <c r="V19" s="36"/>
      <c r="W19" s="36"/>
      <c r="X19" s="36"/>
      <c r="Y19" s="36"/>
      <c r="Z19" s="36"/>
      <c r="AA19" s="36"/>
      <c r="AB19" s="36"/>
      <c r="AC19" s="36"/>
      <c r="AD19" s="36"/>
      <c r="AE19" s="36"/>
    </row>
    <row r="20" spans="1:31" s="2" customFormat="1" ht="12" customHeight="1">
      <c r="A20" s="36"/>
      <c r="B20" s="41"/>
      <c r="C20" s="36"/>
      <c r="D20" s="109" t="s">
        <v>33</v>
      </c>
      <c r="E20" s="36"/>
      <c r="F20" s="36"/>
      <c r="G20" s="36"/>
      <c r="H20" s="36"/>
      <c r="I20" s="113" t="s">
        <v>26</v>
      </c>
      <c r="J20" s="112" t="s">
        <v>34</v>
      </c>
      <c r="K20" s="36"/>
      <c r="L20" s="111"/>
      <c r="S20" s="36"/>
      <c r="T20" s="36"/>
      <c r="U20" s="36"/>
      <c r="V20" s="36"/>
      <c r="W20" s="36"/>
      <c r="X20" s="36"/>
      <c r="Y20" s="36"/>
      <c r="Z20" s="36"/>
      <c r="AA20" s="36"/>
      <c r="AB20" s="36"/>
      <c r="AC20" s="36"/>
      <c r="AD20" s="36"/>
      <c r="AE20" s="36"/>
    </row>
    <row r="21" spans="1:31" s="2" customFormat="1" ht="18" customHeight="1">
      <c r="A21" s="36"/>
      <c r="B21" s="41"/>
      <c r="C21" s="36"/>
      <c r="D21" s="36"/>
      <c r="E21" s="112" t="s">
        <v>35</v>
      </c>
      <c r="F21" s="36"/>
      <c r="G21" s="36"/>
      <c r="H21" s="36"/>
      <c r="I21" s="113" t="s">
        <v>29</v>
      </c>
      <c r="J21" s="112" t="s">
        <v>36</v>
      </c>
      <c r="K21" s="36"/>
      <c r="L21" s="111"/>
      <c r="S21" s="36"/>
      <c r="T21" s="36"/>
      <c r="U21" s="36"/>
      <c r="V21" s="36"/>
      <c r="W21" s="36"/>
      <c r="X21" s="36"/>
      <c r="Y21" s="36"/>
      <c r="Z21" s="36"/>
      <c r="AA21" s="36"/>
      <c r="AB21" s="36"/>
      <c r="AC21" s="36"/>
      <c r="AD21" s="36"/>
      <c r="AE21" s="36"/>
    </row>
    <row r="22" spans="1:31" s="2" customFormat="1" ht="6.95" customHeight="1">
      <c r="A22" s="36"/>
      <c r="B22" s="41"/>
      <c r="C22" s="36"/>
      <c r="D22" s="36"/>
      <c r="E22" s="36"/>
      <c r="F22" s="36"/>
      <c r="G22" s="36"/>
      <c r="H22" s="36"/>
      <c r="I22" s="110"/>
      <c r="J22" s="36"/>
      <c r="K22" s="36"/>
      <c r="L22" s="111"/>
      <c r="S22" s="36"/>
      <c r="T22" s="36"/>
      <c r="U22" s="36"/>
      <c r="V22" s="36"/>
      <c r="W22" s="36"/>
      <c r="X22" s="36"/>
      <c r="Y22" s="36"/>
      <c r="Z22" s="36"/>
      <c r="AA22" s="36"/>
      <c r="AB22" s="36"/>
      <c r="AC22" s="36"/>
      <c r="AD22" s="36"/>
      <c r="AE22" s="36"/>
    </row>
    <row r="23" spans="1:31" s="2" customFormat="1" ht="12" customHeight="1">
      <c r="A23" s="36"/>
      <c r="B23" s="41"/>
      <c r="C23" s="36"/>
      <c r="D23" s="109" t="s">
        <v>38</v>
      </c>
      <c r="E23" s="36"/>
      <c r="F23" s="36"/>
      <c r="G23" s="36"/>
      <c r="H23" s="36"/>
      <c r="I23" s="113" t="s">
        <v>26</v>
      </c>
      <c r="J23" s="112" t="str">
        <f>IF('Rekapitulace stavby'!AN19="","",'Rekapitulace stavby'!AN19)</f>
        <v/>
      </c>
      <c r="K23" s="36"/>
      <c r="L23" s="111"/>
      <c r="S23" s="36"/>
      <c r="T23" s="36"/>
      <c r="U23" s="36"/>
      <c r="V23" s="36"/>
      <c r="W23" s="36"/>
      <c r="X23" s="36"/>
      <c r="Y23" s="36"/>
      <c r="Z23" s="36"/>
      <c r="AA23" s="36"/>
      <c r="AB23" s="36"/>
      <c r="AC23" s="36"/>
      <c r="AD23" s="36"/>
      <c r="AE23" s="36"/>
    </row>
    <row r="24" spans="1:31" s="2" customFormat="1" ht="18" customHeight="1">
      <c r="A24" s="36"/>
      <c r="B24" s="41"/>
      <c r="C24" s="36"/>
      <c r="D24" s="36"/>
      <c r="E24" s="112" t="str">
        <f>IF('Rekapitulace stavby'!E20="","",'Rekapitulace stavby'!E20)</f>
        <v xml:space="preserve"> </v>
      </c>
      <c r="F24" s="36"/>
      <c r="G24" s="36"/>
      <c r="H24" s="36"/>
      <c r="I24" s="113" t="s">
        <v>29</v>
      </c>
      <c r="J24" s="112" t="str">
        <f>IF('Rekapitulace stavby'!AN20="","",'Rekapitulace stavby'!AN20)</f>
        <v/>
      </c>
      <c r="K24" s="36"/>
      <c r="L24" s="111"/>
      <c r="S24" s="36"/>
      <c r="T24" s="36"/>
      <c r="U24" s="36"/>
      <c r="V24" s="36"/>
      <c r="W24" s="36"/>
      <c r="X24" s="36"/>
      <c r="Y24" s="36"/>
      <c r="Z24" s="36"/>
      <c r="AA24" s="36"/>
      <c r="AB24" s="36"/>
      <c r="AC24" s="36"/>
      <c r="AD24" s="36"/>
      <c r="AE24" s="36"/>
    </row>
    <row r="25" spans="1:31" s="2" customFormat="1" ht="6.95" customHeight="1">
      <c r="A25" s="36"/>
      <c r="B25" s="41"/>
      <c r="C25" s="36"/>
      <c r="D25" s="36"/>
      <c r="E25" s="36"/>
      <c r="F25" s="36"/>
      <c r="G25" s="36"/>
      <c r="H25" s="36"/>
      <c r="I25" s="110"/>
      <c r="J25" s="36"/>
      <c r="K25" s="36"/>
      <c r="L25" s="111"/>
      <c r="S25" s="36"/>
      <c r="T25" s="36"/>
      <c r="U25" s="36"/>
      <c r="V25" s="36"/>
      <c r="W25" s="36"/>
      <c r="X25" s="36"/>
      <c r="Y25" s="36"/>
      <c r="Z25" s="36"/>
      <c r="AA25" s="36"/>
      <c r="AB25" s="36"/>
      <c r="AC25" s="36"/>
      <c r="AD25" s="36"/>
      <c r="AE25" s="36"/>
    </row>
    <row r="26" spans="1:31" s="2" customFormat="1" ht="12" customHeight="1">
      <c r="A26" s="36"/>
      <c r="B26" s="41"/>
      <c r="C26" s="36"/>
      <c r="D26" s="109" t="s">
        <v>40</v>
      </c>
      <c r="E26" s="36"/>
      <c r="F26" s="36"/>
      <c r="G26" s="36"/>
      <c r="H26" s="36"/>
      <c r="I26" s="110"/>
      <c r="J26" s="36"/>
      <c r="K26" s="36"/>
      <c r="L26" s="111"/>
      <c r="S26" s="36"/>
      <c r="T26" s="36"/>
      <c r="U26" s="36"/>
      <c r="V26" s="36"/>
      <c r="W26" s="36"/>
      <c r="X26" s="36"/>
      <c r="Y26" s="36"/>
      <c r="Z26" s="36"/>
      <c r="AA26" s="36"/>
      <c r="AB26" s="36"/>
      <c r="AC26" s="36"/>
      <c r="AD26" s="36"/>
      <c r="AE26" s="36"/>
    </row>
    <row r="27" spans="1:31" s="8" customFormat="1" ht="16.5" customHeight="1">
      <c r="A27" s="115"/>
      <c r="B27" s="116"/>
      <c r="C27" s="115"/>
      <c r="D27" s="115"/>
      <c r="E27" s="394" t="s">
        <v>19</v>
      </c>
      <c r="F27" s="394"/>
      <c r="G27" s="394"/>
      <c r="H27" s="394"/>
      <c r="I27" s="117"/>
      <c r="J27" s="115"/>
      <c r="K27" s="115"/>
      <c r="L27" s="118"/>
      <c r="S27" s="115"/>
      <c r="T27" s="115"/>
      <c r="U27" s="115"/>
      <c r="V27" s="115"/>
      <c r="W27" s="115"/>
      <c r="X27" s="115"/>
      <c r="Y27" s="115"/>
      <c r="Z27" s="115"/>
      <c r="AA27" s="115"/>
      <c r="AB27" s="115"/>
      <c r="AC27" s="115"/>
      <c r="AD27" s="115"/>
      <c r="AE27" s="115"/>
    </row>
    <row r="28" spans="1:31" s="2" customFormat="1" ht="6.95" customHeight="1">
      <c r="A28" s="36"/>
      <c r="B28" s="41"/>
      <c r="C28" s="36"/>
      <c r="D28" s="36"/>
      <c r="E28" s="36"/>
      <c r="F28" s="36"/>
      <c r="G28" s="36"/>
      <c r="H28" s="36"/>
      <c r="I28" s="110"/>
      <c r="J28" s="36"/>
      <c r="K28" s="36"/>
      <c r="L28" s="111"/>
      <c r="S28" s="36"/>
      <c r="T28" s="36"/>
      <c r="U28" s="36"/>
      <c r="V28" s="36"/>
      <c r="W28" s="36"/>
      <c r="X28" s="36"/>
      <c r="Y28" s="36"/>
      <c r="Z28" s="36"/>
      <c r="AA28" s="36"/>
      <c r="AB28" s="36"/>
      <c r="AC28" s="36"/>
      <c r="AD28" s="36"/>
      <c r="AE28" s="36"/>
    </row>
    <row r="29" spans="1:31" s="2" customFormat="1" ht="6.95" customHeight="1">
      <c r="A29" s="36"/>
      <c r="B29" s="41"/>
      <c r="C29" s="36"/>
      <c r="D29" s="119"/>
      <c r="E29" s="119"/>
      <c r="F29" s="119"/>
      <c r="G29" s="119"/>
      <c r="H29" s="119"/>
      <c r="I29" s="120"/>
      <c r="J29" s="119"/>
      <c r="K29" s="119"/>
      <c r="L29" s="111"/>
      <c r="S29" s="36"/>
      <c r="T29" s="36"/>
      <c r="U29" s="36"/>
      <c r="V29" s="36"/>
      <c r="W29" s="36"/>
      <c r="X29" s="36"/>
      <c r="Y29" s="36"/>
      <c r="Z29" s="36"/>
      <c r="AA29" s="36"/>
      <c r="AB29" s="36"/>
      <c r="AC29" s="36"/>
      <c r="AD29" s="36"/>
      <c r="AE29" s="36"/>
    </row>
    <row r="30" spans="1:31" s="2" customFormat="1" ht="25.35" customHeight="1">
      <c r="A30" s="36"/>
      <c r="B30" s="41"/>
      <c r="C30" s="36"/>
      <c r="D30" s="121" t="s">
        <v>42</v>
      </c>
      <c r="E30" s="36"/>
      <c r="F30" s="36"/>
      <c r="G30" s="36"/>
      <c r="H30" s="36"/>
      <c r="I30" s="110"/>
      <c r="J30" s="122">
        <f>ROUND(J84,2)</f>
        <v>0</v>
      </c>
      <c r="K30" s="36"/>
      <c r="L30" s="111"/>
      <c r="S30" s="36"/>
      <c r="T30" s="36"/>
      <c r="U30" s="36"/>
      <c r="V30" s="36"/>
      <c r="W30" s="36"/>
      <c r="X30" s="36"/>
      <c r="Y30" s="36"/>
      <c r="Z30" s="36"/>
      <c r="AA30" s="36"/>
      <c r="AB30" s="36"/>
      <c r="AC30" s="36"/>
      <c r="AD30" s="36"/>
      <c r="AE30" s="36"/>
    </row>
    <row r="31" spans="1:31" s="2" customFormat="1" ht="6.95" customHeight="1">
      <c r="A31" s="36"/>
      <c r="B31" s="41"/>
      <c r="C31" s="36"/>
      <c r="D31" s="119"/>
      <c r="E31" s="119"/>
      <c r="F31" s="119"/>
      <c r="G31" s="119"/>
      <c r="H31" s="119"/>
      <c r="I31" s="120"/>
      <c r="J31" s="119"/>
      <c r="K31" s="119"/>
      <c r="L31" s="111"/>
      <c r="S31" s="36"/>
      <c r="T31" s="36"/>
      <c r="U31" s="36"/>
      <c r="V31" s="36"/>
      <c r="W31" s="36"/>
      <c r="X31" s="36"/>
      <c r="Y31" s="36"/>
      <c r="Z31" s="36"/>
      <c r="AA31" s="36"/>
      <c r="AB31" s="36"/>
      <c r="AC31" s="36"/>
      <c r="AD31" s="36"/>
      <c r="AE31" s="36"/>
    </row>
    <row r="32" spans="1:31" s="2" customFormat="1" ht="14.45" customHeight="1">
      <c r="A32" s="36"/>
      <c r="B32" s="41"/>
      <c r="C32" s="36"/>
      <c r="D32" s="36"/>
      <c r="E32" s="36"/>
      <c r="F32" s="123" t="s">
        <v>44</v>
      </c>
      <c r="G32" s="36"/>
      <c r="H32" s="36"/>
      <c r="I32" s="124" t="s">
        <v>43</v>
      </c>
      <c r="J32" s="123" t="s">
        <v>45</v>
      </c>
      <c r="K32" s="36"/>
      <c r="L32" s="111"/>
      <c r="S32" s="36"/>
      <c r="T32" s="36"/>
      <c r="U32" s="36"/>
      <c r="V32" s="36"/>
      <c r="W32" s="36"/>
      <c r="X32" s="36"/>
      <c r="Y32" s="36"/>
      <c r="Z32" s="36"/>
      <c r="AA32" s="36"/>
      <c r="AB32" s="36"/>
      <c r="AC32" s="36"/>
      <c r="AD32" s="36"/>
      <c r="AE32" s="36"/>
    </row>
    <row r="33" spans="1:31" s="2" customFormat="1" ht="14.45" customHeight="1">
      <c r="A33" s="36"/>
      <c r="B33" s="41"/>
      <c r="C33" s="36"/>
      <c r="D33" s="125" t="s">
        <v>46</v>
      </c>
      <c r="E33" s="109" t="s">
        <v>47</v>
      </c>
      <c r="F33" s="126">
        <f>ROUND((SUM(BE84:BE158)),2)</f>
        <v>0</v>
      </c>
      <c r="G33" s="36"/>
      <c r="H33" s="36"/>
      <c r="I33" s="127">
        <v>0.21</v>
      </c>
      <c r="J33" s="126">
        <f>ROUND(((SUM(BE84:BE158))*I33),2)</f>
        <v>0</v>
      </c>
      <c r="K33" s="36"/>
      <c r="L33" s="111"/>
      <c r="S33" s="36"/>
      <c r="T33" s="36"/>
      <c r="U33" s="36"/>
      <c r="V33" s="36"/>
      <c r="W33" s="36"/>
      <c r="X33" s="36"/>
      <c r="Y33" s="36"/>
      <c r="Z33" s="36"/>
      <c r="AA33" s="36"/>
      <c r="AB33" s="36"/>
      <c r="AC33" s="36"/>
      <c r="AD33" s="36"/>
      <c r="AE33" s="36"/>
    </row>
    <row r="34" spans="1:31" s="2" customFormat="1" ht="14.45" customHeight="1">
      <c r="A34" s="36"/>
      <c r="B34" s="41"/>
      <c r="C34" s="36"/>
      <c r="D34" s="36"/>
      <c r="E34" s="109" t="s">
        <v>48</v>
      </c>
      <c r="F34" s="126">
        <f>ROUND((SUM(BF84:BF158)),2)</f>
        <v>0</v>
      </c>
      <c r="G34" s="36"/>
      <c r="H34" s="36"/>
      <c r="I34" s="127">
        <v>0.15</v>
      </c>
      <c r="J34" s="126">
        <f>ROUND(((SUM(BF84:BF158))*I34),2)</f>
        <v>0</v>
      </c>
      <c r="K34" s="36"/>
      <c r="L34" s="111"/>
      <c r="S34" s="36"/>
      <c r="T34" s="36"/>
      <c r="U34" s="36"/>
      <c r="V34" s="36"/>
      <c r="W34" s="36"/>
      <c r="X34" s="36"/>
      <c r="Y34" s="36"/>
      <c r="Z34" s="36"/>
      <c r="AA34" s="36"/>
      <c r="AB34" s="36"/>
      <c r="AC34" s="36"/>
      <c r="AD34" s="36"/>
      <c r="AE34" s="36"/>
    </row>
    <row r="35" spans="1:31" s="2" customFormat="1" ht="14.45" customHeight="1" hidden="1">
      <c r="A35" s="36"/>
      <c r="B35" s="41"/>
      <c r="C35" s="36"/>
      <c r="D35" s="36"/>
      <c r="E35" s="109" t="s">
        <v>49</v>
      </c>
      <c r="F35" s="126">
        <f>ROUND((SUM(BG84:BG158)),2)</f>
        <v>0</v>
      </c>
      <c r="G35" s="36"/>
      <c r="H35" s="36"/>
      <c r="I35" s="127">
        <v>0.21</v>
      </c>
      <c r="J35" s="126">
        <f>0</f>
        <v>0</v>
      </c>
      <c r="K35" s="36"/>
      <c r="L35" s="111"/>
      <c r="S35" s="36"/>
      <c r="T35" s="36"/>
      <c r="U35" s="36"/>
      <c r="V35" s="36"/>
      <c r="W35" s="36"/>
      <c r="X35" s="36"/>
      <c r="Y35" s="36"/>
      <c r="Z35" s="36"/>
      <c r="AA35" s="36"/>
      <c r="AB35" s="36"/>
      <c r="AC35" s="36"/>
      <c r="AD35" s="36"/>
      <c r="AE35" s="36"/>
    </row>
    <row r="36" spans="1:31" s="2" customFormat="1" ht="14.45" customHeight="1" hidden="1">
      <c r="A36" s="36"/>
      <c r="B36" s="41"/>
      <c r="C36" s="36"/>
      <c r="D36" s="36"/>
      <c r="E36" s="109" t="s">
        <v>50</v>
      </c>
      <c r="F36" s="126">
        <f>ROUND((SUM(BH84:BH158)),2)</f>
        <v>0</v>
      </c>
      <c r="G36" s="36"/>
      <c r="H36" s="36"/>
      <c r="I36" s="127">
        <v>0.15</v>
      </c>
      <c r="J36" s="126">
        <f>0</f>
        <v>0</v>
      </c>
      <c r="K36" s="36"/>
      <c r="L36" s="111"/>
      <c r="S36" s="36"/>
      <c r="T36" s="36"/>
      <c r="U36" s="36"/>
      <c r="V36" s="36"/>
      <c r="W36" s="36"/>
      <c r="X36" s="36"/>
      <c r="Y36" s="36"/>
      <c r="Z36" s="36"/>
      <c r="AA36" s="36"/>
      <c r="AB36" s="36"/>
      <c r="AC36" s="36"/>
      <c r="AD36" s="36"/>
      <c r="AE36" s="36"/>
    </row>
    <row r="37" spans="1:31" s="2" customFormat="1" ht="14.45" customHeight="1" hidden="1">
      <c r="A37" s="36"/>
      <c r="B37" s="41"/>
      <c r="C37" s="36"/>
      <c r="D37" s="36"/>
      <c r="E37" s="109" t="s">
        <v>51</v>
      </c>
      <c r="F37" s="126">
        <f>ROUND((SUM(BI84:BI158)),2)</f>
        <v>0</v>
      </c>
      <c r="G37" s="36"/>
      <c r="H37" s="36"/>
      <c r="I37" s="127">
        <v>0</v>
      </c>
      <c r="J37" s="126">
        <f>0</f>
        <v>0</v>
      </c>
      <c r="K37" s="36"/>
      <c r="L37" s="111"/>
      <c r="S37" s="36"/>
      <c r="T37" s="36"/>
      <c r="U37" s="36"/>
      <c r="V37" s="36"/>
      <c r="W37" s="36"/>
      <c r="X37" s="36"/>
      <c r="Y37" s="36"/>
      <c r="Z37" s="36"/>
      <c r="AA37" s="36"/>
      <c r="AB37" s="36"/>
      <c r="AC37" s="36"/>
      <c r="AD37" s="36"/>
      <c r="AE37" s="36"/>
    </row>
    <row r="38" spans="1:31" s="2" customFormat="1" ht="6.95" customHeight="1">
      <c r="A38" s="36"/>
      <c r="B38" s="41"/>
      <c r="C38" s="36"/>
      <c r="D38" s="36"/>
      <c r="E38" s="36"/>
      <c r="F38" s="36"/>
      <c r="G38" s="36"/>
      <c r="H38" s="36"/>
      <c r="I38" s="110"/>
      <c r="J38" s="36"/>
      <c r="K38" s="36"/>
      <c r="L38" s="111"/>
      <c r="S38" s="36"/>
      <c r="T38" s="36"/>
      <c r="U38" s="36"/>
      <c r="V38" s="36"/>
      <c r="W38" s="36"/>
      <c r="X38" s="36"/>
      <c r="Y38" s="36"/>
      <c r="Z38" s="36"/>
      <c r="AA38" s="36"/>
      <c r="AB38" s="36"/>
      <c r="AC38" s="36"/>
      <c r="AD38" s="36"/>
      <c r="AE38" s="36"/>
    </row>
    <row r="39" spans="1:31" s="2" customFormat="1" ht="25.35" customHeight="1">
      <c r="A39" s="36"/>
      <c r="B39" s="41"/>
      <c r="C39" s="128"/>
      <c r="D39" s="129" t="s">
        <v>52</v>
      </c>
      <c r="E39" s="130"/>
      <c r="F39" s="130"/>
      <c r="G39" s="131" t="s">
        <v>53</v>
      </c>
      <c r="H39" s="132" t="s">
        <v>54</v>
      </c>
      <c r="I39" s="133"/>
      <c r="J39" s="134">
        <f>SUM(J30:J37)</f>
        <v>0</v>
      </c>
      <c r="K39" s="135"/>
      <c r="L39" s="111"/>
      <c r="S39" s="36"/>
      <c r="T39" s="36"/>
      <c r="U39" s="36"/>
      <c r="V39" s="36"/>
      <c r="W39" s="36"/>
      <c r="X39" s="36"/>
      <c r="Y39" s="36"/>
      <c r="Z39" s="36"/>
      <c r="AA39" s="36"/>
      <c r="AB39" s="36"/>
      <c r="AC39" s="36"/>
      <c r="AD39" s="36"/>
      <c r="AE39" s="36"/>
    </row>
    <row r="40" spans="1:31" s="2" customFormat="1" ht="14.45" customHeight="1">
      <c r="A40" s="36"/>
      <c r="B40" s="136"/>
      <c r="C40" s="137"/>
      <c r="D40" s="137"/>
      <c r="E40" s="137"/>
      <c r="F40" s="137"/>
      <c r="G40" s="137"/>
      <c r="H40" s="137"/>
      <c r="I40" s="138"/>
      <c r="J40" s="137"/>
      <c r="K40" s="137"/>
      <c r="L40" s="111"/>
      <c r="S40" s="36"/>
      <c r="T40" s="36"/>
      <c r="U40" s="36"/>
      <c r="V40" s="36"/>
      <c r="W40" s="36"/>
      <c r="X40" s="36"/>
      <c r="Y40" s="36"/>
      <c r="Z40" s="36"/>
      <c r="AA40" s="36"/>
      <c r="AB40" s="36"/>
      <c r="AC40" s="36"/>
      <c r="AD40" s="36"/>
      <c r="AE40" s="36"/>
    </row>
    <row r="44" spans="1:31" s="2" customFormat="1" ht="6.95" customHeight="1">
      <c r="A44" s="36"/>
      <c r="B44" s="139"/>
      <c r="C44" s="140"/>
      <c r="D44" s="140"/>
      <c r="E44" s="140"/>
      <c r="F44" s="140"/>
      <c r="G44" s="140"/>
      <c r="H44" s="140"/>
      <c r="I44" s="141"/>
      <c r="J44" s="140"/>
      <c r="K44" s="140"/>
      <c r="L44" s="111"/>
      <c r="S44" s="36"/>
      <c r="T44" s="36"/>
      <c r="U44" s="36"/>
      <c r="V44" s="36"/>
      <c r="W44" s="36"/>
      <c r="X44" s="36"/>
      <c r="Y44" s="36"/>
      <c r="Z44" s="36"/>
      <c r="AA44" s="36"/>
      <c r="AB44" s="36"/>
      <c r="AC44" s="36"/>
      <c r="AD44" s="36"/>
      <c r="AE44" s="36"/>
    </row>
    <row r="45" spans="1:31" s="2" customFormat="1" ht="24.95" customHeight="1">
      <c r="A45" s="36"/>
      <c r="B45" s="37"/>
      <c r="C45" s="25" t="s">
        <v>109</v>
      </c>
      <c r="D45" s="38"/>
      <c r="E45" s="38"/>
      <c r="F45" s="38"/>
      <c r="G45" s="38"/>
      <c r="H45" s="38"/>
      <c r="I45" s="110"/>
      <c r="J45" s="38"/>
      <c r="K45" s="38"/>
      <c r="L45" s="111"/>
      <c r="S45" s="36"/>
      <c r="T45" s="36"/>
      <c r="U45" s="36"/>
      <c r="V45" s="36"/>
      <c r="W45" s="36"/>
      <c r="X45" s="36"/>
      <c r="Y45" s="36"/>
      <c r="Z45" s="36"/>
      <c r="AA45" s="36"/>
      <c r="AB45" s="36"/>
      <c r="AC45" s="36"/>
      <c r="AD45" s="36"/>
      <c r="AE45" s="36"/>
    </row>
    <row r="46" spans="1:31" s="2" customFormat="1" ht="6.95" customHeight="1">
      <c r="A46" s="36"/>
      <c r="B46" s="37"/>
      <c r="C46" s="38"/>
      <c r="D46" s="38"/>
      <c r="E46" s="38"/>
      <c r="F46" s="38"/>
      <c r="G46" s="38"/>
      <c r="H46" s="38"/>
      <c r="I46" s="110"/>
      <c r="J46" s="38"/>
      <c r="K46" s="38"/>
      <c r="L46" s="111"/>
      <c r="S46" s="36"/>
      <c r="T46" s="36"/>
      <c r="U46" s="36"/>
      <c r="V46" s="36"/>
      <c r="W46" s="36"/>
      <c r="X46" s="36"/>
      <c r="Y46" s="36"/>
      <c r="Z46" s="36"/>
      <c r="AA46" s="36"/>
      <c r="AB46" s="36"/>
      <c r="AC46" s="36"/>
      <c r="AD46" s="36"/>
      <c r="AE46" s="36"/>
    </row>
    <row r="47" spans="1:31" s="2" customFormat="1" ht="12" customHeight="1">
      <c r="A47" s="36"/>
      <c r="B47" s="37"/>
      <c r="C47" s="31" t="s">
        <v>16</v>
      </c>
      <c r="D47" s="38"/>
      <c r="E47" s="38"/>
      <c r="F47" s="38"/>
      <c r="G47" s="38"/>
      <c r="H47" s="38"/>
      <c r="I47" s="110"/>
      <c r="J47" s="38"/>
      <c r="K47" s="38"/>
      <c r="L47" s="111"/>
      <c r="S47" s="36"/>
      <c r="T47" s="36"/>
      <c r="U47" s="36"/>
      <c r="V47" s="36"/>
      <c r="W47" s="36"/>
      <c r="X47" s="36"/>
      <c r="Y47" s="36"/>
      <c r="Z47" s="36"/>
      <c r="AA47" s="36"/>
      <c r="AB47" s="36"/>
      <c r="AC47" s="36"/>
      <c r="AD47" s="36"/>
      <c r="AE47" s="36"/>
    </row>
    <row r="48" spans="1:31" s="2" customFormat="1" ht="16.5" customHeight="1">
      <c r="A48" s="36"/>
      <c r="B48" s="37"/>
      <c r="C48" s="38"/>
      <c r="D48" s="38"/>
      <c r="E48" s="395" t="str">
        <f>E7</f>
        <v>VD Hubálov – obnova jezu</v>
      </c>
      <c r="F48" s="396"/>
      <c r="G48" s="396"/>
      <c r="H48" s="396"/>
      <c r="I48" s="110"/>
      <c r="J48" s="38"/>
      <c r="K48" s="38"/>
      <c r="L48" s="111"/>
      <c r="S48" s="36"/>
      <c r="T48" s="36"/>
      <c r="U48" s="36"/>
      <c r="V48" s="36"/>
      <c r="W48" s="36"/>
      <c r="X48" s="36"/>
      <c r="Y48" s="36"/>
      <c r="Z48" s="36"/>
      <c r="AA48" s="36"/>
      <c r="AB48" s="36"/>
      <c r="AC48" s="36"/>
      <c r="AD48" s="36"/>
      <c r="AE48" s="36"/>
    </row>
    <row r="49" spans="1:31" s="2" customFormat="1" ht="12" customHeight="1">
      <c r="A49" s="36"/>
      <c r="B49" s="37"/>
      <c r="C49" s="31" t="s">
        <v>107</v>
      </c>
      <c r="D49" s="38"/>
      <c r="E49" s="38"/>
      <c r="F49" s="38"/>
      <c r="G49" s="38"/>
      <c r="H49" s="38"/>
      <c r="I49" s="110"/>
      <c r="J49" s="38"/>
      <c r="K49" s="38"/>
      <c r="L49" s="111"/>
      <c r="S49" s="36"/>
      <c r="T49" s="36"/>
      <c r="U49" s="36"/>
      <c r="V49" s="36"/>
      <c r="W49" s="36"/>
      <c r="X49" s="36"/>
      <c r="Y49" s="36"/>
      <c r="Z49" s="36"/>
      <c r="AA49" s="36"/>
      <c r="AB49" s="36"/>
      <c r="AC49" s="36"/>
      <c r="AD49" s="36"/>
      <c r="AE49" s="36"/>
    </row>
    <row r="50" spans="1:31" s="2" customFormat="1" ht="16.5" customHeight="1">
      <c r="A50" s="36"/>
      <c r="B50" s="37"/>
      <c r="C50" s="38"/>
      <c r="D50" s="38"/>
      <c r="E50" s="368" t="str">
        <f>E9</f>
        <v>VON - Vedlejší a ostatní náklady</v>
      </c>
      <c r="F50" s="397"/>
      <c r="G50" s="397"/>
      <c r="H50" s="397"/>
      <c r="I50" s="110"/>
      <c r="J50" s="38"/>
      <c r="K50" s="38"/>
      <c r="L50" s="111"/>
      <c r="S50" s="36"/>
      <c r="T50" s="36"/>
      <c r="U50" s="36"/>
      <c r="V50" s="36"/>
      <c r="W50" s="36"/>
      <c r="X50" s="36"/>
      <c r="Y50" s="36"/>
      <c r="Z50" s="36"/>
      <c r="AA50" s="36"/>
      <c r="AB50" s="36"/>
      <c r="AC50" s="36"/>
      <c r="AD50" s="36"/>
      <c r="AE50" s="36"/>
    </row>
    <row r="51" spans="1:31" s="2" customFormat="1" ht="6.95" customHeight="1">
      <c r="A51" s="36"/>
      <c r="B51" s="37"/>
      <c r="C51" s="38"/>
      <c r="D51" s="38"/>
      <c r="E51" s="38"/>
      <c r="F51" s="38"/>
      <c r="G51" s="38"/>
      <c r="H51" s="38"/>
      <c r="I51" s="110"/>
      <c r="J51" s="38"/>
      <c r="K51" s="38"/>
      <c r="L51" s="111"/>
      <c r="S51" s="36"/>
      <c r="T51" s="36"/>
      <c r="U51" s="36"/>
      <c r="V51" s="36"/>
      <c r="W51" s="36"/>
      <c r="X51" s="36"/>
      <c r="Y51" s="36"/>
      <c r="Z51" s="36"/>
      <c r="AA51" s="36"/>
      <c r="AB51" s="36"/>
      <c r="AC51" s="36"/>
      <c r="AD51" s="36"/>
      <c r="AE51" s="36"/>
    </row>
    <row r="52" spans="1:31" s="2" customFormat="1" ht="12" customHeight="1">
      <c r="A52" s="36"/>
      <c r="B52" s="37"/>
      <c r="C52" s="31" t="s">
        <v>21</v>
      </c>
      <c r="D52" s="38"/>
      <c r="E52" s="38"/>
      <c r="F52" s="29" t="str">
        <f>F12</f>
        <v>Vodní dílo Hubálov</v>
      </c>
      <c r="G52" s="38"/>
      <c r="H52" s="38"/>
      <c r="I52" s="113" t="s">
        <v>23</v>
      </c>
      <c r="J52" s="61" t="str">
        <f>IF(J12="","",J12)</f>
        <v>10. 10. 2019</v>
      </c>
      <c r="K52" s="38"/>
      <c r="L52" s="111"/>
      <c r="S52" s="36"/>
      <c r="T52" s="36"/>
      <c r="U52" s="36"/>
      <c r="V52" s="36"/>
      <c r="W52" s="36"/>
      <c r="X52" s="36"/>
      <c r="Y52" s="36"/>
      <c r="Z52" s="36"/>
      <c r="AA52" s="36"/>
      <c r="AB52" s="36"/>
      <c r="AC52" s="36"/>
      <c r="AD52" s="36"/>
      <c r="AE52" s="36"/>
    </row>
    <row r="53" spans="1:31" s="2" customFormat="1" ht="6.95" customHeight="1">
      <c r="A53" s="36"/>
      <c r="B53" s="37"/>
      <c r="C53" s="38"/>
      <c r="D53" s="38"/>
      <c r="E53" s="38"/>
      <c r="F53" s="38"/>
      <c r="G53" s="38"/>
      <c r="H53" s="38"/>
      <c r="I53" s="110"/>
      <c r="J53" s="38"/>
      <c r="K53" s="38"/>
      <c r="L53" s="111"/>
      <c r="S53" s="36"/>
      <c r="T53" s="36"/>
      <c r="U53" s="36"/>
      <c r="V53" s="36"/>
      <c r="W53" s="36"/>
      <c r="X53" s="36"/>
      <c r="Y53" s="36"/>
      <c r="Z53" s="36"/>
      <c r="AA53" s="36"/>
      <c r="AB53" s="36"/>
      <c r="AC53" s="36"/>
      <c r="AD53" s="36"/>
      <c r="AE53" s="36"/>
    </row>
    <row r="54" spans="1:31" s="2" customFormat="1" ht="15.2" customHeight="1">
      <c r="A54" s="36"/>
      <c r="B54" s="37"/>
      <c r="C54" s="31" t="s">
        <v>25</v>
      </c>
      <c r="D54" s="38"/>
      <c r="E54" s="38"/>
      <c r="F54" s="29" t="str">
        <f>E15</f>
        <v>Povodí Labe, státní podnik</v>
      </c>
      <c r="G54" s="38"/>
      <c r="H54" s="38"/>
      <c r="I54" s="113" t="s">
        <v>33</v>
      </c>
      <c r="J54" s="34" t="str">
        <f>E21</f>
        <v>AQUATIS a. s.</v>
      </c>
      <c r="K54" s="38"/>
      <c r="L54" s="111"/>
      <c r="S54" s="36"/>
      <c r="T54" s="36"/>
      <c r="U54" s="36"/>
      <c r="V54" s="36"/>
      <c r="W54" s="36"/>
      <c r="X54" s="36"/>
      <c r="Y54" s="36"/>
      <c r="Z54" s="36"/>
      <c r="AA54" s="36"/>
      <c r="AB54" s="36"/>
      <c r="AC54" s="36"/>
      <c r="AD54" s="36"/>
      <c r="AE54" s="36"/>
    </row>
    <row r="55" spans="1:31" s="2" customFormat="1" ht="15.2" customHeight="1">
      <c r="A55" s="36"/>
      <c r="B55" s="37"/>
      <c r="C55" s="31" t="s">
        <v>31</v>
      </c>
      <c r="D55" s="38"/>
      <c r="E55" s="38"/>
      <c r="F55" s="29" t="str">
        <f>IF(E18="","",E18)</f>
        <v>Vyplň údaj</v>
      </c>
      <c r="G55" s="38"/>
      <c r="H55" s="38"/>
      <c r="I55" s="113" t="s">
        <v>38</v>
      </c>
      <c r="J55" s="34" t="str">
        <f>E24</f>
        <v xml:space="preserve"> </v>
      </c>
      <c r="K55" s="38"/>
      <c r="L55" s="111"/>
      <c r="S55" s="36"/>
      <c r="T55" s="36"/>
      <c r="U55" s="36"/>
      <c r="V55" s="36"/>
      <c r="W55" s="36"/>
      <c r="X55" s="36"/>
      <c r="Y55" s="36"/>
      <c r="Z55" s="36"/>
      <c r="AA55" s="36"/>
      <c r="AB55" s="36"/>
      <c r="AC55" s="36"/>
      <c r="AD55" s="36"/>
      <c r="AE55" s="36"/>
    </row>
    <row r="56" spans="1:31" s="2" customFormat="1" ht="10.35" customHeight="1">
      <c r="A56" s="36"/>
      <c r="B56" s="37"/>
      <c r="C56" s="38"/>
      <c r="D56" s="38"/>
      <c r="E56" s="38"/>
      <c r="F56" s="38"/>
      <c r="G56" s="38"/>
      <c r="H56" s="38"/>
      <c r="I56" s="110"/>
      <c r="J56" s="38"/>
      <c r="K56" s="38"/>
      <c r="L56" s="111"/>
      <c r="S56" s="36"/>
      <c r="T56" s="36"/>
      <c r="U56" s="36"/>
      <c r="V56" s="36"/>
      <c r="W56" s="36"/>
      <c r="X56" s="36"/>
      <c r="Y56" s="36"/>
      <c r="Z56" s="36"/>
      <c r="AA56" s="36"/>
      <c r="AB56" s="36"/>
      <c r="AC56" s="36"/>
      <c r="AD56" s="36"/>
      <c r="AE56" s="36"/>
    </row>
    <row r="57" spans="1:31" s="2" customFormat="1" ht="29.25" customHeight="1">
      <c r="A57" s="36"/>
      <c r="B57" s="37"/>
      <c r="C57" s="142" t="s">
        <v>110</v>
      </c>
      <c r="D57" s="143"/>
      <c r="E57" s="143"/>
      <c r="F57" s="143"/>
      <c r="G57" s="143"/>
      <c r="H57" s="143"/>
      <c r="I57" s="144"/>
      <c r="J57" s="145" t="s">
        <v>111</v>
      </c>
      <c r="K57" s="143"/>
      <c r="L57" s="111"/>
      <c r="S57" s="36"/>
      <c r="T57" s="36"/>
      <c r="U57" s="36"/>
      <c r="V57" s="36"/>
      <c r="W57" s="36"/>
      <c r="X57" s="36"/>
      <c r="Y57" s="36"/>
      <c r="Z57" s="36"/>
      <c r="AA57" s="36"/>
      <c r="AB57" s="36"/>
      <c r="AC57" s="36"/>
      <c r="AD57" s="36"/>
      <c r="AE57" s="36"/>
    </row>
    <row r="58" spans="1:31" s="2" customFormat="1" ht="10.35" customHeight="1">
      <c r="A58" s="36"/>
      <c r="B58" s="37"/>
      <c r="C58" s="38"/>
      <c r="D58" s="38"/>
      <c r="E58" s="38"/>
      <c r="F58" s="38"/>
      <c r="G58" s="38"/>
      <c r="H58" s="38"/>
      <c r="I58" s="110"/>
      <c r="J58" s="38"/>
      <c r="K58" s="38"/>
      <c r="L58" s="111"/>
      <c r="S58" s="36"/>
      <c r="T58" s="36"/>
      <c r="U58" s="36"/>
      <c r="V58" s="36"/>
      <c r="W58" s="36"/>
      <c r="X58" s="36"/>
      <c r="Y58" s="36"/>
      <c r="Z58" s="36"/>
      <c r="AA58" s="36"/>
      <c r="AB58" s="36"/>
      <c r="AC58" s="36"/>
      <c r="AD58" s="36"/>
      <c r="AE58" s="36"/>
    </row>
    <row r="59" spans="1:47" s="2" customFormat="1" ht="22.9" customHeight="1">
      <c r="A59" s="36"/>
      <c r="B59" s="37"/>
      <c r="C59" s="146" t="s">
        <v>74</v>
      </c>
      <c r="D59" s="38"/>
      <c r="E59" s="38"/>
      <c r="F59" s="38"/>
      <c r="G59" s="38"/>
      <c r="H59" s="38"/>
      <c r="I59" s="110"/>
      <c r="J59" s="79">
        <f>J84</f>
        <v>0</v>
      </c>
      <c r="K59" s="38"/>
      <c r="L59" s="111"/>
      <c r="S59" s="36"/>
      <c r="T59" s="36"/>
      <c r="U59" s="36"/>
      <c r="V59" s="36"/>
      <c r="W59" s="36"/>
      <c r="X59" s="36"/>
      <c r="Y59" s="36"/>
      <c r="Z59" s="36"/>
      <c r="AA59" s="36"/>
      <c r="AB59" s="36"/>
      <c r="AC59" s="36"/>
      <c r="AD59" s="36"/>
      <c r="AE59" s="36"/>
      <c r="AU59" s="19" t="s">
        <v>112</v>
      </c>
    </row>
    <row r="60" spans="2:12" s="9" customFormat="1" ht="24.95" customHeight="1">
      <c r="B60" s="147"/>
      <c r="C60" s="148"/>
      <c r="D60" s="149" t="s">
        <v>746</v>
      </c>
      <c r="E60" s="150"/>
      <c r="F60" s="150"/>
      <c r="G60" s="150"/>
      <c r="H60" s="150"/>
      <c r="I60" s="151"/>
      <c r="J60" s="152">
        <f>J85</f>
        <v>0</v>
      </c>
      <c r="K60" s="148"/>
      <c r="L60" s="153"/>
    </row>
    <row r="61" spans="2:12" s="12" customFormat="1" ht="19.9" customHeight="1">
      <c r="B61" s="203"/>
      <c r="C61" s="204"/>
      <c r="D61" s="205" t="s">
        <v>747</v>
      </c>
      <c r="E61" s="206"/>
      <c r="F61" s="206"/>
      <c r="G61" s="206"/>
      <c r="H61" s="206"/>
      <c r="I61" s="207"/>
      <c r="J61" s="208">
        <f>J86</f>
        <v>0</v>
      </c>
      <c r="K61" s="204"/>
      <c r="L61" s="209"/>
    </row>
    <row r="62" spans="2:12" s="12" customFormat="1" ht="19.9" customHeight="1">
      <c r="B62" s="203"/>
      <c r="C62" s="204"/>
      <c r="D62" s="205" t="s">
        <v>748</v>
      </c>
      <c r="E62" s="206"/>
      <c r="F62" s="206"/>
      <c r="G62" s="206"/>
      <c r="H62" s="206"/>
      <c r="I62" s="207"/>
      <c r="J62" s="208">
        <f>J89</f>
        <v>0</v>
      </c>
      <c r="K62" s="204"/>
      <c r="L62" s="209"/>
    </row>
    <row r="63" spans="2:12" s="12" customFormat="1" ht="19.9" customHeight="1">
      <c r="B63" s="203"/>
      <c r="C63" s="204"/>
      <c r="D63" s="205" t="s">
        <v>749</v>
      </c>
      <c r="E63" s="206"/>
      <c r="F63" s="206"/>
      <c r="G63" s="206"/>
      <c r="H63" s="206"/>
      <c r="I63" s="207"/>
      <c r="J63" s="208">
        <f>J96</f>
        <v>0</v>
      </c>
      <c r="K63" s="204"/>
      <c r="L63" s="209"/>
    </row>
    <row r="64" spans="2:12" s="12" customFormat="1" ht="19.9" customHeight="1">
      <c r="B64" s="203"/>
      <c r="C64" s="204"/>
      <c r="D64" s="205" t="s">
        <v>750</v>
      </c>
      <c r="E64" s="206"/>
      <c r="F64" s="206"/>
      <c r="G64" s="206"/>
      <c r="H64" s="206"/>
      <c r="I64" s="207"/>
      <c r="J64" s="208">
        <f>J103</f>
        <v>0</v>
      </c>
      <c r="K64" s="204"/>
      <c r="L64" s="209"/>
    </row>
    <row r="65" spans="1:31" s="2" customFormat="1" ht="21.75" customHeight="1">
      <c r="A65" s="36"/>
      <c r="B65" s="37"/>
      <c r="C65" s="38"/>
      <c r="D65" s="38"/>
      <c r="E65" s="38"/>
      <c r="F65" s="38"/>
      <c r="G65" s="38"/>
      <c r="H65" s="38"/>
      <c r="I65" s="110"/>
      <c r="J65" s="38"/>
      <c r="K65" s="38"/>
      <c r="L65" s="111"/>
      <c r="S65" s="36"/>
      <c r="T65" s="36"/>
      <c r="U65" s="36"/>
      <c r="V65" s="36"/>
      <c r="W65" s="36"/>
      <c r="X65" s="36"/>
      <c r="Y65" s="36"/>
      <c r="Z65" s="36"/>
      <c r="AA65" s="36"/>
      <c r="AB65" s="36"/>
      <c r="AC65" s="36"/>
      <c r="AD65" s="36"/>
      <c r="AE65" s="36"/>
    </row>
    <row r="66" spans="1:31" s="2" customFormat="1" ht="6.95" customHeight="1">
      <c r="A66" s="36"/>
      <c r="B66" s="49"/>
      <c r="C66" s="50"/>
      <c r="D66" s="50"/>
      <c r="E66" s="50"/>
      <c r="F66" s="50"/>
      <c r="G66" s="50"/>
      <c r="H66" s="50"/>
      <c r="I66" s="138"/>
      <c r="J66" s="50"/>
      <c r="K66" s="50"/>
      <c r="L66" s="111"/>
      <c r="S66" s="36"/>
      <c r="T66" s="36"/>
      <c r="U66" s="36"/>
      <c r="V66" s="36"/>
      <c r="W66" s="36"/>
      <c r="X66" s="36"/>
      <c r="Y66" s="36"/>
      <c r="Z66" s="36"/>
      <c r="AA66" s="36"/>
      <c r="AB66" s="36"/>
      <c r="AC66" s="36"/>
      <c r="AD66" s="36"/>
      <c r="AE66" s="36"/>
    </row>
    <row r="70" spans="1:31" s="2" customFormat="1" ht="6.95" customHeight="1">
      <c r="A70" s="36"/>
      <c r="B70" s="51"/>
      <c r="C70" s="52"/>
      <c r="D70" s="52"/>
      <c r="E70" s="52"/>
      <c r="F70" s="52"/>
      <c r="G70" s="52"/>
      <c r="H70" s="52"/>
      <c r="I70" s="141"/>
      <c r="J70" s="52"/>
      <c r="K70" s="52"/>
      <c r="L70" s="111"/>
      <c r="S70" s="36"/>
      <c r="T70" s="36"/>
      <c r="U70" s="36"/>
      <c r="V70" s="36"/>
      <c r="W70" s="36"/>
      <c r="X70" s="36"/>
      <c r="Y70" s="36"/>
      <c r="Z70" s="36"/>
      <c r="AA70" s="36"/>
      <c r="AB70" s="36"/>
      <c r="AC70" s="36"/>
      <c r="AD70" s="36"/>
      <c r="AE70" s="36"/>
    </row>
    <row r="71" spans="1:31" s="2" customFormat="1" ht="24.95" customHeight="1">
      <c r="A71" s="36"/>
      <c r="B71" s="37"/>
      <c r="C71" s="25" t="s">
        <v>114</v>
      </c>
      <c r="D71" s="38"/>
      <c r="E71" s="38"/>
      <c r="F71" s="38"/>
      <c r="G71" s="38"/>
      <c r="H71" s="38"/>
      <c r="I71" s="110"/>
      <c r="J71" s="38"/>
      <c r="K71" s="38"/>
      <c r="L71" s="111"/>
      <c r="S71" s="36"/>
      <c r="T71" s="36"/>
      <c r="U71" s="36"/>
      <c r="V71" s="36"/>
      <c r="W71" s="36"/>
      <c r="X71" s="36"/>
      <c r="Y71" s="36"/>
      <c r="Z71" s="36"/>
      <c r="AA71" s="36"/>
      <c r="AB71" s="36"/>
      <c r="AC71" s="36"/>
      <c r="AD71" s="36"/>
      <c r="AE71" s="36"/>
    </row>
    <row r="72" spans="1:31" s="2" customFormat="1" ht="6.95" customHeight="1">
      <c r="A72" s="36"/>
      <c r="B72" s="37"/>
      <c r="C72" s="38"/>
      <c r="D72" s="38"/>
      <c r="E72" s="38"/>
      <c r="F72" s="38"/>
      <c r="G72" s="38"/>
      <c r="H72" s="38"/>
      <c r="I72" s="110"/>
      <c r="J72" s="38"/>
      <c r="K72" s="38"/>
      <c r="L72" s="111"/>
      <c r="S72" s="36"/>
      <c r="T72" s="36"/>
      <c r="U72" s="36"/>
      <c r="V72" s="36"/>
      <c r="W72" s="36"/>
      <c r="X72" s="36"/>
      <c r="Y72" s="36"/>
      <c r="Z72" s="36"/>
      <c r="AA72" s="36"/>
      <c r="AB72" s="36"/>
      <c r="AC72" s="36"/>
      <c r="AD72" s="36"/>
      <c r="AE72" s="36"/>
    </row>
    <row r="73" spans="1:31" s="2" customFormat="1" ht="12" customHeight="1">
      <c r="A73" s="36"/>
      <c r="B73" s="37"/>
      <c r="C73" s="31" t="s">
        <v>16</v>
      </c>
      <c r="D73" s="38"/>
      <c r="E73" s="38"/>
      <c r="F73" s="38"/>
      <c r="G73" s="38"/>
      <c r="H73" s="38"/>
      <c r="I73" s="110"/>
      <c r="J73" s="38"/>
      <c r="K73" s="38"/>
      <c r="L73" s="111"/>
      <c r="S73" s="36"/>
      <c r="T73" s="36"/>
      <c r="U73" s="36"/>
      <c r="V73" s="36"/>
      <c r="W73" s="36"/>
      <c r="X73" s="36"/>
      <c r="Y73" s="36"/>
      <c r="Z73" s="36"/>
      <c r="AA73" s="36"/>
      <c r="AB73" s="36"/>
      <c r="AC73" s="36"/>
      <c r="AD73" s="36"/>
      <c r="AE73" s="36"/>
    </row>
    <row r="74" spans="1:31" s="2" customFormat="1" ht="16.5" customHeight="1">
      <c r="A74" s="36"/>
      <c r="B74" s="37"/>
      <c r="C74" s="38"/>
      <c r="D74" s="38"/>
      <c r="E74" s="395" t="str">
        <f>E7</f>
        <v>VD Hubálov – obnova jezu</v>
      </c>
      <c r="F74" s="396"/>
      <c r="G74" s="396"/>
      <c r="H74" s="396"/>
      <c r="I74" s="110"/>
      <c r="J74" s="38"/>
      <c r="K74" s="38"/>
      <c r="L74" s="111"/>
      <c r="S74" s="36"/>
      <c r="T74" s="36"/>
      <c r="U74" s="36"/>
      <c r="V74" s="36"/>
      <c r="W74" s="36"/>
      <c r="X74" s="36"/>
      <c r="Y74" s="36"/>
      <c r="Z74" s="36"/>
      <c r="AA74" s="36"/>
      <c r="AB74" s="36"/>
      <c r="AC74" s="36"/>
      <c r="AD74" s="36"/>
      <c r="AE74" s="36"/>
    </row>
    <row r="75" spans="1:31" s="2" customFormat="1" ht="12" customHeight="1">
      <c r="A75" s="36"/>
      <c r="B75" s="37"/>
      <c r="C75" s="31" t="s">
        <v>107</v>
      </c>
      <c r="D75" s="38"/>
      <c r="E75" s="38"/>
      <c r="F75" s="38"/>
      <c r="G75" s="38"/>
      <c r="H75" s="38"/>
      <c r="I75" s="110"/>
      <c r="J75" s="38"/>
      <c r="K75" s="38"/>
      <c r="L75" s="111"/>
      <c r="S75" s="36"/>
      <c r="T75" s="36"/>
      <c r="U75" s="36"/>
      <c r="V75" s="36"/>
      <c r="W75" s="36"/>
      <c r="X75" s="36"/>
      <c r="Y75" s="36"/>
      <c r="Z75" s="36"/>
      <c r="AA75" s="36"/>
      <c r="AB75" s="36"/>
      <c r="AC75" s="36"/>
      <c r="AD75" s="36"/>
      <c r="AE75" s="36"/>
    </row>
    <row r="76" spans="1:31" s="2" customFormat="1" ht="16.5" customHeight="1">
      <c r="A76" s="36"/>
      <c r="B76" s="37"/>
      <c r="C76" s="38"/>
      <c r="D76" s="38"/>
      <c r="E76" s="368" t="str">
        <f>E9</f>
        <v>VON - Vedlejší a ostatní náklady</v>
      </c>
      <c r="F76" s="397"/>
      <c r="G76" s="397"/>
      <c r="H76" s="397"/>
      <c r="I76" s="110"/>
      <c r="J76" s="38"/>
      <c r="K76" s="38"/>
      <c r="L76" s="111"/>
      <c r="S76" s="36"/>
      <c r="T76" s="36"/>
      <c r="U76" s="36"/>
      <c r="V76" s="36"/>
      <c r="W76" s="36"/>
      <c r="X76" s="36"/>
      <c r="Y76" s="36"/>
      <c r="Z76" s="36"/>
      <c r="AA76" s="36"/>
      <c r="AB76" s="36"/>
      <c r="AC76" s="36"/>
      <c r="AD76" s="36"/>
      <c r="AE76" s="36"/>
    </row>
    <row r="77" spans="1:31" s="2" customFormat="1" ht="6.95" customHeight="1">
      <c r="A77" s="36"/>
      <c r="B77" s="37"/>
      <c r="C77" s="38"/>
      <c r="D77" s="38"/>
      <c r="E77" s="38"/>
      <c r="F77" s="38"/>
      <c r="G77" s="38"/>
      <c r="H77" s="38"/>
      <c r="I77" s="110"/>
      <c r="J77" s="38"/>
      <c r="K77" s="38"/>
      <c r="L77" s="111"/>
      <c r="S77" s="36"/>
      <c r="T77" s="36"/>
      <c r="U77" s="36"/>
      <c r="V77" s="36"/>
      <c r="W77" s="36"/>
      <c r="X77" s="36"/>
      <c r="Y77" s="36"/>
      <c r="Z77" s="36"/>
      <c r="AA77" s="36"/>
      <c r="AB77" s="36"/>
      <c r="AC77" s="36"/>
      <c r="AD77" s="36"/>
      <c r="AE77" s="36"/>
    </row>
    <row r="78" spans="1:31" s="2" customFormat="1" ht="12" customHeight="1">
      <c r="A78" s="36"/>
      <c r="B78" s="37"/>
      <c r="C78" s="31" t="s">
        <v>21</v>
      </c>
      <c r="D78" s="38"/>
      <c r="E78" s="38"/>
      <c r="F78" s="29" t="str">
        <f>F12</f>
        <v>Vodní dílo Hubálov</v>
      </c>
      <c r="G78" s="38"/>
      <c r="H78" s="38"/>
      <c r="I78" s="113" t="s">
        <v>23</v>
      </c>
      <c r="J78" s="61" t="str">
        <f>IF(J12="","",J12)</f>
        <v>10. 10. 2019</v>
      </c>
      <c r="K78" s="38"/>
      <c r="L78" s="111"/>
      <c r="S78" s="36"/>
      <c r="T78" s="36"/>
      <c r="U78" s="36"/>
      <c r="V78" s="36"/>
      <c r="W78" s="36"/>
      <c r="X78" s="36"/>
      <c r="Y78" s="36"/>
      <c r="Z78" s="36"/>
      <c r="AA78" s="36"/>
      <c r="AB78" s="36"/>
      <c r="AC78" s="36"/>
      <c r="AD78" s="36"/>
      <c r="AE78" s="36"/>
    </row>
    <row r="79" spans="1:31" s="2" customFormat="1" ht="6.95" customHeight="1">
      <c r="A79" s="36"/>
      <c r="B79" s="37"/>
      <c r="C79" s="38"/>
      <c r="D79" s="38"/>
      <c r="E79" s="38"/>
      <c r="F79" s="38"/>
      <c r="G79" s="38"/>
      <c r="H79" s="38"/>
      <c r="I79" s="110"/>
      <c r="J79" s="38"/>
      <c r="K79" s="38"/>
      <c r="L79" s="111"/>
      <c r="S79" s="36"/>
      <c r="T79" s="36"/>
      <c r="U79" s="36"/>
      <c r="V79" s="36"/>
      <c r="W79" s="36"/>
      <c r="X79" s="36"/>
      <c r="Y79" s="36"/>
      <c r="Z79" s="36"/>
      <c r="AA79" s="36"/>
      <c r="AB79" s="36"/>
      <c r="AC79" s="36"/>
      <c r="AD79" s="36"/>
      <c r="AE79" s="36"/>
    </row>
    <row r="80" spans="1:31" s="2" customFormat="1" ht="15.2" customHeight="1">
      <c r="A80" s="36"/>
      <c r="B80" s="37"/>
      <c r="C80" s="31" t="s">
        <v>25</v>
      </c>
      <c r="D80" s="38"/>
      <c r="E80" s="38"/>
      <c r="F80" s="29" t="str">
        <f>E15</f>
        <v>Povodí Labe, státní podnik</v>
      </c>
      <c r="G80" s="38"/>
      <c r="H80" s="38"/>
      <c r="I80" s="113" t="s">
        <v>33</v>
      </c>
      <c r="J80" s="34" t="str">
        <f>E21</f>
        <v>AQUATIS a. s.</v>
      </c>
      <c r="K80" s="38"/>
      <c r="L80" s="111"/>
      <c r="S80" s="36"/>
      <c r="T80" s="36"/>
      <c r="U80" s="36"/>
      <c r="V80" s="36"/>
      <c r="W80" s="36"/>
      <c r="X80" s="36"/>
      <c r="Y80" s="36"/>
      <c r="Z80" s="36"/>
      <c r="AA80" s="36"/>
      <c r="AB80" s="36"/>
      <c r="AC80" s="36"/>
      <c r="AD80" s="36"/>
      <c r="AE80" s="36"/>
    </row>
    <row r="81" spans="1:31" s="2" customFormat="1" ht="15.2" customHeight="1">
      <c r="A81" s="36"/>
      <c r="B81" s="37"/>
      <c r="C81" s="31" t="s">
        <v>31</v>
      </c>
      <c r="D81" s="38"/>
      <c r="E81" s="38"/>
      <c r="F81" s="29" t="str">
        <f>IF(E18="","",E18)</f>
        <v>Vyplň údaj</v>
      </c>
      <c r="G81" s="38"/>
      <c r="H81" s="38"/>
      <c r="I81" s="113" t="s">
        <v>38</v>
      </c>
      <c r="J81" s="34" t="str">
        <f>E24</f>
        <v xml:space="preserve"> </v>
      </c>
      <c r="K81" s="38"/>
      <c r="L81" s="111"/>
      <c r="S81" s="36"/>
      <c r="T81" s="36"/>
      <c r="U81" s="36"/>
      <c r="V81" s="36"/>
      <c r="W81" s="36"/>
      <c r="X81" s="36"/>
      <c r="Y81" s="36"/>
      <c r="Z81" s="36"/>
      <c r="AA81" s="36"/>
      <c r="AB81" s="36"/>
      <c r="AC81" s="36"/>
      <c r="AD81" s="36"/>
      <c r="AE81" s="36"/>
    </row>
    <row r="82" spans="1:31" s="2" customFormat="1" ht="10.35" customHeight="1">
      <c r="A82" s="36"/>
      <c r="B82" s="37"/>
      <c r="C82" s="38"/>
      <c r="D82" s="38"/>
      <c r="E82" s="38"/>
      <c r="F82" s="38"/>
      <c r="G82" s="38"/>
      <c r="H82" s="38"/>
      <c r="I82" s="110"/>
      <c r="J82" s="38"/>
      <c r="K82" s="38"/>
      <c r="L82" s="111"/>
      <c r="S82" s="36"/>
      <c r="T82" s="36"/>
      <c r="U82" s="36"/>
      <c r="V82" s="36"/>
      <c r="W82" s="36"/>
      <c r="X82" s="36"/>
      <c r="Y82" s="36"/>
      <c r="Z82" s="36"/>
      <c r="AA82" s="36"/>
      <c r="AB82" s="36"/>
      <c r="AC82" s="36"/>
      <c r="AD82" s="36"/>
      <c r="AE82" s="36"/>
    </row>
    <row r="83" spans="1:31" s="10" customFormat="1" ht="29.25" customHeight="1">
      <c r="A83" s="154"/>
      <c r="B83" s="155"/>
      <c r="C83" s="156" t="s">
        <v>115</v>
      </c>
      <c r="D83" s="157" t="s">
        <v>61</v>
      </c>
      <c r="E83" s="157" t="s">
        <v>57</v>
      </c>
      <c r="F83" s="157" t="s">
        <v>58</v>
      </c>
      <c r="G83" s="157" t="s">
        <v>116</v>
      </c>
      <c r="H83" s="157" t="s">
        <v>117</v>
      </c>
      <c r="I83" s="158" t="s">
        <v>118</v>
      </c>
      <c r="J83" s="157" t="s">
        <v>111</v>
      </c>
      <c r="K83" s="159" t="s">
        <v>119</v>
      </c>
      <c r="L83" s="160"/>
      <c r="M83" s="70" t="s">
        <v>19</v>
      </c>
      <c r="N83" s="71" t="s">
        <v>46</v>
      </c>
      <c r="O83" s="71" t="s">
        <v>120</v>
      </c>
      <c r="P83" s="71" t="s">
        <v>121</v>
      </c>
      <c r="Q83" s="71" t="s">
        <v>122</v>
      </c>
      <c r="R83" s="71" t="s">
        <v>123</v>
      </c>
      <c r="S83" s="71" t="s">
        <v>124</v>
      </c>
      <c r="T83" s="72" t="s">
        <v>125</v>
      </c>
      <c r="U83" s="154"/>
      <c r="V83" s="154"/>
      <c r="W83" s="154"/>
      <c r="X83" s="154"/>
      <c r="Y83" s="154"/>
      <c r="Z83" s="154"/>
      <c r="AA83" s="154"/>
      <c r="AB83" s="154"/>
      <c r="AC83" s="154"/>
      <c r="AD83" s="154"/>
      <c r="AE83" s="154"/>
    </row>
    <row r="84" spans="1:63" s="2" customFormat="1" ht="22.9" customHeight="1">
      <c r="A84" s="36"/>
      <c r="B84" s="37"/>
      <c r="C84" s="77" t="s">
        <v>126</v>
      </c>
      <c r="D84" s="38"/>
      <c r="E84" s="38"/>
      <c r="F84" s="38"/>
      <c r="G84" s="38"/>
      <c r="H84" s="38"/>
      <c r="I84" s="110"/>
      <c r="J84" s="161">
        <f>BK84</f>
        <v>0</v>
      </c>
      <c r="K84" s="38"/>
      <c r="L84" s="41"/>
      <c r="M84" s="73"/>
      <c r="N84" s="162"/>
      <c r="O84" s="74"/>
      <c r="P84" s="163">
        <f>P85</f>
        <v>0</v>
      </c>
      <c r="Q84" s="74"/>
      <c r="R84" s="163">
        <f>R85</f>
        <v>0</v>
      </c>
      <c r="S84" s="74"/>
      <c r="T84" s="164">
        <f>T85</f>
        <v>0</v>
      </c>
      <c r="U84" s="36"/>
      <c r="V84" s="36"/>
      <c r="W84" s="36"/>
      <c r="X84" s="36"/>
      <c r="Y84" s="36"/>
      <c r="Z84" s="36"/>
      <c r="AA84" s="36"/>
      <c r="AB84" s="36"/>
      <c r="AC84" s="36"/>
      <c r="AD84" s="36"/>
      <c r="AE84" s="36"/>
      <c r="AT84" s="19" t="s">
        <v>75</v>
      </c>
      <c r="AU84" s="19" t="s">
        <v>112</v>
      </c>
      <c r="BK84" s="165">
        <f>BK85</f>
        <v>0</v>
      </c>
    </row>
    <row r="85" spans="2:63" s="11" customFormat="1" ht="25.9" customHeight="1">
      <c r="B85" s="166"/>
      <c r="C85" s="167"/>
      <c r="D85" s="168" t="s">
        <v>75</v>
      </c>
      <c r="E85" s="169" t="s">
        <v>103</v>
      </c>
      <c r="F85" s="169" t="s">
        <v>104</v>
      </c>
      <c r="G85" s="167"/>
      <c r="H85" s="167"/>
      <c r="I85" s="170"/>
      <c r="J85" s="171">
        <f>BK85</f>
        <v>0</v>
      </c>
      <c r="K85" s="167"/>
      <c r="L85" s="172"/>
      <c r="M85" s="173"/>
      <c r="N85" s="174"/>
      <c r="O85" s="174"/>
      <c r="P85" s="175">
        <f>P86+P89+P96+P103</f>
        <v>0</v>
      </c>
      <c r="Q85" s="174"/>
      <c r="R85" s="175">
        <f>R86+R89+R96+R103</f>
        <v>0</v>
      </c>
      <c r="S85" s="174"/>
      <c r="T85" s="176">
        <f>T86+T89+T96+T103</f>
        <v>0</v>
      </c>
      <c r="AR85" s="177" t="s">
        <v>163</v>
      </c>
      <c r="AT85" s="178" t="s">
        <v>75</v>
      </c>
      <c r="AU85" s="178" t="s">
        <v>76</v>
      </c>
      <c r="AY85" s="177" t="s">
        <v>130</v>
      </c>
      <c r="BK85" s="179">
        <f>BK86+BK89+BK96+BK103</f>
        <v>0</v>
      </c>
    </row>
    <row r="86" spans="2:63" s="11" customFormat="1" ht="22.9" customHeight="1">
      <c r="B86" s="166"/>
      <c r="C86" s="167"/>
      <c r="D86" s="168" t="s">
        <v>75</v>
      </c>
      <c r="E86" s="210" t="s">
        <v>751</v>
      </c>
      <c r="F86" s="210" t="s">
        <v>752</v>
      </c>
      <c r="G86" s="167"/>
      <c r="H86" s="167"/>
      <c r="I86" s="170"/>
      <c r="J86" s="211">
        <f>BK86</f>
        <v>0</v>
      </c>
      <c r="K86" s="167"/>
      <c r="L86" s="172"/>
      <c r="M86" s="173"/>
      <c r="N86" s="174"/>
      <c r="O86" s="174"/>
      <c r="P86" s="175">
        <f>SUM(P87:P88)</f>
        <v>0</v>
      </c>
      <c r="Q86" s="174"/>
      <c r="R86" s="175">
        <f>SUM(R87:R88)</f>
        <v>0</v>
      </c>
      <c r="S86" s="174"/>
      <c r="T86" s="176">
        <f>SUM(T87:T88)</f>
        <v>0</v>
      </c>
      <c r="AR86" s="177" t="s">
        <v>163</v>
      </c>
      <c r="AT86" s="178" t="s">
        <v>75</v>
      </c>
      <c r="AU86" s="178" t="s">
        <v>84</v>
      </c>
      <c r="AY86" s="177" t="s">
        <v>130</v>
      </c>
      <c r="BK86" s="179">
        <f>SUM(BK87:BK88)</f>
        <v>0</v>
      </c>
    </row>
    <row r="87" spans="1:65" s="2" customFormat="1" ht="16.5" customHeight="1">
      <c r="A87" s="36"/>
      <c r="B87" s="37"/>
      <c r="C87" s="180" t="s">
        <v>84</v>
      </c>
      <c r="D87" s="180" t="s">
        <v>131</v>
      </c>
      <c r="E87" s="181" t="s">
        <v>753</v>
      </c>
      <c r="F87" s="182" t="s">
        <v>754</v>
      </c>
      <c r="G87" s="183" t="s">
        <v>134</v>
      </c>
      <c r="H87" s="184">
        <v>1</v>
      </c>
      <c r="I87" s="185"/>
      <c r="J87" s="186">
        <f>ROUND(I87*H87,2)</f>
        <v>0</v>
      </c>
      <c r="K87" s="182" t="s">
        <v>19</v>
      </c>
      <c r="L87" s="41"/>
      <c r="M87" s="187" t="s">
        <v>19</v>
      </c>
      <c r="N87" s="188" t="s">
        <v>47</v>
      </c>
      <c r="O87" s="66"/>
      <c r="P87" s="189">
        <f>O87*H87</f>
        <v>0</v>
      </c>
      <c r="Q87" s="189">
        <v>0</v>
      </c>
      <c r="R87" s="189">
        <f>Q87*H87</f>
        <v>0</v>
      </c>
      <c r="S87" s="189">
        <v>0</v>
      </c>
      <c r="T87" s="190">
        <f>S87*H87</f>
        <v>0</v>
      </c>
      <c r="U87" s="36"/>
      <c r="V87" s="36"/>
      <c r="W87" s="36"/>
      <c r="X87" s="36"/>
      <c r="Y87" s="36"/>
      <c r="Z87" s="36"/>
      <c r="AA87" s="36"/>
      <c r="AB87" s="36"/>
      <c r="AC87" s="36"/>
      <c r="AD87" s="36"/>
      <c r="AE87" s="36"/>
      <c r="AR87" s="191" t="s">
        <v>755</v>
      </c>
      <c r="AT87" s="191" t="s">
        <v>131</v>
      </c>
      <c r="AU87" s="191" t="s">
        <v>86</v>
      </c>
      <c r="AY87" s="19" t="s">
        <v>130</v>
      </c>
      <c r="BE87" s="192">
        <f>IF(N87="základní",J87,0)</f>
        <v>0</v>
      </c>
      <c r="BF87" s="192">
        <f>IF(N87="snížená",J87,0)</f>
        <v>0</v>
      </c>
      <c r="BG87" s="192">
        <f>IF(N87="zákl. přenesená",J87,0)</f>
        <v>0</v>
      </c>
      <c r="BH87" s="192">
        <f>IF(N87="sníž. přenesená",J87,0)</f>
        <v>0</v>
      </c>
      <c r="BI87" s="192">
        <f>IF(N87="nulová",J87,0)</f>
        <v>0</v>
      </c>
      <c r="BJ87" s="19" t="s">
        <v>84</v>
      </c>
      <c r="BK87" s="192">
        <f>ROUND(I87*H87,2)</f>
        <v>0</v>
      </c>
      <c r="BL87" s="19" t="s">
        <v>755</v>
      </c>
      <c r="BM87" s="191" t="s">
        <v>756</v>
      </c>
    </row>
    <row r="88" spans="1:47" s="2" customFormat="1" ht="11.25">
      <c r="A88" s="36"/>
      <c r="B88" s="37"/>
      <c r="C88" s="38"/>
      <c r="D88" s="193" t="s">
        <v>137</v>
      </c>
      <c r="E88" s="38"/>
      <c r="F88" s="194" t="s">
        <v>757</v>
      </c>
      <c r="G88" s="38"/>
      <c r="H88" s="38"/>
      <c r="I88" s="110"/>
      <c r="J88" s="38"/>
      <c r="K88" s="38"/>
      <c r="L88" s="41"/>
      <c r="M88" s="195"/>
      <c r="N88" s="196"/>
      <c r="O88" s="66"/>
      <c r="P88" s="66"/>
      <c r="Q88" s="66"/>
      <c r="R88" s="66"/>
      <c r="S88" s="66"/>
      <c r="T88" s="67"/>
      <c r="U88" s="36"/>
      <c r="V88" s="36"/>
      <c r="W88" s="36"/>
      <c r="X88" s="36"/>
      <c r="Y88" s="36"/>
      <c r="Z88" s="36"/>
      <c r="AA88" s="36"/>
      <c r="AB88" s="36"/>
      <c r="AC88" s="36"/>
      <c r="AD88" s="36"/>
      <c r="AE88" s="36"/>
      <c r="AT88" s="19" t="s">
        <v>137</v>
      </c>
      <c r="AU88" s="19" t="s">
        <v>86</v>
      </c>
    </row>
    <row r="89" spans="2:63" s="11" customFormat="1" ht="22.9" customHeight="1">
      <c r="B89" s="166"/>
      <c r="C89" s="167"/>
      <c r="D89" s="168" t="s">
        <v>75</v>
      </c>
      <c r="E89" s="210" t="s">
        <v>758</v>
      </c>
      <c r="F89" s="210" t="s">
        <v>759</v>
      </c>
      <c r="G89" s="167"/>
      <c r="H89" s="167"/>
      <c r="I89" s="170"/>
      <c r="J89" s="211">
        <f>BK89</f>
        <v>0</v>
      </c>
      <c r="K89" s="167"/>
      <c r="L89" s="172"/>
      <c r="M89" s="173"/>
      <c r="N89" s="174"/>
      <c r="O89" s="174"/>
      <c r="P89" s="175">
        <f>SUM(P90:P95)</f>
        <v>0</v>
      </c>
      <c r="Q89" s="174"/>
      <c r="R89" s="175">
        <f>SUM(R90:R95)</f>
        <v>0</v>
      </c>
      <c r="S89" s="174"/>
      <c r="T89" s="176">
        <f>SUM(T90:T95)</f>
        <v>0</v>
      </c>
      <c r="AR89" s="177" t="s">
        <v>163</v>
      </c>
      <c r="AT89" s="178" t="s">
        <v>75</v>
      </c>
      <c r="AU89" s="178" t="s">
        <v>84</v>
      </c>
      <c r="AY89" s="177" t="s">
        <v>130</v>
      </c>
      <c r="BK89" s="179">
        <f>SUM(BK90:BK95)</f>
        <v>0</v>
      </c>
    </row>
    <row r="90" spans="1:65" s="2" customFormat="1" ht="16.5" customHeight="1">
      <c r="A90" s="36"/>
      <c r="B90" s="37"/>
      <c r="C90" s="180" t="s">
        <v>86</v>
      </c>
      <c r="D90" s="180" t="s">
        <v>131</v>
      </c>
      <c r="E90" s="181" t="s">
        <v>760</v>
      </c>
      <c r="F90" s="182" t="s">
        <v>761</v>
      </c>
      <c r="G90" s="183" t="s">
        <v>134</v>
      </c>
      <c r="H90" s="184">
        <v>1</v>
      </c>
      <c r="I90" s="185"/>
      <c r="J90" s="186">
        <f>ROUND(I90*H90,2)</f>
        <v>0</v>
      </c>
      <c r="K90" s="182" t="s">
        <v>19</v>
      </c>
      <c r="L90" s="41"/>
      <c r="M90" s="187" t="s">
        <v>19</v>
      </c>
      <c r="N90" s="188" t="s">
        <v>47</v>
      </c>
      <c r="O90" s="66"/>
      <c r="P90" s="189">
        <f>O90*H90</f>
        <v>0</v>
      </c>
      <c r="Q90" s="189">
        <v>0</v>
      </c>
      <c r="R90" s="189">
        <f>Q90*H90</f>
        <v>0</v>
      </c>
      <c r="S90" s="189">
        <v>0</v>
      </c>
      <c r="T90" s="190">
        <f>S90*H90</f>
        <v>0</v>
      </c>
      <c r="U90" s="36"/>
      <c r="V90" s="36"/>
      <c r="W90" s="36"/>
      <c r="X90" s="36"/>
      <c r="Y90" s="36"/>
      <c r="Z90" s="36"/>
      <c r="AA90" s="36"/>
      <c r="AB90" s="36"/>
      <c r="AC90" s="36"/>
      <c r="AD90" s="36"/>
      <c r="AE90" s="36"/>
      <c r="AR90" s="191" t="s">
        <v>755</v>
      </c>
      <c r="AT90" s="191" t="s">
        <v>131</v>
      </c>
      <c r="AU90" s="191" t="s">
        <v>86</v>
      </c>
      <c r="AY90" s="19" t="s">
        <v>130</v>
      </c>
      <c r="BE90" s="192">
        <f>IF(N90="základní",J90,0)</f>
        <v>0</v>
      </c>
      <c r="BF90" s="192">
        <f>IF(N90="snížená",J90,0)</f>
        <v>0</v>
      </c>
      <c r="BG90" s="192">
        <f>IF(N90="zákl. přenesená",J90,0)</f>
        <v>0</v>
      </c>
      <c r="BH90" s="192">
        <f>IF(N90="sníž. přenesená",J90,0)</f>
        <v>0</v>
      </c>
      <c r="BI90" s="192">
        <f>IF(N90="nulová",J90,0)</f>
        <v>0</v>
      </c>
      <c r="BJ90" s="19" t="s">
        <v>84</v>
      </c>
      <c r="BK90" s="192">
        <f>ROUND(I90*H90,2)</f>
        <v>0</v>
      </c>
      <c r="BL90" s="19" t="s">
        <v>755</v>
      </c>
      <c r="BM90" s="191" t="s">
        <v>762</v>
      </c>
    </row>
    <row r="91" spans="1:47" s="2" customFormat="1" ht="11.25">
      <c r="A91" s="36"/>
      <c r="B91" s="37"/>
      <c r="C91" s="38"/>
      <c r="D91" s="193" t="s">
        <v>137</v>
      </c>
      <c r="E91" s="38"/>
      <c r="F91" s="194" t="s">
        <v>763</v>
      </c>
      <c r="G91" s="38"/>
      <c r="H91" s="38"/>
      <c r="I91" s="110"/>
      <c r="J91" s="38"/>
      <c r="K91" s="38"/>
      <c r="L91" s="41"/>
      <c r="M91" s="195"/>
      <c r="N91" s="196"/>
      <c r="O91" s="66"/>
      <c r="P91" s="66"/>
      <c r="Q91" s="66"/>
      <c r="R91" s="66"/>
      <c r="S91" s="66"/>
      <c r="T91" s="67"/>
      <c r="U91" s="36"/>
      <c r="V91" s="36"/>
      <c r="W91" s="36"/>
      <c r="X91" s="36"/>
      <c r="Y91" s="36"/>
      <c r="Z91" s="36"/>
      <c r="AA91" s="36"/>
      <c r="AB91" s="36"/>
      <c r="AC91" s="36"/>
      <c r="AD91" s="36"/>
      <c r="AE91" s="36"/>
      <c r="AT91" s="19" t="s">
        <v>137</v>
      </c>
      <c r="AU91" s="19" t="s">
        <v>86</v>
      </c>
    </row>
    <row r="92" spans="1:65" s="2" customFormat="1" ht="16.5" customHeight="1">
      <c r="A92" s="36"/>
      <c r="B92" s="37"/>
      <c r="C92" s="180" t="s">
        <v>129</v>
      </c>
      <c r="D92" s="180" t="s">
        <v>131</v>
      </c>
      <c r="E92" s="181" t="s">
        <v>764</v>
      </c>
      <c r="F92" s="182" t="s">
        <v>765</v>
      </c>
      <c r="G92" s="183" t="s">
        <v>134</v>
      </c>
      <c r="H92" s="184">
        <v>1</v>
      </c>
      <c r="I92" s="185"/>
      <c r="J92" s="186">
        <f>ROUND(I92*H92,2)</f>
        <v>0</v>
      </c>
      <c r="K92" s="182" t="s">
        <v>19</v>
      </c>
      <c r="L92" s="41"/>
      <c r="M92" s="187" t="s">
        <v>19</v>
      </c>
      <c r="N92" s="188" t="s">
        <v>47</v>
      </c>
      <c r="O92" s="66"/>
      <c r="P92" s="189">
        <f>O92*H92</f>
        <v>0</v>
      </c>
      <c r="Q92" s="189">
        <v>0</v>
      </c>
      <c r="R92" s="189">
        <f>Q92*H92</f>
        <v>0</v>
      </c>
      <c r="S92" s="189">
        <v>0</v>
      </c>
      <c r="T92" s="190">
        <f>S92*H92</f>
        <v>0</v>
      </c>
      <c r="U92" s="36"/>
      <c r="V92" s="36"/>
      <c r="W92" s="36"/>
      <c r="X92" s="36"/>
      <c r="Y92" s="36"/>
      <c r="Z92" s="36"/>
      <c r="AA92" s="36"/>
      <c r="AB92" s="36"/>
      <c r="AC92" s="36"/>
      <c r="AD92" s="36"/>
      <c r="AE92" s="36"/>
      <c r="AR92" s="191" t="s">
        <v>755</v>
      </c>
      <c r="AT92" s="191" t="s">
        <v>131</v>
      </c>
      <c r="AU92" s="191" t="s">
        <v>86</v>
      </c>
      <c r="AY92" s="19" t="s">
        <v>130</v>
      </c>
      <c r="BE92" s="192">
        <f>IF(N92="základní",J92,0)</f>
        <v>0</v>
      </c>
      <c r="BF92" s="192">
        <f>IF(N92="snížená",J92,0)</f>
        <v>0</v>
      </c>
      <c r="BG92" s="192">
        <f>IF(N92="zákl. přenesená",J92,0)</f>
        <v>0</v>
      </c>
      <c r="BH92" s="192">
        <f>IF(N92="sníž. přenesená",J92,0)</f>
        <v>0</v>
      </c>
      <c r="BI92" s="192">
        <f>IF(N92="nulová",J92,0)</f>
        <v>0</v>
      </c>
      <c r="BJ92" s="19" t="s">
        <v>84</v>
      </c>
      <c r="BK92" s="192">
        <f>ROUND(I92*H92,2)</f>
        <v>0</v>
      </c>
      <c r="BL92" s="19" t="s">
        <v>755</v>
      </c>
      <c r="BM92" s="191" t="s">
        <v>766</v>
      </c>
    </row>
    <row r="93" spans="1:47" s="2" customFormat="1" ht="11.25">
      <c r="A93" s="36"/>
      <c r="B93" s="37"/>
      <c r="C93" s="38"/>
      <c r="D93" s="193" t="s">
        <v>137</v>
      </c>
      <c r="E93" s="38"/>
      <c r="F93" s="194" t="s">
        <v>763</v>
      </c>
      <c r="G93" s="38"/>
      <c r="H93" s="38"/>
      <c r="I93" s="110"/>
      <c r="J93" s="38"/>
      <c r="K93" s="38"/>
      <c r="L93" s="41"/>
      <c r="M93" s="195"/>
      <c r="N93" s="196"/>
      <c r="O93" s="66"/>
      <c r="P93" s="66"/>
      <c r="Q93" s="66"/>
      <c r="R93" s="66"/>
      <c r="S93" s="66"/>
      <c r="T93" s="67"/>
      <c r="U93" s="36"/>
      <c r="V93" s="36"/>
      <c r="W93" s="36"/>
      <c r="X93" s="36"/>
      <c r="Y93" s="36"/>
      <c r="Z93" s="36"/>
      <c r="AA93" s="36"/>
      <c r="AB93" s="36"/>
      <c r="AC93" s="36"/>
      <c r="AD93" s="36"/>
      <c r="AE93" s="36"/>
      <c r="AT93" s="19" t="s">
        <v>137</v>
      </c>
      <c r="AU93" s="19" t="s">
        <v>86</v>
      </c>
    </row>
    <row r="94" spans="1:65" s="2" customFormat="1" ht="16.5" customHeight="1">
      <c r="A94" s="36"/>
      <c r="B94" s="37"/>
      <c r="C94" s="180" t="s">
        <v>523</v>
      </c>
      <c r="D94" s="180" t="s">
        <v>131</v>
      </c>
      <c r="E94" s="181" t="s">
        <v>767</v>
      </c>
      <c r="F94" s="182" t="s">
        <v>768</v>
      </c>
      <c r="G94" s="183" t="s">
        <v>134</v>
      </c>
      <c r="H94" s="184">
        <v>1</v>
      </c>
      <c r="I94" s="185"/>
      <c r="J94" s="186">
        <f>ROUND(I94*H94,2)</f>
        <v>0</v>
      </c>
      <c r="K94" s="182" t="s">
        <v>19</v>
      </c>
      <c r="L94" s="41"/>
      <c r="M94" s="187" t="s">
        <v>19</v>
      </c>
      <c r="N94" s="188" t="s">
        <v>47</v>
      </c>
      <c r="O94" s="66"/>
      <c r="P94" s="189">
        <f>O94*H94</f>
        <v>0</v>
      </c>
      <c r="Q94" s="189">
        <v>0</v>
      </c>
      <c r="R94" s="189">
        <f>Q94*H94</f>
        <v>0</v>
      </c>
      <c r="S94" s="189">
        <v>0</v>
      </c>
      <c r="T94" s="190">
        <f>S94*H94</f>
        <v>0</v>
      </c>
      <c r="U94" s="36"/>
      <c r="V94" s="36"/>
      <c r="W94" s="36"/>
      <c r="X94" s="36"/>
      <c r="Y94" s="36"/>
      <c r="Z94" s="36"/>
      <c r="AA94" s="36"/>
      <c r="AB94" s="36"/>
      <c r="AC94" s="36"/>
      <c r="AD94" s="36"/>
      <c r="AE94" s="36"/>
      <c r="AR94" s="191" t="s">
        <v>755</v>
      </c>
      <c r="AT94" s="191" t="s">
        <v>131</v>
      </c>
      <c r="AU94" s="191" t="s">
        <v>86</v>
      </c>
      <c r="AY94" s="19" t="s">
        <v>130</v>
      </c>
      <c r="BE94" s="192">
        <f>IF(N94="základní",J94,0)</f>
        <v>0</v>
      </c>
      <c r="BF94" s="192">
        <f>IF(N94="snížená",J94,0)</f>
        <v>0</v>
      </c>
      <c r="BG94" s="192">
        <f>IF(N94="zákl. přenesená",J94,0)</f>
        <v>0</v>
      </c>
      <c r="BH94" s="192">
        <f>IF(N94="sníž. přenesená",J94,0)</f>
        <v>0</v>
      </c>
      <c r="BI94" s="192">
        <f>IF(N94="nulová",J94,0)</f>
        <v>0</v>
      </c>
      <c r="BJ94" s="19" t="s">
        <v>84</v>
      </c>
      <c r="BK94" s="192">
        <f>ROUND(I94*H94,2)</f>
        <v>0</v>
      </c>
      <c r="BL94" s="19" t="s">
        <v>755</v>
      </c>
      <c r="BM94" s="191" t="s">
        <v>769</v>
      </c>
    </row>
    <row r="95" spans="1:47" s="2" customFormat="1" ht="11.25">
      <c r="A95" s="36"/>
      <c r="B95" s="37"/>
      <c r="C95" s="38"/>
      <c r="D95" s="193" t="s">
        <v>137</v>
      </c>
      <c r="E95" s="38"/>
      <c r="F95" s="194" t="s">
        <v>763</v>
      </c>
      <c r="G95" s="38"/>
      <c r="H95" s="38"/>
      <c r="I95" s="110"/>
      <c r="J95" s="38"/>
      <c r="K95" s="38"/>
      <c r="L95" s="41"/>
      <c r="M95" s="195"/>
      <c r="N95" s="196"/>
      <c r="O95" s="66"/>
      <c r="P95" s="66"/>
      <c r="Q95" s="66"/>
      <c r="R95" s="66"/>
      <c r="S95" s="66"/>
      <c r="T95" s="67"/>
      <c r="U95" s="36"/>
      <c r="V95" s="36"/>
      <c r="W95" s="36"/>
      <c r="X95" s="36"/>
      <c r="Y95" s="36"/>
      <c r="Z95" s="36"/>
      <c r="AA95" s="36"/>
      <c r="AB95" s="36"/>
      <c r="AC95" s="36"/>
      <c r="AD95" s="36"/>
      <c r="AE95" s="36"/>
      <c r="AT95" s="19" t="s">
        <v>137</v>
      </c>
      <c r="AU95" s="19" t="s">
        <v>86</v>
      </c>
    </row>
    <row r="96" spans="2:63" s="11" customFormat="1" ht="22.9" customHeight="1">
      <c r="B96" s="166"/>
      <c r="C96" s="167"/>
      <c r="D96" s="168" t="s">
        <v>75</v>
      </c>
      <c r="E96" s="210" t="s">
        <v>770</v>
      </c>
      <c r="F96" s="210" t="s">
        <v>771</v>
      </c>
      <c r="G96" s="167"/>
      <c r="H96" s="167"/>
      <c r="I96" s="170"/>
      <c r="J96" s="211">
        <f>BK96</f>
        <v>0</v>
      </c>
      <c r="K96" s="167"/>
      <c r="L96" s="172"/>
      <c r="M96" s="173"/>
      <c r="N96" s="174"/>
      <c r="O96" s="174"/>
      <c r="P96" s="175">
        <f>SUM(P97:P102)</f>
        <v>0</v>
      </c>
      <c r="Q96" s="174"/>
      <c r="R96" s="175">
        <f>SUM(R97:R102)</f>
        <v>0</v>
      </c>
      <c r="S96" s="174"/>
      <c r="T96" s="176">
        <f>SUM(T97:T102)</f>
        <v>0</v>
      </c>
      <c r="AR96" s="177" t="s">
        <v>163</v>
      </c>
      <c r="AT96" s="178" t="s">
        <v>75</v>
      </c>
      <c r="AU96" s="178" t="s">
        <v>84</v>
      </c>
      <c r="AY96" s="177" t="s">
        <v>130</v>
      </c>
      <c r="BK96" s="179">
        <f>SUM(BK97:BK102)</f>
        <v>0</v>
      </c>
    </row>
    <row r="97" spans="1:65" s="2" customFormat="1" ht="24" customHeight="1">
      <c r="A97" s="36"/>
      <c r="B97" s="37"/>
      <c r="C97" s="180" t="s">
        <v>297</v>
      </c>
      <c r="D97" s="180" t="s">
        <v>131</v>
      </c>
      <c r="E97" s="181" t="s">
        <v>772</v>
      </c>
      <c r="F97" s="182" t="s">
        <v>773</v>
      </c>
      <c r="G97" s="183" t="s">
        <v>134</v>
      </c>
      <c r="H97" s="184">
        <v>1</v>
      </c>
      <c r="I97" s="185"/>
      <c r="J97" s="186">
        <f>ROUND(I97*H97,2)</f>
        <v>0</v>
      </c>
      <c r="K97" s="182" t="s">
        <v>19</v>
      </c>
      <c r="L97" s="41"/>
      <c r="M97" s="187" t="s">
        <v>19</v>
      </c>
      <c r="N97" s="188" t="s">
        <v>47</v>
      </c>
      <c r="O97" s="66"/>
      <c r="P97" s="189">
        <f>O97*H97</f>
        <v>0</v>
      </c>
      <c r="Q97" s="189">
        <v>0</v>
      </c>
      <c r="R97" s="189">
        <f>Q97*H97</f>
        <v>0</v>
      </c>
      <c r="S97" s="189">
        <v>0</v>
      </c>
      <c r="T97" s="190">
        <f>S97*H97</f>
        <v>0</v>
      </c>
      <c r="U97" s="36"/>
      <c r="V97" s="36"/>
      <c r="W97" s="36"/>
      <c r="X97" s="36"/>
      <c r="Y97" s="36"/>
      <c r="Z97" s="36"/>
      <c r="AA97" s="36"/>
      <c r="AB97" s="36"/>
      <c r="AC97" s="36"/>
      <c r="AD97" s="36"/>
      <c r="AE97" s="36"/>
      <c r="AR97" s="191" t="s">
        <v>149</v>
      </c>
      <c r="AT97" s="191" t="s">
        <v>131</v>
      </c>
      <c r="AU97" s="191" t="s">
        <v>86</v>
      </c>
      <c r="AY97" s="19" t="s">
        <v>130</v>
      </c>
      <c r="BE97" s="192">
        <f>IF(N97="základní",J97,0)</f>
        <v>0</v>
      </c>
      <c r="BF97" s="192">
        <f>IF(N97="snížená",J97,0)</f>
        <v>0</v>
      </c>
      <c r="BG97" s="192">
        <f>IF(N97="zákl. přenesená",J97,0)</f>
        <v>0</v>
      </c>
      <c r="BH97" s="192">
        <f>IF(N97="sníž. přenesená",J97,0)</f>
        <v>0</v>
      </c>
      <c r="BI97" s="192">
        <f>IF(N97="nulová",J97,0)</f>
        <v>0</v>
      </c>
      <c r="BJ97" s="19" t="s">
        <v>84</v>
      </c>
      <c r="BK97" s="192">
        <f>ROUND(I97*H97,2)</f>
        <v>0</v>
      </c>
      <c r="BL97" s="19" t="s">
        <v>149</v>
      </c>
      <c r="BM97" s="191" t="s">
        <v>774</v>
      </c>
    </row>
    <row r="98" spans="1:47" s="2" customFormat="1" ht="11.25">
      <c r="A98" s="36"/>
      <c r="B98" s="37"/>
      <c r="C98" s="38"/>
      <c r="D98" s="193" t="s">
        <v>137</v>
      </c>
      <c r="E98" s="38"/>
      <c r="F98" s="194" t="s">
        <v>775</v>
      </c>
      <c r="G98" s="38"/>
      <c r="H98" s="38"/>
      <c r="I98" s="110"/>
      <c r="J98" s="38"/>
      <c r="K98" s="38"/>
      <c r="L98" s="41"/>
      <c r="M98" s="195"/>
      <c r="N98" s="196"/>
      <c r="O98" s="66"/>
      <c r="P98" s="66"/>
      <c r="Q98" s="66"/>
      <c r="R98" s="66"/>
      <c r="S98" s="66"/>
      <c r="T98" s="67"/>
      <c r="U98" s="36"/>
      <c r="V98" s="36"/>
      <c r="W98" s="36"/>
      <c r="X98" s="36"/>
      <c r="Y98" s="36"/>
      <c r="Z98" s="36"/>
      <c r="AA98" s="36"/>
      <c r="AB98" s="36"/>
      <c r="AC98" s="36"/>
      <c r="AD98" s="36"/>
      <c r="AE98" s="36"/>
      <c r="AT98" s="19" t="s">
        <v>137</v>
      </c>
      <c r="AU98" s="19" t="s">
        <v>86</v>
      </c>
    </row>
    <row r="99" spans="1:65" s="2" customFormat="1" ht="16.5" customHeight="1">
      <c r="A99" s="36"/>
      <c r="B99" s="37"/>
      <c r="C99" s="180" t="s">
        <v>305</v>
      </c>
      <c r="D99" s="180" t="s">
        <v>131</v>
      </c>
      <c r="E99" s="181" t="s">
        <v>776</v>
      </c>
      <c r="F99" s="182" t="s">
        <v>777</v>
      </c>
      <c r="G99" s="183" t="s">
        <v>134</v>
      </c>
      <c r="H99" s="184">
        <v>1</v>
      </c>
      <c r="I99" s="185"/>
      <c r="J99" s="186">
        <f>ROUND(I99*H99,2)</f>
        <v>0</v>
      </c>
      <c r="K99" s="182" t="s">
        <v>19</v>
      </c>
      <c r="L99" s="41"/>
      <c r="M99" s="187" t="s">
        <v>19</v>
      </c>
      <c r="N99" s="188" t="s">
        <v>47</v>
      </c>
      <c r="O99" s="66"/>
      <c r="P99" s="189">
        <f>O99*H99</f>
        <v>0</v>
      </c>
      <c r="Q99" s="189">
        <v>0</v>
      </c>
      <c r="R99" s="189">
        <f>Q99*H99</f>
        <v>0</v>
      </c>
      <c r="S99" s="189">
        <v>0</v>
      </c>
      <c r="T99" s="190">
        <f>S99*H99</f>
        <v>0</v>
      </c>
      <c r="U99" s="36"/>
      <c r="V99" s="36"/>
      <c r="W99" s="36"/>
      <c r="X99" s="36"/>
      <c r="Y99" s="36"/>
      <c r="Z99" s="36"/>
      <c r="AA99" s="36"/>
      <c r="AB99" s="36"/>
      <c r="AC99" s="36"/>
      <c r="AD99" s="36"/>
      <c r="AE99" s="36"/>
      <c r="AR99" s="191" t="s">
        <v>149</v>
      </c>
      <c r="AT99" s="191" t="s">
        <v>131</v>
      </c>
      <c r="AU99" s="191" t="s">
        <v>86</v>
      </c>
      <c r="AY99" s="19" t="s">
        <v>130</v>
      </c>
      <c r="BE99" s="192">
        <f>IF(N99="základní",J99,0)</f>
        <v>0</v>
      </c>
      <c r="BF99" s="192">
        <f>IF(N99="snížená",J99,0)</f>
        <v>0</v>
      </c>
      <c r="BG99" s="192">
        <f>IF(N99="zákl. přenesená",J99,0)</f>
        <v>0</v>
      </c>
      <c r="BH99" s="192">
        <f>IF(N99="sníž. přenesená",J99,0)</f>
        <v>0</v>
      </c>
      <c r="BI99" s="192">
        <f>IF(N99="nulová",J99,0)</f>
        <v>0</v>
      </c>
      <c r="BJ99" s="19" t="s">
        <v>84</v>
      </c>
      <c r="BK99" s="192">
        <f>ROUND(I99*H99,2)</f>
        <v>0</v>
      </c>
      <c r="BL99" s="19" t="s">
        <v>149</v>
      </c>
      <c r="BM99" s="191" t="s">
        <v>778</v>
      </c>
    </row>
    <row r="100" spans="1:47" s="2" customFormat="1" ht="11.25">
      <c r="A100" s="36"/>
      <c r="B100" s="37"/>
      <c r="C100" s="38"/>
      <c r="D100" s="193" t="s">
        <v>137</v>
      </c>
      <c r="E100" s="38"/>
      <c r="F100" s="194" t="s">
        <v>775</v>
      </c>
      <c r="G100" s="38"/>
      <c r="H100" s="38"/>
      <c r="I100" s="110"/>
      <c r="J100" s="38"/>
      <c r="K100" s="38"/>
      <c r="L100" s="41"/>
      <c r="M100" s="195"/>
      <c r="N100" s="196"/>
      <c r="O100" s="66"/>
      <c r="P100" s="66"/>
      <c r="Q100" s="66"/>
      <c r="R100" s="66"/>
      <c r="S100" s="66"/>
      <c r="T100" s="67"/>
      <c r="U100" s="36"/>
      <c r="V100" s="36"/>
      <c r="W100" s="36"/>
      <c r="X100" s="36"/>
      <c r="Y100" s="36"/>
      <c r="Z100" s="36"/>
      <c r="AA100" s="36"/>
      <c r="AB100" s="36"/>
      <c r="AC100" s="36"/>
      <c r="AD100" s="36"/>
      <c r="AE100" s="36"/>
      <c r="AT100" s="19" t="s">
        <v>137</v>
      </c>
      <c r="AU100" s="19" t="s">
        <v>86</v>
      </c>
    </row>
    <row r="101" spans="1:65" s="2" customFormat="1" ht="16.5" customHeight="1">
      <c r="A101" s="36"/>
      <c r="B101" s="37"/>
      <c r="C101" s="180" t="s">
        <v>314</v>
      </c>
      <c r="D101" s="180" t="s">
        <v>131</v>
      </c>
      <c r="E101" s="181" t="s">
        <v>779</v>
      </c>
      <c r="F101" s="182" t="s">
        <v>780</v>
      </c>
      <c r="G101" s="183" t="s">
        <v>134</v>
      </c>
      <c r="H101" s="184">
        <v>1</v>
      </c>
      <c r="I101" s="185"/>
      <c r="J101" s="186">
        <f>ROUND(I101*H101,2)</f>
        <v>0</v>
      </c>
      <c r="K101" s="182" t="s">
        <v>19</v>
      </c>
      <c r="L101" s="41"/>
      <c r="M101" s="187" t="s">
        <v>19</v>
      </c>
      <c r="N101" s="188" t="s">
        <v>47</v>
      </c>
      <c r="O101" s="66"/>
      <c r="P101" s="189">
        <f>O101*H101</f>
        <v>0</v>
      </c>
      <c r="Q101" s="189">
        <v>0</v>
      </c>
      <c r="R101" s="189">
        <f>Q101*H101</f>
        <v>0</v>
      </c>
      <c r="S101" s="189">
        <v>0</v>
      </c>
      <c r="T101" s="190">
        <f>S101*H101</f>
        <v>0</v>
      </c>
      <c r="U101" s="36"/>
      <c r="V101" s="36"/>
      <c r="W101" s="36"/>
      <c r="X101" s="36"/>
      <c r="Y101" s="36"/>
      <c r="Z101" s="36"/>
      <c r="AA101" s="36"/>
      <c r="AB101" s="36"/>
      <c r="AC101" s="36"/>
      <c r="AD101" s="36"/>
      <c r="AE101" s="36"/>
      <c r="AR101" s="191" t="s">
        <v>149</v>
      </c>
      <c r="AT101" s="191" t="s">
        <v>131</v>
      </c>
      <c r="AU101" s="191" t="s">
        <v>86</v>
      </c>
      <c r="AY101" s="19" t="s">
        <v>130</v>
      </c>
      <c r="BE101" s="192">
        <f>IF(N101="základní",J101,0)</f>
        <v>0</v>
      </c>
      <c r="BF101" s="192">
        <f>IF(N101="snížená",J101,0)</f>
        <v>0</v>
      </c>
      <c r="BG101" s="192">
        <f>IF(N101="zákl. přenesená",J101,0)</f>
        <v>0</v>
      </c>
      <c r="BH101" s="192">
        <f>IF(N101="sníž. přenesená",J101,0)</f>
        <v>0</v>
      </c>
      <c r="BI101" s="192">
        <f>IF(N101="nulová",J101,0)</f>
        <v>0</v>
      </c>
      <c r="BJ101" s="19" t="s">
        <v>84</v>
      </c>
      <c r="BK101" s="192">
        <f>ROUND(I101*H101,2)</f>
        <v>0</v>
      </c>
      <c r="BL101" s="19" t="s">
        <v>149</v>
      </c>
      <c r="BM101" s="191" t="s">
        <v>781</v>
      </c>
    </row>
    <row r="102" spans="1:47" s="2" customFormat="1" ht="11.25">
      <c r="A102" s="36"/>
      <c r="B102" s="37"/>
      <c r="C102" s="38"/>
      <c r="D102" s="193" t="s">
        <v>137</v>
      </c>
      <c r="E102" s="38"/>
      <c r="F102" s="194" t="s">
        <v>775</v>
      </c>
      <c r="G102" s="38"/>
      <c r="H102" s="38"/>
      <c r="I102" s="110"/>
      <c r="J102" s="38"/>
      <c r="K102" s="38"/>
      <c r="L102" s="41"/>
      <c r="M102" s="195"/>
      <c r="N102" s="196"/>
      <c r="O102" s="66"/>
      <c r="P102" s="66"/>
      <c r="Q102" s="66"/>
      <c r="R102" s="66"/>
      <c r="S102" s="66"/>
      <c r="T102" s="67"/>
      <c r="U102" s="36"/>
      <c r="V102" s="36"/>
      <c r="W102" s="36"/>
      <c r="X102" s="36"/>
      <c r="Y102" s="36"/>
      <c r="Z102" s="36"/>
      <c r="AA102" s="36"/>
      <c r="AB102" s="36"/>
      <c r="AC102" s="36"/>
      <c r="AD102" s="36"/>
      <c r="AE102" s="36"/>
      <c r="AT102" s="19" t="s">
        <v>137</v>
      </c>
      <c r="AU102" s="19" t="s">
        <v>86</v>
      </c>
    </row>
    <row r="103" spans="2:63" s="11" customFormat="1" ht="22.9" customHeight="1">
      <c r="B103" s="166"/>
      <c r="C103" s="167"/>
      <c r="D103" s="168" t="s">
        <v>75</v>
      </c>
      <c r="E103" s="210" t="s">
        <v>782</v>
      </c>
      <c r="F103" s="210" t="s">
        <v>783</v>
      </c>
      <c r="G103" s="167"/>
      <c r="H103" s="167"/>
      <c r="I103" s="170"/>
      <c r="J103" s="211">
        <f>BK103</f>
        <v>0</v>
      </c>
      <c r="K103" s="167"/>
      <c r="L103" s="172"/>
      <c r="M103" s="173"/>
      <c r="N103" s="174"/>
      <c r="O103" s="174"/>
      <c r="P103" s="175">
        <f>SUM(P104:P158)</f>
        <v>0</v>
      </c>
      <c r="Q103" s="174"/>
      <c r="R103" s="175">
        <f>SUM(R104:R158)</f>
        <v>0</v>
      </c>
      <c r="S103" s="174"/>
      <c r="T103" s="176">
        <f>SUM(T104:T158)</f>
        <v>0</v>
      </c>
      <c r="AR103" s="177" t="s">
        <v>163</v>
      </c>
      <c r="AT103" s="178" t="s">
        <v>75</v>
      </c>
      <c r="AU103" s="178" t="s">
        <v>84</v>
      </c>
      <c r="AY103" s="177" t="s">
        <v>130</v>
      </c>
      <c r="BK103" s="179">
        <f>SUM(BK104:BK158)</f>
        <v>0</v>
      </c>
    </row>
    <row r="104" spans="1:65" s="2" customFormat="1" ht="16.5" customHeight="1">
      <c r="A104" s="36"/>
      <c r="B104" s="37"/>
      <c r="C104" s="180" t="s">
        <v>319</v>
      </c>
      <c r="D104" s="180" t="s">
        <v>131</v>
      </c>
      <c r="E104" s="181" t="s">
        <v>784</v>
      </c>
      <c r="F104" s="182" t="s">
        <v>785</v>
      </c>
      <c r="G104" s="183" t="s">
        <v>134</v>
      </c>
      <c r="H104" s="184">
        <v>1</v>
      </c>
      <c r="I104" s="185"/>
      <c r="J104" s="186">
        <f>ROUND(I104*H104,2)</f>
        <v>0</v>
      </c>
      <c r="K104" s="182" t="s">
        <v>19</v>
      </c>
      <c r="L104" s="41"/>
      <c r="M104" s="187" t="s">
        <v>19</v>
      </c>
      <c r="N104" s="188" t="s">
        <v>47</v>
      </c>
      <c r="O104" s="66"/>
      <c r="P104" s="189">
        <f>O104*H104</f>
        <v>0</v>
      </c>
      <c r="Q104" s="189">
        <v>0</v>
      </c>
      <c r="R104" s="189">
        <f>Q104*H104</f>
        <v>0</v>
      </c>
      <c r="S104" s="189">
        <v>0</v>
      </c>
      <c r="T104" s="190">
        <f>S104*H104</f>
        <v>0</v>
      </c>
      <c r="U104" s="36"/>
      <c r="V104" s="36"/>
      <c r="W104" s="36"/>
      <c r="X104" s="36"/>
      <c r="Y104" s="36"/>
      <c r="Z104" s="36"/>
      <c r="AA104" s="36"/>
      <c r="AB104" s="36"/>
      <c r="AC104" s="36"/>
      <c r="AD104" s="36"/>
      <c r="AE104" s="36"/>
      <c r="AR104" s="191" t="s">
        <v>149</v>
      </c>
      <c r="AT104" s="191" t="s">
        <v>131</v>
      </c>
      <c r="AU104" s="191" t="s">
        <v>86</v>
      </c>
      <c r="AY104" s="19" t="s">
        <v>130</v>
      </c>
      <c r="BE104" s="192">
        <f>IF(N104="základní",J104,0)</f>
        <v>0</v>
      </c>
      <c r="BF104" s="192">
        <f>IF(N104="snížená",J104,0)</f>
        <v>0</v>
      </c>
      <c r="BG104" s="192">
        <f>IF(N104="zákl. přenesená",J104,0)</f>
        <v>0</v>
      </c>
      <c r="BH104" s="192">
        <f>IF(N104="sníž. přenesená",J104,0)</f>
        <v>0</v>
      </c>
      <c r="BI104" s="192">
        <f>IF(N104="nulová",J104,0)</f>
        <v>0</v>
      </c>
      <c r="BJ104" s="19" t="s">
        <v>84</v>
      </c>
      <c r="BK104" s="192">
        <f>ROUND(I104*H104,2)</f>
        <v>0</v>
      </c>
      <c r="BL104" s="19" t="s">
        <v>149</v>
      </c>
      <c r="BM104" s="191" t="s">
        <v>786</v>
      </c>
    </row>
    <row r="105" spans="1:47" s="2" customFormat="1" ht="19.5">
      <c r="A105" s="36"/>
      <c r="B105" s="37"/>
      <c r="C105" s="38"/>
      <c r="D105" s="193" t="s">
        <v>137</v>
      </c>
      <c r="E105" s="38"/>
      <c r="F105" s="194" t="s">
        <v>787</v>
      </c>
      <c r="G105" s="38"/>
      <c r="H105" s="38"/>
      <c r="I105" s="110"/>
      <c r="J105" s="38"/>
      <c r="K105" s="38"/>
      <c r="L105" s="41"/>
      <c r="M105" s="195"/>
      <c r="N105" s="196"/>
      <c r="O105" s="66"/>
      <c r="P105" s="66"/>
      <c r="Q105" s="66"/>
      <c r="R105" s="66"/>
      <c r="S105" s="66"/>
      <c r="T105" s="67"/>
      <c r="U105" s="36"/>
      <c r="V105" s="36"/>
      <c r="W105" s="36"/>
      <c r="X105" s="36"/>
      <c r="Y105" s="36"/>
      <c r="Z105" s="36"/>
      <c r="AA105" s="36"/>
      <c r="AB105" s="36"/>
      <c r="AC105" s="36"/>
      <c r="AD105" s="36"/>
      <c r="AE105" s="36"/>
      <c r="AT105" s="19" t="s">
        <v>137</v>
      </c>
      <c r="AU105" s="19" t="s">
        <v>86</v>
      </c>
    </row>
    <row r="106" spans="1:65" s="2" customFormat="1" ht="16.5" customHeight="1">
      <c r="A106" s="36"/>
      <c r="B106" s="37"/>
      <c r="C106" s="180" t="s">
        <v>328</v>
      </c>
      <c r="D106" s="180" t="s">
        <v>131</v>
      </c>
      <c r="E106" s="181" t="s">
        <v>788</v>
      </c>
      <c r="F106" s="182" t="s">
        <v>789</v>
      </c>
      <c r="G106" s="183" t="s">
        <v>134</v>
      </c>
      <c r="H106" s="184">
        <v>1</v>
      </c>
      <c r="I106" s="185"/>
      <c r="J106" s="186">
        <f>ROUND(I106*H106,2)</f>
        <v>0</v>
      </c>
      <c r="K106" s="182" t="s">
        <v>19</v>
      </c>
      <c r="L106" s="41"/>
      <c r="M106" s="187" t="s">
        <v>19</v>
      </c>
      <c r="N106" s="188" t="s">
        <v>47</v>
      </c>
      <c r="O106" s="66"/>
      <c r="P106" s="189">
        <f>O106*H106</f>
        <v>0</v>
      </c>
      <c r="Q106" s="189">
        <v>0</v>
      </c>
      <c r="R106" s="189">
        <f>Q106*H106</f>
        <v>0</v>
      </c>
      <c r="S106" s="189">
        <v>0</v>
      </c>
      <c r="T106" s="190">
        <f>S106*H106</f>
        <v>0</v>
      </c>
      <c r="U106" s="36"/>
      <c r="V106" s="36"/>
      <c r="W106" s="36"/>
      <c r="X106" s="36"/>
      <c r="Y106" s="36"/>
      <c r="Z106" s="36"/>
      <c r="AA106" s="36"/>
      <c r="AB106" s="36"/>
      <c r="AC106" s="36"/>
      <c r="AD106" s="36"/>
      <c r="AE106" s="36"/>
      <c r="AR106" s="191" t="s">
        <v>149</v>
      </c>
      <c r="AT106" s="191" t="s">
        <v>131</v>
      </c>
      <c r="AU106" s="191" t="s">
        <v>86</v>
      </c>
      <c r="AY106" s="19" t="s">
        <v>130</v>
      </c>
      <c r="BE106" s="192">
        <f>IF(N106="základní",J106,0)</f>
        <v>0</v>
      </c>
      <c r="BF106" s="192">
        <f>IF(N106="snížená",J106,0)</f>
        <v>0</v>
      </c>
      <c r="BG106" s="192">
        <f>IF(N106="zákl. přenesená",J106,0)</f>
        <v>0</v>
      </c>
      <c r="BH106" s="192">
        <f>IF(N106="sníž. přenesená",J106,0)</f>
        <v>0</v>
      </c>
      <c r="BI106" s="192">
        <f>IF(N106="nulová",J106,0)</f>
        <v>0</v>
      </c>
      <c r="BJ106" s="19" t="s">
        <v>84</v>
      </c>
      <c r="BK106" s="192">
        <f>ROUND(I106*H106,2)</f>
        <v>0</v>
      </c>
      <c r="BL106" s="19" t="s">
        <v>149</v>
      </c>
      <c r="BM106" s="191" t="s">
        <v>790</v>
      </c>
    </row>
    <row r="107" spans="1:47" s="2" customFormat="1" ht="11.25">
      <c r="A107" s="36"/>
      <c r="B107" s="37"/>
      <c r="C107" s="38"/>
      <c r="D107" s="193" t="s">
        <v>137</v>
      </c>
      <c r="E107" s="38"/>
      <c r="F107" s="194" t="s">
        <v>791</v>
      </c>
      <c r="G107" s="38"/>
      <c r="H107" s="38"/>
      <c r="I107" s="110"/>
      <c r="J107" s="38"/>
      <c r="K107" s="38"/>
      <c r="L107" s="41"/>
      <c r="M107" s="195"/>
      <c r="N107" s="196"/>
      <c r="O107" s="66"/>
      <c r="P107" s="66"/>
      <c r="Q107" s="66"/>
      <c r="R107" s="66"/>
      <c r="S107" s="66"/>
      <c r="T107" s="67"/>
      <c r="U107" s="36"/>
      <c r="V107" s="36"/>
      <c r="W107" s="36"/>
      <c r="X107" s="36"/>
      <c r="Y107" s="36"/>
      <c r="Z107" s="36"/>
      <c r="AA107" s="36"/>
      <c r="AB107" s="36"/>
      <c r="AC107" s="36"/>
      <c r="AD107" s="36"/>
      <c r="AE107" s="36"/>
      <c r="AT107" s="19" t="s">
        <v>137</v>
      </c>
      <c r="AU107" s="19" t="s">
        <v>86</v>
      </c>
    </row>
    <row r="108" spans="1:65" s="2" customFormat="1" ht="16.5" customHeight="1">
      <c r="A108" s="36"/>
      <c r="B108" s="37"/>
      <c r="C108" s="180" t="s">
        <v>8</v>
      </c>
      <c r="D108" s="180" t="s">
        <v>131</v>
      </c>
      <c r="E108" s="181" t="s">
        <v>792</v>
      </c>
      <c r="F108" s="182" t="s">
        <v>793</v>
      </c>
      <c r="G108" s="183" t="s">
        <v>134</v>
      </c>
      <c r="H108" s="184">
        <v>1</v>
      </c>
      <c r="I108" s="185"/>
      <c r="J108" s="186">
        <f>ROUND(I108*H108,2)</f>
        <v>0</v>
      </c>
      <c r="K108" s="182" t="s">
        <v>19</v>
      </c>
      <c r="L108" s="41"/>
      <c r="M108" s="187" t="s">
        <v>19</v>
      </c>
      <c r="N108" s="188" t="s">
        <v>47</v>
      </c>
      <c r="O108" s="66"/>
      <c r="P108" s="189">
        <f>O108*H108</f>
        <v>0</v>
      </c>
      <c r="Q108" s="189">
        <v>0</v>
      </c>
      <c r="R108" s="189">
        <f>Q108*H108</f>
        <v>0</v>
      </c>
      <c r="S108" s="189">
        <v>0</v>
      </c>
      <c r="T108" s="190">
        <f>S108*H108</f>
        <v>0</v>
      </c>
      <c r="U108" s="36"/>
      <c r="V108" s="36"/>
      <c r="W108" s="36"/>
      <c r="X108" s="36"/>
      <c r="Y108" s="36"/>
      <c r="Z108" s="36"/>
      <c r="AA108" s="36"/>
      <c r="AB108" s="36"/>
      <c r="AC108" s="36"/>
      <c r="AD108" s="36"/>
      <c r="AE108" s="36"/>
      <c r="AR108" s="191" t="s">
        <v>149</v>
      </c>
      <c r="AT108" s="191" t="s">
        <v>131</v>
      </c>
      <c r="AU108" s="191" t="s">
        <v>86</v>
      </c>
      <c r="AY108" s="19" t="s">
        <v>130</v>
      </c>
      <c r="BE108" s="192">
        <f>IF(N108="základní",J108,0)</f>
        <v>0</v>
      </c>
      <c r="BF108" s="192">
        <f>IF(N108="snížená",J108,0)</f>
        <v>0</v>
      </c>
      <c r="BG108" s="192">
        <f>IF(N108="zákl. přenesená",J108,0)</f>
        <v>0</v>
      </c>
      <c r="BH108" s="192">
        <f>IF(N108="sníž. přenesená",J108,0)</f>
        <v>0</v>
      </c>
      <c r="BI108" s="192">
        <f>IF(N108="nulová",J108,0)</f>
        <v>0</v>
      </c>
      <c r="BJ108" s="19" t="s">
        <v>84</v>
      </c>
      <c r="BK108" s="192">
        <f>ROUND(I108*H108,2)</f>
        <v>0</v>
      </c>
      <c r="BL108" s="19" t="s">
        <v>149</v>
      </c>
      <c r="BM108" s="191" t="s">
        <v>794</v>
      </c>
    </row>
    <row r="109" spans="1:47" s="2" customFormat="1" ht="11.25">
      <c r="A109" s="36"/>
      <c r="B109" s="37"/>
      <c r="C109" s="38"/>
      <c r="D109" s="193" t="s">
        <v>137</v>
      </c>
      <c r="E109" s="38"/>
      <c r="F109" s="194" t="s">
        <v>791</v>
      </c>
      <c r="G109" s="38"/>
      <c r="H109" s="38"/>
      <c r="I109" s="110"/>
      <c r="J109" s="38"/>
      <c r="K109" s="38"/>
      <c r="L109" s="41"/>
      <c r="M109" s="195"/>
      <c r="N109" s="196"/>
      <c r="O109" s="66"/>
      <c r="P109" s="66"/>
      <c r="Q109" s="66"/>
      <c r="R109" s="66"/>
      <c r="S109" s="66"/>
      <c r="T109" s="67"/>
      <c r="U109" s="36"/>
      <c r="V109" s="36"/>
      <c r="W109" s="36"/>
      <c r="X109" s="36"/>
      <c r="Y109" s="36"/>
      <c r="Z109" s="36"/>
      <c r="AA109" s="36"/>
      <c r="AB109" s="36"/>
      <c r="AC109" s="36"/>
      <c r="AD109" s="36"/>
      <c r="AE109" s="36"/>
      <c r="AT109" s="19" t="s">
        <v>137</v>
      </c>
      <c r="AU109" s="19" t="s">
        <v>86</v>
      </c>
    </row>
    <row r="110" spans="1:65" s="2" customFormat="1" ht="16.5" customHeight="1">
      <c r="A110" s="36"/>
      <c r="B110" s="37"/>
      <c r="C110" s="180" t="s">
        <v>340</v>
      </c>
      <c r="D110" s="180" t="s">
        <v>131</v>
      </c>
      <c r="E110" s="181" t="s">
        <v>795</v>
      </c>
      <c r="F110" s="182" t="s">
        <v>796</v>
      </c>
      <c r="G110" s="183" t="s">
        <v>134</v>
      </c>
      <c r="H110" s="184">
        <v>1</v>
      </c>
      <c r="I110" s="185"/>
      <c r="J110" s="186">
        <f>ROUND(I110*H110,2)</f>
        <v>0</v>
      </c>
      <c r="K110" s="182" t="s">
        <v>19</v>
      </c>
      <c r="L110" s="41"/>
      <c r="M110" s="187" t="s">
        <v>19</v>
      </c>
      <c r="N110" s="188" t="s">
        <v>47</v>
      </c>
      <c r="O110" s="66"/>
      <c r="P110" s="189">
        <f>O110*H110</f>
        <v>0</v>
      </c>
      <c r="Q110" s="189">
        <v>0</v>
      </c>
      <c r="R110" s="189">
        <f>Q110*H110</f>
        <v>0</v>
      </c>
      <c r="S110" s="189">
        <v>0</v>
      </c>
      <c r="T110" s="190">
        <f>S110*H110</f>
        <v>0</v>
      </c>
      <c r="U110" s="36"/>
      <c r="V110" s="36"/>
      <c r="W110" s="36"/>
      <c r="X110" s="36"/>
      <c r="Y110" s="36"/>
      <c r="Z110" s="36"/>
      <c r="AA110" s="36"/>
      <c r="AB110" s="36"/>
      <c r="AC110" s="36"/>
      <c r="AD110" s="36"/>
      <c r="AE110" s="36"/>
      <c r="AR110" s="191" t="s">
        <v>149</v>
      </c>
      <c r="AT110" s="191" t="s">
        <v>131</v>
      </c>
      <c r="AU110" s="191" t="s">
        <v>86</v>
      </c>
      <c r="AY110" s="19" t="s">
        <v>130</v>
      </c>
      <c r="BE110" s="192">
        <f>IF(N110="základní",J110,0)</f>
        <v>0</v>
      </c>
      <c r="BF110" s="192">
        <f>IF(N110="snížená",J110,0)</f>
        <v>0</v>
      </c>
      <c r="BG110" s="192">
        <f>IF(N110="zákl. přenesená",J110,0)</f>
        <v>0</v>
      </c>
      <c r="BH110" s="192">
        <f>IF(N110="sníž. přenesená",J110,0)</f>
        <v>0</v>
      </c>
      <c r="BI110" s="192">
        <f>IF(N110="nulová",J110,0)</f>
        <v>0</v>
      </c>
      <c r="BJ110" s="19" t="s">
        <v>84</v>
      </c>
      <c r="BK110" s="192">
        <f>ROUND(I110*H110,2)</f>
        <v>0</v>
      </c>
      <c r="BL110" s="19" t="s">
        <v>149</v>
      </c>
      <c r="BM110" s="191" t="s">
        <v>797</v>
      </c>
    </row>
    <row r="111" spans="1:47" s="2" customFormat="1" ht="11.25">
      <c r="A111" s="36"/>
      <c r="B111" s="37"/>
      <c r="C111" s="38"/>
      <c r="D111" s="193" t="s">
        <v>137</v>
      </c>
      <c r="E111" s="38"/>
      <c r="F111" s="194" t="s">
        <v>791</v>
      </c>
      <c r="G111" s="38"/>
      <c r="H111" s="38"/>
      <c r="I111" s="110"/>
      <c r="J111" s="38"/>
      <c r="K111" s="38"/>
      <c r="L111" s="41"/>
      <c r="M111" s="195"/>
      <c r="N111" s="196"/>
      <c r="O111" s="66"/>
      <c r="P111" s="66"/>
      <c r="Q111" s="66"/>
      <c r="R111" s="66"/>
      <c r="S111" s="66"/>
      <c r="T111" s="67"/>
      <c r="U111" s="36"/>
      <c r="V111" s="36"/>
      <c r="W111" s="36"/>
      <c r="X111" s="36"/>
      <c r="Y111" s="36"/>
      <c r="Z111" s="36"/>
      <c r="AA111" s="36"/>
      <c r="AB111" s="36"/>
      <c r="AC111" s="36"/>
      <c r="AD111" s="36"/>
      <c r="AE111" s="36"/>
      <c r="AT111" s="19" t="s">
        <v>137</v>
      </c>
      <c r="AU111" s="19" t="s">
        <v>86</v>
      </c>
    </row>
    <row r="112" spans="1:65" s="2" customFormat="1" ht="24" customHeight="1">
      <c r="A112" s="36"/>
      <c r="B112" s="37"/>
      <c r="C112" s="180" t="s">
        <v>346</v>
      </c>
      <c r="D112" s="180" t="s">
        <v>131</v>
      </c>
      <c r="E112" s="181" t="s">
        <v>798</v>
      </c>
      <c r="F112" s="182" t="s">
        <v>799</v>
      </c>
      <c r="G112" s="183" t="s">
        <v>134</v>
      </c>
      <c r="H112" s="184">
        <v>1</v>
      </c>
      <c r="I112" s="185"/>
      <c r="J112" s="186">
        <f>ROUND(I112*H112,2)</f>
        <v>0</v>
      </c>
      <c r="K112" s="182" t="s">
        <v>19</v>
      </c>
      <c r="L112" s="41"/>
      <c r="M112" s="187" t="s">
        <v>19</v>
      </c>
      <c r="N112" s="188" t="s">
        <v>47</v>
      </c>
      <c r="O112" s="66"/>
      <c r="P112" s="189">
        <f>O112*H112</f>
        <v>0</v>
      </c>
      <c r="Q112" s="189">
        <v>0</v>
      </c>
      <c r="R112" s="189">
        <f>Q112*H112</f>
        <v>0</v>
      </c>
      <c r="S112" s="189">
        <v>0</v>
      </c>
      <c r="T112" s="190">
        <f>S112*H112</f>
        <v>0</v>
      </c>
      <c r="U112" s="36"/>
      <c r="V112" s="36"/>
      <c r="W112" s="36"/>
      <c r="X112" s="36"/>
      <c r="Y112" s="36"/>
      <c r="Z112" s="36"/>
      <c r="AA112" s="36"/>
      <c r="AB112" s="36"/>
      <c r="AC112" s="36"/>
      <c r="AD112" s="36"/>
      <c r="AE112" s="36"/>
      <c r="AR112" s="191" t="s">
        <v>149</v>
      </c>
      <c r="AT112" s="191" t="s">
        <v>131</v>
      </c>
      <c r="AU112" s="191" t="s">
        <v>86</v>
      </c>
      <c r="AY112" s="19" t="s">
        <v>130</v>
      </c>
      <c r="BE112" s="192">
        <f>IF(N112="základní",J112,0)</f>
        <v>0</v>
      </c>
      <c r="BF112" s="192">
        <f>IF(N112="snížená",J112,0)</f>
        <v>0</v>
      </c>
      <c r="BG112" s="192">
        <f>IF(N112="zákl. přenesená",J112,0)</f>
        <v>0</v>
      </c>
      <c r="BH112" s="192">
        <f>IF(N112="sníž. přenesená",J112,0)</f>
        <v>0</v>
      </c>
      <c r="BI112" s="192">
        <f>IF(N112="nulová",J112,0)</f>
        <v>0</v>
      </c>
      <c r="BJ112" s="19" t="s">
        <v>84</v>
      </c>
      <c r="BK112" s="192">
        <f>ROUND(I112*H112,2)</f>
        <v>0</v>
      </c>
      <c r="BL112" s="19" t="s">
        <v>149</v>
      </c>
      <c r="BM112" s="191" t="s">
        <v>800</v>
      </c>
    </row>
    <row r="113" spans="1:47" s="2" customFormat="1" ht="11.25">
      <c r="A113" s="36"/>
      <c r="B113" s="37"/>
      <c r="C113" s="38"/>
      <c r="D113" s="193" t="s">
        <v>137</v>
      </c>
      <c r="E113" s="38"/>
      <c r="F113" s="194" t="s">
        <v>791</v>
      </c>
      <c r="G113" s="38"/>
      <c r="H113" s="38"/>
      <c r="I113" s="110"/>
      <c r="J113" s="38"/>
      <c r="K113" s="38"/>
      <c r="L113" s="41"/>
      <c r="M113" s="195"/>
      <c r="N113" s="196"/>
      <c r="O113" s="66"/>
      <c r="P113" s="66"/>
      <c r="Q113" s="66"/>
      <c r="R113" s="66"/>
      <c r="S113" s="66"/>
      <c r="T113" s="67"/>
      <c r="U113" s="36"/>
      <c r="V113" s="36"/>
      <c r="W113" s="36"/>
      <c r="X113" s="36"/>
      <c r="Y113" s="36"/>
      <c r="Z113" s="36"/>
      <c r="AA113" s="36"/>
      <c r="AB113" s="36"/>
      <c r="AC113" s="36"/>
      <c r="AD113" s="36"/>
      <c r="AE113" s="36"/>
      <c r="AT113" s="19" t="s">
        <v>137</v>
      </c>
      <c r="AU113" s="19" t="s">
        <v>86</v>
      </c>
    </row>
    <row r="114" spans="1:65" s="2" customFormat="1" ht="16.5" customHeight="1">
      <c r="A114" s="36"/>
      <c r="B114" s="37"/>
      <c r="C114" s="180" t="s">
        <v>355</v>
      </c>
      <c r="D114" s="180" t="s">
        <v>131</v>
      </c>
      <c r="E114" s="181" t="s">
        <v>801</v>
      </c>
      <c r="F114" s="182" t="s">
        <v>802</v>
      </c>
      <c r="G114" s="183" t="s">
        <v>134</v>
      </c>
      <c r="H114" s="184">
        <v>1</v>
      </c>
      <c r="I114" s="185"/>
      <c r="J114" s="186">
        <f>ROUND(I114*H114,2)</f>
        <v>0</v>
      </c>
      <c r="K114" s="182" t="s">
        <v>19</v>
      </c>
      <c r="L114" s="41"/>
      <c r="M114" s="187" t="s">
        <v>19</v>
      </c>
      <c r="N114" s="188" t="s">
        <v>47</v>
      </c>
      <c r="O114" s="66"/>
      <c r="P114" s="189">
        <f>O114*H114</f>
        <v>0</v>
      </c>
      <c r="Q114" s="189">
        <v>0</v>
      </c>
      <c r="R114" s="189">
        <f>Q114*H114</f>
        <v>0</v>
      </c>
      <c r="S114" s="189">
        <v>0</v>
      </c>
      <c r="T114" s="190">
        <f>S114*H114</f>
        <v>0</v>
      </c>
      <c r="U114" s="36"/>
      <c r="V114" s="36"/>
      <c r="W114" s="36"/>
      <c r="X114" s="36"/>
      <c r="Y114" s="36"/>
      <c r="Z114" s="36"/>
      <c r="AA114" s="36"/>
      <c r="AB114" s="36"/>
      <c r="AC114" s="36"/>
      <c r="AD114" s="36"/>
      <c r="AE114" s="36"/>
      <c r="AR114" s="191" t="s">
        <v>149</v>
      </c>
      <c r="AT114" s="191" t="s">
        <v>131</v>
      </c>
      <c r="AU114" s="191" t="s">
        <v>86</v>
      </c>
      <c r="AY114" s="19" t="s">
        <v>130</v>
      </c>
      <c r="BE114" s="192">
        <f>IF(N114="základní",J114,0)</f>
        <v>0</v>
      </c>
      <c r="BF114" s="192">
        <f>IF(N114="snížená",J114,0)</f>
        <v>0</v>
      </c>
      <c r="BG114" s="192">
        <f>IF(N114="zákl. přenesená",J114,0)</f>
        <v>0</v>
      </c>
      <c r="BH114" s="192">
        <f>IF(N114="sníž. přenesená",J114,0)</f>
        <v>0</v>
      </c>
      <c r="BI114" s="192">
        <f>IF(N114="nulová",J114,0)</f>
        <v>0</v>
      </c>
      <c r="BJ114" s="19" t="s">
        <v>84</v>
      </c>
      <c r="BK114" s="192">
        <f>ROUND(I114*H114,2)</f>
        <v>0</v>
      </c>
      <c r="BL114" s="19" t="s">
        <v>149</v>
      </c>
      <c r="BM114" s="191" t="s">
        <v>803</v>
      </c>
    </row>
    <row r="115" spans="1:47" s="2" customFormat="1" ht="11.25">
      <c r="A115" s="36"/>
      <c r="B115" s="37"/>
      <c r="C115" s="38"/>
      <c r="D115" s="193" t="s">
        <v>137</v>
      </c>
      <c r="E115" s="38"/>
      <c r="F115" s="194" t="s">
        <v>791</v>
      </c>
      <c r="G115" s="38"/>
      <c r="H115" s="38"/>
      <c r="I115" s="110"/>
      <c r="J115" s="38"/>
      <c r="K115" s="38"/>
      <c r="L115" s="41"/>
      <c r="M115" s="195"/>
      <c r="N115" s="196"/>
      <c r="O115" s="66"/>
      <c r="P115" s="66"/>
      <c r="Q115" s="66"/>
      <c r="R115" s="66"/>
      <c r="S115" s="66"/>
      <c r="T115" s="67"/>
      <c r="U115" s="36"/>
      <c r="V115" s="36"/>
      <c r="W115" s="36"/>
      <c r="X115" s="36"/>
      <c r="Y115" s="36"/>
      <c r="Z115" s="36"/>
      <c r="AA115" s="36"/>
      <c r="AB115" s="36"/>
      <c r="AC115" s="36"/>
      <c r="AD115" s="36"/>
      <c r="AE115" s="36"/>
      <c r="AT115" s="19" t="s">
        <v>137</v>
      </c>
      <c r="AU115" s="19" t="s">
        <v>86</v>
      </c>
    </row>
    <row r="116" spans="1:65" s="2" customFormat="1" ht="24" customHeight="1">
      <c r="A116" s="36"/>
      <c r="B116" s="37"/>
      <c r="C116" s="180" t="s">
        <v>359</v>
      </c>
      <c r="D116" s="180" t="s">
        <v>131</v>
      </c>
      <c r="E116" s="181" t="s">
        <v>804</v>
      </c>
      <c r="F116" s="182" t="s">
        <v>805</v>
      </c>
      <c r="G116" s="183" t="s">
        <v>134</v>
      </c>
      <c r="H116" s="184">
        <v>1</v>
      </c>
      <c r="I116" s="185"/>
      <c r="J116" s="186">
        <f>ROUND(I116*H116,2)</f>
        <v>0</v>
      </c>
      <c r="K116" s="182" t="s">
        <v>19</v>
      </c>
      <c r="L116" s="41"/>
      <c r="M116" s="187" t="s">
        <v>19</v>
      </c>
      <c r="N116" s="188" t="s">
        <v>47</v>
      </c>
      <c r="O116" s="66"/>
      <c r="P116" s="189">
        <f>O116*H116</f>
        <v>0</v>
      </c>
      <c r="Q116" s="189">
        <v>0</v>
      </c>
      <c r="R116" s="189">
        <f>Q116*H116</f>
        <v>0</v>
      </c>
      <c r="S116" s="189">
        <v>0</v>
      </c>
      <c r="T116" s="190">
        <f>S116*H116</f>
        <v>0</v>
      </c>
      <c r="U116" s="36"/>
      <c r="V116" s="36"/>
      <c r="W116" s="36"/>
      <c r="X116" s="36"/>
      <c r="Y116" s="36"/>
      <c r="Z116" s="36"/>
      <c r="AA116" s="36"/>
      <c r="AB116" s="36"/>
      <c r="AC116" s="36"/>
      <c r="AD116" s="36"/>
      <c r="AE116" s="36"/>
      <c r="AR116" s="191" t="s">
        <v>149</v>
      </c>
      <c r="AT116" s="191" t="s">
        <v>131</v>
      </c>
      <c r="AU116" s="191" t="s">
        <v>86</v>
      </c>
      <c r="AY116" s="19" t="s">
        <v>130</v>
      </c>
      <c r="BE116" s="192">
        <f>IF(N116="základní",J116,0)</f>
        <v>0</v>
      </c>
      <c r="BF116" s="192">
        <f>IF(N116="snížená",J116,0)</f>
        <v>0</v>
      </c>
      <c r="BG116" s="192">
        <f>IF(N116="zákl. přenesená",J116,0)</f>
        <v>0</v>
      </c>
      <c r="BH116" s="192">
        <f>IF(N116="sníž. přenesená",J116,0)</f>
        <v>0</v>
      </c>
      <c r="BI116" s="192">
        <f>IF(N116="nulová",J116,0)</f>
        <v>0</v>
      </c>
      <c r="BJ116" s="19" t="s">
        <v>84</v>
      </c>
      <c r="BK116" s="192">
        <f>ROUND(I116*H116,2)</f>
        <v>0</v>
      </c>
      <c r="BL116" s="19" t="s">
        <v>149</v>
      </c>
      <c r="BM116" s="191" t="s">
        <v>806</v>
      </c>
    </row>
    <row r="117" spans="1:47" s="2" customFormat="1" ht="11.25">
      <c r="A117" s="36"/>
      <c r="B117" s="37"/>
      <c r="C117" s="38"/>
      <c r="D117" s="193" t="s">
        <v>137</v>
      </c>
      <c r="E117" s="38"/>
      <c r="F117" s="194" t="s">
        <v>791</v>
      </c>
      <c r="G117" s="38"/>
      <c r="H117" s="38"/>
      <c r="I117" s="110"/>
      <c r="J117" s="38"/>
      <c r="K117" s="38"/>
      <c r="L117" s="41"/>
      <c r="M117" s="195"/>
      <c r="N117" s="196"/>
      <c r="O117" s="66"/>
      <c r="P117" s="66"/>
      <c r="Q117" s="66"/>
      <c r="R117" s="66"/>
      <c r="S117" s="66"/>
      <c r="T117" s="67"/>
      <c r="U117" s="36"/>
      <c r="V117" s="36"/>
      <c r="W117" s="36"/>
      <c r="X117" s="36"/>
      <c r="Y117" s="36"/>
      <c r="Z117" s="36"/>
      <c r="AA117" s="36"/>
      <c r="AB117" s="36"/>
      <c r="AC117" s="36"/>
      <c r="AD117" s="36"/>
      <c r="AE117" s="36"/>
      <c r="AT117" s="19" t="s">
        <v>137</v>
      </c>
      <c r="AU117" s="19" t="s">
        <v>86</v>
      </c>
    </row>
    <row r="118" spans="1:65" s="2" customFormat="1" ht="24" customHeight="1">
      <c r="A118" s="36"/>
      <c r="B118" s="37"/>
      <c r="C118" s="180" t="s">
        <v>364</v>
      </c>
      <c r="D118" s="180" t="s">
        <v>131</v>
      </c>
      <c r="E118" s="181" t="s">
        <v>807</v>
      </c>
      <c r="F118" s="182" t="s">
        <v>808</v>
      </c>
      <c r="G118" s="183" t="s">
        <v>134</v>
      </c>
      <c r="H118" s="184">
        <v>1</v>
      </c>
      <c r="I118" s="185"/>
      <c r="J118" s="186">
        <f>ROUND(I118*H118,2)</f>
        <v>0</v>
      </c>
      <c r="K118" s="182" t="s">
        <v>19</v>
      </c>
      <c r="L118" s="41"/>
      <c r="M118" s="187" t="s">
        <v>19</v>
      </c>
      <c r="N118" s="188" t="s">
        <v>47</v>
      </c>
      <c r="O118" s="66"/>
      <c r="P118" s="189">
        <f>O118*H118</f>
        <v>0</v>
      </c>
      <c r="Q118" s="189">
        <v>0</v>
      </c>
      <c r="R118" s="189">
        <f>Q118*H118</f>
        <v>0</v>
      </c>
      <c r="S118" s="189">
        <v>0</v>
      </c>
      <c r="T118" s="190">
        <f>S118*H118</f>
        <v>0</v>
      </c>
      <c r="U118" s="36"/>
      <c r="V118" s="36"/>
      <c r="W118" s="36"/>
      <c r="X118" s="36"/>
      <c r="Y118" s="36"/>
      <c r="Z118" s="36"/>
      <c r="AA118" s="36"/>
      <c r="AB118" s="36"/>
      <c r="AC118" s="36"/>
      <c r="AD118" s="36"/>
      <c r="AE118" s="36"/>
      <c r="AR118" s="191" t="s">
        <v>149</v>
      </c>
      <c r="AT118" s="191" t="s">
        <v>131</v>
      </c>
      <c r="AU118" s="191" t="s">
        <v>86</v>
      </c>
      <c r="AY118" s="19" t="s">
        <v>130</v>
      </c>
      <c r="BE118" s="192">
        <f>IF(N118="základní",J118,0)</f>
        <v>0</v>
      </c>
      <c r="BF118" s="192">
        <f>IF(N118="snížená",J118,0)</f>
        <v>0</v>
      </c>
      <c r="BG118" s="192">
        <f>IF(N118="zákl. přenesená",J118,0)</f>
        <v>0</v>
      </c>
      <c r="BH118" s="192">
        <f>IF(N118="sníž. přenesená",J118,0)</f>
        <v>0</v>
      </c>
      <c r="BI118" s="192">
        <f>IF(N118="nulová",J118,0)</f>
        <v>0</v>
      </c>
      <c r="BJ118" s="19" t="s">
        <v>84</v>
      </c>
      <c r="BK118" s="192">
        <f>ROUND(I118*H118,2)</f>
        <v>0</v>
      </c>
      <c r="BL118" s="19" t="s">
        <v>149</v>
      </c>
      <c r="BM118" s="191" t="s">
        <v>809</v>
      </c>
    </row>
    <row r="119" spans="1:47" s="2" customFormat="1" ht="11.25">
      <c r="A119" s="36"/>
      <c r="B119" s="37"/>
      <c r="C119" s="38"/>
      <c r="D119" s="193" t="s">
        <v>137</v>
      </c>
      <c r="E119" s="38"/>
      <c r="F119" s="194" t="s">
        <v>791</v>
      </c>
      <c r="G119" s="38"/>
      <c r="H119" s="38"/>
      <c r="I119" s="110"/>
      <c r="J119" s="38"/>
      <c r="K119" s="38"/>
      <c r="L119" s="41"/>
      <c r="M119" s="195"/>
      <c r="N119" s="196"/>
      <c r="O119" s="66"/>
      <c r="P119" s="66"/>
      <c r="Q119" s="66"/>
      <c r="R119" s="66"/>
      <c r="S119" s="66"/>
      <c r="T119" s="67"/>
      <c r="U119" s="36"/>
      <c r="V119" s="36"/>
      <c r="W119" s="36"/>
      <c r="X119" s="36"/>
      <c r="Y119" s="36"/>
      <c r="Z119" s="36"/>
      <c r="AA119" s="36"/>
      <c r="AB119" s="36"/>
      <c r="AC119" s="36"/>
      <c r="AD119" s="36"/>
      <c r="AE119" s="36"/>
      <c r="AT119" s="19" t="s">
        <v>137</v>
      </c>
      <c r="AU119" s="19" t="s">
        <v>86</v>
      </c>
    </row>
    <row r="120" spans="1:65" s="2" customFormat="1" ht="16.5" customHeight="1">
      <c r="A120" s="36"/>
      <c r="B120" s="37"/>
      <c r="C120" s="180" t="s">
        <v>7</v>
      </c>
      <c r="D120" s="180" t="s">
        <v>131</v>
      </c>
      <c r="E120" s="181" t="s">
        <v>810</v>
      </c>
      <c r="F120" s="182" t="s">
        <v>811</v>
      </c>
      <c r="G120" s="183" t="s">
        <v>134</v>
      </c>
      <c r="H120" s="184">
        <v>1</v>
      </c>
      <c r="I120" s="185"/>
      <c r="J120" s="186">
        <f>ROUND(I120*H120,2)</f>
        <v>0</v>
      </c>
      <c r="K120" s="182" t="s">
        <v>19</v>
      </c>
      <c r="L120" s="41"/>
      <c r="M120" s="187" t="s">
        <v>19</v>
      </c>
      <c r="N120" s="188" t="s">
        <v>47</v>
      </c>
      <c r="O120" s="66"/>
      <c r="P120" s="189">
        <f>O120*H120</f>
        <v>0</v>
      </c>
      <c r="Q120" s="189">
        <v>0</v>
      </c>
      <c r="R120" s="189">
        <f>Q120*H120</f>
        <v>0</v>
      </c>
      <c r="S120" s="189">
        <v>0</v>
      </c>
      <c r="T120" s="190">
        <f>S120*H120</f>
        <v>0</v>
      </c>
      <c r="U120" s="36"/>
      <c r="V120" s="36"/>
      <c r="W120" s="36"/>
      <c r="X120" s="36"/>
      <c r="Y120" s="36"/>
      <c r="Z120" s="36"/>
      <c r="AA120" s="36"/>
      <c r="AB120" s="36"/>
      <c r="AC120" s="36"/>
      <c r="AD120" s="36"/>
      <c r="AE120" s="36"/>
      <c r="AR120" s="191" t="s">
        <v>149</v>
      </c>
      <c r="AT120" s="191" t="s">
        <v>131</v>
      </c>
      <c r="AU120" s="191" t="s">
        <v>86</v>
      </c>
      <c r="AY120" s="19" t="s">
        <v>130</v>
      </c>
      <c r="BE120" s="192">
        <f>IF(N120="základní",J120,0)</f>
        <v>0</v>
      </c>
      <c r="BF120" s="192">
        <f>IF(N120="snížená",J120,0)</f>
        <v>0</v>
      </c>
      <c r="BG120" s="192">
        <f>IF(N120="zákl. přenesená",J120,0)</f>
        <v>0</v>
      </c>
      <c r="BH120" s="192">
        <f>IF(N120="sníž. přenesená",J120,0)</f>
        <v>0</v>
      </c>
      <c r="BI120" s="192">
        <f>IF(N120="nulová",J120,0)</f>
        <v>0</v>
      </c>
      <c r="BJ120" s="19" t="s">
        <v>84</v>
      </c>
      <c r="BK120" s="192">
        <f>ROUND(I120*H120,2)</f>
        <v>0</v>
      </c>
      <c r="BL120" s="19" t="s">
        <v>149</v>
      </c>
      <c r="BM120" s="191" t="s">
        <v>812</v>
      </c>
    </row>
    <row r="121" spans="1:47" s="2" customFormat="1" ht="11.25">
      <c r="A121" s="36"/>
      <c r="B121" s="37"/>
      <c r="C121" s="38"/>
      <c r="D121" s="193" t="s">
        <v>137</v>
      </c>
      <c r="E121" s="38"/>
      <c r="F121" s="194" t="s">
        <v>791</v>
      </c>
      <c r="G121" s="38"/>
      <c r="H121" s="38"/>
      <c r="I121" s="110"/>
      <c r="J121" s="38"/>
      <c r="K121" s="38"/>
      <c r="L121" s="41"/>
      <c r="M121" s="195"/>
      <c r="N121" s="196"/>
      <c r="O121" s="66"/>
      <c r="P121" s="66"/>
      <c r="Q121" s="66"/>
      <c r="R121" s="66"/>
      <c r="S121" s="66"/>
      <c r="T121" s="67"/>
      <c r="U121" s="36"/>
      <c r="V121" s="36"/>
      <c r="W121" s="36"/>
      <c r="X121" s="36"/>
      <c r="Y121" s="36"/>
      <c r="Z121" s="36"/>
      <c r="AA121" s="36"/>
      <c r="AB121" s="36"/>
      <c r="AC121" s="36"/>
      <c r="AD121" s="36"/>
      <c r="AE121" s="36"/>
      <c r="AT121" s="19" t="s">
        <v>137</v>
      </c>
      <c r="AU121" s="19" t="s">
        <v>86</v>
      </c>
    </row>
    <row r="122" spans="1:65" s="2" customFormat="1" ht="24" customHeight="1">
      <c r="A122" s="36"/>
      <c r="B122" s="37"/>
      <c r="C122" s="180" t="s">
        <v>373</v>
      </c>
      <c r="D122" s="180" t="s">
        <v>131</v>
      </c>
      <c r="E122" s="181" t="s">
        <v>813</v>
      </c>
      <c r="F122" s="182" t="s">
        <v>814</v>
      </c>
      <c r="G122" s="183" t="s">
        <v>134</v>
      </c>
      <c r="H122" s="184">
        <v>1</v>
      </c>
      <c r="I122" s="185"/>
      <c r="J122" s="186">
        <f>ROUND(I122*H122,2)</f>
        <v>0</v>
      </c>
      <c r="K122" s="182" t="s">
        <v>19</v>
      </c>
      <c r="L122" s="41"/>
      <c r="M122" s="187" t="s">
        <v>19</v>
      </c>
      <c r="N122" s="188" t="s">
        <v>47</v>
      </c>
      <c r="O122" s="66"/>
      <c r="P122" s="189">
        <f>O122*H122</f>
        <v>0</v>
      </c>
      <c r="Q122" s="189">
        <v>0</v>
      </c>
      <c r="R122" s="189">
        <f>Q122*H122</f>
        <v>0</v>
      </c>
      <c r="S122" s="189">
        <v>0</v>
      </c>
      <c r="T122" s="190">
        <f>S122*H122</f>
        <v>0</v>
      </c>
      <c r="U122" s="36"/>
      <c r="V122" s="36"/>
      <c r="W122" s="36"/>
      <c r="X122" s="36"/>
      <c r="Y122" s="36"/>
      <c r="Z122" s="36"/>
      <c r="AA122" s="36"/>
      <c r="AB122" s="36"/>
      <c r="AC122" s="36"/>
      <c r="AD122" s="36"/>
      <c r="AE122" s="36"/>
      <c r="AR122" s="191" t="s">
        <v>149</v>
      </c>
      <c r="AT122" s="191" t="s">
        <v>131</v>
      </c>
      <c r="AU122" s="191" t="s">
        <v>86</v>
      </c>
      <c r="AY122" s="19" t="s">
        <v>130</v>
      </c>
      <c r="BE122" s="192">
        <f>IF(N122="základní",J122,0)</f>
        <v>0</v>
      </c>
      <c r="BF122" s="192">
        <f>IF(N122="snížená",J122,0)</f>
        <v>0</v>
      </c>
      <c r="BG122" s="192">
        <f>IF(N122="zákl. přenesená",J122,0)</f>
        <v>0</v>
      </c>
      <c r="BH122" s="192">
        <f>IF(N122="sníž. přenesená",J122,0)</f>
        <v>0</v>
      </c>
      <c r="BI122" s="192">
        <f>IF(N122="nulová",J122,0)</f>
        <v>0</v>
      </c>
      <c r="BJ122" s="19" t="s">
        <v>84</v>
      </c>
      <c r="BK122" s="192">
        <f>ROUND(I122*H122,2)</f>
        <v>0</v>
      </c>
      <c r="BL122" s="19" t="s">
        <v>149</v>
      </c>
      <c r="BM122" s="191" t="s">
        <v>815</v>
      </c>
    </row>
    <row r="123" spans="1:47" s="2" customFormat="1" ht="11.25">
      <c r="A123" s="36"/>
      <c r="B123" s="37"/>
      <c r="C123" s="38"/>
      <c r="D123" s="193" t="s">
        <v>137</v>
      </c>
      <c r="E123" s="38"/>
      <c r="F123" s="194" t="s">
        <v>791</v>
      </c>
      <c r="G123" s="38"/>
      <c r="H123" s="38"/>
      <c r="I123" s="110"/>
      <c r="J123" s="38"/>
      <c r="K123" s="38"/>
      <c r="L123" s="41"/>
      <c r="M123" s="195"/>
      <c r="N123" s="196"/>
      <c r="O123" s="66"/>
      <c r="P123" s="66"/>
      <c r="Q123" s="66"/>
      <c r="R123" s="66"/>
      <c r="S123" s="66"/>
      <c r="T123" s="67"/>
      <c r="U123" s="36"/>
      <c r="V123" s="36"/>
      <c r="W123" s="36"/>
      <c r="X123" s="36"/>
      <c r="Y123" s="36"/>
      <c r="Z123" s="36"/>
      <c r="AA123" s="36"/>
      <c r="AB123" s="36"/>
      <c r="AC123" s="36"/>
      <c r="AD123" s="36"/>
      <c r="AE123" s="36"/>
      <c r="AT123" s="19" t="s">
        <v>137</v>
      </c>
      <c r="AU123" s="19" t="s">
        <v>86</v>
      </c>
    </row>
    <row r="124" spans="1:65" s="2" customFormat="1" ht="16.5" customHeight="1">
      <c r="A124" s="36"/>
      <c r="B124" s="37"/>
      <c r="C124" s="180" t="s">
        <v>379</v>
      </c>
      <c r="D124" s="180" t="s">
        <v>131</v>
      </c>
      <c r="E124" s="181" t="s">
        <v>816</v>
      </c>
      <c r="F124" s="182" t="s">
        <v>817</v>
      </c>
      <c r="G124" s="183" t="s">
        <v>134</v>
      </c>
      <c r="H124" s="184">
        <v>1</v>
      </c>
      <c r="I124" s="185"/>
      <c r="J124" s="186">
        <f>ROUND(I124*H124,2)</f>
        <v>0</v>
      </c>
      <c r="K124" s="182" t="s">
        <v>19</v>
      </c>
      <c r="L124" s="41"/>
      <c r="M124" s="187" t="s">
        <v>19</v>
      </c>
      <c r="N124" s="188" t="s">
        <v>47</v>
      </c>
      <c r="O124" s="66"/>
      <c r="P124" s="189">
        <f>O124*H124</f>
        <v>0</v>
      </c>
      <c r="Q124" s="189">
        <v>0</v>
      </c>
      <c r="R124" s="189">
        <f>Q124*H124</f>
        <v>0</v>
      </c>
      <c r="S124" s="189">
        <v>0</v>
      </c>
      <c r="T124" s="190">
        <f>S124*H124</f>
        <v>0</v>
      </c>
      <c r="U124" s="36"/>
      <c r="V124" s="36"/>
      <c r="W124" s="36"/>
      <c r="X124" s="36"/>
      <c r="Y124" s="36"/>
      <c r="Z124" s="36"/>
      <c r="AA124" s="36"/>
      <c r="AB124" s="36"/>
      <c r="AC124" s="36"/>
      <c r="AD124" s="36"/>
      <c r="AE124" s="36"/>
      <c r="AR124" s="191" t="s">
        <v>149</v>
      </c>
      <c r="AT124" s="191" t="s">
        <v>131</v>
      </c>
      <c r="AU124" s="191" t="s">
        <v>86</v>
      </c>
      <c r="AY124" s="19" t="s">
        <v>130</v>
      </c>
      <c r="BE124" s="192">
        <f>IF(N124="základní",J124,0)</f>
        <v>0</v>
      </c>
      <c r="BF124" s="192">
        <f>IF(N124="snížená",J124,0)</f>
        <v>0</v>
      </c>
      <c r="BG124" s="192">
        <f>IF(N124="zákl. přenesená",J124,0)</f>
        <v>0</v>
      </c>
      <c r="BH124" s="192">
        <f>IF(N124="sníž. přenesená",J124,0)</f>
        <v>0</v>
      </c>
      <c r="BI124" s="192">
        <f>IF(N124="nulová",J124,0)</f>
        <v>0</v>
      </c>
      <c r="BJ124" s="19" t="s">
        <v>84</v>
      </c>
      <c r="BK124" s="192">
        <f>ROUND(I124*H124,2)</f>
        <v>0</v>
      </c>
      <c r="BL124" s="19" t="s">
        <v>149</v>
      </c>
      <c r="BM124" s="191" t="s">
        <v>818</v>
      </c>
    </row>
    <row r="125" spans="1:47" s="2" customFormat="1" ht="11.25">
      <c r="A125" s="36"/>
      <c r="B125" s="37"/>
      <c r="C125" s="38"/>
      <c r="D125" s="193" t="s">
        <v>137</v>
      </c>
      <c r="E125" s="38"/>
      <c r="F125" s="194" t="s">
        <v>791</v>
      </c>
      <c r="G125" s="38"/>
      <c r="H125" s="38"/>
      <c r="I125" s="110"/>
      <c r="J125" s="38"/>
      <c r="K125" s="38"/>
      <c r="L125" s="41"/>
      <c r="M125" s="195"/>
      <c r="N125" s="196"/>
      <c r="O125" s="66"/>
      <c r="P125" s="66"/>
      <c r="Q125" s="66"/>
      <c r="R125" s="66"/>
      <c r="S125" s="66"/>
      <c r="T125" s="67"/>
      <c r="U125" s="36"/>
      <c r="V125" s="36"/>
      <c r="W125" s="36"/>
      <c r="X125" s="36"/>
      <c r="Y125" s="36"/>
      <c r="Z125" s="36"/>
      <c r="AA125" s="36"/>
      <c r="AB125" s="36"/>
      <c r="AC125" s="36"/>
      <c r="AD125" s="36"/>
      <c r="AE125" s="36"/>
      <c r="AT125" s="19" t="s">
        <v>137</v>
      </c>
      <c r="AU125" s="19" t="s">
        <v>86</v>
      </c>
    </row>
    <row r="126" spans="1:65" s="2" customFormat="1" ht="24" customHeight="1">
      <c r="A126" s="36"/>
      <c r="B126" s="37"/>
      <c r="C126" s="180" t="s">
        <v>388</v>
      </c>
      <c r="D126" s="180" t="s">
        <v>131</v>
      </c>
      <c r="E126" s="181" t="s">
        <v>819</v>
      </c>
      <c r="F126" s="182" t="s">
        <v>820</v>
      </c>
      <c r="G126" s="183" t="s">
        <v>134</v>
      </c>
      <c r="H126" s="184">
        <v>1</v>
      </c>
      <c r="I126" s="185"/>
      <c r="J126" s="186">
        <f>ROUND(I126*H126,2)</f>
        <v>0</v>
      </c>
      <c r="K126" s="182" t="s">
        <v>19</v>
      </c>
      <c r="L126" s="41"/>
      <c r="M126" s="187" t="s">
        <v>19</v>
      </c>
      <c r="N126" s="188" t="s">
        <v>47</v>
      </c>
      <c r="O126" s="66"/>
      <c r="P126" s="189">
        <f>O126*H126</f>
        <v>0</v>
      </c>
      <c r="Q126" s="189">
        <v>0</v>
      </c>
      <c r="R126" s="189">
        <f>Q126*H126</f>
        <v>0</v>
      </c>
      <c r="S126" s="189">
        <v>0</v>
      </c>
      <c r="T126" s="190">
        <f>S126*H126</f>
        <v>0</v>
      </c>
      <c r="U126" s="36"/>
      <c r="V126" s="36"/>
      <c r="W126" s="36"/>
      <c r="X126" s="36"/>
      <c r="Y126" s="36"/>
      <c r="Z126" s="36"/>
      <c r="AA126" s="36"/>
      <c r="AB126" s="36"/>
      <c r="AC126" s="36"/>
      <c r="AD126" s="36"/>
      <c r="AE126" s="36"/>
      <c r="AR126" s="191" t="s">
        <v>149</v>
      </c>
      <c r="AT126" s="191" t="s">
        <v>131</v>
      </c>
      <c r="AU126" s="191" t="s">
        <v>86</v>
      </c>
      <c r="AY126" s="19" t="s">
        <v>130</v>
      </c>
      <c r="BE126" s="192">
        <f>IF(N126="základní",J126,0)</f>
        <v>0</v>
      </c>
      <c r="BF126" s="192">
        <f>IF(N126="snížená",J126,0)</f>
        <v>0</v>
      </c>
      <c r="BG126" s="192">
        <f>IF(N126="zákl. přenesená",J126,0)</f>
        <v>0</v>
      </c>
      <c r="BH126" s="192">
        <f>IF(N126="sníž. přenesená",J126,0)</f>
        <v>0</v>
      </c>
      <c r="BI126" s="192">
        <f>IF(N126="nulová",J126,0)</f>
        <v>0</v>
      </c>
      <c r="BJ126" s="19" t="s">
        <v>84</v>
      </c>
      <c r="BK126" s="192">
        <f>ROUND(I126*H126,2)</f>
        <v>0</v>
      </c>
      <c r="BL126" s="19" t="s">
        <v>149</v>
      </c>
      <c r="BM126" s="191" t="s">
        <v>821</v>
      </c>
    </row>
    <row r="127" spans="1:47" s="2" customFormat="1" ht="11.25">
      <c r="A127" s="36"/>
      <c r="B127" s="37"/>
      <c r="C127" s="38"/>
      <c r="D127" s="193" t="s">
        <v>137</v>
      </c>
      <c r="E127" s="38"/>
      <c r="F127" s="194" t="s">
        <v>791</v>
      </c>
      <c r="G127" s="38"/>
      <c r="H127" s="38"/>
      <c r="I127" s="110"/>
      <c r="J127" s="38"/>
      <c r="K127" s="38"/>
      <c r="L127" s="41"/>
      <c r="M127" s="195"/>
      <c r="N127" s="196"/>
      <c r="O127" s="66"/>
      <c r="P127" s="66"/>
      <c r="Q127" s="66"/>
      <c r="R127" s="66"/>
      <c r="S127" s="66"/>
      <c r="T127" s="67"/>
      <c r="U127" s="36"/>
      <c r="V127" s="36"/>
      <c r="W127" s="36"/>
      <c r="X127" s="36"/>
      <c r="Y127" s="36"/>
      <c r="Z127" s="36"/>
      <c r="AA127" s="36"/>
      <c r="AB127" s="36"/>
      <c r="AC127" s="36"/>
      <c r="AD127" s="36"/>
      <c r="AE127" s="36"/>
      <c r="AT127" s="19" t="s">
        <v>137</v>
      </c>
      <c r="AU127" s="19" t="s">
        <v>86</v>
      </c>
    </row>
    <row r="128" spans="1:65" s="2" customFormat="1" ht="16.5" customHeight="1">
      <c r="A128" s="36"/>
      <c r="B128" s="37"/>
      <c r="C128" s="180" t="s">
        <v>393</v>
      </c>
      <c r="D128" s="180" t="s">
        <v>131</v>
      </c>
      <c r="E128" s="181" t="s">
        <v>822</v>
      </c>
      <c r="F128" s="182" t="s">
        <v>823</v>
      </c>
      <c r="G128" s="183" t="s">
        <v>134</v>
      </c>
      <c r="H128" s="184">
        <v>1</v>
      </c>
      <c r="I128" s="185"/>
      <c r="J128" s="186">
        <f>ROUND(I128*H128,2)</f>
        <v>0</v>
      </c>
      <c r="K128" s="182" t="s">
        <v>19</v>
      </c>
      <c r="L128" s="41"/>
      <c r="M128" s="187" t="s">
        <v>19</v>
      </c>
      <c r="N128" s="188" t="s">
        <v>47</v>
      </c>
      <c r="O128" s="66"/>
      <c r="P128" s="189">
        <f>O128*H128</f>
        <v>0</v>
      </c>
      <c r="Q128" s="189">
        <v>0</v>
      </c>
      <c r="R128" s="189">
        <f>Q128*H128</f>
        <v>0</v>
      </c>
      <c r="S128" s="189">
        <v>0</v>
      </c>
      <c r="T128" s="190">
        <f>S128*H128</f>
        <v>0</v>
      </c>
      <c r="U128" s="36"/>
      <c r="V128" s="36"/>
      <c r="W128" s="36"/>
      <c r="X128" s="36"/>
      <c r="Y128" s="36"/>
      <c r="Z128" s="36"/>
      <c r="AA128" s="36"/>
      <c r="AB128" s="36"/>
      <c r="AC128" s="36"/>
      <c r="AD128" s="36"/>
      <c r="AE128" s="36"/>
      <c r="AR128" s="191" t="s">
        <v>149</v>
      </c>
      <c r="AT128" s="191" t="s">
        <v>131</v>
      </c>
      <c r="AU128" s="191" t="s">
        <v>86</v>
      </c>
      <c r="AY128" s="19" t="s">
        <v>130</v>
      </c>
      <c r="BE128" s="192">
        <f>IF(N128="základní",J128,0)</f>
        <v>0</v>
      </c>
      <c r="BF128" s="192">
        <f>IF(N128="snížená",J128,0)</f>
        <v>0</v>
      </c>
      <c r="BG128" s="192">
        <f>IF(N128="zákl. přenesená",J128,0)</f>
        <v>0</v>
      </c>
      <c r="BH128" s="192">
        <f>IF(N128="sníž. přenesená",J128,0)</f>
        <v>0</v>
      </c>
      <c r="BI128" s="192">
        <f>IF(N128="nulová",J128,0)</f>
        <v>0</v>
      </c>
      <c r="BJ128" s="19" t="s">
        <v>84</v>
      </c>
      <c r="BK128" s="192">
        <f>ROUND(I128*H128,2)</f>
        <v>0</v>
      </c>
      <c r="BL128" s="19" t="s">
        <v>149</v>
      </c>
      <c r="BM128" s="191" t="s">
        <v>824</v>
      </c>
    </row>
    <row r="129" spans="1:47" s="2" customFormat="1" ht="11.25">
      <c r="A129" s="36"/>
      <c r="B129" s="37"/>
      <c r="C129" s="38"/>
      <c r="D129" s="193" t="s">
        <v>137</v>
      </c>
      <c r="E129" s="38"/>
      <c r="F129" s="194" t="s">
        <v>791</v>
      </c>
      <c r="G129" s="38"/>
      <c r="H129" s="38"/>
      <c r="I129" s="110"/>
      <c r="J129" s="38"/>
      <c r="K129" s="38"/>
      <c r="L129" s="41"/>
      <c r="M129" s="195"/>
      <c r="N129" s="196"/>
      <c r="O129" s="66"/>
      <c r="P129" s="66"/>
      <c r="Q129" s="66"/>
      <c r="R129" s="66"/>
      <c r="S129" s="66"/>
      <c r="T129" s="67"/>
      <c r="U129" s="36"/>
      <c r="V129" s="36"/>
      <c r="W129" s="36"/>
      <c r="X129" s="36"/>
      <c r="Y129" s="36"/>
      <c r="Z129" s="36"/>
      <c r="AA129" s="36"/>
      <c r="AB129" s="36"/>
      <c r="AC129" s="36"/>
      <c r="AD129" s="36"/>
      <c r="AE129" s="36"/>
      <c r="AT129" s="19" t="s">
        <v>137</v>
      </c>
      <c r="AU129" s="19" t="s">
        <v>86</v>
      </c>
    </row>
    <row r="130" spans="1:65" s="2" customFormat="1" ht="16.5" customHeight="1">
      <c r="A130" s="36"/>
      <c r="B130" s="37"/>
      <c r="C130" s="180" t="s">
        <v>399</v>
      </c>
      <c r="D130" s="180" t="s">
        <v>131</v>
      </c>
      <c r="E130" s="181" t="s">
        <v>825</v>
      </c>
      <c r="F130" s="182" t="s">
        <v>826</v>
      </c>
      <c r="G130" s="183" t="s">
        <v>134</v>
      </c>
      <c r="H130" s="184">
        <v>1</v>
      </c>
      <c r="I130" s="185"/>
      <c r="J130" s="186">
        <f>ROUND(I130*H130,2)</f>
        <v>0</v>
      </c>
      <c r="K130" s="182" t="s">
        <v>19</v>
      </c>
      <c r="L130" s="41"/>
      <c r="M130" s="187" t="s">
        <v>19</v>
      </c>
      <c r="N130" s="188" t="s">
        <v>47</v>
      </c>
      <c r="O130" s="66"/>
      <c r="P130" s="189">
        <f>O130*H130</f>
        <v>0</v>
      </c>
      <c r="Q130" s="189">
        <v>0</v>
      </c>
      <c r="R130" s="189">
        <f>Q130*H130</f>
        <v>0</v>
      </c>
      <c r="S130" s="189">
        <v>0</v>
      </c>
      <c r="T130" s="190">
        <f>S130*H130</f>
        <v>0</v>
      </c>
      <c r="U130" s="36"/>
      <c r="V130" s="36"/>
      <c r="W130" s="36"/>
      <c r="X130" s="36"/>
      <c r="Y130" s="36"/>
      <c r="Z130" s="36"/>
      <c r="AA130" s="36"/>
      <c r="AB130" s="36"/>
      <c r="AC130" s="36"/>
      <c r="AD130" s="36"/>
      <c r="AE130" s="36"/>
      <c r="AR130" s="191" t="s">
        <v>149</v>
      </c>
      <c r="AT130" s="191" t="s">
        <v>131</v>
      </c>
      <c r="AU130" s="191" t="s">
        <v>86</v>
      </c>
      <c r="AY130" s="19" t="s">
        <v>130</v>
      </c>
      <c r="BE130" s="192">
        <f>IF(N130="základní",J130,0)</f>
        <v>0</v>
      </c>
      <c r="BF130" s="192">
        <f>IF(N130="snížená",J130,0)</f>
        <v>0</v>
      </c>
      <c r="BG130" s="192">
        <f>IF(N130="zákl. přenesená",J130,0)</f>
        <v>0</v>
      </c>
      <c r="BH130" s="192">
        <f>IF(N130="sníž. přenesená",J130,0)</f>
        <v>0</v>
      </c>
      <c r="BI130" s="192">
        <f>IF(N130="nulová",J130,0)</f>
        <v>0</v>
      </c>
      <c r="BJ130" s="19" t="s">
        <v>84</v>
      </c>
      <c r="BK130" s="192">
        <f>ROUND(I130*H130,2)</f>
        <v>0</v>
      </c>
      <c r="BL130" s="19" t="s">
        <v>149</v>
      </c>
      <c r="BM130" s="191" t="s">
        <v>827</v>
      </c>
    </row>
    <row r="131" spans="1:47" s="2" customFormat="1" ht="11.25">
      <c r="A131" s="36"/>
      <c r="B131" s="37"/>
      <c r="C131" s="38"/>
      <c r="D131" s="193" t="s">
        <v>137</v>
      </c>
      <c r="E131" s="38"/>
      <c r="F131" s="194" t="s">
        <v>791</v>
      </c>
      <c r="G131" s="38"/>
      <c r="H131" s="38"/>
      <c r="I131" s="110"/>
      <c r="J131" s="38"/>
      <c r="K131" s="38"/>
      <c r="L131" s="41"/>
      <c r="M131" s="195"/>
      <c r="N131" s="196"/>
      <c r="O131" s="66"/>
      <c r="P131" s="66"/>
      <c r="Q131" s="66"/>
      <c r="R131" s="66"/>
      <c r="S131" s="66"/>
      <c r="T131" s="67"/>
      <c r="U131" s="36"/>
      <c r="V131" s="36"/>
      <c r="W131" s="36"/>
      <c r="X131" s="36"/>
      <c r="Y131" s="36"/>
      <c r="Z131" s="36"/>
      <c r="AA131" s="36"/>
      <c r="AB131" s="36"/>
      <c r="AC131" s="36"/>
      <c r="AD131" s="36"/>
      <c r="AE131" s="36"/>
      <c r="AT131" s="19" t="s">
        <v>137</v>
      </c>
      <c r="AU131" s="19" t="s">
        <v>86</v>
      </c>
    </row>
    <row r="132" spans="1:65" s="2" customFormat="1" ht="16.5" customHeight="1">
      <c r="A132" s="36"/>
      <c r="B132" s="37"/>
      <c r="C132" s="180" t="s">
        <v>409</v>
      </c>
      <c r="D132" s="180" t="s">
        <v>131</v>
      </c>
      <c r="E132" s="181" t="s">
        <v>828</v>
      </c>
      <c r="F132" s="182" t="s">
        <v>829</v>
      </c>
      <c r="G132" s="183" t="s">
        <v>134</v>
      </c>
      <c r="H132" s="184">
        <v>1</v>
      </c>
      <c r="I132" s="185"/>
      <c r="J132" s="186">
        <f>ROUND(I132*H132,2)</f>
        <v>0</v>
      </c>
      <c r="K132" s="182" t="s">
        <v>19</v>
      </c>
      <c r="L132" s="41"/>
      <c r="M132" s="187" t="s">
        <v>19</v>
      </c>
      <c r="N132" s="188" t="s">
        <v>47</v>
      </c>
      <c r="O132" s="66"/>
      <c r="P132" s="189">
        <f>O132*H132</f>
        <v>0</v>
      </c>
      <c r="Q132" s="189">
        <v>0</v>
      </c>
      <c r="R132" s="189">
        <f>Q132*H132</f>
        <v>0</v>
      </c>
      <c r="S132" s="189">
        <v>0</v>
      </c>
      <c r="T132" s="190">
        <f>S132*H132</f>
        <v>0</v>
      </c>
      <c r="U132" s="36"/>
      <c r="V132" s="36"/>
      <c r="W132" s="36"/>
      <c r="X132" s="36"/>
      <c r="Y132" s="36"/>
      <c r="Z132" s="36"/>
      <c r="AA132" s="36"/>
      <c r="AB132" s="36"/>
      <c r="AC132" s="36"/>
      <c r="AD132" s="36"/>
      <c r="AE132" s="36"/>
      <c r="AR132" s="191" t="s">
        <v>149</v>
      </c>
      <c r="AT132" s="191" t="s">
        <v>131</v>
      </c>
      <c r="AU132" s="191" t="s">
        <v>86</v>
      </c>
      <c r="AY132" s="19" t="s">
        <v>130</v>
      </c>
      <c r="BE132" s="192">
        <f>IF(N132="základní",J132,0)</f>
        <v>0</v>
      </c>
      <c r="BF132" s="192">
        <f>IF(N132="snížená",J132,0)</f>
        <v>0</v>
      </c>
      <c r="BG132" s="192">
        <f>IF(N132="zákl. přenesená",J132,0)</f>
        <v>0</v>
      </c>
      <c r="BH132" s="192">
        <f>IF(N132="sníž. přenesená",J132,0)</f>
        <v>0</v>
      </c>
      <c r="BI132" s="192">
        <f>IF(N132="nulová",J132,0)</f>
        <v>0</v>
      </c>
      <c r="BJ132" s="19" t="s">
        <v>84</v>
      </c>
      <c r="BK132" s="192">
        <f>ROUND(I132*H132,2)</f>
        <v>0</v>
      </c>
      <c r="BL132" s="19" t="s">
        <v>149</v>
      </c>
      <c r="BM132" s="191" t="s">
        <v>830</v>
      </c>
    </row>
    <row r="133" spans="1:47" s="2" customFormat="1" ht="11.25">
      <c r="A133" s="36"/>
      <c r="B133" s="37"/>
      <c r="C133" s="38"/>
      <c r="D133" s="193" t="s">
        <v>137</v>
      </c>
      <c r="E133" s="38"/>
      <c r="F133" s="194" t="s">
        <v>791</v>
      </c>
      <c r="G133" s="38"/>
      <c r="H133" s="38"/>
      <c r="I133" s="110"/>
      <c r="J133" s="38"/>
      <c r="K133" s="38"/>
      <c r="L133" s="41"/>
      <c r="M133" s="195"/>
      <c r="N133" s="196"/>
      <c r="O133" s="66"/>
      <c r="P133" s="66"/>
      <c r="Q133" s="66"/>
      <c r="R133" s="66"/>
      <c r="S133" s="66"/>
      <c r="T133" s="67"/>
      <c r="U133" s="36"/>
      <c r="V133" s="36"/>
      <c r="W133" s="36"/>
      <c r="X133" s="36"/>
      <c r="Y133" s="36"/>
      <c r="Z133" s="36"/>
      <c r="AA133" s="36"/>
      <c r="AB133" s="36"/>
      <c r="AC133" s="36"/>
      <c r="AD133" s="36"/>
      <c r="AE133" s="36"/>
      <c r="AT133" s="19" t="s">
        <v>137</v>
      </c>
      <c r="AU133" s="19" t="s">
        <v>86</v>
      </c>
    </row>
    <row r="134" spans="1:65" s="2" customFormat="1" ht="16.5" customHeight="1">
      <c r="A134" s="36"/>
      <c r="B134" s="37"/>
      <c r="C134" s="180" t="s">
        <v>415</v>
      </c>
      <c r="D134" s="180" t="s">
        <v>131</v>
      </c>
      <c r="E134" s="181" t="s">
        <v>831</v>
      </c>
      <c r="F134" s="182" t="s">
        <v>832</v>
      </c>
      <c r="G134" s="183" t="s">
        <v>134</v>
      </c>
      <c r="H134" s="184">
        <v>1</v>
      </c>
      <c r="I134" s="185"/>
      <c r="J134" s="186">
        <f>ROUND(I134*H134,2)</f>
        <v>0</v>
      </c>
      <c r="K134" s="182" t="s">
        <v>19</v>
      </c>
      <c r="L134" s="41"/>
      <c r="M134" s="187" t="s">
        <v>19</v>
      </c>
      <c r="N134" s="188" t="s">
        <v>47</v>
      </c>
      <c r="O134" s="66"/>
      <c r="P134" s="189">
        <f>O134*H134</f>
        <v>0</v>
      </c>
      <c r="Q134" s="189">
        <v>0</v>
      </c>
      <c r="R134" s="189">
        <f>Q134*H134</f>
        <v>0</v>
      </c>
      <c r="S134" s="189">
        <v>0</v>
      </c>
      <c r="T134" s="190">
        <f>S134*H134</f>
        <v>0</v>
      </c>
      <c r="U134" s="36"/>
      <c r="V134" s="36"/>
      <c r="W134" s="36"/>
      <c r="X134" s="36"/>
      <c r="Y134" s="36"/>
      <c r="Z134" s="36"/>
      <c r="AA134" s="36"/>
      <c r="AB134" s="36"/>
      <c r="AC134" s="36"/>
      <c r="AD134" s="36"/>
      <c r="AE134" s="36"/>
      <c r="AR134" s="191" t="s">
        <v>149</v>
      </c>
      <c r="AT134" s="191" t="s">
        <v>131</v>
      </c>
      <c r="AU134" s="191" t="s">
        <v>86</v>
      </c>
      <c r="AY134" s="19" t="s">
        <v>130</v>
      </c>
      <c r="BE134" s="192">
        <f>IF(N134="základní",J134,0)</f>
        <v>0</v>
      </c>
      <c r="BF134" s="192">
        <f>IF(N134="snížená",J134,0)</f>
        <v>0</v>
      </c>
      <c r="BG134" s="192">
        <f>IF(N134="zákl. přenesená",J134,0)</f>
        <v>0</v>
      </c>
      <c r="BH134" s="192">
        <f>IF(N134="sníž. přenesená",J134,0)</f>
        <v>0</v>
      </c>
      <c r="BI134" s="192">
        <f>IF(N134="nulová",J134,0)</f>
        <v>0</v>
      </c>
      <c r="BJ134" s="19" t="s">
        <v>84</v>
      </c>
      <c r="BK134" s="192">
        <f>ROUND(I134*H134,2)</f>
        <v>0</v>
      </c>
      <c r="BL134" s="19" t="s">
        <v>149</v>
      </c>
      <c r="BM134" s="191" t="s">
        <v>833</v>
      </c>
    </row>
    <row r="135" spans="1:47" s="2" customFormat="1" ht="11.25">
      <c r="A135" s="36"/>
      <c r="B135" s="37"/>
      <c r="C135" s="38"/>
      <c r="D135" s="193" t="s">
        <v>137</v>
      </c>
      <c r="E135" s="38"/>
      <c r="F135" s="194" t="s">
        <v>791</v>
      </c>
      <c r="G135" s="38"/>
      <c r="H135" s="38"/>
      <c r="I135" s="110"/>
      <c r="J135" s="38"/>
      <c r="K135" s="38"/>
      <c r="L135" s="41"/>
      <c r="M135" s="195"/>
      <c r="N135" s="196"/>
      <c r="O135" s="66"/>
      <c r="P135" s="66"/>
      <c r="Q135" s="66"/>
      <c r="R135" s="66"/>
      <c r="S135" s="66"/>
      <c r="T135" s="67"/>
      <c r="U135" s="36"/>
      <c r="V135" s="36"/>
      <c r="W135" s="36"/>
      <c r="X135" s="36"/>
      <c r="Y135" s="36"/>
      <c r="Z135" s="36"/>
      <c r="AA135" s="36"/>
      <c r="AB135" s="36"/>
      <c r="AC135" s="36"/>
      <c r="AD135" s="36"/>
      <c r="AE135" s="36"/>
      <c r="AT135" s="19" t="s">
        <v>137</v>
      </c>
      <c r="AU135" s="19" t="s">
        <v>86</v>
      </c>
    </row>
    <row r="136" spans="1:65" s="2" customFormat="1" ht="24" customHeight="1">
      <c r="A136" s="36"/>
      <c r="B136" s="37"/>
      <c r="C136" s="180" t="s">
        <v>432</v>
      </c>
      <c r="D136" s="180" t="s">
        <v>131</v>
      </c>
      <c r="E136" s="181" t="s">
        <v>834</v>
      </c>
      <c r="F136" s="182" t="s">
        <v>835</v>
      </c>
      <c r="G136" s="183" t="s">
        <v>134</v>
      </c>
      <c r="H136" s="184">
        <v>1</v>
      </c>
      <c r="I136" s="185"/>
      <c r="J136" s="186">
        <f>ROUND(I136*H136,2)</f>
        <v>0</v>
      </c>
      <c r="K136" s="182" t="s">
        <v>19</v>
      </c>
      <c r="L136" s="41"/>
      <c r="M136" s="187" t="s">
        <v>19</v>
      </c>
      <c r="N136" s="188" t="s">
        <v>47</v>
      </c>
      <c r="O136" s="66"/>
      <c r="P136" s="189">
        <f>O136*H136</f>
        <v>0</v>
      </c>
      <c r="Q136" s="189">
        <v>0</v>
      </c>
      <c r="R136" s="189">
        <f>Q136*H136</f>
        <v>0</v>
      </c>
      <c r="S136" s="189">
        <v>0</v>
      </c>
      <c r="T136" s="190">
        <f>S136*H136</f>
        <v>0</v>
      </c>
      <c r="U136" s="36"/>
      <c r="V136" s="36"/>
      <c r="W136" s="36"/>
      <c r="X136" s="36"/>
      <c r="Y136" s="36"/>
      <c r="Z136" s="36"/>
      <c r="AA136" s="36"/>
      <c r="AB136" s="36"/>
      <c r="AC136" s="36"/>
      <c r="AD136" s="36"/>
      <c r="AE136" s="36"/>
      <c r="AR136" s="191" t="s">
        <v>149</v>
      </c>
      <c r="AT136" s="191" t="s">
        <v>131</v>
      </c>
      <c r="AU136" s="191" t="s">
        <v>86</v>
      </c>
      <c r="AY136" s="19" t="s">
        <v>130</v>
      </c>
      <c r="BE136" s="192">
        <f>IF(N136="základní",J136,0)</f>
        <v>0</v>
      </c>
      <c r="BF136" s="192">
        <f>IF(N136="snížená",J136,0)</f>
        <v>0</v>
      </c>
      <c r="BG136" s="192">
        <f>IF(N136="zákl. přenesená",J136,0)</f>
        <v>0</v>
      </c>
      <c r="BH136" s="192">
        <f>IF(N136="sníž. přenesená",J136,0)</f>
        <v>0</v>
      </c>
      <c r="BI136" s="192">
        <f>IF(N136="nulová",J136,0)</f>
        <v>0</v>
      </c>
      <c r="BJ136" s="19" t="s">
        <v>84</v>
      </c>
      <c r="BK136" s="192">
        <f>ROUND(I136*H136,2)</f>
        <v>0</v>
      </c>
      <c r="BL136" s="19" t="s">
        <v>149</v>
      </c>
      <c r="BM136" s="191" t="s">
        <v>836</v>
      </c>
    </row>
    <row r="137" spans="1:47" s="2" customFormat="1" ht="11.25">
      <c r="A137" s="36"/>
      <c r="B137" s="37"/>
      <c r="C137" s="38"/>
      <c r="D137" s="193" t="s">
        <v>137</v>
      </c>
      <c r="E137" s="38"/>
      <c r="F137" s="194" t="s">
        <v>757</v>
      </c>
      <c r="G137" s="38"/>
      <c r="H137" s="38"/>
      <c r="I137" s="110"/>
      <c r="J137" s="38"/>
      <c r="K137" s="38"/>
      <c r="L137" s="41"/>
      <c r="M137" s="195"/>
      <c r="N137" s="196"/>
      <c r="O137" s="66"/>
      <c r="P137" s="66"/>
      <c r="Q137" s="66"/>
      <c r="R137" s="66"/>
      <c r="S137" s="66"/>
      <c r="T137" s="67"/>
      <c r="U137" s="36"/>
      <c r="V137" s="36"/>
      <c r="W137" s="36"/>
      <c r="X137" s="36"/>
      <c r="Y137" s="36"/>
      <c r="Z137" s="36"/>
      <c r="AA137" s="36"/>
      <c r="AB137" s="36"/>
      <c r="AC137" s="36"/>
      <c r="AD137" s="36"/>
      <c r="AE137" s="36"/>
      <c r="AT137" s="19" t="s">
        <v>137</v>
      </c>
      <c r="AU137" s="19" t="s">
        <v>86</v>
      </c>
    </row>
    <row r="138" spans="1:65" s="2" customFormat="1" ht="24" customHeight="1">
      <c r="A138" s="36"/>
      <c r="B138" s="37"/>
      <c r="C138" s="180" t="s">
        <v>438</v>
      </c>
      <c r="D138" s="180" t="s">
        <v>131</v>
      </c>
      <c r="E138" s="181" t="s">
        <v>837</v>
      </c>
      <c r="F138" s="182" t="s">
        <v>838</v>
      </c>
      <c r="G138" s="183" t="s">
        <v>134</v>
      </c>
      <c r="H138" s="184">
        <v>1</v>
      </c>
      <c r="I138" s="185"/>
      <c r="J138" s="186">
        <f>ROUND(I138*H138,2)</f>
        <v>0</v>
      </c>
      <c r="K138" s="182" t="s">
        <v>19</v>
      </c>
      <c r="L138" s="41"/>
      <c r="M138" s="187" t="s">
        <v>19</v>
      </c>
      <c r="N138" s="188" t="s">
        <v>47</v>
      </c>
      <c r="O138" s="66"/>
      <c r="P138" s="189">
        <f>O138*H138</f>
        <v>0</v>
      </c>
      <c r="Q138" s="189">
        <v>0</v>
      </c>
      <c r="R138" s="189">
        <f>Q138*H138</f>
        <v>0</v>
      </c>
      <c r="S138" s="189">
        <v>0</v>
      </c>
      <c r="T138" s="190">
        <f>S138*H138</f>
        <v>0</v>
      </c>
      <c r="U138" s="36"/>
      <c r="V138" s="36"/>
      <c r="W138" s="36"/>
      <c r="X138" s="36"/>
      <c r="Y138" s="36"/>
      <c r="Z138" s="36"/>
      <c r="AA138" s="36"/>
      <c r="AB138" s="36"/>
      <c r="AC138" s="36"/>
      <c r="AD138" s="36"/>
      <c r="AE138" s="36"/>
      <c r="AR138" s="191" t="s">
        <v>149</v>
      </c>
      <c r="AT138" s="191" t="s">
        <v>131</v>
      </c>
      <c r="AU138" s="191" t="s">
        <v>86</v>
      </c>
      <c r="AY138" s="19" t="s">
        <v>130</v>
      </c>
      <c r="BE138" s="192">
        <f>IF(N138="základní",J138,0)</f>
        <v>0</v>
      </c>
      <c r="BF138" s="192">
        <f>IF(N138="snížená",J138,0)</f>
        <v>0</v>
      </c>
      <c r="BG138" s="192">
        <f>IF(N138="zákl. přenesená",J138,0)</f>
        <v>0</v>
      </c>
      <c r="BH138" s="192">
        <f>IF(N138="sníž. přenesená",J138,0)</f>
        <v>0</v>
      </c>
      <c r="BI138" s="192">
        <f>IF(N138="nulová",J138,0)</f>
        <v>0</v>
      </c>
      <c r="BJ138" s="19" t="s">
        <v>84</v>
      </c>
      <c r="BK138" s="192">
        <f>ROUND(I138*H138,2)</f>
        <v>0</v>
      </c>
      <c r="BL138" s="19" t="s">
        <v>149</v>
      </c>
      <c r="BM138" s="191" t="s">
        <v>839</v>
      </c>
    </row>
    <row r="139" spans="1:47" s="2" customFormat="1" ht="11.25">
      <c r="A139" s="36"/>
      <c r="B139" s="37"/>
      <c r="C139" s="38"/>
      <c r="D139" s="193" t="s">
        <v>137</v>
      </c>
      <c r="E139" s="38"/>
      <c r="F139" s="194" t="s">
        <v>757</v>
      </c>
      <c r="G139" s="38"/>
      <c r="H139" s="38"/>
      <c r="I139" s="110"/>
      <c r="J139" s="38"/>
      <c r="K139" s="38"/>
      <c r="L139" s="41"/>
      <c r="M139" s="195"/>
      <c r="N139" s="196"/>
      <c r="O139" s="66"/>
      <c r="P139" s="66"/>
      <c r="Q139" s="66"/>
      <c r="R139" s="66"/>
      <c r="S139" s="66"/>
      <c r="T139" s="67"/>
      <c r="U139" s="36"/>
      <c r="V139" s="36"/>
      <c r="W139" s="36"/>
      <c r="X139" s="36"/>
      <c r="Y139" s="36"/>
      <c r="Z139" s="36"/>
      <c r="AA139" s="36"/>
      <c r="AB139" s="36"/>
      <c r="AC139" s="36"/>
      <c r="AD139" s="36"/>
      <c r="AE139" s="36"/>
      <c r="AT139" s="19" t="s">
        <v>137</v>
      </c>
      <c r="AU139" s="19" t="s">
        <v>86</v>
      </c>
    </row>
    <row r="140" spans="1:65" s="2" customFormat="1" ht="16.5" customHeight="1">
      <c r="A140" s="36"/>
      <c r="B140" s="37"/>
      <c r="C140" s="180" t="s">
        <v>446</v>
      </c>
      <c r="D140" s="180" t="s">
        <v>131</v>
      </c>
      <c r="E140" s="181" t="s">
        <v>840</v>
      </c>
      <c r="F140" s="182" t="s">
        <v>841</v>
      </c>
      <c r="G140" s="183" t="s">
        <v>134</v>
      </c>
      <c r="H140" s="184">
        <v>1</v>
      </c>
      <c r="I140" s="185"/>
      <c r="J140" s="186">
        <f>ROUND(I140*H140,2)</f>
        <v>0</v>
      </c>
      <c r="K140" s="182" t="s">
        <v>19</v>
      </c>
      <c r="L140" s="41"/>
      <c r="M140" s="187" t="s">
        <v>19</v>
      </c>
      <c r="N140" s="188" t="s">
        <v>47</v>
      </c>
      <c r="O140" s="66"/>
      <c r="P140" s="189">
        <f>O140*H140</f>
        <v>0</v>
      </c>
      <c r="Q140" s="189">
        <v>0</v>
      </c>
      <c r="R140" s="189">
        <f>Q140*H140</f>
        <v>0</v>
      </c>
      <c r="S140" s="189">
        <v>0</v>
      </c>
      <c r="T140" s="190">
        <f>S140*H140</f>
        <v>0</v>
      </c>
      <c r="U140" s="36"/>
      <c r="V140" s="36"/>
      <c r="W140" s="36"/>
      <c r="X140" s="36"/>
      <c r="Y140" s="36"/>
      <c r="Z140" s="36"/>
      <c r="AA140" s="36"/>
      <c r="AB140" s="36"/>
      <c r="AC140" s="36"/>
      <c r="AD140" s="36"/>
      <c r="AE140" s="36"/>
      <c r="AR140" s="191" t="s">
        <v>149</v>
      </c>
      <c r="AT140" s="191" t="s">
        <v>131</v>
      </c>
      <c r="AU140" s="191" t="s">
        <v>86</v>
      </c>
      <c r="AY140" s="19" t="s">
        <v>130</v>
      </c>
      <c r="BE140" s="192">
        <f>IF(N140="základní",J140,0)</f>
        <v>0</v>
      </c>
      <c r="BF140" s="192">
        <f>IF(N140="snížená",J140,0)</f>
        <v>0</v>
      </c>
      <c r="BG140" s="192">
        <f>IF(N140="zákl. přenesená",J140,0)</f>
        <v>0</v>
      </c>
      <c r="BH140" s="192">
        <f>IF(N140="sníž. přenesená",J140,0)</f>
        <v>0</v>
      </c>
      <c r="BI140" s="192">
        <f>IF(N140="nulová",J140,0)</f>
        <v>0</v>
      </c>
      <c r="BJ140" s="19" t="s">
        <v>84</v>
      </c>
      <c r="BK140" s="192">
        <f>ROUND(I140*H140,2)</f>
        <v>0</v>
      </c>
      <c r="BL140" s="19" t="s">
        <v>149</v>
      </c>
      <c r="BM140" s="191" t="s">
        <v>842</v>
      </c>
    </row>
    <row r="141" spans="1:47" s="2" customFormat="1" ht="11.25">
      <c r="A141" s="36"/>
      <c r="B141" s="37"/>
      <c r="C141" s="38"/>
      <c r="D141" s="193" t="s">
        <v>137</v>
      </c>
      <c r="E141" s="38"/>
      <c r="F141" s="194" t="s">
        <v>757</v>
      </c>
      <c r="G141" s="38"/>
      <c r="H141" s="38"/>
      <c r="I141" s="110"/>
      <c r="J141" s="38"/>
      <c r="K141" s="38"/>
      <c r="L141" s="41"/>
      <c r="M141" s="195"/>
      <c r="N141" s="196"/>
      <c r="O141" s="66"/>
      <c r="P141" s="66"/>
      <c r="Q141" s="66"/>
      <c r="R141" s="66"/>
      <c r="S141" s="66"/>
      <c r="T141" s="67"/>
      <c r="U141" s="36"/>
      <c r="V141" s="36"/>
      <c r="W141" s="36"/>
      <c r="X141" s="36"/>
      <c r="Y141" s="36"/>
      <c r="Z141" s="36"/>
      <c r="AA141" s="36"/>
      <c r="AB141" s="36"/>
      <c r="AC141" s="36"/>
      <c r="AD141" s="36"/>
      <c r="AE141" s="36"/>
      <c r="AT141" s="19" t="s">
        <v>137</v>
      </c>
      <c r="AU141" s="19" t="s">
        <v>86</v>
      </c>
    </row>
    <row r="142" spans="1:65" s="2" customFormat="1" ht="24" customHeight="1">
      <c r="A142" s="36"/>
      <c r="B142" s="37"/>
      <c r="C142" s="180" t="s">
        <v>454</v>
      </c>
      <c r="D142" s="180" t="s">
        <v>131</v>
      </c>
      <c r="E142" s="181" t="s">
        <v>843</v>
      </c>
      <c r="F142" s="182" t="s">
        <v>844</v>
      </c>
      <c r="G142" s="183" t="s">
        <v>134</v>
      </c>
      <c r="H142" s="184">
        <v>1</v>
      </c>
      <c r="I142" s="185"/>
      <c r="J142" s="186">
        <f>ROUND(I142*H142,2)</f>
        <v>0</v>
      </c>
      <c r="K142" s="182" t="s">
        <v>19</v>
      </c>
      <c r="L142" s="41"/>
      <c r="M142" s="187" t="s">
        <v>19</v>
      </c>
      <c r="N142" s="188" t="s">
        <v>47</v>
      </c>
      <c r="O142" s="66"/>
      <c r="P142" s="189">
        <f>O142*H142</f>
        <v>0</v>
      </c>
      <c r="Q142" s="189">
        <v>0</v>
      </c>
      <c r="R142" s="189">
        <f>Q142*H142</f>
        <v>0</v>
      </c>
      <c r="S142" s="189">
        <v>0</v>
      </c>
      <c r="T142" s="190">
        <f>S142*H142</f>
        <v>0</v>
      </c>
      <c r="U142" s="36"/>
      <c r="V142" s="36"/>
      <c r="W142" s="36"/>
      <c r="X142" s="36"/>
      <c r="Y142" s="36"/>
      <c r="Z142" s="36"/>
      <c r="AA142" s="36"/>
      <c r="AB142" s="36"/>
      <c r="AC142" s="36"/>
      <c r="AD142" s="36"/>
      <c r="AE142" s="36"/>
      <c r="AR142" s="191" t="s">
        <v>149</v>
      </c>
      <c r="AT142" s="191" t="s">
        <v>131</v>
      </c>
      <c r="AU142" s="191" t="s">
        <v>86</v>
      </c>
      <c r="AY142" s="19" t="s">
        <v>130</v>
      </c>
      <c r="BE142" s="192">
        <f>IF(N142="základní",J142,0)</f>
        <v>0</v>
      </c>
      <c r="BF142" s="192">
        <f>IF(N142="snížená",J142,0)</f>
        <v>0</v>
      </c>
      <c r="BG142" s="192">
        <f>IF(N142="zákl. přenesená",J142,0)</f>
        <v>0</v>
      </c>
      <c r="BH142" s="192">
        <f>IF(N142="sníž. přenesená",J142,0)</f>
        <v>0</v>
      </c>
      <c r="BI142" s="192">
        <f>IF(N142="nulová",J142,0)</f>
        <v>0</v>
      </c>
      <c r="BJ142" s="19" t="s">
        <v>84</v>
      </c>
      <c r="BK142" s="192">
        <f>ROUND(I142*H142,2)</f>
        <v>0</v>
      </c>
      <c r="BL142" s="19" t="s">
        <v>149</v>
      </c>
      <c r="BM142" s="191" t="s">
        <v>845</v>
      </c>
    </row>
    <row r="143" spans="1:47" s="2" customFormat="1" ht="11.25">
      <c r="A143" s="36"/>
      <c r="B143" s="37"/>
      <c r="C143" s="38"/>
      <c r="D143" s="193" t="s">
        <v>137</v>
      </c>
      <c r="E143" s="38"/>
      <c r="F143" s="194" t="s">
        <v>757</v>
      </c>
      <c r="G143" s="38"/>
      <c r="H143" s="38"/>
      <c r="I143" s="110"/>
      <c r="J143" s="38"/>
      <c r="K143" s="38"/>
      <c r="L143" s="41"/>
      <c r="M143" s="195"/>
      <c r="N143" s="196"/>
      <c r="O143" s="66"/>
      <c r="P143" s="66"/>
      <c r="Q143" s="66"/>
      <c r="R143" s="66"/>
      <c r="S143" s="66"/>
      <c r="T143" s="67"/>
      <c r="U143" s="36"/>
      <c r="V143" s="36"/>
      <c r="W143" s="36"/>
      <c r="X143" s="36"/>
      <c r="Y143" s="36"/>
      <c r="Z143" s="36"/>
      <c r="AA143" s="36"/>
      <c r="AB143" s="36"/>
      <c r="AC143" s="36"/>
      <c r="AD143" s="36"/>
      <c r="AE143" s="36"/>
      <c r="AT143" s="19" t="s">
        <v>137</v>
      </c>
      <c r="AU143" s="19" t="s">
        <v>86</v>
      </c>
    </row>
    <row r="144" spans="1:65" s="2" customFormat="1" ht="16.5" customHeight="1">
      <c r="A144" s="36"/>
      <c r="B144" s="37"/>
      <c r="C144" s="180" t="s">
        <v>464</v>
      </c>
      <c r="D144" s="180" t="s">
        <v>131</v>
      </c>
      <c r="E144" s="181" t="s">
        <v>846</v>
      </c>
      <c r="F144" s="182" t="s">
        <v>847</v>
      </c>
      <c r="G144" s="183" t="s">
        <v>134</v>
      </c>
      <c r="H144" s="184">
        <v>1</v>
      </c>
      <c r="I144" s="185"/>
      <c r="J144" s="186">
        <f>ROUND(I144*H144,2)</f>
        <v>0</v>
      </c>
      <c r="K144" s="182" t="s">
        <v>19</v>
      </c>
      <c r="L144" s="41"/>
      <c r="M144" s="187" t="s">
        <v>19</v>
      </c>
      <c r="N144" s="188" t="s">
        <v>47</v>
      </c>
      <c r="O144" s="66"/>
      <c r="P144" s="189">
        <f>O144*H144</f>
        <v>0</v>
      </c>
      <c r="Q144" s="189">
        <v>0</v>
      </c>
      <c r="R144" s="189">
        <f>Q144*H144</f>
        <v>0</v>
      </c>
      <c r="S144" s="189">
        <v>0</v>
      </c>
      <c r="T144" s="190">
        <f>S144*H144</f>
        <v>0</v>
      </c>
      <c r="U144" s="36"/>
      <c r="V144" s="36"/>
      <c r="W144" s="36"/>
      <c r="X144" s="36"/>
      <c r="Y144" s="36"/>
      <c r="Z144" s="36"/>
      <c r="AA144" s="36"/>
      <c r="AB144" s="36"/>
      <c r="AC144" s="36"/>
      <c r="AD144" s="36"/>
      <c r="AE144" s="36"/>
      <c r="AR144" s="191" t="s">
        <v>149</v>
      </c>
      <c r="AT144" s="191" t="s">
        <v>131</v>
      </c>
      <c r="AU144" s="191" t="s">
        <v>86</v>
      </c>
      <c r="AY144" s="19" t="s">
        <v>130</v>
      </c>
      <c r="BE144" s="192">
        <f>IF(N144="základní",J144,0)</f>
        <v>0</v>
      </c>
      <c r="BF144" s="192">
        <f>IF(N144="snížená",J144,0)</f>
        <v>0</v>
      </c>
      <c r="BG144" s="192">
        <f>IF(N144="zákl. přenesená",J144,0)</f>
        <v>0</v>
      </c>
      <c r="BH144" s="192">
        <f>IF(N144="sníž. přenesená",J144,0)</f>
        <v>0</v>
      </c>
      <c r="BI144" s="192">
        <f>IF(N144="nulová",J144,0)</f>
        <v>0</v>
      </c>
      <c r="BJ144" s="19" t="s">
        <v>84</v>
      </c>
      <c r="BK144" s="192">
        <f>ROUND(I144*H144,2)</f>
        <v>0</v>
      </c>
      <c r="BL144" s="19" t="s">
        <v>149</v>
      </c>
      <c r="BM144" s="191" t="s">
        <v>848</v>
      </c>
    </row>
    <row r="145" spans="1:47" s="2" customFormat="1" ht="11.25">
      <c r="A145" s="36"/>
      <c r="B145" s="37"/>
      <c r="C145" s="38"/>
      <c r="D145" s="193" t="s">
        <v>137</v>
      </c>
      <c r="E145" s="38"/>
      <c r="F145" s="194" t="s">
        <v>757</v>
      </c>
      <c r="G145" s="38"/>
      <c r="H145" s="38"/>
      <c r="I145" s="110"/>
      <c r="J145" s="38"/>
      <c r="K145" s="38"/>
      <c r="L145" s="41"/>
      <c r="M145" s="195"/>
      <c r="N145" s="196"/>
      <c r="O145" s="66"/>
      <c r="P145" s="66"/>
      <c r="Q145" s="66"/>
      <c r="R145" s="66"/>
      <c r="S145" s="66"/>
      <c r="T145" s="67"/>
      <c r="U145" s="36"/>
      <c r="V145" s="36"/>
      <c r="W145" s="36"/>
      <c r="X145" s="36"/>
      <c r="Y145" s="36"/>
      <c r="Z145" s="36"/>
      <c r="AA145" s="36"/>
      <c r="AB145" s="36"/>
      <c r="AC145" s="36"/>
      <c r="AD145" s="36"/>
      <c r="AE145" s="36"/>
      <c r="AT145" s="19" t="s">
        <v>137</v>
      </c>
      <c r="AU145" s="19" t="s">
        <v>86</v>
      </c>
    </row>
    <row r="146" spans="1:65" s="2" customFormat="1" ht="16.5" customHeight="1">
      <c r="A146" s="36"/>
      <c r="B146" s="37"/>
      <c r="C146" s="180" t="s">
        <v>470</v>
      </c>
      <c r="D146" s="180" t="s">
        <v>131</v>
      </c>
      <c r="E146" s="181" t="s">
        <v>849</v>
      </c>
      <c r="F146" s="182" t="s">
        <v>850</v>
      </c>
      <c r="G146" s="183" t="s">
        <v>134</v>
      </c>
      <c r="H146" s="184">
        <v>1</v>
      </c>
      <c r="I146" s="185"/>
      <c r="J146" s="186">
        <f>ROUND(I146*H146,2)</f>
        <v>0</v>
      </c>
      <c r="K146" s="182" t="s">
        <v>19</v>
      </c>
      <c r="L146" s="41"/>
      <c r="M146" s="187" t="s">
        <v>19</v>
      </c>
      <c r="N146" s="188" t="s">
        <v>47</v>
      </c>
      <c r="O146" s="66"/>
      <c r="P146" s="189">
        <f>O146*H146</f>
        <v>0</v>
      </c>
      <c r="Q146" s="189">
        <v>0</v>
      </c>
      <c r="R146" s="189">
        <f>Q146*H146</f>
        <v>0</v>
      </c>
      <c r="S146" s="189">
        <v>0</v>
      </c>
      <c r="T146" s="190">
        <f>S146*H146</f>
        <v>0</v>
      </c>
      <c r="U146" s="36"/>
      <c r="V146" s="36"/>
      <c r="W146" s="36"/>
      <c r="X146" s="36"/>
      <c r="Y146" s="36"/>
      <c r="Z146" s="36"/>
      <c r="AA146" s="36"/>
      <c r="AB146" s="36"/>
      <c r="AC146" s="36"/>
      <c r="AD146" s="36"/>
      <c r="AE146" s="36"/>
      <c r="AR146" s="191" t="s">
        <v>149</v>
      </c>
      <c r="AT146" s="191" t="s">
        <v>131</v>
      </c>
      <c r="AU146" s="191" t="s">
        <v>86</v>
      </c>
      <c r="AY146" s="19" t="s">
        <v>130</v>
      </c>
      <c r="BE146" s="192">
        <f>IF(N146="základní",J146,0)</f>
        <v>0</v>
      </c>
      <c r="BF146" s="192">
        <f>IF(N146="snížená",J146,0)</f>
        <v>0</v>
      </c>
      <c r="BG146" s="192">
        <f>IF(N146="zákl. přenesená",J146,0)</f>
        <v>0</v>
      </c>
      <c r="BH146" s="192">
        <f>IF(N146="sníž. přenesená",J146,0)</f>
        <v>0</v>
      </c>
      <c r="BI146" s="192">
        <f>IF(N146="nulová",J146,0)</f>
        <v>0</v>
      </c>
      <c r="BJ146" s="19" t="s">
        <v>84</v>
      </c>
      <c r="BK146" s="192">
        <f>ROUND(I146*H146,2)</f>
        <v>0</v>
      </c>
      <c r="BL146" s="19" t="s">
        <v>149</v>
      </c>
      <c r="BM146" s="191" t="s">
        <v>851</v>
      </c>
    </row>
    <row r="147" spans="1:47" s="2" customFormat="1" ht="11.25">
      <c r="A147" s="36"/>
      <c r="B147" s="37"/>
      <c r="C147" s="38"/>
      <c r="D147" s="193" t="s">
        <v>137</v>
      </c>
      <c r="E147" s="38"/>
      <c r="F147" s="194" t="s">
        <v>757</v>
      </c>
      <c r="G147" s="38"/>
      <c r="H147" s="38"/>
      <c r="I147" s="110"/>
      <c r="J147" s="38"/>
      <c r="K147" s="38"/>
      <c r="L147" s="41"/>
      <c r="M147" s="195"/>
      <c r="N147" s="196"/>
      <c r="O147" s="66"/>
      <c r="P147" s="66"/>
      <c r="Q147" s="66"/>
      <c r="R147" s="66"/>
      <c r="S147" s="66"/>
      <c r="T147" s="67"/>
      <c r="U147" s="36"/>
      <c r="V147" s="36"/>
      <c r="W147" s="36"/>
      <c r="X147" s="36"/>
      <c r="Y147" s="36"/>
      <c r="Z147" s="36"/>
      <c r="AA147" s="36"/>
      <c r="AB147" s="36"/>
      <c r="AC147" s="36"/>
      <c r="AD147" s="36"/>
      <c r="AE147" s="36"/>
      <c r="AT147" s="19" t="s">
        <v>137</v>
      </c>
      <c r="AU147" s="19" t="s">
        <v>86</v>
      </c>
    </row>
    <row r="148" spans="1:65" s="2" customFormat="1" ht="16.5" customHeight="1">
      <c r="A148" s="36"/>
      <c r="B148" s="37"/>
      <c r="C148" s="180" t="s">
        <v>479</v>
      </c>
      <c r="D148" s="180" t="s">
        <v>131</v>
      </c>
      <c r="E148" s="181" t="s">
        <v>852</v>
      </c>
      <c r="F148" s="182" t="s">
        <v>853</v>
      </c>
      <c r="G148" s="183" t="s">
        <v>134</v>
      </c>
      <c r="H148" s="184">
        <v>1</v>
      </c>
      <c r="I148" s="185"/>
      <c r="J148" s="186">
        <f>ROUND(I148*H148,2)</f>
        <v>0</v>
      </c>
      <c r="K148" s="182" t="s">
        <v>19</v>
      </c>
      <c r="L148" s="41"/>
      <c r="M148" s="187" t="s">
        <v>19</v>
      </c>
      <c r="N148" s="188" t="s">
        <v>47</v>
      </c>
      <c r="O148" s="66"/>
      <c r="P148" s="189">
        <f>O148*H148</f>
        <v>0</v>
      </c>
      <c r="Q148" s="189">
        <v>0</v>
      </c>
      <c r="R148" s="189">
        <f>Q148*H148</f>
        <v>0</v>
      </c>
      <c r="S148" s="189">
        <v>0</v>
      </c>
      <c r="T148" s="190">
        <f>S148*H148</f>
        <v>0</v>
      </c>
      <c r="U148" s="36"/>
      <c r="V148" s="36"/>
      <c r="W148" s="36"/>
      <c r="X148" s="36"/>
      <c r="Y148" s="36"/>
      <c r="Z148" s="36"/>
      <c r="AA148" s="36"/>
      <c r="AB148" s="36"/>
      <c r="AC148" s="36"/>
      <c r="AD148" s="36"/>
      <c r="AE148" s="36"/>
      <c r="AR148" s="191" t="s">
        <v>149</v>
      </c>
      <c r="AT148" s="191" t="s">
        <v>131</v>
      </c>
      <c r="AU148" s="191" t="s">
        <v>86</v>
      </c>
      <c r="AY148" s="19" t="s">
        <v>130</v>
      </c>
      <c r="BE148" s="192">
        <f>IF(N148="základní",J148,0)</f>
        <v>0</v>
      </c>
      <c r="BF148" s="192">
        <f>IF(N148="snížená",J148,0)</f>
        <v>0</v>
      </c>
      <c r="BG148" s="192">
        <f>IF(N148="zákl. přenesená",J148,0)</f>
        <v>0</v>
      </c>
      <c r="BH148" s="192">
        <f>IF(N148="sníž. přenesená",J148,0)</f>
        <v>0</v>
      </c>
      <c r="BI148" s="192">
        <f>IF(N148="nulová",J148,0)</f>
        <v>0</v>
      </c>
      <c r="BJ148" s="19" t="s">
        <v>84</v>
      </c>
      <c r="BK148" s="192">
        <f>ROUND(I148*H148,2)</f>
        <v>0</v>
      </c>
      <c r="BL148" s="19" t="s">
        <v>149</v>
      </c>
      <c r="BM148" s="191" t="s">
        <v>854</v>
      </c>
    </row>
    <row r="149" spans="1:47" s="2" customFormat="1" ht="11.25">
      <c r="A149" s="36"/>
      <c r="B149" s="37"/>
      <c r="C149" s="38"/>
      <c r="D149" s="193" t="s">
        <v>137</v>
      </c>
      <c r="E149" s="38"/>
      <c r="F149" s="194" t="s">
        <v>757</v>
      </c>
      <c r="G149" s="38"/>
      <c r="H149" s="38"/>
      <c r="I149" s="110"/>
      <c r="J149" s="38"/>
      <c r="K149" s="38"/>
      <c r="L149" s="41"/>
      <c r="M149" s="195"/>
      <c r="N149" s="196"/>
      <c r="O149" s="66"/>
      <c r="P149" s="66"/>
      <c r="Q149" s="66"/>
      <c r="R149" s="66"/>
      <c r="S149" s="66"/>
      <c r="T149" s="67"/>
      <c r="U149" s="36"/>
      <c r="V149" s="36"/>
      <c r="W149" s="36"/>
      <c r="X149" s="36"/>
      <c r="Y149" s="36"/>
      <c r="Z149" s="36"/>
      <c r="AA149" s="36"/>
      <c r="AB149" s="36"/>
      <c r="AC149" s="36"/>
      <c r="AD149" s="36"/>
      <c r="AE149" s="36"/>
      <c r="AT149" s="19" t="s">
        <v>137</v>
      </c>
      <c r="AU149" s="19" t="s">
        <v>86</v>
      </c>
    </row>
    <row r="150" spans="1:65" s="2" customFormat="1" ht="24" customHeight="1">
      <c r="A150" s="36"/>
      <c r="B150" s="37"/>
      <c r="C150" s="180" t="s">
        <v>485</v>
      </c>
      <c r="D150" s="180" t="s">
        <v>131</v>
      </c>
      <c r="E150" s="181" t="s">
        <v>855</v>
      </c>
      <c r="F150" s="182" t="s">
        <v>856</v>
      </c>
      <c r="G150" s="183" t="s">
        <v>134</v>
      </c>
      <c r="H150" s="184">
        <v>1</v>
      </c>
      <c r="I150" s="185"/>
      <c r="J150" s="186">
        <f>ROUND(I150*H150,2)</f>
        <v>0</v>
      </c>
      <c r="K150" s="182" t="s">
        <v>19</v>
      </c>
      <c r="L150" s="41"/>
      <c r="M150" s="187" t="s">
        <v>19</v>
      </c>
      <c r="N150" s="188" t="s">
        <v>47</v>
      </c>
      <c r="O150" s="66"/>
      <c r="P150" s="189">
        <f>O150*H150</f>
        <v>0</v>
      </c>
      <c r="Q150" s="189">
        <v>0</v>
      </c>
      <c r="R150" s="189">
        <f>Q150*H150</f>
        <v>0</v>
      </c>
      <c r="S150" s="189">
        <v>0</v>
      </c>
      <c r="T150" s="190">
        <f>S150*H150</f>
        <v>0</v>
      </c>
      <c r="U150" s="36"/>
      <c r="V150" s="36"/>
      <c r="W150" s="36"/>
      <c r="X150" s="36"/>
      <c r="Y150" s="36"/>
      <c r="Z150" s="36"/>
      <c r="AA150" s="36"/>
      <c r="AB150" s="36"/>
      <c r="AC150" s="36"/>
      <c r="AD150" s="36"/>
      <c r="AE150" s="36"/>
      <c r="AR150" s="191" t="s">
        <v>149</v>
      </c>
      <c r="AT150" s="191" t="s">
        <v>131</v>
      </c>
      <c r="AU150" s="191" t="s">
        <v>86</v>
      </c>
      <c r="AY150" s="19" t="s">
        <v>130</v>
      </c>
      <c r="BE150" s="192">
        <f>IF(N150="základní",J150,0)</f>
        <v>0</v>
      </c>
      <c r="BF150" s="192">
        <f>IF(N150="snížená",J150,0)</f>
        <v>0</v>
      </c>
      <c r="BG150" s="192">
        <f>IF(N150="zákl. přenesená",J150,0)</f>
        <v>0</v>
      </c>
      <c r="BH150" s="192">
        <f>IF(N150="sníž. přenesená",J150,0)</f>
        <v>0</v>
      </c>
      <c r="BI150" s="192">
        <f>IF(N150="nulová",J150,0)</f>
        <v>0</v>
      </c>
      <c r="BJ150" s="19" t="s">
        <v>84</v>
      </c>
      <c r="BK150" s="192">
        <f>ROUND(I150*H150,2)</f>
        <v>0</v>
      </c>
      <c r="BL150" s="19" t="s">
        <v>149</v>
      </c>
      <c r="BM150" s="191" t="s">
        <v>857</v>
      </c>
    </row>
    <row r="151" spans="1:47" s="2" customFormat="1" ht="11.25">
      <c r="A151" s="36"/>
      <c r="B151" s="37"/>
      <c r="C151" s="38"/>
      <c r="D151" s="193" t="s">
        <v>137</v>
      </c>
      <c r="E151" s="38"/>
      <c r="F151" s="194" t="s">
        <v>858</v>
      </c>
      <c r="G151" s="38"/>
      <c r="H151" s="38"/>
      <c r="I151" s="110"/>
      <c r="J151" s="38"/>
      <c r="K151" s="38"/>
      <c r="L151" s="41"/>
      <c r="M151" s="195"/>
      <c r="N151" s="196"/>
      <c r="O151" s="66"/>
      <c r="P151" s="66"/>
      <c r="Q151" s="66"/>
      <c r="R151" s="66"/>
      <c r="S151" s="66"/>
      <c r="T151" s="67"/>
      <c r="U151" s="36"/>
      <c r="V151" s="36"/>
      <c r="W151" s="36"/>
      <c r="X151" s="36"/>
      <c r="Y151" s="36"/>
      <c r="Z151" s="36"/>
      <c r="AA151" s="36"/>
      <c r="AB151" s="36"/>
      <c r="AC151" s="36"/>
      <c r="AD151" s="36"/>
      <c r="AE151" s="36"/>
      <c r="AT151" s="19" t="s">
        <v>137</v>
      </c>
      <c r="AU151" s="19" t="s">
        <v>86</v>
      </c>
    </row>
    <row r="152" spans="1:65" s="2" customFormat="1" ht="24" customHeight="1">
      <c r="A152" s="36"/>
      <c r="B152" s="37"/>
      <c r="C152" s="180" t="s">
        <v>491</v>
      </c>
      <c r="D152" s="180" t="s">
        <v>131</v>
      </c>
      <c r="E152" s="181" t="s">
        <v>859</v>
      </c>
      <c r="F152" s="182" t="s">
        <v>860</v>
      </c>
      <c r="G152" s="183" t="s">
        <v>134</v>
      </c>
      <c r="H152" s="184">
        <v>1</v>
      </c>
      <c r="I152" s="185"/>
      <c r="J152" s="186">
        <f>ROUND(I152*H152,2)</f>
        <v>0</v>
      </c>
      <c r="K152" s="182" t="s">
        <v>19</v>
      </c>
      <c r="L152" s="41"/>
      <c r="M152" s="187" t="s">
        <v>19</v>
      </c>
      <c r="N152" s="188" t="s">
        <v>47</v>
      </c>
      <c r="O152" s="66"/>
      <c r="P152" s="189">
        <f>O152*H152</f>
        <v>0</v>
      </c>
      <c r="Q152" s="189">
        <v>0</v>
      </c>
      <c r="R152" s="189">
        <f>Q152*H152</f>
        <v>0</v>
      </c>
      <c r="S152" s="189">
        <v>0</v>
      </c>
      <c r="T152" s="190">
        <f>S152*H152</f>
        <v>0</v>
      </c>
      <c r="U152" s="36"/>
      <c r="V152" s="36"/>
      <c r="W152" s="36"/>
      <c r="X152" s="36"/>
      <c r="Y152" s="36"/>
      <c r="Z152" s="36"/>
      <c r="AA152" s="36"/>
      <c r="AB152" s="36"/>
      <c r="AC152" s="36"/>
      <c r="AD152" s="36"/>
      <c r="AE152" s="36"/>
      <c r="AR152" s="191" t="s">
        <v>149</v>
      </c>
      <c r="AT152" s="191" t="s">
        <v>131</v>
      </c>
      <c r="AU152" s="191" t="s">
        <v>86</v>
      </c>
      <c r="AY152" s="19" t="s">
        <v>130</v>
      </c>
      <c r="BE152" s="192">
        <f>IF(N152="základní",J152,0)</f>
        <v>0</v>
      </c>
      <c r="BF152" s="192">
        <f>IF(N152="snížená",J152,0)</f>
        <v>0</v>
      </c>
      <c r="BG152" s="192">
        <f>IF(N152="zákl. přenesená",J152,0)</f>
        <v>0</v>
      </c>
      <c r="BH152" s="192">
        <f>IF(N152="sníž. přenesená",J152,0)</f>
        <v>0</v>
      </c>
      <c r="BI152" s="192">
        <f>IF(N152="nulová",J152,0)</f>
        <v>0</v>
      </c>
      <c r="BJ152" s="19" t="s">
        <v>84</v>
      </c>
      <c r="BK152" s="192">
        <f>ROUND(I152*H152,2)</f>
        <v>0</v>
      </c>
      <c r="BL152" s="19" t="s">
        <v>149</v>
      </c>
      <c r="BM152" s="191" t="s">
        <v>861</v>
      </c>
    </row>
    <row r="153" spans="1:47" s="2" customFormat="1" ht="11.25">
      <c r="A153" s="36"/>
      <c r="B153" s="37"/>
      <c r="C153" s="38"/>
      <c r="D153" s="193" t="s">
        <v>137</v>
      </c>
      <c r="E153" s="38"/>
      <c r="F153" s="194" t="s">
        <v>858</v>
      </c>
      <c r="G153" s="38"/>
      <c r="H153" s="38"/>
      <c r="I153" s="110"/>
      <c r="J153" s="38"/>
      <c r="K153" s="38"/>
      <c r="L153" s="41"/>
      <c r="M153" s="195"/>
      <c r="N153" s="196"/>
      <c r="O153" s="66"/>
      <c r="P153" s="66"/>
      <c r="Q153" s="66"/>
      <c r="R153" s="66"/>
      <c r="S153" s="66"/>
      <c r="T153" s="67"/>
      <c r="U153" s="36"/>
      <c r="V153" s="36"/>
      <c r="W153" s="36"/>
      <c r="X153" s="36"/>
      <c r="Y153" s="36"/>
      <c r="Z153" s="36"/>
      <c r="AA153" s="36"/>
      <c r="AB153" s="36"/>
      <c r="AC153" s="36"/>
      <c r="AD153" s="36"/>
      <c r="AE153" s="36"/>
      <c r="AT153" s="19" t="s">
        <v>137</v>
      </c>
      <c r="AU153" s="19" t="s">
        <v>86</v>
      </c>
    </row>
    <row r="154" spans="1:65" s="2" customFormat="1" ht="36" customHeight="1">
      <c r="A154" s="36"/>
      <c r="B154" s="37"/>
      <c r="C154" s="180" t="s">
        <v>501</v>
      </c>
      <c r="D154" s="180" t="s">
        <v>131</v>
      </c>
      <c r="E154" s="181" t="s">
        <v>862</v>
      </c>
      <c r="F154" s="182" t="s">
        <v>863</v>
      </c>
      <c r="G154" s="183" t="s">
        <v>134</v>
      </c>
      <c r="H154" s="184">
        <v>1</v>
      </c>
      <c r="I154" s="185"/>
      <c r="J154" s="186">
        <f>ROUND(I154*H154,2)</f>
        <v>0</v>
      </c>
      <c r="K154" s="182" t="s">
        <v>19</v>
      </c>
      <c r="L154" s="41"/>
      <c r="M154" s="187" t="s">
        <v>19</v>
      </c>
      <c r="N154" s="188" t="s">
        <v>47</v>
      </c>
      <c r="O154" s="66"/>
      <c r="P154" s="189">
        <f>O154*H154</f>
        <v>0</v>
      </c>
      <c r="Q154" s="189">
        <v>0</v>
      </c>
      <c r="R154" s="189">
        <f>Q154*H154</f>
        <v>0</v>
      </c>
      <c r="S154" s="189">
        <v>0</v>
      </c>
      <c r="T154" s="190">
        <f>S154*H154</f>
        <v>0</v>
      </c>
      <c r="U154" s="36"/>
      <c r="V154" s="36"/>
      <c r="W154" s="36"/>
      <c r="X154" s="36"/>
      <c r="Y154" s="36"/>
      <c r="Z154" s="36"/>
      <c r="AA154" s="36"/>
      <c r="AB154" s="36"/>
      <c r="AC154" s="36"/>
      <c r="AD154" s="36"/>
      <c r="AE154" s="36"/>
      <c r="AR154" s="191" t="s">
        <v>149</v>
      </c>
      <c r="AT154" s="191" t="s">
        <v>131</v>
      </c>
      <c r="AU154" s="191" t="s">
        <v>86</v>
      </c>
      <c r="AY154" s="19" t="s">
        <v>130</v>
      </c>
      <c r="BE154" s="192">
        <f>IF(N154="základní",J154,0)</f>
        <v>0</v>
      </c>
      <c r="BF154" s="192">
        <f>IF(N154="snížená",J154,0)</f>
        <v>0</v>
      </c>
      <c r="BG154" s="192">
        <f>IF(N154="zákl. přenesená",J154,0)</f>
        <v>0</v>
      </c>
      <c r="BH154" s="192">
        <f>IF(N154="sníž. přenesená",J154,0)</f>
        <v>0</v>
      </c>
      <c r="BI154" s="192">
        <f>IF(N154="nulová",J154,0)</f>
        <v>0</v>
      </c>
      <c r="BJ154" s="19" t="s">
        <v>84</v>
      </c>
      <c r="BK154" s="192">
        <f>ROUND(I154*H154,2)</f>
        <v>0</v>
      </c>
      <c r="BL154" s="19" t="s">
        <v>149</v>
      </c>
      <c r="BM154" s="191" t="s">
        <v>864</v>
      </c>
    </row>
    <row r="155" spans="1:47" s="2" customFormat="1" ht="11.25">
      <c r="A155" s="36"/>
      <c r="B155" s="37"/>
      <c r="C155" s="38"/>
      <c r="D155" s="193" t="s">
        <v>137</v>
      </c>
      <c r="E155" s="38"/>
      <c r="F155" s="194" t="s">
        <v>865</v>
      </c>
      <c r="G155" s="38"/>
      <c r="H155" s="38"/>
      <c r="I155" s="110"/>
      <c r="J155" s="38"/>
      <c r="K155" s="38"/>
      <c r="L155" s="41"/>
      <c r="M155" s="195"/>
      <c r="N155" s="196"/>
      <c r="O155" s="66"/>
      <c r="P155" s="66"/>
      <c r="Q155" s="66"/>
      <c r="R155" s="66"/>
      <c r="S155" s="66"/>
      <c r="T155" s="67"/>
      <c r="U155" s="36"/>
      <c r="V155" s="36"/>
      <c r="W155" s="36"/>
      <c r="X155" s="36"/>
      <c r="Y155" s="36"/>
      <c r="Z155" s="36"/>
      <c r="AA155" s="36"/>
      <c r="AB155" s="36"/>
      <c r="AC155" s="36"/>
      <c r="AD155" s="36"/>
      <c r="AE155" s="36"/>
      <c r="AT155" s="19" t="s">
        <v>137</v>
      </c>
      <c r="AU155" s="19" t="s">
        <v>86</v>
      </c>
    </row>
    <row r="156" spans="1:65" s="2" customFormat="1" ht="36" customHeight="1">
      <c r="A156" s="36"/>
      <c r="B156" s="37"/>
      <c r="C156" s="180" t="s">
        <v>181</v>
      </c>
      <c r="D156" s="180" t="s">
        <v>131</v>
      </c>
      <c r="E156" s="181" t="s">
        <v>866</v>
      </c>
      <c r="F156" s="182" t="s">
        <v>867</v>
      </c>
      <c r="G156" s="183" t="s">
        <v>134</v>
      </c>
      <c r="H156" s="184">
        <v>1</v>
      </c>
      <c r="I156" s="185"/>
      <c r="J156" s="186">
        <f>ROUND(I156*H156,2)</f>
        <v>0</v>
      </c>
      <c r="K156" s="182" t="s">
        <v>19</v>
      </c>
      <c r="L156" s="41"/>
      <c r="M156" s="187" t="s">
        <v>19</v>
      </c>
      <c r="N156" s="188" t="s">
        <v>47</v>
      </c>
      <c r="O156" s="66"/>
      <c r="P156" s="189">
        <f>O156*H156</f>
        <v>0</v>
      </c>
      <c r="Q156" s="189">
        <v>0</v>
      </c>
      <c r="R156" s="189">
        <f>Q156*H156</f>
        <v>0</v>
      </c>
      <c r="S156" s="189">
        <v>0</v>
      </c>
      <c r="T156" s="190">
        <f>S156*H156</f>
        <v>0</v>
      </c>
      <c r="U156" s="36"/>
      <c r="V156" s="36"/>
      <c r="W156" s="36"/>
      <c r="X156" s="36"/>
      <c r="Y156" s="36"/>
      <c r="Z156" s="36"/>
      <c r="AA156" s="36"/>
      <c r="AB156" s="36"/>
      <c r="AC156" s="36"/>
      <c r="AD156" s="36"/>
      <c r="AE156" s="36"/>
      <c r="AR156" s="191" t="s">
        <v>149</v>
      </c>
      <c r="AT156" s="191" t="s">
        <v>131</v>
      </c>
      <c r="AU156" s="191" t="s">
        <v>86</v>
      </c>
      <c r="AY156" s="19" t="s">
        <v>130</v>
      </c>
      <c r="BE156" s="192">
        <f>IF(N156="základní",J156,0)</f>
        <v>0</v>
      </c>
      <c r="BF156" s="192">
        <f>IF(N156="snížená",J156,0)</f>
        <v>0</v>
      </c>
      <c r="BG156" s="192">
        <f>IF(N156="zákl. přenesená",J156,0)</f>
        <v>0</v>
      </c>
      <c r="BH156" s="192">
        <f>IF(N156="sníž. přenesená",J156,0)</f>
        <v>0</v>
      </c>
      <c r="BI156" s="192">
        <f>IF(N156="nulová",J156,0)</f>
        <v>0</v>
      </c>
      <c r="BJ156" s="19" t="s">
        <v>84</v>
      </c>
      <c r="BK156" s="192">
        <f>ROUND(I156*H156,2)</f>
        <v>0</v>
      </c>
      <c r="BL156" s="19" t="s">
        <v>149</v>
      </c>
      <c r="BM156" s="191" t="s">
        <v>868</v>
      </c>
    </row>
    <row r="157" spans="1:47" s="2" customFormat="1" ht="11.25">
      <c r="A157" s="36"/>
      <c r="B157" s="37"/>
      <c r="C157" s="38"/>
      <c r="D157" s="193" t="s">
        <v>137</v>
      </c>
      <c r="E157" s="38"/>
      <c r="F157" s="194" t="s">
        <v>869</v>
      </c>
      <c r="G157" s="38"/>
      <c r="H157" s="38"/>
      <c r="I157" s="110"/>
      <c r="J157" s="38"/>
      <c r="K157" s="38"/>
      <c r="L157" s="41"/>
      <c r="M157" s="195"/>
      <c r="N157" s="196"/>
      <c r="O157" s="66"/>
      <c r="P157" s="66"/>
      <c r="Q157" s="66"/>
      <c r="R157" s="66"/>
      <c r="S157" s="66"/>
      <c r="T157" s="67"/>
      <c r="U157" s="36"/>
      <c r="V157" s="36"/>
      <c r="W157" s="36"/>
      <c r="X157" s="36"/>
      <c r="Y157" s="36"/>
      <c r="Z157" s="36"/>
      <c r="AA157" s="36"/>
      <c r="AB157" s="36"/>
      <c r="AC157" s="36"/>
      <c r="AD157" s="36"/>
      <c r="AE157" s="36"/>
      <c r="AT157" s="19" t="s">
        <v>137</v>
      </c>
      <c r="AU157" s="19" t="s">
        <v>86</v>
      </c>
    </row>
    <row r="158" spans="1:65" s="2" customFormat="1" ht="16.5" customHeight="1">
      <c r="A158" s="36"/>
      <c r="B158" s="37"/>
      <c r="C158" s="180" t="s">
        <v>513</v>
      </c>
      <c r="D158" s="180" t="s">
        <v>131</v>
      </c>
      <c r="E158" s="181" t="s">
        <v>870</v>
      </c>
      <c r="F158" s="182" t="s">
        <v>871</v>
      </c>
      <c r="G158" s="183" t="s">
        <v>134</v>
      </c>
      <c r="H158" s="184">
        <v>1</v>
      </c>
      <c r="I158" s="185"/>
      <c r="J158" s="186">
        <f>ROUND(I158*H158,2)</f>
        <v>0</v>
      </c>
      <c r="K158" s="182" t="s">
        <v>19</v>
      </c>
      <c r="L158" s="41"/>
      <c r="M158" s="266" t="s">
        <v>19</v>
      </c>
      <c r="N158" s="267" t="s">
        <v>47</v>
      </c>
      <c r="O158" s="200"/>
      <c r="P158" s="268">
        <f>O158*H158</f>
        <v>0</v>
      </c>
      <c r="Q158" s="268">
        <v>0</v>
      </c>
      <c r="R158" s="268">
        <f>Q158*H158</f>
        <v>0</v>
      </c>
      <c r="S158" s="268">
        <v>0</v>
      </c>
      <c r="T158" s="269">
        <f>S158*H158</f>
        <v>0</v>
      </c>
      <c r="U158" s="36"/>
      <c r="V158" s="36"/>
      <c r="W158" s="36"/>
      <c r="X158" s="36"/>
      <c r="Y158" s="36"/>
      <c r="Z158" s="36"/>
      <c r="AA158" s="36"/>
      <c r="AB158" s="36"/>
      <c r="AC158" s="36"/>
      <c r="AD158" s="36"/>
      <c r="AE158" s="36"/>
      <c r="AR158" s="191" t="s">
        <v>149</v>
      </c>
      <c r="AT158" s="191" t="s">
        <v>131</v>
      </c>
      <c r="AU158" s="191" t="s">
        <v>86</v>
      </c>
      <c r="AY158" s="19" t="s">
        <v>130</v>
      </c>
      <c r="BE158" s="192">
        <f>IF(N158="základní",J158,0)</f>
        <v>0</v>
      </c>
      <c r="BF158" s="192">
        <f>IF(N158="snížená",J158,0)</f>
        <v>0</v>
      </c>
      <c r="BG158" s="192">
        <f>IF(N158="zákl. přenesená",J158,0)</f>
        <v>0</v>
      </c>
      <c r="BH158" s="192">
        <f>IF(N158="sníž. přenesená",J158,0)</f>
        <v>0</v>
      </c>
      <c r="BI158" s="192">
        <f>IF(N158="nulová",J158,0)</f>
        <v>0</v>
      </c>
      <c r="BJ158" s="19" t="s">
        <v>84</v>
      </c>
      <c r="BK158" s="192">
        <f>ROUND(I158*H158,2)</f>
        <v>0</v>
      </c>
      <c r="BL158" s="19" t="s">
        <v>149</v>
      </c>
      <c r="BM158" s="191" t="s">
        <v>872</v>
      </c>
    </row>
    <row r="159" spans="1:31" s="2" customFormat="1" ht="6.95" customHeight="1">
      <c r="A159" s="36"/>
      <c r="B159" s="49"/>
      <c r="C159" s="50"/>
      <c r="D159" s="50"/>
      <c r="E159" s="50"/>
      <c r="F159" s="50"/>
      <c r="G159" s="50"/>
      <c r="H159" s="50"/>
      <c r="I159" s="138"/>
      <c r="J159" s="50"/>
      <c r="K159" s="50"/>
      <c r="L159" s="41"/>
      <c r="M159" s="36"/>
      <c r="O159" s="36"/>
      <c r="P159" s="36"/>
      <c r="Q159" s="36"/>
      <c r="R159" s="36"/>
      <c r="S159" s="36"/>
      <c r="T159" s="36"/>
      <c r="U159" s="36"/>
      <c r="V159" s="36"/>
      <c r="W159" s="36"/>
      <c r="X159" s="36"/>
      <c r="Y159" s="36"/>
      <c r="Z159" s="36"/>
      <c r="AA159" s="36"/>
      <c r="AB159" s="36"/>
      <c r="AC159" s="36"/>
      <c r="AD159" s="36"/>
      <c r="AE159" s="36"/>
    </row>
  </sheetData>
  <sheetProtection algorithmName="SHA-512" hashValue="penMu2k6JYdSz81QTGRlWWxL61BnJzRHVGOrgs3fDhlW/i3iMLANRgm0cOg9TtxpggJW2CdAx3QNb/dIzE5zvA==" saltValue="m+BXxM4WOgRcZux5Bw2e3R7o4jdoxQU/CPT8JLjEwMh9Arqah+Dlt0ii1hQShPMVD1rL2vQxz4GUKC7brtZ+Gg==" spinCount="100000" sheet="1" objects="1" scenarios="1" formatColumns="0" formatRows="0" autoFilter="0"/>
  <autoFilter ref="C83:K158"/>
  <mergeCells count="9">
    <mergeCell ref="E50:H50"/>
    <mergeCell ref="E74:H74"/>
    <mergeCell ref="E76:H76"/>
    <mergeCell ref="L2:V2"/>
    <mergeCell ref="E7:H7"/>
    <mergeCell ref="E9:H9"/>
    <mergeCell ref="E18:H18"/>
    <mergeCell ref="E27:H27"/>
    <mergeCell ref="E48:H48"/>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2:K218"/>
  <sheetViews>
    <sheetView showGridLines="0" zoomScale="110" zoomScaleNormal="110" workbookViewId="0" topLeftCell="A1"/>
  </sheetViews>
  <sheetFormatPr defaultColWidth="9.140625" defaultRowHeight="12"/>
  <cols>
    <col min="1" max="1" width="8.28125" style="270" customWidth="1"/>
    <col min="2" max="2" width="1.7109375" style="270" customWidth="1"/>
    <col min="3" max="4" width="5.00390625" style="270" customWidth="1"/>
    <col min="5" max="5" width="11.7109375" style="270" customWidth="1"/>
    <col min="6" max="6" width="9.140625" style="270" customWidth="1"/>
    <col min="7" max="7" width="5.00390625" style="270" customWidth="1"/>
    <col min="8" max="8" width="77.8515625" style="270" customWidth="1"/>
    <col min="9" max="10" width="20.00390625" style="270" customWidth="1"/>
    <col min="11" max="11" width="1.7109375" style="270" customWidth="1"/>
  </cols>
  <sheetData>
    <row r="1" s="1" customFormat="1" ht="37.5" customHeight="1"/>
    <row r="2" spans="2:11" s="1" customFormat="1" ht="7.5" customHeight="1">
      <c r="B2" s="271"/>
      <c r="C2" s="272"/>
      <c r="D2" s="272"/>
      <c r="E2" s="272"/>
      <c r="F2" s="272"/>
      <c r="G2" s="272"/>
      <c r="H2" s="272"/>
      <c r="I2" s="272"/>
      <c r="J2" s="272"/>
      <c r="K2" s="273"/>
    </row>
    <row r="3" spans="2:11" s="17" customFormat="1" ht="45" customHeight="1">
      <c r="B3" s="274"/>
      <c r="C3" s="401" t="s">
        <v>873</v>
      </c>
      <c r="D3" s="401"/>
      <c r="E3" s="401"/>
      <c r="F3" s="401"/>
      <c r="G3" s="401"/>
      <c r="H3" s="401"/>
      <c r="I3" s="401"/>
      <c r="J3" s="401"/>
      <c r="K3" s="275"/>
    </row>
    <row r="4" spans="2:11" s="1" customFormat="1" ht="25.5" customHeight="1">
      <c r="B4" s="276"/>
      <c r="C4" s="405" t="s">
        <v>874</v>
      </c>
      <c r="D4" s="405"/>
      <c r="E4" s="405"/>
      <c r="F4" s="405"/>
      <c r="G4" s="405"/>
      <c r="H4" s="405"/>
      <c r="I4" s="405"/>
      <c r="J4" s="405"/>
      <c r="K4" s="277"/>
    </row>
    <row r="5" spans="2:11" s="1" customFormat="1" ht="5.25" customHeight="1">
      <c r="B5" s="276"/>
      <c r="C5" s="278"/>
      <c r="D5" s="278"/>
      <c r="E5" s="278"/>
      <c r="F5" s="278"/>
      <c r="G5" s="278"/>
      <c r="H5" s="278"/>
      <c r="I5" s="278"/>
      <c r="J5" s="278"/>
      <c r="K5" s="277"/>
    </row>
    <row r="6" spans="2:11" s="1" customFormat="1" ht="15" customHeight="1">
      <c r="B6" s="276"/>
      <c r="C6" s="403" t="s">
        <v>875</v>
      </c>
      <c r="D6" s="403"/>
      <c r="E6" s="403"/>
      <c r="F6" s="403"/>
      <c r="G6" s="403"/>
      <c r="H6" s="403"/>
      <c r="I6" s="403"/>
      <c r="J6" s="403"/>
      <c r="K6" s="277"/>
    </row>
    <row r="7" spans="2:11" s="1" customFormat="1" ht="15" customHeight="1">
      <c r="B7" s="280"/>
      <c r="C7" s="403" t="s">
        <v>876</v>
      </c>
      <c r="D7" s="403"/>
      <c r="E7" s="403"/>
      <c r="F7" s="403"/>
      <c r="G7" s="403"/>
      <c r="H7" s="403"/>
      <c r="I7" s="403"/>
      <c r="J7" s="403"/>
      <c r="K7" s="277"/>
    </row>
    <row r="8" spans="2:11" s="1" customFormat="1" ht="12.75" customHeight="1">
      <c r="B8" s="280"/>
      <c r="C8" s="279"/>
      <c r="D8" s="279"/>
      <c r="E8" s="279"/>
      <c r="F8" s="279"/>
      <c r="G8" s="279"/>
      <c r="H8" s="279"/>
      <c r="I8" s="279"/>
      <c r="J8" s="279"/>
      <c r="K8" s="277"/>
    </row>
    <row r="9" spans="2:11" s="1" customFormat="1" ht="15" customHeight="1">
      <c r="B9" s="280"/>
      <c r="C9" s="403" t="s">
        <v>877</v>
      </c>
      <c r="D9" s="403"/>
      <c r="E9" s="403"/>
      <c r="F9" s="403"/>
      <c r="G9" s="403"/>
      <c r="H9" s="403"/>
      <c r="I9" s="403"/>
      <c r="J9" s="403"/>
      <c r="K9" s="277"/>
    </row>
    <row r="10" spans="2:11" s="1" customFormat="1" ht="15" customHeight="1">
      <c r="B10" s="280"/>
      <c r="C10" s="279"/>
      <c r="D10" s="403" t="s">
        <v>878</v>
      </c>
      <c r="E10" s="403"/>
      <c r="F10" s="403"/>
      <c r="G10" s="403"/>
      <c r="H10" s="403"/>
      <c r="I10" s="403"/>
      <c r="J10" s="403"/>
      <c r="K10" s="277"/>
    </row>
    <row r="11" spans="2:11" s="1" customFormat="1" ht="15" customHeight="1">
      <c r="B11" s="280"/>
      <c r="C11" s="281"/>
      <c r="D11" s="403" t="s">
        <v>879</v>
      </c>
      <c r="E11" s="403"/>
      <c r="F11" s="403"/>
      <c r="G11" s="403"/>
      <c r="H11" s="403"/>
      <c r="I11" s="403"/>
      <c r="J11" s="403"/>
      <c r="K11" s="277"/>
    </row>
    <row r="12" spans="2:11" s="1" customFormat="1" ht="15" customHeight="1">
      <c r="B12" s="280"/>
      <c r="C12" s="281"/>
      <c r="D12" s="279"/>
      <c r="E12" s="279"/>
      <c r="F12" s="279"/>
      <c r="G12" s="279"/>
      <c r="H12" s="279"/>
      <c r="I12" s="279"/>
      <c r="J12" s="279"/>
      <c r="K12" s="277"/>
    </row>
    <row r="13" spans="2:11" s="1" customFormat="1" ht="15" customHeight="1">
      <c r="B13" s="280"/>
      <c r="C13" s="281"/>
      <c r="D13" s="282" t="s">
        <v>880</v>
      </c>
      <c r="E13" s="279"/>
      <c r="F13" s="279"/>
      <c r="G13" s="279"/>
      <c r="H13" s="279"/>
      <c r="I13" s="279"/>
      <c r="J13" s="279"/>
      <c r="K13" s="277"/>
    </row>
    <row r="14" spans="2:11" s="1" customFormat="1" ht="12.75" customHeight="1">
      <c r="B14" s="280"/>
      <c r="C14" s="281"/>
      <c r="D14" s="281"/>
      <c r="E14" s="281"/>
      <c r="F14" s="281"/>
      <c r="G14" s="281"/>
      <c r="H14" s="281"/>
      <c r="I14" s="281"/>
      <c r="J14" s="281"/>
      <c r="K14" s="277"/>
    </row>
    <row r="15" spans="2:11" s="1" customFormat="1" ht="15" customHeight="1">
      <c r="B15" s="280"/>
      <c r="C15" s="281"/>
      <c r="D15" s="403" t="s">
        <v>881</v>
      </c>
      <c r="E15" s="403"/>
      <c r="F15" s="403"/>
      <c r="G15" s="403"/>
      <c r="H15" s="403"/>
      <c r="I15" s="403"/>
      <c r="J15" s="403"/>
      <c r="K15" s="277"/>
    </row>
    <row r="16" spans="2:11" s="1" customFormat="1" ht="15" customHeight="1">
      <c r="B16" s="280"/>
      <c r="C16" s="281"/>
      <c r="D16" s="403" t="s">
        <v>882</v>
      </c>
      <c r="E16" s="403"/>
      <c r="F16" s="403"/>
      <c r="G16" s="403"/>
      <c r="H16" s="403"/>
      <c r="I16" s="403"/>
      <c r="J16" s="403"/>
      <c r="K16" s="277"/>
    </row>
    <row r="17" spans="2:11" s="1" customFormat="1" ht="15" customHeight="1">
      <c r="B17" s="280"/>
      <c r="C17" s="281"/>
      <c r="D17" s="403" t="s">
        <v>883</v>
      </c>
      <c r="E17" s="403"/>
      <c r="F17" s="403"/>
      <c r="G17" s="403"/>
      <c r="H17" s="403"/>
      <c r="I17" s="403"/>
      <c r="J17" s="403"/>
      <c r="K17" s="277"/>
    </row>
    <row r="18" spans="2:11" s="1" customFormat="1" ht="15" customHeight="1">
      <c r="B18" s="280"/>
      <c r="C18" s="281"/>
      <c r="D18" s="281"/>
      <c r="E18" s="283" t="s">
        <v>92</v>
      </c>
      <c r="F18" s="403" t="s">
        <v>884</v>
      </c>
      <c r="G18" s="403"/>
      <c r="H18" s="403"/>
      <c r="I18" s="403"/>
      <c r="J18" s="403"/>
      <c r="K18" s="277"/>
    </row>
    <row r="19" spans="2:11" s="1" customFormat="1" ht="15" customHeight="1">
      <c r="B19" s="280"/>
      <c r="C19" s="281"/>
      <c r="D19" s="281"/>
      <c r="E19" s="283" t="s">
        <v>885</v>
      </c>
      <c r="F19" s="403" t="s">
        <v>886</v>
      </c>
      <c r="G19" s="403"/>
      <c r="H19" s="403"/>
      <c r="I19" s="403"/>
      <c r="J19" s="403"/>
      <c r="K19" s="277"/>
    </row>
    <row r="20" spans="2:11" s="1" customFormat="1" ht="15" customHeight="1">
      <c r="B20" s="280"/>
      <c r="C20" s="281"/>
      <c r="D20" s="281"/>
      <c r="E20" s="283" t="s">
        <v>83</v>
      </c>
      <c r="F20" s="403" t="s">
        <v>887</v>
      </c>
      <c r="G20" s="403"/>
      <c r="H20" s="403"/>
      <c r="I20" s="403"/>
      <c r="J20" s="403"/>
      <c r="K20" s="277"/>
    </row>
    <row r="21" spans="2:11" s="1" customFormat="1" ht="15" customHeight="1">
      <c r="B21" s="280"/>
      <c r="C21" s="281"/>
      <c r="D21" s="281"/>
      <c r="E21" s="283" t="s">
        <v>103</v>
      </c>
      <c r="F21" s="403" t="s">
        <v>104</v>
      </c>
      <c r="G21" s="403"/>
      <c r="H21" s="403"/>
      <c r="I21" s="403"/>
      <c r="J21" s="403"/>
      <c r="K21" s="277"/>
    </row>
    <row r="22" spans="2:11" s="1" customFormat="1" ht="15" customHeight="1">
      <c r="B22" s="280"/>
      <c r="C22" s="281"/>
      <c r="D22" s="281"/>
      <c r="E22" s="283" t="s">
        <v>888</v>
      </c>
      <c r="F22" s="403" t="s">
        <v>889</v>
      </c>
      <c r="G22" s="403"/>
      <c r="H22" s="403"/>
      <c r="I22" s="403"/>
      <c r="J22" s="403"/>
      <c r="K22" s="277"/>
    </row>
    <row r="23" spans="2:11" s="1" customFormat="1" ht="15" customHeight="1">
      <c r="B23" s="280"/>
      <c r="C23" s="281"/>
      <c r="D23" s="281"/>
      <c r="E23" s="283" t="s">
        <v>890</v>
      </c>
      <c r="F23" s="403" t="s">
        <v>891</v>
      </c>
      <c r="G23" s="403"/>
      <c r="H23" s="403"/>
      <c r="I23" s="403"/>
      <c r="J23" s="403"/>
      <c r="K23" s="277"/>
    </row>
    <row r="24" spans="2:11" s="1" customFormat="1" ht="12.75" customHeight="1">
      <c r="B24" s="280"/>
      <c r="C24" s="281"/>
      <c r="D24" s="281"/>
      <c r="E24" s="281"/>
      <c r="F24" s="281"/>
      <c r="G24" s="281"/>
      <c r="H24" s="281"/>
      <c r="I24" s="281"/>
      <c r="J24" s="281"/>
      <c r="K24" s="277"/>
    </row>
    <row r="25" spans="2:11" s="1" customFormat="1" ht="15" customHeight="1">
      <c r="B25" s="280"/>
      <c r="C25" s="403" t="s">
        <v>892</v>
      </c>
      <c r="D25" s="403"/>
      <c r="E25" s="403"/>
      <c r="F25" s="403"/>
      <c r="G25" s="403"/>
      <c r="H25" s="403"/>
      <c r="I25" s="403"/>
      <c r="J25" s="403"/>
      <c r="K25" s="277"/>
    </row>
    <row r="26" spans="2:11" s="1" customFormat="1" ht="15" customHeight="1">
      <c r="B26" s="280"/>
      <c r="C26" s="403" t="s">
        <v>893</v>
      </c>
      <c r="D26" s="403"/>
      <c r="E26" s="403"/>
      <c r="F26" s="403"/>
      <c r="G26" s="403"/>
      <c r="H26" s="403"/>
      <c r="I26" s="403"/>
      <c r="J26" s="403"/>
      <c r="K26" s="277"/>
    </row>
    <row r="27" spans="2:11" s="1" customFormat="1" ht="15" customHeight="1">
      <c r="B27" s="280"/>
      <c r="C27" s="279"/>
      <c r="D27" s="403" t="s">
        <v>894</v>
      </c>
      <c r="E27" s="403"/>
      <c r="F27" s="403"/>
      <c r="G27" s="403"/>
      <c r="H27" s="403"/>
      <c r="I27" s="403"/>
      <c r="J27" s="403"/>
      <c r="K27" s="277"/>
    </row>
    <row r="28" spans="2:11" s="1" customFormat="1" ht="15" customHeight="1">
      <c r="B28" s="280"/>
      <c r="C28" s="281"/>
      <c r="D28" s="403" t="s">
        <v>895</v>
      </c>
      <c r="E28" s="403"/>
      <c r="F28" s="403"/>
      <c r="G28" s="403"/>
      <c r="H28" s="403"/>
      <c r="I28" s="403"/>
      <c r="J28" s="403"/>
      <c r="K28" s="277"/>
    </row>
    <row r="29" spans="2:11" s="1" customFormat="1" ht="12.75" customHeight="1">
      <c r="B29" s="280"/>
      <c r="C29" s="281"/>
      <c r="D29" s="281"/>
      <c r="E29" s="281"/>
      <c r="F29" s="281"/>
      <c r="G29" s="281"/>
      <c r="H29" s="281"/>
      <c r="I29" s="281"/>
      <c r="J29" s="281"/>
      <c r="K29" s="277"/>
    </row>
    <row r="30" spans="2:11" s="1" customFormat="1" ht="15" customHeight="1">
      <c r="B30" s="280"/>
      <c r="C30" s="281"/>
      <c r="D30" s="403" t="s">
        <v>896</v>
      </c>
      <c r="E30" s="403"/>
      <c r="F30" s="403"/>
      <c r="G30" s="403"/>
      <c r="H30" s="403"/>
      <c r="I30" s="403"/>
      <c r="J30" s="403"/>
      <c r="K30" s="277"/>
    </row>
    <row r="31" spans="2:11" s="1" customFormat="1" ht="15" customHeight="1">
      <c r="B31" s="280"/>
      <c r="C31" s="281"/>
      <c r="D31" s="403" t="s">
        <v>897</v>
      </c>
      <c r="E31" s="403"/>
      <c r="F31" s="403"/>
      <c r="G31" s="403"/>
      <c r="H31" s="403"/>
      <c r="I31" s="403"/>
      <c r="J31" s="403"/>
      <c r="K31" s="277"/>
    </row>
    <row r="32" spans="2:11" s="1" customFormat="1" ht="12.75" customHeight="1">
      <c r="B32" s="280"/>
      <c r="C32" s="281"/>
      <c r="D32" s="281"/>
      <c r="E32" s="281"/>
      <c r="F32" s="281"/>
      <c r="G32" s="281"/>
      <c r="H32" s="281"/>
      <c r="I32" s="281"/>
      <c r="J32" s="281"/>
      <c r="K32" s="277"/>
    </row>
    <row r="33" spans="2:11" s="1" customFormat="1" ht="15" customHeight="1">
      <c r="B33" s="280"/>
      <c r="C33" s="281"/>
      <c r="D33" s="403" t="s">
        <v>898</v>
      </c>
      <c r="E33" s="403"/>
      <c r="F33" s="403"/>
      <c r="G33" s="403"/>
      <c r="H33" s="403"/>
      <c r="I33" s="403"/>
      <c r="J33" s="403"/>
      <c r="K33" s="277"/>
    </row>
    <row r="34" spans="2:11" s="1" customFormat="1" ht="15" customHeight="1">
      <c r="B34" s="280"/>
      <c r="C34" s="281"/>
      <c r="D34" s="403" t="s">
        <v>899</v>
      </c>
      <c r="E34" s="403"/>
      <c r="F34" s="403"/>
      <c r="G34" s="403"/>
      <c r="H34" s="403"/>
      <c r="I34" s="403"/>
      <c r="J34" s="403"/>
      <c r="K34" s="277"/>
    </row>
    <row r="35" spans="2:11" s="1" customFormat="1" ht="15" customHeight="1">
      <c r="B35" s="280"/>
      <c r="C35" s="281"/>
      <c r="D35" s="403" t="s">
        <v>900</v>
      </c>
      <c r="E35" s="403"/>
      <c r="F35" s="403"/>
      <c r="G35" s="403"/>
      <c r="H35" s="403"/>
      <c r="I35" s="403"/>
      <c r="J35" s="403"/>
      <c r="K35" s="277"/>
    </row>
    <row r="36" spans="2:11" s="1" customFormat="1" ht="15" customHeight="1">
      <c r="B36" s="280"/>
      <c r="C36" s="281"/>
      <c r="D36" s="279"/>
      <c r="E36" s="282" t="s">
        <v>115</v>
      </c>
      <c r="F36" s="279"/>
      <c r="G36" s="403" t="s">
        <v>901</v>
      </c>
      <c r="H36" s="403"/>
      <c r="I36" s="403"/>
      <c r="J36" s="403"/>
      <c r="K36" s="277"/>
    </row>
    <row r="37" spans="2:11" s="1" customFormat="1" ht="30.75" customHeight="1">
      <c r="B37" s="280"/>
      <c r="C37" s="281"/>
      <c r="D37" s="279"/>
      <c r="E37" s="282" t="s">
        <v>902</v>
      </c>
      <c r="F37" s="279"/>
      <c r="G37" s="403" t="s">
        <v>903</v>
      </c>
      <c r="H37" s="403"/>
      <c r="I37" s="403"/>
      <c r="J37" s="403"/>
      <c r="K37" s="277"/>
    </row>
    <row r="38" spans="2:11" s="1" customFormat="1" ht="15" customHeight="1">
      <c r="B38" s="280"/>
      <c r="C38" s="281"/>
      <c r="D38" s="279"/>
      <c r="E38" s="282" t="s">
        <v>57</v>
      </c>
      <c r="F38" s="279"/>
      <c r="G38" s="403" t="s">
        <v>904</v>
      </c>
      <c r="H38" s="403"/>
      <c r="I38" s="403"/>
      <c r="J38" s="403"/>
      <c r="K38" s="277"/>
    </row>
    <row r="39" spans="2:11" s="1" customFormat="1" ht="15" customHeight="1">
      <c r="B39" s="280"/>
      <c r="C39" s="281"/>
      <c r="D39" s="279"/>
      <c r="E39" s="282" t="s">
        <v>58</v>
      </c>
      <c r="F39" s="279"/>
      <c r="G39" s="403" t="s">
        <v>905</v>
      </c>
      <c r="H39" s="403"/>
      <c r="I39" s="403"/>
      <c r="J39" s="403"/>
      <c r="K39" s="277"/>
    </row>
    <row r="40" spans="2:11" s="1" customFormat="1" ht="15" customHeight="1">
      <c r="B40" s="280"/>
      <c r="C40" s="281"/>
      <c r="D40" s="279"/>
      <c r="E40" s="282" t="s">
        <v>116</v>
      </c>
      <c r="F40" s="279"/>
      <c r="G40" s="403" t="s">
        <v>906</v>
      </c>
      <c r="H40" s="403"/>
      <c r="I40" s="403"/>
      <c r="J40" s="403"/>
      <c r="K40" s="277"/>
    </row>
    <row r="41" spans="2:11" s="1" customFormat="1" ht="15" customHeight="1">
      <c r="B41" s="280"/>
      <c r="C41" s="281"/>
      <c r="D41" s="279"/>
      <c r="E41" s="282" t="s">
        <v>117</v>
      </c>
      <c r="F41" s="279"/>
      <c r="G41" s="403" t="s">
        <v>907</v>
      </c>
      <c r="H41" s="403"/>
      <c r="I41" s="403"/>
      <c r="J41" s="403"/>
      <c r="K41" s="277"/>
    </row>
    <row r="42" spans="2:11" s="1" customFormat="1" ht="15" customHeight="1">
      <c r="B42" s="280"/>
      <c r="C42" s="281"/>
      <c r="D42" s="279"/>
      <c r="E42" s="282" t="s">
        <v>908</v>
      </c>
      <c r="F42" s="279"/>
      <c r="G42" s="403" t="s">
        <v>909</v>
      </c>
      <c r="H42" s="403"/>
      <c r="I42" s="403"/>
      <c r="J42" s="403"/>
      <c r="K42" s="277"/>
    </row>
    <row r="43" spans="2:11" s="1" customFormat="1" ht="15" customHeight="1">
      <c r="B43" s="280"/>
      <c r="C43" s="281"/>
      <c r="D43" s="279"/>
      <c r="E43" s="282"/>
      <c r="F43" s="279"/>
      <c r="G43" s="403" t="s">
        <v>910</v>
      </c>
      <c r="H43" s="403"/>
      <c r="I43" s="403"/>
      <c r="J43" s="403"/>
      <c r="K43" s="277"/>
    </row>
    <row r="44" spans="2:11" s="1" customFormat="1" ht="15" customHeight="1">
      <c r="B44" s="280"/>
      <c r="C44" s="281"/>
      <c r="D44" s="279"/>
      <c r="E44" s="282" t="s">
        <v>911</v>
      </c>
      <c r="F44" s="279"/>
      <c r="G44" s="403" t="s">
        <v>912</v>
      </c>
      <c r="H44" s="403"/>
      <c r="I44" s="403"/>
      <c r="J44" s="403"/>
      <c r="K44" s="277"/>
    </row>
    <row r="45" spans="2:11" s="1" customFormat="1" ht="15" customHeight="1">
      <c r="B45" s="280"/>
      <c r="C45" s="281"/>
      <c r="D45" s="279"/>
      <c r="E45" s="282" t="s">
        <v>119</v>
      </c>
      <c r="F45" s="279"/>
      <c r="G45" s="403" t="s">
        <v>913</v>
      </c>
      <c r="H45" s="403"/>
      <c r="I45" s="403"/>
      <c r="J45" s="403"/>
      <c r="K45" s="277"/>
    </row>
    <row r="46" spans="2:11" s="1" customFormat="1" ht="12.75" customHeight="1">
      <c r="B46" s="280"/>
      <c r="C46" s="281"/>
      <c r="D46" s="279"/>
      <c r="E46" s="279"/>
      <c r="F46" s="279"/>
      <c r="G46" s="279"/>
      <c r="H46" s="279"/>
      <c r="I46" s="279"/>
      <c r="J46" s="279"/>
      <c r="K46" s="277"/>
    </row>
    <row r="47" spans="2:11" s="1" customFormat="1" ht="15" customHeight="1">
      <c r="B47" s="280"/>
      <c r="C47" s="281"/>
      <c r="D47" s="403" t="s">
        <v>914</v>
      </c>
      <c r="E47" s="403"/>
      <c r="F47" s="403"/>
      <c r="G47" s="403"/>
      <c r="H47" s="403"/>
      <c r="I47" s="403"/>
      <c r="J47" s="403"/>
      <c r="K47" s="277"/>
    </row>
    <row r="48" spans="2:11" s="1" customFormat="1" ht="15" customHeight="1">
      <c r="B48" s="280"/>
      <c r="C48" s="281"/>
      <c r="D48" s="281"/>
      <c r="E48" s="403" t="s">
        <v>915</v>
      </c>
      <c r="F48" s="403"/>
      <c r="G48" s="403"/>
      <c r="H48" s="403"/>
      <c r="I48" s="403"/>
      <c r="J48" s="403"/>
      <c r="K48" s="277"/>
    </row>
    <row r="49" spans="2:11" s="1" customFormat="1" ht="15" customHeight="1">
      <c r="B49" s="280"/>
      <c r="C49" s="281"/>
      <c r="D49" s="281"/>
      <c r="E49" s="403" t="s">
        <v>916</v>
      </c>
      <c r="F49" s="403"/>
      <c r="G49" s="403"/>
      <c r="H49" s="403"/>
      <c r="I49" s="403"/>
      <c r="J49" s="403"/>
      <c r="K49" s="277"/>
    </row>
    <row r="50" spans="2:11" s="1" customFormat="1" ht="15" customHeight="1">
      <c r="B50" s="280"/>
      <c r="C50" s="281"/>
      <c r="D50" s="281"/>
      <c r="E50" s="403" t="s">
        <v>917</v>
      </c>
      <c r="F50" s="403"/>
      <c r="G50" s="403"/>
      <c r="H50" s="403"/>
      <c r="I50" s="403"/>
      <c r="J50" s="403"/>
      <c r="K50" s="277"/>
    </row>
    <row r="51" spans="2:11" s="1" customFormat="1" ht="15" customHeight="1">
      <c r="B51" s="280"/>
      <c r="C51" s="281"/>
      <c r="D51" s="403" t="s">
        <v>918</v>
      </c>
      <c r="E51" s="403"/>
      <c r="F51" s="403"/>
      <c r="G51" s="403"/>
      <c r="H51" s="403"/>
      <c r="I51" s="403"/>
      <c r="J51" s="403"/>
      <c r="K51" s="277"/>
    </row>
    <row r="52" spans="2:11" s="1" customFormat="1" ht="25.5" customHeight="1">
      <c r="B52" s="276"/>
      <c r="C52" s="405" t="s">
        <v>919</v>
      </c>
      <c r="D52" s="405"/>
      <c r="E52" s="405"/>
      <c r="F52" s="405"/>
      <c r="G52" s="405"/>
      <c r="H52" s="405"/>
      <c r="I52" s="405"/>
      <c r="J52" s="405"/>
      <c r="K52" s="277"/>
    </row>
    <row r="53" spans="2:11" s="1" customFormat="1" ht="5.25" customHeight="1">
      <c r="B53" s="276"/>
      <c r="C53" s="278"/>
      <c r="D53" s="278"/>
      <c r="E53" s="278"/>
      <c r="F53" s="278"/>
      <c r="G53" s="278"/>
      <c r="H53" s="278"/>
      <c r="I53" s="278"/>
      <c r="J53" s="278"/>
      <c r="K53" s="277"/>
    </row>
    <row r="54" spans="2:11" s="1" customFormat="1" ht="15" customHeight="1">
      <c r="B54" s="276"/>
      <c r="C54" s="403" t="s">
        <v>920</v>
      </c>
      <c r="D54" s="403"/>
      <c r="E54" s="403"/>
      <c r="F54" s="403"/>
      <c r="G54" s="403"/>
      <c r="H54" s="403"/>
      <c r="I54" s="403"/>
      <c r="J54" s="403"/>
      <c r="K54" s="277"/>
    </row>
    <row r="55" spans="2:11" s="1" customFormat="1" ht="15" customHeight="1">
      <c r="B55" s="276"/>
      <c r="C55" s="403" t="s">
        <v>921</v>
      </c>
      <c r="D55" s="403"/>
      <c r="E55" s="403"/>
      <c r="F55" s="403"/>
      <c r="G55" s="403"/>
      <c r="H55" s="403"/>
      <c r="I55" s="403"/>
      <c r="J55" s="403"/>
      <c r="K55" s="277"/>
    </row>
    <row r="56" spans="2:11" s="1" customFormat="1" ht="12.75" customHeight="1">
      <c r="B56" s="276"/>
      <c r="C56" s="279"/>
      <c r="D56" s="279"/>
      <c r="E56" s="279"/>
      <c r="F56" s="279"/>
      <c r="G56" s="279"/>
      <c r="H56" s="279"/>
      <c r="I56" s="279"/>
      <c r="J56" s="279"/>
      <c r="K56" s="277"/>
    </row>
    <row r="57" spans="2:11" s="1" customFormat="1" ht="15" customHeight="1">
      <c r="B57" s="276"/>
      <c r="C57" s="403" t="s">
        <v>922</v>
      </c>
      <c r="D57" s="403"/>
      <c r="E57" s="403"/>
      <c r="F57" s="403"/>
      <c r="G57" s="403"/>
      <c r="H57" s="403"/>
      <c r="I57" s="403"/>
      <c r="J57" s="403"/>
      <c r="K57" s="277"/>
    </row>
    <row r="58" spans="2:11" s="1" customFormat="1" ht="15" customHeight="1">
      <c r="B58" s="276"/>
      <c r="C58" s="281"/>
      <c r="D58" s="403" t="s">
        <v>923</v>
      </c>
      <c r="E58" s="403"/>
      <c r="F58" s="403"/>
      <c r="G58" s="403"/>
      <c r="H58" s="403"/>
      <c r="I58" s="403"/>
      <c r="J58" s="403"/>
      <c r="K58" s="277"/>
    </row>
    <row r="59" spans="2:11" s="1" customFormat="1" ht="15" customHeight="1">
      <c r="B59" s="276"/>
      <c r="C59" s="281"/>
      <c r="D59" s="403" t="s">
        <v>924</v>
      </c>
      <c r="E59" s="403"/>
      <c r="F59" s="403"/>
      <c r="G59" s="403"/>
      <c r="H59" s="403"/>
      <c r="I59" s="403"/>
      <c r="J59" s="403"/>
      <c r="K59" s="277"/>
    </row>
    <row r="60" spans="2:11" s="1" customFormat="1" ht="15" customHeight="1">
      <c r="B60" s="276"/>
      <c r="C60" s="281"/>
      <c r="D60" s="403" t="s">
        <v>925</v>
      </c>
      <c r="E60" s="403"/>
      <c r="F60" s="403"/>
      <c r="G60" s="403"/>
      <c r="H60" s="403"/>
      <c r="I60" s="403"/>
      <c r="J60" s="403"/>
      <c r="K60" s="277"/>
    </row>
    <row r="61" spans="2:11" s="1" customFormat="1" ht="15" customHeight="1">
      <c r="B61" s="276"/>
      <c r="C61" s="281"/>
      <c r="D61" s="403" t="s">
        <v>926</v>
      </c>
      <c r="E61" s="403"/>
      <c r="F61" s="403"/>
      <c r="G61" s="403"/>
      <c r="H61" s="403"/>
      <c r="I61" s="403"/>
      <c r="J61" s="403"/>
      <c r="K61" s="277"/>
    </row>
    <row r="62" spans="2:11" s="1" customFormat="1" ht="15" customHeight="1">
      <c r="B62" s="276"/>
      <c r="C62" s="281"/>
      <c r="D62" s="404" t="s">
        <v>927</v>
      </c>
      <c r="E62" s="404"/>
      <c r="F62" s="404"/>
      <c r="G62" s="404"/>
      <c r="H62" s="404"/>
      <c r="I62" s="404"/>
      <c r="J62" s="404"/>
      <c r="K62" s="277"/>
    </row>
    <row r="63" spans="2:11" s="1" customFormat="1" ht="15" customHeight="1">
      <c r="B63" s="276"/>
      <c r="C63" s="281"/>
      <c r="D63" s="403" t="s">
        <v>928</v>
      </c>
      <c r="E63" s="403"/>
      <c r="F63" s="403"/>
      <c r="G63" s="403"/>
      <c r="H63" s="403"/>
      <c r="I63" s="403"/>
      <c r="J63" s="403"/>
      <c r="K63" s="277"/>
    </row>
    <row r="64" spans="2:11" s="1" customFormat="1" ht="12.75" customHeight="1">
      <c r="B64" s="276"/>
      <c r="C64" s="281"/>
      <c r="D64" s="281"/>
      <c r="E64" s="284"/>
      <c r="F64" s="281"/>
      <c r="G64" s="281"/>
      <c r="H64" s="281"/>
      <c r="I64" s="281"/>
      <c r="J64" s="281"/>
      <c r="K64" s="277"/>
    </row>
    <row r="65" spans="2:11" s="1" customFormat="1" ht="15" customHeight="1">
      <c r="B65" s="276"/>
      <c r="C65" s="281"/>
      <c r="D65" s="403" t="s">
        <v>929</v>
      </c>
      <c r="E65" s="403"/>
      <c r="F65" s="403"/>
      <c r="G65" s="403"/>
      <c r="H65" s="403"/>
      <c r="I65" s="403"/>
      <c r="J65" s="403"/>
      <c r="K65" s="277"/>
    </row>
    <row r="66" spans="2:11" s="1" customFormat="1" ht="15" customHeight="1">
      <c r="B66" s="276"/>
      <c r="C66" s="281"/>
      <c r="D66" s="404" t="s">
        <v>930</v>
      </c>
      <c r="E66" s="404"/>
      <c r="F66" s="404"/>
      <c r="G66" s="404"/>
      <c r="H66" s="404"/>
      <c r="I66" s="404"/>
      <c r="J66" s="404"/>
      <c r="K66" s="277"/>
    </row>
    <row r="67" spans="2:11" s="1" customFormat="1" ht="15" customHeight="1">
      <c r="B67" s="276"/>
      <c r="C67" s="281"/>
      <c r="D67" s="403" t="s">
        <v>931</v>
      </c>
      <c r="E67" s="403"/>
      <c r="F67" s="403"/>
      <c r="G67" s="403"/>
      <c r="H67" s="403"/>
      <c r="I67" s="403"/>
      <c r="J67" s="403"/>
      <c r="K67" s="277"/>
    </row>
    <row r="68" spans="2:11" s="1" customFormat="1" ht="15" customHeight="1">
      <c r="B68" s="276"/>
      <c r="C68" s="281"/>
      <c r="D68" s="403" t="s">
        <v>932</v>
      </c>
      <c r="E68" s="403"/>
      <c r="F68" s="403"/>
      <c r="G68" s="403"/>
      <c r="H68" s="403"/>
      <c r="I68" s="403"/>
      <c r="J68" s="403"/>
      <c r="K68" s="277"/>
    </row>
    <row r="69" spans="2:11" s="1" customFormat="1" ht="15" customHeight="1">
      <c r="B69" s="276"/>
      <c r="C69" s="281"/>
      <c r="D69" s="403" t="s">
        <v>933</v>
      </c>
      <c r="E69" s="403"/>
      <c r="F69" s="403"/>
      <c r="G69" s="403"/>
      <c r="H69" s="403"/>
      <c r="I69" s="403"/>
      <c r="J69" s="403"/>
      <c r="K69" s="277"/>
    </row>
    <row r="70" spans="2:11" s="1" customFormat="1" ht="15" customHeight="1">
      <c r="B70" s="276"/>
      <c r="C70" s="281"/>
      <c r="D70" s="403" t="s">
        <v>934</v>
      </c>
      <c r="E70" s="403"/>
      <c r="F70" s="403"/>
      <c r="G70" s="403"/>
      <c r="H70" s="403"/>
      <c r="I70" s="403"/>
      <c r="J70" s="403"/>
      <c r="K70" s="277"/>
    </row>
    <row r="71" spans="2:11" s="1" customFormat="1" ht="12.75" customHeight="1">
      <c r="B71" s="285"/>
      <c r="C71" s="286"/>
      <c r="D71" s="286"/>
      <c r="E71" s="286"/>
      <c r="F71" s="286"/>
      <c r="G71" s="286"/>
      <c r="H71" s="286"/>
      <c r="I71" s="286"/>
      <c r="J71" s="286"/>
      <c r="K71" s="287"/>
    </row>
    <row r="72" spans="2:11" s="1" customFormat="1" ht="18.75" customHeight="1">
      <c r="B72" s="288"/>
      <c r="C72" s="288"/>
      <c r="D72" s="288"/>
      <c r="E72" s="288"/>
      <c r="F72" s="288"/>
      <c r="G72" s="288"/>
      <c r="H72" s="288"/>
      <c r="I72" s="288"/>
      <c r="J72" s="288"/>
      <c r="K72" s="289"/>
    </row>
    <row r="73" spans="2:11" s="1" customFormat="1" ht="18.75" customHeight="1">
      <c r="B73" s="289"/>
      <c r="C73" s="289"/>
      <c r="D73" s="289"/>
      <c r="E73" s="289"/>
      <c r="F73" s="289"/>
      <c r="G73" s="289"/>
      <c r="H73" s="289"/>
      <c r="I73" s="289"/>
      <c r="J73" s="289"/>
      <c r="K73" s="289"/>
    </row>
    <row r="74" spans="2:11" s="1" customFormat="1" ht="7.5" customHeight="1">
      <c r="B74" s="290"/>
      <c r="C74" s="291"/>
      <c r="D74" s="291"/>
      <c r="E74" s="291"/>
      <c r="F74" s="291"/>
      <c r="G74" s="291"/>
      <c r="H74" s="291"/>
      <c r="I74" s="291"/>
      <c r="J74" s="291"/>
      <c r="K74" s="292"/>
    </row>
    <row r="75" spans="2:11" s="1" customFormat="1" ht="45" customHeight="1">
      <c r="B75" s="293"/>
      <c r="C75" s="402" t="s">
        <v>935</v>
      </c>
      <c r="D75" s="402"/>
      <c r="E75" s="402"/>
      <c r="F75" s="402"/>
      <c r="G75" s="402"/>
      <c r="H75" s="402"/>
      <c r="I75" s="402"/>
      <c r="J75" s="402"/>
      <c r="K75" s="294"/>
    </row>
    <row r="76" spans="2:11" s="1" customFormat="1" ht="17.25" customHeight="1">
      <c r="B76" s="293"/>
      <c r="C76" s="295" t="s">
        <v>936</v>
      </c>
      <c r="D76" s="295"/>
      <c r="E76" s="295"/>
      <c r="F76" s="295" t="s">
        <v>937</v>
      </c>
      <c r="G76" s="296"/>
      <c r="H76" s="295" t="s">
        <v>58</v>
      </c>
      <c r="I76" s="295" t="s">
        <v>61</v>
      </c>
      <c r="J76" s="295" t="s">
        <v>938</v>
      </c>
      <c r="K76" s="294"/>
    </row>
    <row r="77" spans="2:11" s="1" customFormat="1" ht="17.25" customHeight="1">
      <c r="B77" s="293"/>
      <c r="C77" s="297" t="s">
        <v>939</v>
      </c>
      <c r="D77" s="297"/>
      <c r="E77" s="297"/>
      <c r="F77" s="298" t="s">
        <v>940</v>
      </c>
      <c r="G77" s="299"/>
      <c r="H77" s="297"/>
      <c r="I77" s="297"/>
      <c r="J77" s="297" t="s">
        <v>941</v>
      </c>
      <c r="K77" s="294"/>
    </row>
    <row r="78" spans="2:11" s="1" customFormat="1" ht="5.25" customHeight="1">
      <c r="B78" s="293"/>
      <c r="C78" s="300"/>
      <c r="D78" s="300"/>
      <c r="E78" s="300"/>
      <c r="F78" s="300"/>
      <c r="G78" s="301"/>
      <c r="H78" s="300"/>
      <c r="I78" s="300"/>
      <c r="J78" s="300"/>
      <c r="K78" s="294"/>
    </row>
    <row r="79" spans="2:11" s="1" customFormat="1" ht="15" customHeight="1">
      <c r="B79" s="293"/>
      <c r="C79" s="282" t="s">
        <v>57</v>
      </c>
      <c r="D79" s="300"/>
      <c r="E79" s="300"/>
      <c r="F79" s="302" t="s">
        <v>942</v>
      </c>
      <c r="G79" s="301"/>
      <c r="H79" s="282" t="s">
        <v>943</v>
      </c>
      <c r="I79" s="282" t="s">
        <v>944</v>
      </c>
      <c r="J79" s="282">
        <v>20</v>
      </c>
      <c r="K79" s="294"/>
    </row>
    <row r="80" spans="2:11" s="1" customFormat="1" ht="15" customHeight="1">
      <c r="B80" s="293"/>
      <c r="C80" s="282" t="s">
        <v>945</v>
      </c>
      <c r="D80" s="282"/>
      <c r="E80" s="282"/>
      <c r="F80" s="302" t="s">
        <v>942</v>
      </c>
      <c r="G80" s="301"/>
      <c r="H80" s="282" t="s">
        <v>946</v>
      </c>
      <c r="I80" s="282" t="s">
        <v>944</v>
      </c>
      <c r="J80" s="282">
        <v>120</v>
      </c>
      <c r="K80" s="294"/>
    </row>
    <row r="81" spans="2:11" s="1" customFormat="1" ht="15" customHeight="1">
      <c r="B81" s="303"/>
      <c r="C81" s="282" t="s">
        <v>947</v>
      </c>
      <c r="D81" s="282"/>
      <c r="E81" s="282"/>
      <c r="F81" s="302" t="s">
        <v>948</v>
      </c>
      <c r="G81" s="301"/>
      <c r="H81" s="282" t="s">
        <v>949</v>
      </c>
      <c r="I81" s="282" t="s">
        <v>944</v>
      </c>
      <c r="J81" s="282">
        <v>50</v>
      </c>
      <c r="K81" s="294"/>
    </row>
    <row r="82" spans="2:11" s="1" customFormat="1" ht="15" customHeight="1">
      <c r="B82" s="303"/>
      <c r="C82" s="282" t="s">
        <v>950</v>
      </c>
      <c r="D82" s="282"/>
      <c r="E82" s="282"/>
      <c r="F82" s="302" t="s">
        <v>942</v>
      </c>
      <c r="G82" s="301"/>
      <c r="H82" s="282" t="s">
        <v>951</v>
      </c>
      <c r="I82" s="282" t="s">
        <v>952</v>
      </c>
      <c r="J82" s="282"/>
      <c r="K82" s="294"/>
    </row>
    <row r="83" spans="2:11" s="1" customFormat="1" ht="15" customHeight="1">
      <c r="B83" s="303"/>
      <c r="C83" s="304" t="s">
        <v>953</v>
      </c>
      <c r="D83" s="304"/>
      <c r="E83" s="304"/>
      <c r="F83" s="305" t="s">
        <v>948</v>
      </c>
      <c r="G83" s="304"/>
      <c r="H83" s="304" t="s">
        <v>954</v>
      </c>
      <c r="I83" s="304" t="s">
        <v>944</v>
      </c>
      <c r="J83" s="304">
        <v>15</v>
      </c>
      <c r="K83" s="294"/>
    </row>
    <row r="84" spans="2:11" s="1" customFormat="1" ht="15" customHeight="1">
      <c r="B84" s="303"/>
      <c r="C84" s="304" t="s">
        <v>955</v>
      </c>
      <c r="D84" s="304"/>
      <c r="E84" s="304"/>
      <c r="F84" s="305" t="s">
        <v>948</v>
      </c>
      <c r="G84" s="304"/>
      <c r="H84" s="304" t="s">
        <v>956</v>
      </c>
      <c r="I84" s="304" t="s">
        <v>944</v>
      </c>
      <c r="J84" s="304">
        <v>15</v>
      </c>
      <c r="K84" s="294"/>
    </row>
    <row r="85" spans="2:11" s="1" customFormat="1" ht="15" customHeight="1">
      <c r="B85" s="303"/>
      <c r="C85" s="304" t="s">
        <v>957</v>
      </c>
      <c r="D85" s="304"/>
      <c r="E85" s="304"/>
      <c r="F85" s="305" t="s">
        <v>948</v>
      </c>
      <c r="G85" s="304"/>
      <c r="H85" s="304" t="s">
        <v>958</v>
      </c>
      <c r="I85" s="304" t="s">
        <v>944</v>
      </c>
      <c r="J85" s="304">
        <v>20</v>
      </c>
      <c r="K85" s="294"/>
    </row>
    <row r="86" spans="2:11" s="1" customFormat="1" ht="15" customHeight="1">
      <c r="B86" s="303"/>
      <c r="C86" s="304" t="s">
        <v>959</v>
      </c>
      <c r="D86" s="304"/>
      <c r="E86" s="304"/>
      <c r="F86" s="305" t="s">
        <v>948</v>
      </c>
      <c r="G86" s="304"/>
      <c r="H86" s="304" t="s">
        <v>960</v>
      </c>
      <c r="I86" s="304" t="s">
        <v>944</v>
      </c>
      <c r="J86" s="304">
        <v>20</v>
      </c>
      <c r="K86" s="294"/>
    </row>
    <row r="87" spans="2:11" s="1" customFormat="1" ht="15" customHeight="1">
      <c r="B87" s="303"/>
      <c r="C87" s="282" t="s">
        <v>961</v>
      </c>
      <c r="D87" s="282"/>
      <c r="E87" s="282"/>
      <c r="F87" s="302" t="s">
        <v>948</v>
      </c>
      <c r="G87" s="301"/>
      <c r="H87" s="282" t="s">
        <v>962</v>
      </c>
      <c r="I87" s="282" t="s">
        <v>944</v>
      </c>
      <c r="J87" s="282">
        <v>50</v>
      </c>
      <c r="K87" s="294"/>
    </row>
    <row r="88" spans="2:11" s="1" customFormat="1" ht="15" customHeight="1">
      <c r="B88" s="303"/>
      <c r="C88" s="282" t="s">
        <v>963</v>
      </c>
      <c r="D88" s="282"/>
      <c r="E88" s="282"/>
      <c r="F88" s="302" t="s">
        <v>948</v>
      </c>
      <c r="G88" s="301"/>
      <c r="H88" s="282" t="s">
        <v>964</v>
      </c>
      <c r="I88" s="282" t="s">
        <v>944</v>
      </c>
      <c r="J88" s="282">
        <v>20</v>
      </c>
      <c r="K88" s="294"/>
    </row>
    <row r="89" spans="2:11" s="1" customFormat="1" ht="15" customHeight="1">
      <c r="B89" s="303"/>
      <c r="C89" s="282" t="s">
        <v>965</v>
      </c>
      <c r="D89" s="282"/>
      <c r="E89" s="282"/>
      <c r="F89" s="302" t="s">
        <v>948</v>
      </c>
      <c r="G89" s="301"/>
      <c r="H89" s="282" t="s">
        <v>966</v>
      </c>
      <c r="I89" s="282" t="s">
        <v>944</v>
      </c>
      <c r="J89" s="282">
        <v>20</v>
      </c>
      <c r="K89" s="294"/>
    </row>
    <row r="90" spans="2:11" s="1" customFormat="1" ht="15" customHeight="1">
      <c r="B90" s="303"/>
      <c r="C90" s="282" t="s">
        <v>967</v>
      </c>
      <c r="D90" s="282"/>
      <c r="E90" s="282"/>
      <c r="F90" s="302" t="s">
        <v>948</v>
      </c>
      <c r="G90" s="301"/>
      <c r="H90" s="282" t="s">
        <v>968</v>
      </c>
      <c r="I90" s="282" t="s">
        <v>944</v>
      </c>
      <c r="J90" s="282">
        <v>50</v>
      </c>
      <c r="K90" s="294"/>
    </row>
    <row r="91" spans="2:11" s="1" customFormat="1" ht="15" customHeight="1">
      <c r="B91" s="303"/>
      <c r="C91" s="282" t="s">
        <v>969</v>
      </c>
      <c r="D91" s="282"/>
      <c r="E91" s="282"/>
      <c r="F91" s="302" t="s">
        <v>948</v>
      </c>
      <c r="G91" s="301"/>
      <c r="H91" s="282" t="s">
        <v>969</v>
      </c>
      <c r="I91" s="282" t="s">
        <v>944</v>
      </c>
      <c r="J91" s="282">
        <v>50</v>
      </c>
      <c r="K91" s="294"/>
    </row>
    <row r="92" spans="2:11" s="1" customFormat="1" ht="15" customHeight="1">
      <c r="B92" s="303"/>
      <c r="C92" s="282" t="s">
        <v>970</v>
      </c>
      <c r="D92" s="282"/>
      <c r="E92" s="282"/>
      <c r="F92" s="302" t="s">
        <v>948</v>
      </c>
      <c r="G92" s="301"/>
      <c r="H92" s="282" t="s">
        <v>971</v>
      </c>
      <c r="I92" s="282" t="s">
        <v>944</v>
      </c>
      <c r="J92" s="282">
        <v>255</v>
      </c>
      <c r="K92" s="294"/>
    </row>
    <row r="93" spans="2:11" s="1" customFormat="1" ht="15" customHeight="1">
      <c r="B93" s="303"/>
      <c r="C93" s="282" t="s">
        <v>972</v>
      </c>
      <c r="D93" s="282"/>
      <c r="E93" s="282"/>
      <c r="F93" s="302" t="s">
        <v>942</v>
      </c>
      <c r="G93" s="301"/>
      <c r="H93" s="282" t="s">
        <v>973</v>
      </c>
      <c r="I93" s="282" t="s">
        <v>974</v>
      </c>
      <c r="J93" s="282"/>
      <c r="K93" s="294"/>
    </row>
    <row r="94" spans="2:11" s="1" customFormat="1" ht="15" customHeight="1">
      <c r="B94" s="303"/>
      <c r="C94" s="282" t="s">
        <v>975</v>
      </c>
      <c r="D94" s="282"/>
      <c r="E94" s="282"/>
      <c r="F94" s="302" t="s">
        <v>942</v>
      </c>
      <c r="G94" s="301"/>
      <c r="H94" s="282" t="s">
        <v>976</v>
      </c>
      <c r="I94" s="282" t="s">
        <v>977</v>
      </c>
      <c r="J94" s="282"/>
      <c r="K94" s="294"/>
    </row>
    <row r="95" spans="2:11" s="1" customFormat="1" ht="15" customHeight="1">
      <c r="B95" s="303"/>
      <c r="C95" s="282" t="s">
        <v>978</v>
      </c>
      <c r="D95" s="282"/>
      <c r="E95" s="282"/>
      <c r="F95" s="302" t="s">
        <v>942</v>
      </c>
      <c r="G95" s="301"/>
      <c r="H95" s="282" t="s">
        <v>978</v>
      </c>
      <c r="I95" s="282" t="s">
        <v>977</v>
      </c>
      <c r="J95" s="282"/>
      <c r="K95" s="294"/>
    </row>
    <row r="96" spans="2:11" s="1" customFormat="1" ht="15" customHeight="1">
      <c r="B96" s="303"/>
      <c r="C96" s="282" t="s">
        <v>42</v>
      </c>
      <c r="D96" s="282"/>
      <c r="E96" s="282"/>
      <c r="F96" s="302" t="s">
        <v>942</v>
      </c>
      <c r="G96" s="301"/>
      <c r="H96" s="282" t="s">
        <v>979</v>
      </c>
      <c r="I96" s="282" t="s">
        <v>977</v>
      </c>
      <c r="J96" s="282"/>
      <c r="K96" s="294"/>
    </row>
    <row r="97" spans="2:11" s="1" customFormat="1" ht="15" customHeight="1">
      <c r="B97" s="303"/>
      <c r="C97" s="282" t="s">
        <v>52</v>
      </c>
      <c r="D97" s="282"/>
      <c r="E97" s="282"/>
      <c r="F97" s="302" t="s">
        <v>942</v>
      </c>
      <c r="G97" s="301"/>
      <c r="H97" s="282" t="s">
        <v>980</v>
      </c>
      <c r="I97" s="282" t="s">
        <v>977</v>
      </c>
      <c r="J97" s="282"/>
      <c r="K97" s="294"/>
    </row>
    <row r="98" spans="2:11" s="1" customFormat="1" ht="15" customHeight="1">
      <c r="B98" s="306"/>
      <c r="C98" s="307"/>
      <c r="D98" s="307"/>
      <c r="E98" s="307"/>
      <c r="F98" s="307"/>
      <c r="G98" s="307"/>
      <c r="H98" s="307"/>
      <c r="I98" s="307"/>
      <c r="J98" s="307"/>
      <c r="K98" s="308"/>
    </row>
    <row r="99" spans="2:11" s="1" customFormat="1" ht="18.75" customHeight="1">
      <c r="B99" s="309"/>
      <c r="C99" s="310"/>
      <c r="D99" s="310"/>
      <c r="E99" s="310"/>
      <c r="F99" s="310"/>
      <c r="G99" s="310"/>
      <c r="H99" s="310"/>
      <c r="I99" s="310"/>
      <c r="J99" s="310"/>
      <c r="K99" s="309"/>
    </row>
    <row r="100" spans="2:11" s="1" customFormat="1" ht="18.75" customHeight="1">
      <c r="B100" s="289"/>
      <c r="C100" s="289"/>
      <c r="D100" s="289"/>
      <c r="E100" s="289"/>
      <c r="F100" s="289"/>
      <c r="G100" s="289"/>
      <c r="H100" s="289"/>
      <c r="I100" s="289"/>
      <c r="J100" s="289"/>
      <c r="K100" s="289"/>
    </row>
    <row r="101" spans="2:11" s="1" customFormat="1" ht="7.5" customHeight="1">
      <c r="B101" s="290"/>
      <c r="C101" s="291"/>
      <c r="D101" s="291"/>
      <c r="E101" s="291"/>
      <c r="F101" s="291"/>
      <c r="G101" s="291"/>
      <c r="H101" s="291"/>
      <c r="I101" s="291"/>
      <c r="J101" s="291"/>
      <c r="K101" s="292"/>
    </row>
    <row r="102" spans="2:11" s="1" customFormat="1" ht="45" customHeight="1">
      <c r="B102" s="293"/>
      <c r="C102" s="402" t="s">
        <v>981</v>
      </c>
      <c r="D102" s="402"/>
      <c r="E102" s="402"/>
      <c r="F102" s="402"/>
      <c r="G102" s="402"/>
      <c r="H102" s="402"/>
      <c r="I102" s="402"/>
      <c r="J102" s="402"/>
      <c r="K102" s="294"/>
    </row>
    <row r="103" spans="2:11" s="1" customFormat="1" ht="17.25" customHeight="1">
      <c r="B103" s="293"/>
      <c r="C103" s="295" t="s">
        <v>936</v>
      </c>
      <c r="D103" s="295"/>
      <c r="E103" s="295"/>
      <c r="F103" s="295" t="s">
        <v>937</v>
      </c>
      <c r="G103" s="296"/>
      <c r="H103" s="295" t="s">
        <v>58</v>
      </c>
      <c r="I103" s="295" t="s">
        <v>61</v>
      </c>
      <c r="J103" s="295" t="s">
        <v>938</v>
      </c>
      <c r="K103" s="294"/>
    </row>
    <row r="104" spans="2:11" s="1" customFormat="1" ht="17.25" customHeight="1">
      <c r="B104" s="293"/>
      <c r="C104" s="297" t="s">
        <v>939</v>
      </c>
      <c r="D104" s="297"/>
      <c r="E104" s="297"/>
      <c r="F104" s="298" t="s">
        <v>940</v>
      </c>
      <c r="G104" s="299"/>
      <c r="H104" s="297"/>
      <c r="I104" s="297"/>
      <c r="J104" s="297" t="s">
        <v>941</v>
      </c>
      <c r="K104" s="294"/>
    </row>
    <row r="105" spans="2:11" s="1" customFormat="1" ht="5.25" customHeight="1">
      <c r="B105" s="293"/>
      <c r="C105" s="295"/>
      <c r="D105" s="295"/>
      <c r="E105" s="295"/>
      <c r="F105" s="295"/>
      <c r="G105" s="311"/>
      <c r="H105" s="295"/>
      <c r="I105" s="295"/>
      <c r="J105" s="295"/>
      <c r="K105" s="294"/>
    </row>
    <row r="106" spans="2:11" s="1" customFormat="1" ht="15" customHeight="1">
      <c r="B106" s="293"/>
      <c r="C106" s="282" t="s">
        <v>57</v>
      </c>
      <c r="D106" s="300"/>
      <c r="E106" s="300"/>
      <c r="F106" s="302" t="s">
        <v>942</v>
      </c>
      <c r="G106" s="311"/>
      <c r="H106" s="282" t="s">
        <v>982</v>
      </c>
      <c r="I106" s="282" t="s">
        <v>944</v>
      </c>
      <c r="J106" s="282">
        <v>20</v>
      </c>
      <c r="K106" s="294"/>
    </row>
    <row r="107" spans="2:11" s="1" customFormat="1" ht="15" customHeight="1">
      <c r="B107" s="293"/>
      <c r="C107" s="282" t="s">
        <v>945</v>
      </c>
      <c r="D107" s="282"/>
      <c r="E107" s="282"/>
      <c r="F107" s="302" t="s">
        <v>942</v>
      </c>
      <c r="G107" s="282"/>
      <c r="H107" s="282" t="s">
        <v>982</v>
      </c>
      <c r="I107" s="282" t="s">
        <v>944</v>
      </c>
      <c r="J107" s="282">
        <v>120</v>
      </c>
      <c r="K107" s="294"/>
    </row>
    <row r="108" spans="2:11" s="1" customFormat="1" ht="15" customHeight="1">
      <c r="B108" s="303"/>
      <c r="C108" s="282" t="s">
        <v>947</v>
      </c>
      <c r="D108" s="282"/>
      <c r="E108" s="282"/>
      <c r="F108" s="302" t="s">
        <v>948</v>
      </c>
      <c r="G108" s="282"/>
      <c r="H108" s="282" t="s">
        <v>982</v>
      </c>
      <c r="I108" s="282" t="s">
        <v>944</v>
      </c>
      <c r="J108" s="282">
        <v>50</v>
      </c>
      <c r="K108" s="294"/>
    </row>
    <row r="109" spans="2:11" s="1" customFormat="1" ht="15" customHeight="1">
      <c r="B109" s="303"/>
      <c r="C109" s="282" t="s">
        <v>950</v>
      </c>
      <c r="D109" s="282"/>
      <c r="E109" s="282"/>
      <c r="F109" s="302" t="s">
        <v>942</v>
      </c>
      <c r="G109" s="282"/>
      <c r="H109" s="282" t="s">
        <v>982</v>
      </c>
      <c r="I109" s="282" t="s">
        <v>952</v>
      </c>
      <c r="J109" s="282"/>
      <c r="K109" s="294"/>
    </row>
    <row r="110" spans="2:11" s="1" customFormat="1" ht="15" customHeight="1">
      <c r="B110" s="303"/>
      <c r="C110" s="282" t="s">
        <v>961</v>
      </c>
      <c r="D110" s="282"/>
      <c r="E110" s="282"/>
      <c r="F110" s="302" t="s">
        <v>948</v>
      </c>
      <c r="G110" s="282"/>
      <c r="H110" s="282" t="s">
        <v>982</v>
      </c>
      <c r="I110" s="282" t="s">
        <v>944</v>
      </c>
      <c r="J110" s="282">
        <v>50</v>
      </c>
      <c r="K110" s="294"/>
    </row>
    <row r="111" spans="2:11" s="1" customFormat="1" ht="15" customHeight="1">
      <c r="B111" s="303"/>
      <c r="C111" s="282" t="s">
        <v>969</v>
      </c>
      <c r="D111" s="282"/>
      <c r="E111" s="282"/>
      <c r="F111" s="302" t="s">
        <v>948</v>
      </c>
      <c r="G111" s="282"/>
      <c r="H111" s="282" t="s">
        <v>982</v>
      </c>
      <c r="I111" s="282" t="s">
        <v>944</v>
      </c>
      <c r="J111" s="282">
        <v>50</v>
      </c>
      <c r="K111" s="294"/>
    </row>
    <row r="112" spans="2:11" s="1" customFormat="1" ht="15" customHeight="1">
      <c r="B112" s="303"/>
      <c r="C112" s="282" t="s">
        <v>967</v>
      </c>
      <c r="D112" s="282"/>
      <c r="E112" s="282"/>
      <c r="F112" s="302" t="s">
        <v>948</v>
      </c>
      <c r="G112" s="282"/>
      <c r="H112" s="282" t="s">
        <v>982</v>
      </c>
      <c r="I112" s="282" t="s">
        <v>944</v>
      </c>
      <c r="J112" s="282">
        <v>50</v>
      </c>
      <c r="K112" s="294"/>
    </row>
    <row r="113" spans="2:11" s="1" customFormat="1" ht="15" customHeight="1">
      <c r="B113" s="303"/>
      <c r="C113" s="282" t="s">
        <v>57</v>
      </c>
      <c r="D113" s="282"/>
      <c r="E113" s="282"/>
      <c r="F113" s="302" t="s">
        <v>942</v>
      </c>
      <c r="G113" s="282"/>
      <c r="H113" s="282" t="s">
        <v>983</v>
      </c>
      <c r="I113" s="282" t="s">
        <v>944</v>
      </c>
      <c r="J113" s="282">
        <v>20</v>
      </c>
      <c r="K113" s="294"/>
    </row>
    <row r="114" spans="2:11" s="1" customFormat="1" ht="15" customHeight="1">
      <c r="B114" s="303"/>
      <c r="C114" s="282" t="s">
        <v>984</v>
      </c>
      <c r="D114" s="282"/>
      <c r="E114" s="282"/>
      <c r="F114" s="302" t="s">
        <v>942</v>
      </c>
      <c r="G114" s="282"/>
      <c r="H114" s="282" t="s">
        <v>985</v>
      </c>
      <c r="I114" s="282" t="s">
        <v>944</v>
      </c>
      <c r="J114" s="282">
        <v>120</v>
      </c>
      <c r="K114" s="294"/>
    </row>
    <row r="115" spans="2:11" s="1" customFormat="1" ht="15" customHeight="1">
      <c r="B115" s="303"/>
      <c r="C115" s="282" t="s">
        <v>42</v>
      </c>
      <c r="D115" s="282"/>
      <c r="E115" s="282"/>
      <c r="F115" s="302" t="s">
        <v>942</v>
      </c>
      <c r="G115" s="282"/>
      <c r="H115" s="282" t="s">
        <v>986</v>
      </c>
      <c r="I115" s="282" t="s">
        <v>977</v>
      </c>
      <c r="J115" s="282"/>
      <c r="K115" s="294"/>
    </row>
    <row r="116" spans="2:11" s="1" customFormat="1" ht="15" customHeight="1">
      <c r="B116" s="303"/>
      <c r="C116" s="282" t="s">
        <v>52</v>
      </c>
      <c r="D116" s="282"/>
      <c r="E116" s="282"/>
      <c r="F116" s="302" t="s">
        <v>942</v>
      </c>
      <c r="G116" s="282"/>
      <c r="H116" s="282" t="s">
        <v>987</v>
      </c>
      <c r="I116" s="282" t="s">
        <v>977</v>
      </c>
      <c r="J116" s="282"/>
      <c r="K116" s="294"/>
    </row>
    <row r="117" spans="2:11" s="1" customFormat="1" ht="15" customHeight="1">
      <c r="B117" s="303"/>
      <c r="C117" s="282" t="s">
        <v>61</v>
      </c>
      <c r="D117" s="282"/>
      <c r="E117" s="282"/>
      <c r="F117" s="302" t="s">
        <v>942</v>
      </c>
      <c r="G117" s="282"/>
      <c r="H117" s="282" t="s">
        <v>988</v>
      </c>
      <c r="I117" s="282" t="s">
        <v>989</v>
      </c>
      <c r="J117" s="282"/>
      <c r="K117" s="294"/>
    </row>
    <row r="118" spans="2:11" s="1" customFormat="1" ht="15" customHeight="1">
      <c r="B118" s="306"/>
      <c r="C118" s="312"/>
      <c r="D118" s="312"/>
      <c r="E118" s="312"/>
      <c r="F118" s="312"/>
      <c r="G118" s="312"/>
      <c r="H118" s="312"/>
      <c r="I118" s="312"/>
      <c r="J118" s="312"/>
      <c r="K118" s="308"/>
    </row>
    <row r="119" spans="2:11" s="1" customFormat="1" ht="18.75" customHeight="1">
      <c r="B119" s="313"/>
      <c r="C119" s="279"/>
      <c r="D119" s="279"/>
      <c r="E119" s="279"/>
      <c r="F119" s="314"/>
      <c r="G119" s="279"/>
      <c r="H119" s="279"/>
      <c r="I119" s="279"/>
      <c r="J119" s="279"/>
      <c r="K119" s="313"/>
    </row>
    <row r="120" spans="2:11" s="1" customFormat="1" ht="18.75" customHeight="1">
      <c r="B120" s="289"/>
      <c r="C120" s="289"/>
      <c r="D120" s="289"/>
      <c r="E120" s="289"/>
      <c r="F120" s="289"/>
      <c r="G120" s="289"/>
      <c r="H120" s="289"/>
      <c r="I120" s="289"/>
      <c r="J120" s="289"/>
      <c r="K120" s="289"/>
    </row>
    <row r="121" spans="2:11" s="1" customFormat="1" ht="7.5" customHeight="1">
      <c r="B121" s="315"/>
      <c r="C121" s="316"/>
      <c r="D121" s="316"/>
      <c r="E121" s="316"/>
      <c r="F121" s="316"/>
      <c r="G121" s="316"/>
      <c r="H121" s="316"/>
      <c r="I121" s="316"/>
      <c r="J121" s="316"/>
      <c r="K121" s="317"/>
    </row>
    <row r="122" spans="2:11" s="1" customFormat="1" ht="45" customHeight="1">
      <c r="B122" s="318"/>
      <c r="C122" s="401" t="s">
        <v>990</v>
      </c>
      <c r="D122" s="401"/>
      <c r="E122" s="401"/>
      <c r="F122" s="401"/>
      <c r="G122" s="401"/>
      <c r="H122" s="401"/>
      <c r="I122" s="401"/>
      <c r="J122" s="401"/>
      <c r="K122" s="319"/>
    </row>
    <row r="123" spans="2:11" s="1" customFormat="1" ht="17.25" customHeight="1">
      <c r="B123" s="320"/>
      <c r="C123" s="295" t="s">
        <v>936</v>
      </c>
      <c r="D123" s="295"/>
      <c r="E123" s="295"/>
      <c r="F123" s="295" t="s">
        <v>937</v>
      </c>
      <c r="G123" s="296"/>
      <c r="H123" s="295" t="s">
        <v>58</v>
      </c>
      <c r="I123" s="295" t="s">
        <v>61</v>
      </c>
      <c r="J123" s="295" t="s">
        <v>938</v>
      </c>
      <c r="K123" s="321"/>
    </row>
    <row r="124" spans="2:11" s="1" customFormat="1" ht="17.25" customHeight="1">
      <c r="B124" s="320"/>
      <c r="C124" s="297" t="s">
        <v>939</v>
      </c>
      <c r="D124" s="297"/>
      <c r="E124" s="297"/>
      <c r="F124" s="298" t="s">
        <v>940</v>
      </c>
      <c r="G124" s="299"/>
      <c r="H124" s="297"/>
      <c r="I124" s="297"/>
      <c r="J124" s="297" t="s">
        <v>941</v>
      </c>
      <c r="K124" s="321"/>
    </row>
    <row r="125" spans="2:11" s="1" customFormat="1" ht="5.25" customHeight="1">
      <c r="B125" s="322"/>
      <c r="C125" s="300"/>
      <c r="D125" s="300"/>
      <c r="E125" s="300"/>
      <c r="F125" s="300"/>
      <c r="G125" s="282"/>
      <c r="H125" s="300"/>
      <c r="I125" s="300"/>
      <c r="J125" s="300"/>
      <c r="K125" s="323"/>
    </row>
    <row r="126" spans="2:11" s="1" customFormat="1" ht="15" customHeight="1">
      <c r="B126" s="322"/>
      <c r="C126" s="282" t="s">
        <v>945</v>
      </c>
      <c r="D126" s="300"/>
      <c r="E126" s="300"/>
      <c r="F126" s="302" t="s">
        <v>942</v>
      </c>
      <c r="G126" s="282"/>
      <c r="H126" s="282" t="s">
        <v>982</v>
      </c>
      <c r="I126" s="282" t="s">
        <v>944</v>
      </c>
      <c r="J126" s="282">
        <v>120</v>
      </c>
      <c r="K126" s="324"/>
    </row>
    <row r="127" spans="2:11" s="1" customFormat="1" ht="15" customHeight="1">
      <c r="B127" s="322"/>
      <c r="C127" s="282" t="s">
        <v>991</v>
      </c>
      <c r="D127" s="282"/>
      <c r="E127" s="282"/>
      <c r="F127" s="302" t="s">
        <v>942</v>
      </c>
      <c r="G127" s="282"/>
      <c r="H127" s="282" t="s">
        <v>992</v>
      </c>
      <c r="I127" s="282" t="s">
        <v>944</v>
      </c>
      <c r="J127" s="282" t="s">
        <v>993</v>
      </c>
      <c r="K127" s="324"/>
    </row>
    <row r="128" spans="2:11" s="1" customFormat="1" ht="15" customHeight="1">
      <c r="B128" s="322"/>
      <c r="C128" s="282" t="s">
        <v>890</v>
      </c>
      <c r="D128" s="282"/>
      <c r="E128" s="282"/>
      <c r="F128" s="302" t="s">
        <v>942</v>
      </c>
      <c r="G128" s="282"/>
      <c r="H128" s="282" t="s">
        <v>994</v>
      </c>
      <c r="I128" s="282" t="s">
        <v>944</v>
      </c>
      <c r="J128" s="282" t="s">
        <v>993</v>
      </c>
      <c r="K128" s="324"/>
    </row>
    <row r="129" spans="2:11" s="1" customFormat="1" ht="15" customHeight="1">
      <c r="B129" s="322"/>
      <c r="C129" s="282" t="s">
        <v>953</v>
      </c>
      <c r="D129" s="282"/>
      <c r="E129" s="282"/>
      <c r="F129" s="302" t="s">
        <v>948</v>
      </c>
      <c r="G129" s="282"/>
      <c r="H129" s="282" t="s">
        <v>954</v>
      </c>
      <c r="I129" s="282" t="s">
        <v>944</v>
      </c>
      <c r="J129" s="282">
        <v>15</v>
      </c>
      <c r="K129" s="324"/>
    </row>
    <row r="130" spans="2:11" s="1" customFormat="1" ht="15" customHeight="1">
      <c r="B130" s="322"/>
      <c r="C130" s="304" t="s">
        <v>955</v>
      </c>
      <c r="D130" s="304"/>
      <c r="E130" s="304"/>
      <c r="F130" s="305" t="s">
        <v>948</v>
      </c>
      <c r="G130" s="304"/>
      <c r="H130" s="304" t="s">
        <v>956</v>
      </c>
      <c r="I130" s="304" t="s">
        <v>944</v>
      </c>
      <c r="J130" s="304">
        <v>15</v>
      </c>
      <c r="K130" s="324"/>
    </row>
    <row r="131" spans="2:11" s="1" customFormat="1" ht="15" customHeight="1">
      <c r="B131" s="322"/>
      <c r="C131" s="304" t="s">
        <v>957</v>
      </c>
      <c r="D131" s="304"/>
      <c r="E131" s="304"/>
      <c r="F131" s="305" t="s">
        <v>948</v>
      </c>
      <c r="G131" s="304"/>
      <c r="H131" s="304" t="s">
        <v>958</v>
      </c>
      <c r="I131" s="304" t="s">
        <v>944</v>
      </c>
      <c r="J131" s="304">
        <v>20</v>
      </c>
      <c r="K131" s="324"/>
    </row>
    <row r="132" spans="2:11" s="1" customFormat="1" ht="15" customHeight="1">
      <c r="B132" s="322"/>
      <c r="C132" s="304" t="s">
        <v>959</v>
      </c>
      <c r="D132" s="304"/>
      <c r="E132" s="304"/>
      <c r="F132" s="305" t="s">
        <v>948</v>
      </c>
      <c r="G132" s="304"/>
      <c r="H132" s="304" t="s">
        <v>960</v>
      </c>
      <c r="I132" s="304" t="s">
        <v>944</v>
      </c>
      <c r="J132" s="304">
        <v>20</v>
      </c>
      <c r="K132" s="324"/>
    </row>
    <row r="133" spans="2:11" s="1" customFormat="1" ht="15" customHeight="1">
      <c r="B133" s="322"/>
      <c r="C133" s="282" t="s">
        <v>947</v>
      </c>
      <c r="D133" s="282"/>
      <c r="E133" s="282"/>
      <c r="F133" s="302" t="s">
        <v>948</v>
      </c>
      <c r="G133" s="282"/>
      <c r="H133" s="282" t="s">
        <v>982</v>
      </c>
      <c r="I133" s="282" t="s">
        <v>944</v>
      </c>
      <c r="J133" s="282">
        <v>50</v>
      </c>
      <c r="K133" s="324"/>
    </row>
    <row r="134" spans="2:11" s="1" customFormat="1" ht="15" customHeight="1">
      <c r="B134" s="322"/>
      <c r="C134" s="282" t="s">
        <v>961</v>
      </c>
      <c r="D134" s="282"/>
      <c r="E134" s="282"/>
      <c r="F134" s="302" t="s">
        <v>948</v>
      </c>
      <c r="G134" s="282"/>
      <c r="H134" s="282" t="s">
        <v>982</v>
      </c>
      <c r="I134" s="282" t="s">
        <v>944</v>
      </c>
      <c r="J134" s="282">
        <v>50</v>
      </c>
      <c r="K134" s="324"/>
    </row>
    <row r="135" spans="2:11" s="1" customFormat="1" ht="15" customHeight="1">
      <c r="B135" s="322"/>
      <c r="C135" s="282" t="s">
        <v>967</v>
      </c>
      <c r="D135" s="282"/>
      <c r="E135" s="282"/>
      <c r="F135" s="302" t="s">
        <v>948</v>
      </c>
      <c r="G135" s="282"/>
      <c r="H135" s="282" t="s">
        <v>982</v>
      </c>
      <c r="I135" s="282" t="s">
        <v>944</v>
      </c>
      <c r="J135" s="282">
        <v>50</v>
      </c>
      <c r="K135" s="324"/>
    </row>
    <row r="136" spans="2:11" s="1" customFormat="1" ht="15" customHeight="1">
      <c r="B136" s="322"/>
      <c r="C136" s="282" t="s">
        <v>969</v>
      </c>
      <c r="D136" s="282"/>
      <c r="E136" s="282"/>
      <c r="F136" s="302" t="s">
        <v>948</v>
      </c>
      <c r="G136" s="282"/>
      <c r="H136" s="282" t="s">
        <v>982</v>
      </c>
      <c r="I136" s="282" t="s">
        <v>944</v>
      </c>
      <c r="J136" s="282">
        <v>50</v>
      </c>
      <c r="K136" s="324"/>
    </row>
    <row r="137" spans="2:11" s="1" customFormat="1" ht="15" customHeight="1">
      <c r="B137" s="322"/>
      <c r="C137" s="282" t="s">
        <v>970</v>
      </c>
      <c r="D137" s="282"/>
      <c r="E137" s="282"/>
      <c r="F137" s="302" t="s">
        <v>948</v>
      </c>
      <c r="G137" s="282"/>
      <c r="H137" s="282" t="s">
        <v>995</v>
      </c>
      <c r="I137" s="282" t="s">
        <v>944</v>
      </c>
      <c r="J137" s="282">
        <v>255</v>
      </c>
      <c r="K137" s="324"/>
    </row>
    <row r="138" spans="2:11" s="1" customFormat="1" ht="15" customHeight="1">
      <c r="B138" s="322"/>
      <c r="C138" s="282" t="s">
        <v>972</v>
      </c>
      <c r="D138" s="282"/>
      <c r="E138" s="282"/>
      <c r="F138" s="302" t="s">
        <v>942</v>
      </c>
      <c r="G138" s="282"/>
      <c r="H138" s="282" t="s">
        <v>996</v>
      </c>
      <c r="I138" s="282" t="s">
        <v>974</v>
      </c>
      <c r="J138" s="282"/>
      <c r="K138" s="324"/>
    </row>
    <row r="139" spans="2:11" s="1" customFormat="1" ht="15" customHeight="1">
      <c r="B139" s="322"/>
      <c r="C139" s="282" t="s">
        <v>975</v>
      </c>
      <c r="D139" s="282"/>
      <c r="E139" s="282"/>
      <c r="F139" s="302" t="s">
        <v>942</v>
      </c>
      <c r="G139" s="282"/>
      <c r="H139" s="282" t="s">
        <v>997</v>
      </c>
      <c r="I139" s="282" t="s">
        <v>977</v>
      </c>
      <c r="J139" s="282"/>
      <c r="K139" s="324"/>
    </row>
    <row r="140" spans="2:11" s="1" customFormat="1" ht="15" customHeight="1">
      <c r="B140" s="322"/>
      <c r="C140" s="282" t="s">
        <v>978</v>
      </c>
      <c r="D140" s="282"/>
      <c r="E140" s="282"/>
      <c r="F140" s="302" t="s">
        <v>942</v>
      </c>
      <c r="G140" s="282"/>
      <c r="H140" s="282" t="s">
        <v>978</v>
      </c>
      <c r="I140" s="282" t="s">
        <v>977</v>
      </c>
      <c r="J140" s="282"/>
      <c r="K140" s="324"/>
    </row>
    <row r="141" spans="2:11" s="1" customFormat="1" ht="15" customHeight="1">
      <c r="B141" s="322"/>
      <c r="C141" s="282" t="s">
        <v>42</v>
      </c>
      <c r="D141" s="282"/>
      <c r="E141" s="282"/>
      <c r="F141" s="302" t="s">
        <v>942</v>
      </c>
      <c r="G141" s="282"/>
      <c r="H141" s="282" t="s">
        <v>998</v>
      </c>
      <c r="I141" s="282" t="s">
        <v>977</v>
      </c>
      <c r="J141" s="282"/>
      <c r="K141" s="324"/>
    </row>
    <row r="142" spans="2:11" s="1" customFormat="1" ht="15" customHeight="1">
      <c r="B142" s="322"/>
      <c r="C142" s="282" t="s">
        <v>999</v>
      </c>
      <c r="D142" s="282"/>
      <c r="E142" s="282"/>
      <c r="F142" s="302" t="s">
        <v>942</v>
      </c>
      <c r="G142" s="282"/>
      <c r="H142" s="282" t="s">
        <v>1000</v>
      </c>
      <c r="I142" s="282" t="s">
        <v>977</v>
      </c>
      <c r="J142" s="282"/>
      <c r="K142" s="324"/>
    </row>
    <row r="143" spans="2:11" s="1" customFormat="1" ht="15" customHeight="1">
      <c r="B143" s="325"/>
      <c r="C143" s="326"/>
      <c r="D143" s="326"/>
      <c r="E143" s="326"/>
      <c r="F143" s="326"/>
      <c r="G143" s="326"/>
      <c r="H143" s="326"/>
      <c r="I143" s="326"/>
      <c r="J143" s="326"/>
      <c r="K143" s="327"/>
    </row>
    <row r="144" spans="2:11" s="1" customFormat="1" ht="18.75" customHeight="1">
      <c r="B144" s="279"/>
      <c r="C144" s="279"/>
      <c r="D144" s="279"/>
      <c r="E144" s="279"/>
      <c r="F144" s="314"/>
      <c r="G144" s="279"/>
      <c r="H144" s="279"/>
      <c r="I144" s="279"/>
      <c r="J144" s="279"/>
      <c r="K144" s="279"/>
    </row>
    <row r="145" spans="2:11" s="1" customFormat="1" ht="18.75" customHeight="1">
      <c r="B145" s="289"/>
      <c r="C145" s="289"/>
      <c r="D145" s="289"/>
      <c r="E145" s="289"/>
      <c r="F145" s="289"/>
      <c r="G145" s="289"/>
      <c r="H145" s="289"/>
      <c r="I145" s="289"/>
      <c r="J145" s="289"/>
      <c r="K145" s="289"/>
    </row>
    <row r="146" spans="2:11" s="1" customFormat="1" ht="7.5" customHeight="1">
      <c r="B146" s="290"/>
      <c r="C146" s="291"/>
      <c r="D146" s="291"/>
      <c r="E146" s="291"/>
      <c r="F146" s="291"/>
      <c r="G146" s="291"/>
      <c r="H146" s="291"/>
      <c r="I146" s="291"/>
      <c r="J146" s="291"/>
      <c r="K146" s="292"/>
    </row>
    <row r="147" spans="2:11" s="1" customFormat="1" ht="45" customHeight="1">
      <c r="B147" s="293"/>
      <c r="C147" s="402" t="s">
        <v>1001</v>
      </c>
      <c r="D147" s="402"/>
      <c r="E147" s="402"/>
      <c r="F147" s="402"/>
      <c r="G147" s="402"/>
      <c r="H147" s="402"/>
      <c r="I147" s="402"/>
      <c r="J147" s="402"/>
      <c r="K147" s="294"/>
    </row>
    <row r="148" spans="2:11" s="1" customFormat="1" ht="17.25" customHeight="1">
      <c r="B148" s="293"/>
      <c r="C148" s="295" t="s">
        <v>936</v>
      </c>
      <c r="D148" s="295"/>
      <c r="E148" s="295"/>
      <c r="F148" s="295" t="s">
        <v>937</v>
      </c>
      <c r="G148" s="296"/>
      <c r="H148" s="295" t="s">
        <v>58</v>
      </c>
      <c r="I148" s="295" t="s">
        <v>61</v>
      </c>
      <c r="J148" s="295" t="s">
        <v>938</v>
      </c>
      <c r="K148" s="294"/>
    </row>
    <row r="149" spans="2:11" s="1" customFormat="1" ht="17.25" customHeight="1">
      <c r="B149" s="293"/>
      <c r="C149" s="297" t="s">
        <v>939</v>
      </c>
      <c r="D149" s="297"/>
      <c r="E149" s="297"/>
      <c r="F149" s="298" t="s">
        <v>940</v>
      </c>
      <c r="G149" s="299"/>
      <c r="H149" s="297"/>
      <c r="I149" s="297"/>
      <c r="J149" s="297" t="s">
        <v>941</v>
      </c>
      <c r="K149" s="294"/>
    </row>
    <row r="150" spans="2:11" s="1" customFormat="1" ht="5.25" customHeight="1">
      <c r="B150" s="303"/>
      <c r="C150" s="300"/>
      <c r="D150" s="300"/>
      <c r="E150" s="300"/>
      <c r="F150" s="300"/>
      <c r="G150" s="301"/>
      <c r="H150" s="300"/>
      <c r="I150" s="300"/>
      <c r="J150" s="300"/>
      <c r="K150" s="324"/>
    </row>
    <row r="151" spans="2:11" s="1" customFormat="1" ht="15" customHeight="1">
      <c r="B151" s="303"/>
      <c r="C151" s="328" t="s">
        <v>945</v>
      </c>
      <c r="D151" s="282"/>
      <c r="E151" s="282"/>
      <c r="F151" s="329" t="s">
        <v>942</v>
      </c>
      <c r="G151" s="282"/>
      <c r="H151" s="328" t="s">
        <v>982</v>
      </c>
      <c r="I151" s="328" t="s">
        <v>944</v>
      </c>
      <c r="J151" s="328">
        <v>120</v>
      </c>
      <c r="K151" s="324"/>
    </row>
    <row r="152" spans="2:11" s="1" customFormat="1" ht="15" customHeight="1">
      <c r="B152" s="303"/>
      <c r="C152" s="328" t="s">
        <v>991</v>
      </c>
      <c r="D152" s="282"/>
      <c r="E152" s="282"/>
      <c r="F152" s="329" t="s">
        <v>942</v>
      </c>
      <c r="G152" s="282"/>
      <c r="H152" s="328" t="s">
        <v>1002</v>
      </c>
      <c r="I152" s="328" t="s">
        <v>944</v>
      </c>
      <c r="J152" s="328" t="s">
        <v>993</v>
      </c>
      <c r="K152" s="324"/>
    </row>
    <row r="153" spans="2:11" s="1" customFormat="1" ht="15" customHeight="1">
      <c r="B153" s="303"/>
      <c r="C153" s="328" t="s">
        <v>890</v>
      </c>
      <c r="D153" s="282"/>
      <c r="E153" s="282"/>
      <c r="F153" s="329" t="s">
        <v>942</v>
      </c>
      <c r="G153" s="282"/>
      <c r="H153" s="328" t="s">
        <v>1003</v>
      </c>
      <c r="I153" s="328" t="s">
        <v>944</v>
      </c>
      <c r="J153" s="328" t="s">
        <v>993</v>
      </c>
      <c r="K153" s="324"/>
    </row>
    <row r="154" spans="2:11" s="1" customFormat="1" ht="15" customHeight="1">
      <c r="B154" s="303"/>
      <c r="C154" s="328" t="s">
        <v>947</v>
      </c>
      <c r="D154" s="282"/>
      <c r="E154" s="282"/>
      <c r="F154" s="329" t="s">
        <v>948</v>
      </c>
      <c r="G154" s="282"/>
      <c r="H154" s="328" t="s">
        <v>982</v>
      </c>
      <c r="I154" s="328" t="s">
        <v>944</v>
      </c>
      <c r="J154" s="328">
        <v>50</v>
      </c>
      <c r="K154" s="324"/>
    </row>
    <row r="155" spans="2:11" s="1" customFormat="1" ht="15" customHeight="1">
      <c r="B155" s="303"/>
      <c r="C155" s="328" t="s">
        <v>950</v>
      </c>
      <c r="D155" s="282"/>
      <c r="E155" s="282"/>
      <c r="F155" s="329" t="s">
        <v>942</v>
      </c>
      <c r="G155" s="282"/>
      <c r="H155" s="328" t="s">
        <v>982</v>
      </c>
      <c r="I155" s="328" t="s">
        <v>952</v>
      </c>
      <c r="J155" s="328"/>
      <c r="K155" s="324"/>
    </row>
    <row r="156" spans="2:11" s="1" customFormat="1" ht="15" customHeight="1">
      <c r="B156" s="303"/>
      <c r="C156" s="328" t="s">
        <v>961</v>
      </c>
      <c r="D156" s="282"/>
      <c r="E156" s="282"/>
      <c r="F156" s="329" t="s">
        <v>948</v>
      </c>
      <c r="G156" s="282"/>
      <c r="H156" s="328" t="s">
        <v>982</v>
      </c>
      <c r="I156" s="328" t="s">
        <v>944</v>
      </c>
      <c r="J156" s="328">
        <v>50</v>
      </c>
      <c r="K156" s="324"/>
    </row>
    <row r="157" spans="2:11" s="1" customFormat="1" ht="15" customHeight="1">
      <c r="B157" s="303"/>
      <c r="C157" s="328" t="s">
        <v>969</v>
      </c>
      <c r="D157" s="282"/>
      <c r="E157" s="282"/>
      <c r="F157" s="329" t="s">
        <v>948</v>
      </c>
      <c r="G157" s="282"/>
      <c r="H157" s="328" t="s">
        <v>982</v>
      </c>
      <c r="I157" s="328" t="s">
        <v>944</v>
      </c>
      <c r="J157" s="328">
        <v>50</v>
      </c>
      <c r="K157" s="324"/>
    </row>
    <row r="158" spans="2:11" s="1" customFormat="1" ht="15" customHeight="1">
      <c r="B158" s="303"/>
      <c r="C158" s="328" t="s">
        <v>967</v>
      </c>
      <c r="D158" s="282"/>
      <c r="E158" s="282"/>
      <c r="F158" s="329" t="s">
        <v>948</v>
      </c>
      <c r="G158" s="282"/>
      <c r="H158" s="328" t="s">
        <v>982</v>
      </c>
      <c r="I158" s="328" t="s">
        <v>944</v>
      </c>
      <c r="J158" s="328">
        <v>50</v>
      </c>
      <c r="K158" s="324"/>
    </row>
    <row r="159" spans="2:11" s="1" customFormat="1" ht="15" customHeight="1">
      <c r="B159" s="303"/>
      <c r="C159" s="328" t="s">
        <v>110</v>
      </c>
      <c r="D159" s="282"/>
      <c r="E159" s="282"/>
      <c r="F159" s="329" t="s">
        <v>942</v>
      </c>
      <c r="G159" s="282"/>
      <c r="H159" s="328" t="s">
        <v>1004</v>
      </c>
      <c r="I159" s="328" t="s">
        <v>944</v>
      </c>
      <c r="J159" s="328" t="s">
        <v>1005</v>
      </c>
      <c r="K159" s="324"/>
    </row>
    <row r="160" spans="2:11" s="1" customFormat="1" ht="15" customHeight="1">
      <c r="B160" s="303"/>
      <c r="C160" s="328" t="s">
        <v>1006</v>
      </c>
      <c r="D160" s="282"/>
      <c r="E160" s="282"/>
      <c r="F160" s="329" t="s">
        <v>942</v>
      </c>
      <c r="G160" s="282"/>
      <c r="H160" s="328" t="s">
        <v>1007</v>
      </c>
      <c r="I160" s="328" t="s">
        <v>977</v>
      </c>
      <c r="J160" s="328"/>
      <c r="K160" s="324"/>
    </row>
    <row r="161" spans="2:11" s="1" customFormat="1" ht="15" customHeight="1">
      <c r="B161" s="330"/>
      <c r="C161" s="312"/>
      <c r="D161" s="312"/>
      <c r="E161" s="312"/>
      <c r="F161" s="312"/>
      <c r="G161" s="312"/>
      <c r="H161" s="312"/>
      <c r="I161" s="312"/>
      <c r="J161" s="312"/>
      <c r="K161" s="331"/>
    </row>
    <row r="162" spans="2:11" s="1" customFormat="1" ht="18.75" customHeight="1">
      <c r="B162" s="279"/>
      <c r="C162" s="282"/>
      <c r="D162" s="282"/>
      <c r="E162" s="282"/>
      <c r="F162" s="302"/>
      <c r="G162" s="282"/>
      <c r="H162" s="282"/>
      <c r="I162" s="282"/>
      <c r="J162" s="282"/>
      <c r="K162" s="279"/>
    </row>
    <row r="163" spans="2:11" s="1" customFormat="1" ht="18.75" customHeight="1">
      <c r="B163" s="289"/>
      <c r="C163" s="289"/>
      <c r="D163" s="289"/>
      <c r="E163" s="289"/>
      <c r="F163" s="289"/>
      <c r="G163" s="289"/>
      <c r="H163" s="289"/>
      <c r="I163" s="289"/>
      <c r="J163" s="289"/>
      <c r="K163" s="289"/>
    </row>
    <row r="164" spans="2:11" s="1" customFormat="1" ht="7.5" customHeight="1">
      <c r="B164" s="271"/>
      <c r="C164" s="272"/>
      <c r="D164" s="272"/>
      <c r="E164" s="272"/>
      <c r="F164" s="272"/>
      <c r="G164" s="272"/>
      <c r="H164" s="272"/>
      <c r="I164" s="272"/>
      <c r="J164" s="272"/>
      <c r="K164" s="273"/>
    </row>
    <row r="165" spans="2:11" s="1" customFormat="1" ht="45" customHeight="1">
      <c r="B165" s="274"/>
      <c r="C165" s="401" t="s">
        <v>1008</v>
      </c>
      <c r="D165" s="401"/>
      <c r="E165" s="401"/>
      <c r="F165" s="401"/>
      <c r="G165" s="401"/>
      <c r="H165" s="401"/>
      <c r="I165" s="401"/>
      <c r="J165" s="401"/>
      <c r="K165" s="275"/>
    </row>
    <row r="166" spans="2:11" s="1" customFormat="1" ht="17.25" customHeight="1">
      <c r="B166" s="274"/>
      <c r="C166" s="295" t="s">
        <v>936</v>
      </c>
      <c r="D166" s="295"/>
      <c r="E166" s="295"/>
      <c r="F166" s="295" t="s">
        <v>937</v>
      </c>
      <c r="G166" s="332"/>
      <c r="H166" s="333" t="s">
        <v>58</v>
      </c>
      <c r="I166" s="333" t="s">
        <v>61</v>
      </c>
      <c r="J166" s="295" t="s">
        <v>938</v>
      </c>
      <c r="K166" s="275"/>
    </row>
    <row r="167" spans="2:11" s="1" customFormat="1" ht="17.25" customHeight="1">
      <c r="B167" s="276"/>
      <c r="C167" s="297" t="s">
        <v>939</v>
      </c>
      <c r="D167" s="297"/>
      <c r="E167" s="297"/>
      <c r="F167" s="298" t="s">
        <v>940</v>
      </c>
      <c r="G167" s="334"/>
      <c r="H167" s="335"/>
      <c r="I167" s="335"/>
      <c r="J167" s="297" t="s">
        <v>941</v>
      </c>
      <c r="K167" s="277"/>
    </row>
    <row r="168" spans="2:11" s="1" customFormat="1" ht="5.25" customHeight="1">
      <c r="B168" s="303"/>
      <c r="C168" s="300"/>
      <c r="D168" s="300"/>
      <c r="E168" s="300"/>
      <c r="F168" s="300"/>
      <c r="G168" s="301"/>
      <c r="H168" s="300"/>
      <c r="I168" s="300"/>
      <c r="J168" s="300"/>
      <c r="K168" s="324"/>
    </row>
    <row r="169" spans="2:11" s="1" customFormat="1" ht="15" customHeight="1">
      <c r="B169" s="303"/>
      <c r="C169" s="282" t="s">
        <v>945</v>
      </c>
      <c r="D169" s="282"/>
      <c r="E169" s="282"/>
      <c r="F169" s="302" t="s">
        <v>942</v>
      </c>
      <c r="G169" s="282"/>
      <c r="H169" s="282" t="s">
        <v>982</v>
      </c>
      <c r="I169" s="282" t="s">
        <v>944</v>
      </c>
      <c r="J169" s="282">
        <v>120</v>
      </c>
      <c r="K169" s="324"/>
    </row>
    <row r="170" spans="2:11" s="1" customFormat="1" ht="15" customHeight="1">
      <c r="B170" s="303"/>
      <c r="C170" s="282" t="s">
        <v>991</v>
      </c>
      <c r="D170" s="282"/>
      <c r="E170" s="282"/>
      <c r="F170" s="302" t="s">
        <v>942</v>
      </c>
      <c r="G170" s="282"/>
      <c r="H170" s="282" t="s">
        <v>992</v>
      </c>
      <c r="I170" s="282" t="s">
        <v>944</v>
      </c>
      <c r="J170" s="282" t="s">
        <v>993</v>
      </c>
      <c r="K170" s="324"/>
    </row>
    <row r="171" spans="2:11" s="1" customFormat="1" ht="15" customHeight="1">
      <c r="B171" s="303"/>
      <c r="C171" s="282" t="s">
        <v>890</v>
      </c>
      <c r="D171" s="282"/>
      <c r="E171" s="282"/>
      <c r="F171" s="302" t="s">
        <v>942</v>
      </c>
      <c r="G171" s="282"/>
      <c r="H171" s="282" t="s">
        <v>1009</v>
      </c>
      <c r="I171" s="282" t="s">
        <v>944</v>
      </c>
      <c r="J171" s="282" t="s">
        <v>993</v>
      </c>
      <c r="K171" s="324"/>
    </row>
    <row r="172" spans="2:11" s="1" customFormat="1" ht="15" customHeight="1">
      <c r="B172" s="303"/>
      <c r="C172" s="282" t="s">
        <v>947</v>
      </c>
      <c r="D172" s="282"/>
      <c r="E172" s="282"/>
      <c r="F172" s="302" t="s">
        <v>948</v>
      </c>
      <c r="G172" s="282"/>
      <c r="H172" s="282" t="s">
        <v>1009</v>
      </c>
      <c r="I172" s="282" t="s">
        <v>944</v>
      </c>
      <c r="J172" s="282">
        <v>50</v>
      </c>
      <c r="K172" s="324"/>
    </row>
    <row r="173" spans="2:11" s="1" customFormat="1" ht="15" customHeight="1">
      <c r="B173" s="303"/>
      <c r="C173" s="282" t="s">
        <v>950</v>
      </c>
      <c r="D173" s="282"/>
      <c r="E173" s="282"/>
      <c r="F173" s="302" t="s">
        <v>942</v>
      </c>
      <c r="G173" s="282"/>
      <c r="H173" s="282" t="s">
        <v>1009</v>
      </c>
      <c r="I173" s="282" t="s">
        <v>952</v>
      </c>
      <c r="J173" s="282"/>
      <c r="K173" s="324"/>
    </row>
    <row r="174" spans="2:11" s="1" customFormat="1" ht="15" customHeight="1">
      <c r="B174" s="303"/>
      <c r="C174" s="282" t="s">
        <v>961</v>
      </c>
      <c r="D174" s="282"/>
      <c r="E174" s="282"/>
      <c r="F174" s="302" t="s">
        <v>948</v>
      </c>
      <c r="G174" s="282"/>
      <c r="H174" s="282" t="s">
        <v>1009</v>
      </c>
      <c r="I174" s="282" t="s">
        <v>944</v>
      </c>
      <c r="J174" s="282">
        <v>50</v>
      </c>
      <c r="K174" s="324"/>
    </row>
    <row r="175" spans="2:11" s="1" customFormat="1" ht="15" customHeight="1">
      <c r="B175" s="303"/>
      <c r="C175" s="282" t="s">
        <v>969</v>
      </c>
      <c r="D175" s="282"/>
      <c r="E175" s="282"/>
      <c r="F175" s="302" t="s">
        <v>948</v>
      </c>
      <c r="G175" s="282"/>
      <c r="H175" s="282" t="s">
        <v>1009</v>
      </c>
      <c r="I175" s="282" t="s">
        <v>944</v>
      </c>
      <c r="J175" s="282">
        <v>50</v>
      </c>
      <c r="K175" s="324"/>
    </row>
    <row r="176" spans="2:11" s="1" customFormat="1" ht="15" customHeight="1">
      <c r="B176" s="303"/>
      <c r="C176" s="282" t="s">
        <v>967</v>
      </c>
      <c r="D176" s="282"/>
      <c r="E176" s="282"/>
      <c r="F176" s="302" t="s">
        <v>948</v>
      </c>
      <c r="G176" s="282"/>
      <c r="H176" s="282" t="s">
        <v>1009</v>
      </c>
      <c r="I176" s="282" t="s">
        <v>944</v>
      </c>
      <c r="J176" s="282">
        <v>50</v>
      </c>
      <c r="K176" s="324"/>
    </row>
    <row r="177" spans="2:11" s="1" customFormat="1" ht="15" customHeight="1">
      <c r="B177" s="303"/>
      <c r="C177" s="282" t="s">
        <v>115</v>
      </c>
      <c r="D177" s="282"/>
      <c r="E177" s="282"/>
      <c r="F177" s="302" t="s">
        <v>942</v>
      </c>
      <c r="G177" s="282"/>
      <c r="H177" s="282" t="s">
        <v>1010</v>
      </c>
      <c r="I177" s="282" t="s">
        <v>1011</v>
      </c>
      <c r="J177" s="282"/>
      <c r="K177" s="324"/>
    </row>
    <row r="178" spans="2:11" s="1" customFormat="1" ht="15" customHeight="1">
      <c r="B178" s="303"/>
      <c r="C178" s="282" t="s">
        <v>61</v>
      </c>
      <c r="D178" s="282"/>
      <c r="E178" s="282"/>
      <c r="F178" s="302" t="s">
        <v>942</v>
      </c>
      <c r="G178" s="282"/>
      <c r="H178" s="282" t="s">
        <v>1012</v>
      </c>
      <c r="I178" s="282" t="s">
        <v>1013</v>
      </c>
      <c r="J178" s="282">
        <v>1</v>
      </c>
      <c r="K178" s="324"/>
    </row>
    <row r="179" spans="2:11" s="1" customFormat="1" ht="15" customHeight="1">
      <c r="B179" s="303"/>
      <c r="C179" s="282" t="s">
        <v>57</v>
      </c>
      <c r="D179" s="282"/>
      <c r="E179" s="282"/>
      <c r="F179" s="302" t="s">
        <v>942</v>
      </c>
      <c r="G179" s="282"/>
      <c r="H179" s="282" t="s">
        <v>1014</v>
      </c>
      <c r="I179" s="282" t="s">
        <v>944</v>
      </c>
      <c r="J179" s="282">
        <v>20</v>
      </c>
      <c r="K179" s="324"/>
    </row>
    <row r="180" spans="2:11" s="1" customFormat="1" ht="15" customHeight="1">
      <c r="B180" s="303"/>
      <c r="C180" s="282" t="s">
        <v>58</v>
      </c>
      <c r="D180" s="282"/>
      <c r="E180" s="282"/>
      <c r="F180" s="302" t="s">
        <v>942</v>
      </c>
      <c r="G180" s="282"/>
      <c r="H180" s="282" t="s">
        <v>1015</v>
      </c>
      <c r="I180" s="282" t="s">
        <v>944</v>
      </c>
      <c r="J180" s="282">
        <v>255</v>
      </c>
      <c r="K180" s="324"/>
    </row>
    <row r="181" spans="2:11" s="1" customFormat="1" ht="15" customHeight="1">
      <c r="B181" s="303"/>
      <c r="C181" s="282" t="s">
        <v>116</v>
      </c>
      <c r="D181" s="282"/>
      <c r="E181" s="282"/>
      <c r="F181" s="302" t="s">
        <v>942</v>
      </c>
      <c r="G181" s="282"/>
      <c r="H181" s="282" t="s">
        <v>906</v>
      </c>
      <c r="I181" s="282" t="s">
        <v>944</v>
      </c>
      <c r="J181" s="282">
        <v>10</v>
      </c>
      <c r="K181" s="324"/>
    </row>
    <row r="182" spans="2:11" s="1" customFormat="1" ht="15" customHeight="1">
      <c r="B182" s="303"/>
      <c r="C182" s="282" t="s">
        <v>117</v>
      </c>
      <c r="D182" s="282"/>
      <c r="E182" s="282"/>
      <c r="F182" s="302" t="s">
        <v>942</v>
      </c>
      <c r="G182" s="282"/>
      <c r="H182" s="282" t="s">
        <v>1016</v>
      </c>
      <c r="I182" s="282" t="s">
        <v>977</v>
      </c>
      <c r="J182" s="282"/>
      <c r="K182" s="324"/>
    </row>
    <row r="183" spans="2:11" s="1" customFormat="1" ht="15" customHeight="1">
      <c r="B183" s="303"/>
      <c r="C183" s="282" t="s">
        <v>1017</v>
      </c>
      <c r="D183" s="282"/>
      <c r="E183" s="282"/>
      <c r="F183" s="302" t="s">
        <v>942</v>
      </c>
      <c r="G183" s="282"/>
      <c r="H183" s="282" t="s">
        <v>1018</v>
      </c>
      <c r="I183" s="282" t="s">
        <v>977</v>
      </c>
      <c r="J183" s="282"/>
      <c r="K183" s="324"/>
    </row>
    <row r="184" spans="2:11" s="1" customFormat="1" ht="15" customHeight="1">
      <c r="B184" s="303"/>
      <c r="C184" s="282" t="s">
        <v>1006</v>
      </c>
      <c r="D184" s="282"/>
      <c r="E184" s="282"/>
      <c r="F184" s="302" t="s">
        <v>942</v>
      </c>
      <c r="G184" s="282"/>
      <c r="H184" s="282" t="s">
        <v>1019</v>
      </c>
      <c r="I184" s="282" t="s">
        <v>977</v>
      </c>
      <c r="J184" s="282"/>
      <c r="K184" s="324"/>
    </row>
    <row r="185" spans="2:11" s="1" customFormat="1" ht="15" customHeight="1">
      <c r="B185" s="303"/>
      <c r="C185" s="282" t="s">
        <v>119</v>
      </c>
      <c r="D185" s="282"/>
      <c r="E185" s="282"/>
      <c r="F185" s="302" t="s">
        <v>948</v>
      </c>
      <c r="G185" s="282"/>
      <c r="H185" s="282" t="s">
        <v>1020</v>
      </c>
      <c r="I185" s="282" t="s">
        <v>944</v>
      </c>
      <c r="J185" s="282">
        <v>50</v>
      </c>
      <c r="K185" s="324"/>
    </row>
    <row r="186" spans="2:11" s="1" customFormat="1" ht="15" customHeight="1">
      <c r="B186" s="303"/>
      <c r="C186" s="282" t="s">
        <v>1021</v>
      </c>
      <c r="D186" s="282"/>
      <c r="E186" s="282"/>
      <c r="F186" s="302" t="s">
        <v>948</v>
      </c>
      <c r="G186" s="282"/>
      <c r="H186" s="282" t="s">
        <v>1022</v>
      </c>
      <c r="I186" s="282" t="s">
        <v>1023</v>
      </c>
      <c r="J186" s="282"/>
      <c r="K186" s="324"/>
    </row>
    <row r="187" spans="2:11" s="1" customFormat="1" ht="15" customHeight="1">
      <c r="B187" s="303"/>
      <c r="C187" s="282" t="s">
        <v>1024</v>
      </c>
      <c r="D187" s="282"/>
      <c r="E187" s="282"/>
      <c r="F187" s="302" t="s">
        <v>948</v>
      </c>
      <c r="G187" s="282"/>
      <c r="H187" s="282" t="s">
        <v>1025</v>
      </c>
      <c r="I187" s="282" t="s">
        <v>1023</v>
      </c>
      <c r="J187" s="282"/>
      <c r="K187" s="324"/>
    </row>
    <row r="188" spans="2:11" s="1" customFormat="1" ht="15" customHeight="1">
      <c r="B188" s="303"/>
      <c r="C188" s="282" t="s">
        <v>1026</v>
      </c>
      <c r="D188" s="282"/>
      <c r="E188" s="282"/>
      <c r="F188" s="302" t="s">
        <v>948</v>
      </c>
      <c r="G188" s="282"/>
      <c r="H188" s="282" t="s">
        <v>1027</v>
      </c>
      <c r="I188" s="282" t="s">
        <v>1023</v>
      </c>
      <c r="J188" s="282"/>
      <c r="K188" s="324"/>
    </row>
    <row r="189" spans="2:11" s="1" customFormat="1" ht="15" customHeight="1">
      <c r="B189" s="303"/>
      <c r="C189" s="336" t="s">
        <v>1028</v>
      </c>
      <c r="D189" s="282"/>
      <c r="E189" s="282"/>
      <c r="F189" s="302" t="s">
        <v>948</v>
      </c>
      <c r="G189" s="282"/>
      <c r="H189" s="282" t="s">
        <v>1029</v>
      </c>
      <c r="I189" s="282" t="s">
        <v>1030</v>
      </c>
      <c r="J189" s="337" t="s">
        <v>1031</v>
      </c>
      <c r="K189" s="324"/>
    </row>
    <row r="190" spans="2:11" s="1" customFormat="1" ht="15" customHeight="1">
      <c r="B190" s="303"/>
      <c r="C190" s="288" t="s">
        <v>46</v>
      </c>
      <c r="D190" s="282"/>
      <c r="E190" s="282"/>
      <c r="F190" s="302" t="s">
        <v>942</v>
      </c>
      <c r="G190" s="282"/>
      <c r="H190" s="279" t="s">
        <v>1032</v>
      </c>
      <c r="I190" s="282" t="s">
        <v>1033</v>
      </c>
      <c r="J190" s="282"/>
      <c r="K190" s="324"/>
    </row>
    <row r="191" spans="2:11" s="1" customFormat="1" ht="15" customHeight="1">
      <c r="B191" s="303"/>
      <c r="C191" s="288" t="s">
        <v>1034</v>
      </c>
      <c r="D191" s="282"/>
      <c r="E191" s="282"/>
      <c r="F191" s="302" t="s">
        <v>942</v>
      </c>
      <c r="G191" s="282"/>
      <c r="H191" s="282" t="s">
        <v>1035</v>
      </c>
      <c r="I191" s="282" t="s">
        <v>977</v>
      </c>
      <c r="J191" s="282"/>
      <c r="K191" s="324"/>
    </row>
    <row r="192" spans="2:11" s="1" customFormat="1" ht="15" customHeight="1">
      <c r="B192" s="303"/>
      <c r="C192" s="288" t="s">
        <v>1036</v>
      </c>
      <c r="D192" s="282"/>
      <c r="E192" s="282"/>
      <c r="F192" s="302" t="s">
        <v>942</v>
      </c>
      <c r="G192" s="282"/>
      <c r="H192" s="282" t="s">
        <v>1037</v>
      </c>
      <c r="I192" s="282" t="s">
        <v>977</v>
      </c>
      <c r="J192" s="282"/>
      <c r="K192" s="324"/>
    </row>
    <row r="193" spans="2:11" s="1" customFormat="1" ht="15" customHeight="1">
      <c r="B193" s="303"/>
      <c r="C193" s="288" t="s">
        <v>1038</v>
      </c>
      <c r="D193" s="282"/>
      <c r="E193" s="282"/>
      <c r="F193" s="302" t="s">
        <v>948</v>
      </c>
      <c r="G193" s="282"/>
      <c r="H193" s="282" t="s">
        <v>1039</v>
      </c>
      <c r="I193" s="282" t="s">
        <v>977</v>
      </c>
      <c r="J193" s="282"/>
      <c r="K193" s="324"/>
    </row>
    <row r="194" spans="2:11" s="1" customFormat="1" ht="15" customHeight="1">
      <c r="B194" s="330"/>
      <c r="C194" s="338"/>
      <c r="D194" s="312"/>
      <c r="E194" s="312"/>
      <c r="F194" s="312"/>
      <c r="G194" s="312"/>
      <c r="H194" s="312"/>
      <c r="I194" s="312"/>
      <c r="J194" s="312"/>
      <c r="K194" s="331"/>
    </row>
    <row r="195" spans="2:11" s="1" customFormat="1" ht="18.75" customHeight="1">
      <c r="B195" s="279"/>
      <c r="C195" s="282"/>
      <c r="D195" s="282"/>
      <c r="E195" s="282"/>
      <c r="F195" s="302"/>
      <c r="G195" s="282"/>
      <c r="H195" s="282"/>
      <c r="I195" s="282"/>
      <c r="J195" s="282"/>
      <c r="K195" s="279"/>
    </row>
    <row r="196" spans="2:11" s="1" customFormat="1" ht="18.75" customHeight="1">
      <c r="B196" s="279"/>
      <c r="C196" s="282"/>
      <c r="D196" s="282"/>
      <c r="E196" s="282"/>
      <c r="F196" s="302"/>
      <c r="G196" s="282"/>
      <c r="H196" s="282"/>
      <c r="I196" s="282"/>
      <c r="J196" s="282"/>
      <c r="K196" s="279"/>
    </row>
    <row r="197" spans="2:11" s="1" customFormat="1" ht="18.75" customHeight="1">
      <c r="B197" s="289"/>
      <c r="C197" s="289"/>
      <c r="D197" s="289"/>
      <c r="E197" s="289"/>
      <c r="F197" s="289"/>
      <c r="G197" s="289"/>
      <c r="H197" s="289"/>
      <c r="I197" s="289"/>
      <c r="J197" s="289"/>
      <c r="K197" s="289"/>
    </row>
    <row r="198" spans="2:11" s="1" customFormat="1" ht="13.5">
      <c r="B198" s="271"/>
      <c r="C198" s="272"/>
      <c r="D198" s="272"/>
      <c r="E198" s="272"/>
      <c r="F198" s="272"/>
      <c r="G198" s="272"/>
      <c r="H198" s="272"/>
      <c r="I198" s="272"/>
      <c r="J198" s="272"/>
      <c r="K198" s="273"/>
    </row>
    <row r="199" spans="2:11" s="1" customFormat="1" ht="21">
      <c r="B199" s="274"/>
      <c r="C199" s="401" t="s">
        <v>1040</v>
      </c>
      <c r="D199" s="401"/>
      <c r="E199" s="401"/>
      <c r="F199" s="401"/>
      <c r="G199" s="401"/>
      <c r="H199" s="401"/>
      <c r="I199" s="401"/>
      <c r="J199" s="401"/>
      <c r="K199" s="275"/>
    </row>
    <row r="200" spans="2:11" s="1" customFormat="1" ht="25.5" customHeight="1">
      <c r="B200" s="274"/>
      <c r="C200" s="339" t="s">
        <v>1041</v>
      </c>
      <c r="D200" s="339"/>
      <c r="E200" s="339"/>
      <c r="F200" s="339" t="s">
        <v>1042</v>
      </c>
      <c r="G200" s="340"/>
      <c r="H200" s="400" t="s">
        <v>1043</v>
      </c>
      <c r="I200" s="400"/>
      <c r="J200" s="400"/>
      <c r="K200" s="275"/>
    </row>
    <row r="201" spans="2:11" s="1" customFormat="1" ht="5.25" customHeight="1">
      <c r="B201" s="303"/>
      <c r="C201" s="300"/>
      <c r="D201" s="300"/>
      <c r="E201" s="300"/>
      <c r="F201" s="300"/>
      <c r="G201" s="282"/>
      <c r="H201" s="300"/>
      <c r="I201" s="300"/>
      <c r="J201" s="300"/>
      <c r="K201" s="324"/>
    </row>
    <row r="202" spans="2:11" s="1" customFormat="1" ht="15" customHeight="1">
      <c r="B202" s="303"/>
      <c r="C202" s="282" t="s">
        <v>1033</v>
      </c>
      <c r="D202" s="282"/>
      <c r="E202" s="282"/>
      <c r="F202" s="302" t="s">
        <v>47</v>
      </c>
      <c r="G202" s="282"/>
      <c r="H202" s="399" t="s">
        <v>1044</v>
      </c>
      <c r="I202" s="399"/>
      <c r="J202" s="399"/>
      <c r="K202" s="324"/>
    </row>
    <row r="203" spans="2:11" s="1" customFormat="1" ht="15" customHeight="1">
      <c r="B203" s="303"/>
      <c r="C203" s="309"/>
      <c r="D203" s="282"/>
      <c r="E203" s="282"/>
      <c r="F203" s="302" t="s">
        <v>48</v>
      </c>
      <c r="G203" s="282"/>
      <c r="H203" s="399" t="s">
        <v>1045</v>
      </c>
      <c r="I203" s="399"/>
      <c r="J203" s="399"/>
      <c r="K203" s="324"/>
    </row>
    <row r="204" spans="2:11" s="1" customFormat="1" ht="15" customHeight="1">
      <c r="B204" s="303"/>
      <c r="C204" s="309"/>
      <c r="D204" s="282"/>
      <c r="E204" s="282"/>
      <c r="F204" s="302" t="s">
        <v>51</v>
      </c>
      <c r="G204" s="282"/>
      <c r="H204" s="399" t="s">
        <v>1046</v>
      </c>
      <c r="I204" s="399"/>
      <c r="J204" s="399"/>
      <c r="K204" s="324"/>
    </row>
    <row r="205" spans="2:11" s="1" customFormat="1" ht="15" customHeight="1">
      <c r="B205" s="303"/>
      <c r="C205" s="282"/>
      <c r="D205" s="282"/>
      <c r="E205" s="282"/>
      <c r="F205" s="302" t="s">
        <v>49</v>
      </c>
      <c r="G205" s="282"/>
      <c r="H205" s="399" t="s">
        <v>1047</v>
      </c>
      <c r="I205" s="399"/>
      <c r="J205" s="399"/>
      <c r="K205" s="324"/>
    </row>
    <row r="206" spans="2:11" s="1" customFormat="1" ht="15" customHeight="1">
      <c r="B206" s="303"/>
      <c r="C206" s="282"/>
      <c r="D206" s="282"/>
      <c r="E206" s="282"/>
      <c r="F206" s="302" t="s">
        <v>50</v>
      </c>
      <c r="G206" s="282"/>
      <c r="H206" s="399" t="s">
        <v>1048</v>
      </c>
      <c r="I206" s="399"/>
      <c r="J206" s="399"/>
      <c r="K206" s="324"/>
    </row>
    <row r="207" spans="2:11" s="1" customFormat="1" ht="15" customHeight="1">
      <c r="B207" s="303"/>
      <c r="C207" s="282"/>
      <c r="D207" s="282"/>
      <c r="E207" s="282"/>
      <c r="F207" s="302"/>
      <c r="G207" s="282"/>
      <c r="H207" s="282"/>
      <c r="I207" s="282"/>
      <c r="J207" s="282"/>
      <c r="K207" s="324"/>
    </row>
    <row r="208" spans="2:11" s="1" customFormat="1" ht="15" customHeight="1">
      <c r="B208" s="303"/>
      <c r="C208" s="282" t="s">
        <v>989</v>
      </c>
      <c r="D208" s="282"/>
      <c r="E208" s="282"/>
      <c r="F208" s="302" t="s">
        <v>92</v>
      </c>
      <c r="G208" s="282"/>
      <c r="H208" s="399" t="s">
        <v>1049</v>
      </c>
      <c r="I208" s="399"/>
      <c r="J208" s="399"/>
      <c r="K208" s="324"/>
    </row>
    <row r="209" spans="2:11" s="1" customFormat="1" ht="15" customHeight="1">
      <c r="B209" s="303"/>
      <c r="C209" s="309"/>
      <c r="D209" s="282"/>
      <c r="E209" s="282"/>
      <c r="F209" s="302" t="s">
        <v>83</v>
      </c>
      <c r="G209" s="282"/>
      <c r="H209" s="399" t="s">
        <v>887</v>
      </c>
      <c r="I209" s="399"/>
      <c r="J209" s="399"/>
      <c r="K209" s="324"/>
    </row>
    <row r="210" spans="2:11" s="1" customFormat="1" ht="15" customHeight="1">
      <c r="B210" s="303"/>
      <c r="C210" s="282"/>
      <c r="D210" s="282"/>
      <c r="E210" s="282"/>
      <c r="F210" s="302" t="s">
        <v>885</v>
      </c>
      <c r="G210" s="282"/>
      <c r="H210" s="399" t="s">
        <v>1050</v>
      </c>
      <c r="I210" s="399"/>
      <c r="J210" s="399"/>
      <c r="K210" s="324"/>
    </row>
    <row r="211" spans="2:11" s="1" customFormat="1" ht="15" customHeight="1">
      <c r="B211" s="341"/>
      <c r="C211" s="309"/>
      <c r="D211" s="309"/>
      <c r="E211" s="309"/>
      <c r="F211" s="302" t="s">
        <v>103</v>
      </c>
      <c r="G211" s="288"/>
      <c r="H211" s="398" t="s">
        <v>104</v>
      </c>
      <c r="I211" s="398"/>
      <c r="J211" s="398"/>
      <c r="K211" s="342"/>
    </row>
    <row r="212" spans="2:11" s="1" customFormat="1" ht="15" customHeight="1">
      <c r="B212" s="341"/>
      <c r="C212" s="309"/>
      <c r="D212" s="309"/>
      <c r="E212" s="309"/>
      <c r="F212" s="302" t="s">
        <v>888</v>
      </c>
      <c r="G212" s="288"/>
      <c r="H212" s="398" t="s">
        <v>783</v>
      </c>
      <c r="I212" s="398"/>
      <c r="J212" s="398"/>
      <c r="K212" s="342"/>
    </row>
    <row r="213" spans="2:11" s="1" customFormat="1" ht="15" customHeight="1">
      <c r="B213" s="341"/>
      <c r="C213" s="309"/>
      <c r="D213" s="309"/>
      <c r="E213" s="309"/>
      <c r="F213" s="343"/>
      <c r="G213" s="288"/>
      <c r="H213" s="344"/>
      <c r="I213" s="344"/>
      <c r="J213" s="344"/>
      <c r="K213" s="342"/>
    </row>
    <row r="214" spans="2:11" s="1" customFormat="1" ht="15" customHeight="1">
      <c r="B214" s="341"/>
      <c r="C214" s="282" t="s">
        <v>1013</v>
      </c>
      <c r="D214" s="309"/>
      <c r="E214" s="309"/>
      <c r="F214" s="302">
        <v>1</v>
      </c>
      <c r="G214" s="288"/>
      <c r="H214" s="398" t="s">
        <v>1051</v>
      </c>
      <c r="I214" s="398"/>
      <c r="J214" s="398"/>
      <c r="K214" s="342"/>
    </row>
    <row r="215" spans="2:11" s="1" customFormat="1" ht="15" customHeight="1">
      <c r="B215" s="341"/>
      <c r="C215" s="309"/>
      <c r="D215" s="309"/>
      <c r="E215" s="309"/>
      <c r="F215" s="302">
        <v>2</v>
      </c>
      <c r="G215" s="288"/>
      <c r="H215" s="398" t="s">
        <v>1052</v>
      </c>
      <c r="I215" s="398"/>
      <c r="J215" s="398"/>
      <c r="K215" s="342"/>
    </row>
    <row r="216" spans="2:11" s="1" customFormat="1" ht="15" customHeight="1">
      <c r="B216" s="341"/>
      <c r="C216" s="309"/>
      <c r="D216" s="309"/>
      <c r="E216" s="309"/>
      <c r="F216" s="302">
        <v>3</v>
      </c>
      <c r="G216" s="288"/>
      <c r="H216" s="398" t="s">
        <v>1053</v>
      </c>
      <c r="I216" s="398"/>
      <c r="J216" s="398"/>
      <c r="K216" s="342"/>
    </row>
    <row r="217" spans="2:11" s="1" customFormat="1" ht="15" customHeight="1">
      <c r="B217" s="341"/>
      <c r="C217" s="309"/>
      <c r="D217" s="309"/>
      <c r="E217" s="309"/>
      <c r="F217" s="302">
        <v>4</v>
      </c>
      <c r="G217" s="288"/>
      <c r="H217" s="398" t="s">
        <v>1054</v>
      </c>
      <c r="I217" s="398"/>
      <c r="J217" s="398"/>
      <c r="K217" s="342"/>
    </row>
    <row r="218" spans="2:11" s="1" customFormat="1" ht="12.75" customHeight="1">
      <c r="B218" s="345"/>
      <c r="C218" s="346"/>
      <c r="D218" s="346"/>
      <c r="E218" s="346"/>
      <c r="F218" s="346"/>
      <c r="G218" s="346"/>
      <c r="H218" s="346"/>
      <c r="I218" s="346"/>
      <c r="J218" s="346"/>
      <c r="K218" s="347"/>
    </row>
  </sheetData>
  <sheetProtection formatCells="0" formatColumns="0" formatRows="0" insertColumns="0" insertRows="0" insertHyperlinks="0" deleteColumns="0" deleteRows="0" sort="0" autoFilter="0" pivotTables="0"/>
  <mergeCells count="77">
    <mergeCell ref="C3:J3"/>
    <mergeCell ref="C9:J9"/>
    <mergeCell ref="D11:J11"/>
    <mergeCell ref="D10:J10"/>
    <mergeCell ref="C4:J4"/>
    <mergeCell ref="C6:J6"/>
    <mergeCell ref="C7:J7"/>
    <mergeCell ref="D16:J16"/>
    <mergeCell ref="D17:J17"/>
    <mergeCell ref="F18:J18"/>
    <mergeCell ref="F19:J19"/>
    <mergeCell ref="D15:J15"/>
    <mergeCell ref="C25:J25"/>
    <mergeCell ref="D27:J27"/>
    <mergeCell ref="C26:J26"/>
    <mergeCell ref="F20:J20"/>
    <mergeCell ref="F23:J23"/>
    <mergeCell ref="F21:J21"/>
    <mergeCell ref="F22:J22"/>
    <mergeCell ref="D33:J33"/>
    <mergeCell ref="D34:J34"/>
    <mergeCell ref="D31:J31"/>
    <mergeCell ref="D30:J30"/>
    <mergeCell ref="D28:J28"/>
    <mergeCell ref="G45:J45"/>
    <mergeCell ref="G44:J44"/>
    <mergeCell ref="D35:J35"/>
    <mergeCell ref="G40:J40"/>
    <mergeCell ref="G41:J41"/>
    <mergeCell ref="G42:J42"/>
    <mergeCell ref="G43:J43"/>
    <mergeCell ref="G36:J36"/>
    <mergeCell ref="G37:J37"/>
    <mergeCell ref="G38:J38"/>
    <mergeCell ref="G39:J39"/>
    <mergeCell ref="D59:J59"/>
    <mergeCell ref="D58:J58"/>
    <mergeCell ref="D47:J47"/>
    <mergeCell ref="C52:J52"/>
    <mergeCell ref="C54:J54"/>
    <mergeCell ref="C55:J55"/>
    <mergeCell ref="C57:J57"/>
    <mergeCell ref="D51:J51"/>
    <mergeCell ref="E50:J50"/>
    <mergeCell ref="E49:J49"/>
    <mergeCell ref="E48:J48"/>
    <mergeCell ref="D61:J61"/>
    <mergeCell ref="D62:J62"/>
    <mergeCell ref="D65:J65"/>
    <mergeCell ref="D63:J63"/>
    <mergeCell ref="D60:J60"/>
    <mergeCell ref="D70:J70"/>
    <mergeCell ref="D68:J68"/>
    <mergeCell ref="D67:J67"/>
    <mergeCell ref="D69:J69"/>
    <mergeCell ref="D66:J66"/>
    <mergeCell ref="C165:J165"/>
    <mergeCell ref="C122:J122"/>
    <mergeCell ref="C147:J147"/>
    <mergeCell ref="C102:J102"/>
    <mergeCell ref="C75:J75"/>
    <mergeCell ref="H200:J200"/>
    <mergeCell ref="C199:J199"/>
    <mergeCell ref="H208:J208"/>
    <mergeCell ref="H206:J206"/>
    <mergeCell ref="H204:J204"/>
    <mergeCell ref="H202:J202"/>
    <mergeCell ref="H217:J217"/>
    <mergeCell ref="H210:J210"/>
    <mergeCell ref="H205:J205"/>
    <mergeCell ref="H203:J203"/>
    <mergeCell ref="H214:J214"/>
    <mergeCell ref="H216:J216"/>
    <mergeCell ref="H215:J215"/>
    <mergeCell ref="H212:J212"/>
    <mergeCell ref="H211:J211"/>
    <mergeCell ref="H209:J20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Patkova, Aneta</dc:creator>
  <cp:keywords/>
  <dc:description/>
  <cp:lastModifiedBy>Patkova, Aneta</cp:lastModifiedBy>
  <dcterms:created xsi:type="dcterms:W3CDTF">2019-12-06T09:37:43Z</dcterms:created>
  <dcterms:modified xsi:type="dcterms:W3CDTF">2019-12-06T11:53:25Z</dcterms:modified>
  <cp:category/>
  <cp:version/>
  <cp:contentType/>
  <cp:contentStatus/>
</cp:coreProperties>
</file>