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\Záměry 2020\Loučná - Benátky - kácení a přořez břehového porostu\"/>
    </mc:Choice>
  </mc:AlternateContent>
  <bookViews>
    <workbookView xWindow="0" yWindow="0" windowWidth="28800" windowHeight="11700" activeTab="1"/>
  </bookViews>
  <sheets>
    <sheet name="Rekapitulace stavby" sheetId="1" r:id="rId1"/>
    <sheet name="LCH1-2020 - Loučná, Benát..." sheetId="2" r:id="rId2"/>
  </sheets>
  <definedNames>
    <definedName name="_xlnm._FilterDatabase" localSheetId="1" hidden="1">'LCH1-2020 - Loučná, Benát...'!$C$117:$K$297</definedName>
    <definedName name="_xlnm.Print_Titles" localSheetId="1">'LCH1-2020 - Loučná, Benát...'!$117:$117</definedName>
    <definedName name="_xlnm.Print_Titles" localSheetId="0">'Rekapitulace stavby'!$92:$92</definedName>
    <definedName name="_xlnm.Print_Area" localSheetId="1">'LCH1-2020 - Loučná, Benát...'!$C$4:$J$76,'LCH1-2020 - Loučná, Benát...'!$C$82:$J$101,'LCH1-2020 - Loučná, Benát...'!$C$107:$K$297</definedName>
    <definedName name="_xlnm.Print_Area" localSheetId="0">'Rekapitulace stavby'!$D$4:$AO$76,'Rekapitulace stavby'!$C$82:$AQ$96</definedName>
  </definedNames>
  <calcPr calcId="162913" calcOnSave="0"/>
</workbook>
</file>

<file path=xl/calcChain.xml><?xml version="1.0" encoding="utf-8"?>
<calcChain xmlns="http://schemas.openxmlformats.org/spreadsheetml/2006/main">
  <c r="J283" i="2" l="1"/>
  <c r="T282" i="2"/>
  <c r="R282" i="2"/>
  <c r="P282" i="2"/>
  <c r="BK282" i="2"/>
  <c r="J282" i="2"/>
  <c r="J97" i="2" s="1"/>
  <c r="J35" i="2"/>
  <c r="J34" i="2"/>
  <c r="AY95" i="1" s="1"/>
  <c r="J33" i="2"/>
  <c r="AX95" i="1"/>
  <c r="BI295" i="2"/>
  <c r="BH295" i="2"/>
  <c r="BG295" i="2"/>
  <c r="BF295" i="2"/>
  <c r="T295" i="2"/>
  <c r="R295" i="2"/>
  <c r="P295" i="2"/>
  <c r="BK295" i="2"/>
  <c r="J295" i="2"/>
  <c r="BE295" i="2" s="1"/>
  <c r="BI292" i="2"/>
  <c r="BH292" i="2"/>
  <c r="BG292" i="2"/>
  <c r="BF292" i="2"/>
  <c r="T292" i="2"/>
  <c r="R292" i="2"/>
  <c r="R285" i="2" s="1"/>
  <c r="R284" i="2" s="1"/>
  <c r="P292" i="2"/>
  <c r="BK292" i="2"/>
  <c r="J292" i="2"/>
  <c r="BE292" i="2"/>
  <c r="BI289" i="2"/>
  <c r="BH289" i="2"/>
  <c r="BG289" i="2"/>
  <c r="BF289" i="2"/>
  <c r="T289" i="2"/>
  <c r="T285" i="2" s="1"/>
  <c r="T284" i="2" s="1"/>
  <c r="R289" i="2"/>
  <c r="P289" i="2"/>
  <c r="BK289" i="2"/>
  <c r="J289" i="2"/>
  <c r="BE289" i="2" s="1"/>
  <c r="BI286" i="2"/>
  <c r="BH286" i="2"/>
  <c r="BG286" i="2"/>
  <c r="BF286" i="2"/>
  <c r="T286" i="2"/>
  <c r="R286" i="2"/>
  <c r="P286" i="2"/>
  <c r="P285" i="2" s="1"/>
  <c r="P284" i="2" s="1"/>
  <c r="BK286" i="2"/>
  <c r="BK285" i="2"/>
  <c r="J285" i="2" s="1"/>
  <c r="J100" i="2" s="1"/>
  <c r="J286" i="2"/>
  <c r="BE286" i="2" s="1"/>
  <c r="J98" i="2"/>
  <c r="BI279" i="2"/>
  <c r="BH279" i="2"/>
  <c r="BG279" i="2"/>
  <c r="BF279" i="2"/>
  <c r="T279" i="2"/>
  <c r="R279" i="2"/>
  <c r="P279" i="2"/>
  <c r="BK279" i="2"/>
  <c r="J279" i="2"/>
  <c r="BE279" i="2"/>
  <c r="BI276" i="2"/>
  <c r="BH276" i="2"/>
  <c r="BG276" i="2"/>
  <c r="BF276" i="2"/>
  <c r="T276" i="2"/>
  <c r="R276" i="2"/>
  <c r="P276" i="2"/>
  <c r="BK276" i="2"/>
  <c r="J276" i="2"/>
  <c r="BE276" i="2" s="1"/>
  <c r="BI273" i="2"/>
  <c r="BH273" i="2"/>
  <c r="BG273" i="2"/>
  <c r="BF273" i="2"/>
  <c r="T273" i="2"/>
  <c r="R273" i="2"/>
  <c r="P273" i="2"/>
  <c r="BK273" i="2"/>
  <c r="J273" i="2"/>
  <c r="BE273" i="2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/>
  <c r="BI264" i="2"/>
  <c r="BH264" i="2"/>
  <c r="BG264" i="2"/>
  <c r="BF264" i="2"/>
  <c r="T264" i="2"/>
  <c r="R264" i="2"/>
  <c r="P264" i="2"/>
  <c r="BK264" i="2"/>
  <c r="J264" i="2"/>
  <c r="BE264" i="2" s="1"/>
  <c r="BI261" i="2"/>
  <c r="BH261" i="2"/>
  <c r="BG261" i="2"/>
  <c r="BF261" i="2"/>
  <c r="T261" i="2"/>
  <c r="R261" i="2"/>
  <c r="P261" i="2"/>
  <c r="BK261" i="2"/>
  <c r="J261" i="2"/>
  <c r="BE261" i="2"/>
  <c r="BI258" i="2"/>
  <c r="BH258" i="2"/>
  <c r="BG258" i="2"/>
  <c r="BF258" i="2"/>
  <c r="T258" i="2"/>
  <c r="R258" i="2"/>
  <c r="P258" i="2"/>
  <c r="BK258" i="2"/>
  <c r="J258" i="2"/>
  <c r="BE258" i="2" s="1"/>
  <c r="BI255" i="2"/>
  <c r="BH255" i="2"/>
  <c r="BG255" i="2"/>
  <c r="BF255" i="2"/>
  <c r="T255" i="2"/>
  <c r="R255" i="2"/>
  <c r="P255" i="2"/>
  <c r="BK255" i="2"/>
  <c r="J255" i="2"/>
  <c r="BE255" i="2"/>
  <c r="BI252" i="2"/>
  <c r="BH252" i="2"/>
  <c r="BG252" i="2"/>
  <c r="BF252" i="2"/>
  <c r="T252" i="2"/>
  <c r="R252" i="2"/>
  <c r="P252" i="2"/>
  <c r="BK252" i="2"/>
  <c r="J252" i="2"/>
  <c r="BE252" i="2" s="1"/>
  <c r="BI249" i="2"/>
  <c r="BH249" i="2"/>
  <c r="BG249" i="2"/>
  <c r="BF249" i="2"/>
  <c r="T249" i="2"/>
  <c r="R249" i="2"/>
  <c r="P249" i="2"/>
  <c r="BK249" i="2"/>
  <c r="J249" i="2"/>
  <c r="BE249" i="2"/>
  <c r="BI246" i="2"/>
  <c r="BH246" i="2"/>
  <c r="BG246" i="2"/>
  <c r="BF246" i="2"/>
  <c r="T246" i="2"/>
  <c r="R246" i="2"/>
  <c r="P246" i="2"/>
  <c r="BK246" i="2"/>
  <c r="J246" i="2"/>
  <c r="BE246" i="2" s="1"/>
  <c r="BI243" i="2"/>
  <c r="BH243" i="2"/>
  <c r="BG243" i="2"/>
  <c r="BF243" i="2"/>
  <c r="T243" i="2"/>
  <c r="R243" i="2"/>
  <c r="P243" i="2"/>
  <c r="BK243" i="2"/>
  <c r="J243" i="2"/>
  <c r="BE243" i="2"/>
  <c r="BI240" i="2"/>
  <c r="BH240" i="2"/>
  <c r="BG240" i="2"/>
  <c r="BF240" i="2"/>
  <c r="T240" i="2"/>
  <c r="R240" i="2"/>
  <c r="P240" i="2"/>
  <c r="BK240" i="2"/>
  <c r="J240" i="2"/>
  <c r="BE240" i="2" s="1"/>
  <c r="BI237" i="2"/>
  <c r="BH237" i="2"/>
  <c r="BG237" i="2"/>
  <c r="BF237" i="2"/>
  <c r="T237" i="2"/>
  <c r="R237" i="2"/>
  <c r="P237" i="2"/>
  <c r="BK237" i="2"/>
  <c r="J237" i="2"/>
  <c r="BE237" i="2"/>
  <c r="BI234" i="2"/>
  <c r="BH234" i="2"/>
  <c r="BG234" i="2"/>
  <c r="BF234" i="2"/>
  <c r="T234" i="2"/>
  <c r="R234" i="2"/>
  <c r="P234" i="2"/>
  <c r="BK234" i="2"/>
  <c r="J234" i="2"/>
  <c r="BE234" i="2" s="1"/>
  <c r="BI231" i="2"/>
  <c r="BH231" i="2"/>
  <c r="BG231" i="2"/>
  <c r="BF231" i="2"/>
  <c r="T231" i="2"/>
  <c r="R231" i="2"/>
  <c r="P231" i="2"/>
  <c r="BK231" i="2"/>
  <c r="J231" i="2"/>
  <c r="BE231" i="2"/>
  <c r="BI228" i="2"/>
  <c r="BH228" i="2"/>
  <c r="BG228" i="2"/>
  <c r="BF228" i="2"/>
  <c r="T228" i="2"/>
  <c r="R228" i="2"/>
  <c r="P228" i="2"/>
  <c r="BK228" i="2"/>
  <c r="J228" i="2"/>
  <c r="BE228" i="2" s="1"/>
  <c r="BI225" i="2"/>
  <c r="BH225" i="2"/>
  <c r="BG225" i="2"/>
  <c r="BF225" i="2"/>
  <c r="T225" i="2"/>
  <c r="R225" i="2"/>
  <c r="P225" i="2"/>
  <c r="BK225" i="2"/>
  <c r="J225" i="2"/>
  <c r="BE225" i="2"/>
  <c r="BI222" i="2"/>
  <c r="BH222" i="2"/>
  <c r="BG222" i="2"/>
  <c r="BF222" i="2"/>
  <c r="T222" i="2"/>
  <c r="R222" i="2"/>
  <c r="P222" i="2"/>
  <c r="BK222" i="2"/>
  <c r="J222" i="2"/>
  <c r="BE222" i="2" s="1"/>
  <c r="BI219" i="2"/>
  <c r="BH219" i="2"/>
  <c r="BG219" i="2"/>
  <c r="BF219" i="2"/>
  <c r="T219" i="2"/>
  <c r="R219" i="2"/>
  <c r="P219" i="2"/>
  <c r="BK219" i="2"/>
  <c r="J219" i="2"/>
  <c r="BE219" i="2"/>
  <c r="BI216" i="2"/>
  <c r="BH216" i="2"/>
  <c r="BG216" i="2"/>
  <c r="BF216" i="2"/>
  <c r="T216" i="2"/>
  <c r="R216" i="2"/>
  <c r="P216" i="2"/>
  <c r="BK216" i="2"/>
  <c r="J216" i="2"/>
  <c r="BE216" i="2" s="1"/>
  <c r="BI213" i="2"/>
  <c r="BH213" i="2"/>
  <c r="BG213" i="2"/>
  <c r="BF213" i="2"/>
  <c r="T213" i="2"/>
  <c r="R213" i="2"/>
  <c r="P213" i="2"/>
  <c r="BK213" i="2"/>
  <c r="J213" i="2"/>
  <c r="BE213" i="2"/>
  <c r="BI210" i="2"/>
  <c r="BH210" i="2"/>
  <c r="BG210" i="2"/>
  <c r="BF210" i="2"/>
  <c r="T210" i="2"/>
  <c r="R210" i="2"/>
  <c r="P210" i="2"/>
  <c r="BK210" i="2"/>
  <c r="J210" i="2"/>
  <c r="BE210" i="2" s="1"/>
  <c r="BI207" i="2"/>
  <c r="BH207" i="2"/>
  <c r="BG207" i="2"/>
  <c r="BF207" i="2"/>
  <c r="T207" i="2"/>
  <c r="R207" i="2"/>
  <c r="P207" i="2"/>
  <c r="BK207" i="2"/>
  <c r="J207" i="2"/>
  <c r="BE207" i="2"/>
  <c r="BI204" i="2"/>
  <c r="BH204" i="2"/>
  <c r="BG204" i="2"/>
  <c r="BF204" i="2"/>
  <c r="T204" i="2"/>
  <c r="R204" i="2"/>
  <c r="P204" i="2"/>
  <c r="BK204" i="2"/>
  <c r="J204" i="2"/>
  <c r="BE204" i="2" s="1"/>
  <c r="BI201" i="2"/>
  <c r="BH201" i="2"/>
  <c r="BG201" i="2"/>
  <c r="BF201" i="2"/>
  <c r="T201" i="2"/>
  <c r="R201" i="2"/>
  <c r="P201" i="2"/>
  <c r="BK201" i="2"/>
  <c r="J201" i="2"/>
  <c r="BE201" i="2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T195" i="2"/>
  <c r="R195" i="2"/>
  <c r="P195" i="2"/>
  <c r="BK195" i="2"/>
  <c r="J195" i="2"/>
  <c r="BE195" i="2"/>
  <c r="BI192" i="2"/>
  <c r="BH192" i="2"/>
  <c r="BG192" i="2"/>
  <c r="BF192" i="2"/>
  <c r="T192" i="2"/>
  <c r="R192" i="2"/>
  <c r="P192" i="2"/>
  <c r="BK192" i="2"/>
  <c r="J192" i="2"/>
  <c r="BE192" i="2" s="1"/>
  <c r="BI189" i="2"/>
  <c r="BH189" i="2"/>
  <c r="BG189" i="2"/>
  <c r="BF189" i="2"/>
  <c r="T189" i="2"/>
  <c r="R189" i="2"/>
  <c r="P189" i="2"/>
  <c r="BK189" i="2"/>
  <c r="J189" i="2"/>
  <c r="BE189" i="2"/>
  <c r="BI186" i="2"/>
  <c r="BH186" i="2"/>
  <c r="BG186" i="2"/>
  <c r="BF186" i="2"/>
  <c r="T186" i="2"/>
  <c r="R186" i="2"/>
  <c r="P186" i="2"/>
  <c r="BK186" i="2"/>
  <c r="J186" i="2"/>
  <c r="BE186" i="2" s="1"/>
  <c r="BI183" i="2"/>
  <c r="BH183" i="2"/>
  <c r="BG183" i="2"/>
  <c r="BF183" i="2"/>
  <c r="T183" i="2"/>
  <c r="R183" i="2"/>
  <c r="P183" i="2"/>
  <c r="BK183" i="2"/>
  <c r="J183" i="2"/>
  <c r="BE183" i="2"/>
  <c r="BI180" i="2"/>
  <c r="BH180" i="2"/>
  <c r="BG180" i="2"/>
  <c r="BF180" i="2"/>
  <c r="T180" i="2"/>
  <c r="R180" i="2"/>
  <c r="P180" i="2"/>
  <c r="BK180" i="2"/>
  <c r="J180" i="2"/>
  <c r="BE180" i="2" s="1"/>
  <c r="BI177" i="2"/>
  <c r="BH177" i="2"/>
  <c r="BG177" i="2"/>
  <c r="BF177" i="2"/>
  <c r="T177" i="2"/>
  <c r="R177" i="2"/>
  <c r="P177" i="2"/>
  <c r="BK177" i="2"/>
  <c r="J177" i="2"/>
  <c r="BE177" i="2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J171" i="2"/>
  <c r="BE171" i="2"/>
  <c r="BI168" i="2"/>
  <c r="BH168" i="2"/>
  <c r="BG168" i="2"/>
  <c r="BF168" i="2"/>
  <c r="T168" i="2"/>
  <c r="R168" i="2"/>
  <c r="P168" i="2"/>
  <c r="BK168" i="2"/>
  <c r="J168" i="2"/>
  <c r="BE168" i="2" s="1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T159" i="2"/>
  <c r="R159" i="2"/>
  <c r="P159" i="2"/>
  <c r="BK159" i="2"/>
  <c r="J159" i="2"/>
  <c r="BE159" i="2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/>
  <c r="BI148" i="2"/>
  <c r="BH148" i="2"/>
  <c r="BG148" i="2"/>
  <c r="BF148" i="2"/>
  <c r="T148" i="2"/>
  <c r="R148" i="2"/>
  <c r="P148" i="2"/>
  <c r="BK148" i="2"/>
  <c r="J148" i="2"/>
  <c r="BE148" i="2" s="1"/>
  <c r="BI145" i="2"/>
  <c r="BH145" i="2"/>
  <c r="BG145" i="2"/>
  <c r="BF145" i="2"/>
  <c r="T145" i="2"/>
  <c r="R145" i="2"/>
  <c r="P145" i="2"/>
  <c r="BK145" i="2"/>
  <c r="J145" i="2"/>
  <c r="BE145" i="2"/>
  <c r="BI142" i="2"/>
  <c r="BH142" i="2"/>
  <c r="BG142" i="2"/>
  <c r="BF142" i="2"/>
  <c r="T142" i="2"/>
  <c r="R142" i="2"/>
  <c r="P142" i="2"/>
  <c r="BK142" i="2"/>
  <c r="J142" i="2"/>
  <c r="BE142" i="2" s="1"/>
  <c r="BI139" i="2"/>
  <c r="BH139" i="2"/>
  <c r="BG139" i="2"/>
  <c r="BF139" i="2"/>
  <c r="T139" i="2"/>
  <c r="R139" i="2"/>
  <c r="P139" i="2"/>
  <c r="BK139" i="2"/>
  <c r="J139" i="2"/>
  <c r="BE139" i="2"/>
  <c r="BI136" i="2"/>
  <c r="BH136" i="2"/>
  <c r="BG136" i="2"/>
  <c r="BF136" i="2"/>
  <c r="T136" i="2"/>
  <c r="R136" i="2"/>
  <c r="P136" i="2"/>
  <c r="BK136" i="2"/>
  <c r="J136" i="2"/>
  <c r="BE136" i="2" s="1"/>
  <c r="BI133" i="2"/>
  <c r="BH133" i="2"/>
  <c r="BG133" i="2"/>
  <c r="BF133" i="2"/>
  <c r="T133" i="2"/>
  <c r="R133" i="2"/>
  <c r="P133" i="2"/>
  <c r="BK133" i="2"/>
  <c r="J133" i="2"/>
  <c r="BE133" i="2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F34" i="2" s="1"/>
  <c r="BC95" i="1" s="1"/>
  <c r="BC94" i="1" s="1"/>
  <c r="BG127" i="2"/>
  <c r="BF127" i="2"/>
  <c r="T127" i="2"/>
  <c r="R127" i="2"/>
  <c r="P127" i="2"/>
  <c r="BK127" i="2"/>
  <c r="J127" i="2"/>
  <c r="BE127" i="2"/>
  <c r="BI124" i="2"/>
  <c r="F35" i="2" s="1"/>
  <c r="BD95" i="1" s="1"/>
  <c r="BD94" i="1" s="1"/>
  <c r="W33" i="1" s="1"/>
  <c r="BH124" i="2"/>
  <c r="BG124" i="2"/>
  <c r="BF124" i="2"/>
  <c r="T124" i="2"/>
  <c r="R124" i="2"/>
  <c r="P124" i="2"/>
  <c r="BK124" i="2"/>
  <c r="J124" i="2"/>
  <c r="BE124" i="2" s="1"/>
  <c r="BI121" i="2"/>
  <c r="BH121" i="2"/>
  <c r="BG121" i="2"/>
  <c r="F33" i="2" s="1"/>
  <c r="BB95" i="1" s="1"/>
  <c r="BB94" i="1" s="1"/>
  <c r="BF121" i="2"/>
  <c r="F32" i="2" s="1"/>
  <c r="BA95" i="1" s="1"/>
  <c r="BA94" i="1" s="1"/>
  <c r="J32" i="2"/>
  <c r="AW95" i="1" s="1"/>
  <c r="T121" i="2"/>
  <c r="T120" i="2" s="1"/>
  <c r="T119" i="2" s="1"/>
  <c r="T118" i="2" s="1"/>
  <c r="R121" i="2"/>
  <c r="R120" i="2" s="1"/>
  <c r="R119" i="2" s="1"/>
  <c r="R118" i="2" s="1"/>
  <c r="P121" i="2"/>
  <c r="P120" i="2" s="1"/>
  <c r="P119" i="2" s="1"/>
  <c r="P118" i="2" s="1"/>
  <c r="AU95" i="1" s="1"/>
  <c r="AU94" i="1" s="1"/>
  <c r="BK121" i="2"/>
  <c r="BK120" i="2" s="1"/>
  <c r="J121" i="2"/>
  <c r="BE121" i="2"/>
  <c r="J115" i="2"/>
  <c r="F114" i="2"/>
  <c r="F112" i="2"/>
  <c r="E110" i="2"/>
  <c r="J90" i="2"/>
  <c r="F89" i="2"/>
  <c r="F87" i="2"/>
  <c r="E85" i="2"/>
  <c r="J19" i="2"/>
  <c r="E19" i="2"/>
  <c r="J114" i="2" s="1"/>
  <c r="J89" i="2"/>
  <c r="J18" i="2"/>
  <c r="J16" i="2"/>
  <c r="E16" i="2"/>
  <c r="F115" i="2"/>
  <c r="F90" i="2"/>
  <c r="J15" i="2"/>
  <c r="J10" i="2"/>
  <c r="J112" i="2"/>
  <c r="J87" i="2"/>
  <c r="AS94" i="1"/>
  <c r="L90" i="1"/>
  <c r="AM90" i="1"/>
  <c r="AM89" i="1"/>
  <c r="L89" i="1"/>
  <c r="AM87" i="1"/>
  <c r="L87" i="1"/>
  <c r="L85" i="1"/>
  <c r="L84" i="1"/>
  <c r="J120" i="2" l="1"/>
  <c r="J96" i="2" s="1"/>
  <c r="BK119" i="2"/>
  <c r="AW94" i="1"/>
  <c r="AK30" i="1" s="1"/>
  <c r="W30" i="1"/>
  <c r="J31" i="2"/>
  <c r="AV95" i="1" s="1"/>
  <c r="AT95" i="1" s="1"/>
  <c r="AX94" i="1"/>
  <c r="W31" i="1"/>
  <c r="AY94" i="1"/>
  <c r="W32" i="1"/>
  <c r="BK284" i="2"/>
  <c r="J284" i="2" s="1"/>
  <c r="J99" i="2" s="1"/>
  <c r="F31" i="2"/>
  <c r="AZ95" i="1" s="1"/>
  <c r="AZ94" i="1" s="1"/>
  <c r="AV94" i="1" l="1"/>
  <c r="W29" i="1"/>
  <c r="J119" i="2"/>
  <c r="J95" i="2" s="1"/>
  <c r="BK118" i="2"/>
  <c r="J118" i="2" s="1"/>
  <c r="J28" i="2" l="1"/>
  <c r="J94" i="2"/>
  <c r="AK29" i="1"/>
  <c r="AT94" i="1"/>
  <c r="J37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<sst xmlns="http://schemas.openxmlformats.org/spreadsheetml/2006/main" count="1569" uniqueCount="466">
  <si>
    <t>Export Komplet</t>
  </si>
  <si>
    <t/>
  </si>
  <si>
    <t>2.0</t>
  </si>
  <si>
    <t>ZAMOK</t>
  </si>
  <si>
    <t>False</t>
  </si>
  <si>
    <t>{8564e685-d0f3-465a-bf7b-8202d9464406}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</si>
  <si>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</si>
  <si>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</si>
  <si>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</si>
  <si>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</si>
  <si>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</si>
  <si>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</si>
  <si>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</si>
  <si>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</si>
  <si>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LCH1/2020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</si>
  <si>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</si>
  <si>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</si>
  <si>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Loučná, Benátky, kácení a prořez břehového porostu ř.km 63,500 - 65,570</t>
  </si>
  <si>
    <t>KSO:</t>
  </si>
  <si>
    <t>CC-CZ:</t>
  </si>
  <si>
    <t>Místo:</t>
  </si>
  <si>
    <t>Benátky u Litomyšle</t>
  </si>
  <si>
    <t>Datum:</t>
  </si>
  <si>
    <t>3.12.2019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</si>
  <si>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</si>
  <si>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</si>
  <si>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</si>
  <si>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</si>
  <si>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</si>
  <si>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</si>
  <si>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</si>
  <si>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</si>
  <si>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</si>
  <si>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</si>
  <si>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Ladislav Chleboun, DiS.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</si>
  <si>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</si>
  <si>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</si>
  <si>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</si>
  <si>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</si>
  <si>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</si>
  <si>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</si>
  <si>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</si>
  <si>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</si>
  <si>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</si>
  <si>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</si>
  <si>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</si>
  <si>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</si>
  <si>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</si>
  <si>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</si>
  <si>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</si>
  <si>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</si>
  <si>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</si>
  <si>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</si>
  <si>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</si>
  <si>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</si>
  <si>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</si>
  <si>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</si>
  <si>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</si>
  <si>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</si>
  <si>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</si>
  <si>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</si>
  <si>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</si>
  <si>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</si>
  <si>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</si>
  <si>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</si>
  <si>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</si>
  <si>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</si>
  <si>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</si>
  <si>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</si>
  <si>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</si>
  <si>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</si>
  <si>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</si>
  <si>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</si>
  <si>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</si>
  <si>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</si>
  <si>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</si>
  <si>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</si>
  <si>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</si>
  <si>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</si>
  <si>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</si>
  <si>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</si>
  <si>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</si>
  <si>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</si>
  <si>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</si>
  <si>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</si>
  <si>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</si>
  <si>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</si>
  <si>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</si>
  <si>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</si>
  <si>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</si>
  <si>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</si>
  <si>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</si>
  <si>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>N00 - Nepojmenované práce</t>
  </si>
  <si>
    <t xml:space="preserve">    N01 - Nepojmenovaný díl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</si>
  <si>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</si>
  <si>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</si>
  <si>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</si>
  <si>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</si>
  <si>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</si>
  <si>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</si>
  <si>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</si>
  <si>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</si>
  <si>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</si>
  <si>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</si>
  <si>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</si>
  <si>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</si>
  <si>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</si>
  <si>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</si>
  <si>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</si>
  <si>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</si>
  <si>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</si>
  <si>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</si>
  <si>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</si>
  <si>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</si>
  <si>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112151012</t>
  </si>
  <si>
    <t>Volné kácení stromů s rozřezáním a odvětvením D kmene do 300 mm</t>
  </si>
  <si>
    <t>kus</t>
  </si>
  <si>
    <t>4</t>
  </si>
  <si>
    <t>-1982942690</t>
  </si>
  <si>
    <t>PP</t>
  </si>
  <si>
    <t>Pokácení stromu volné v celku s odřezáním kmene a s odvětvením průměru kmene přes 200 do 300 mm</t>
  </si>
  <si>
    <t>P</t>
  </si>
  <si>
    <t xml:space="preserve">Poznámka k položce:_x000D_
Javor mléčný č. 40887 - LB - poškození kmene, kácením uvolnění sousedního stromu_x000D_
</t>
  </si>
  <si>
    <t>41</t>
  </si>
  <si>
    <t>112151013</t>
  </si>
  <si>
    <t>Volné kácení stromů s rozřezáním a odvětvením D kmene do 400 mm</t>
  </si>
  <si>
    <t>-610351002</t>
  </si>
  <si>
    <t>Pokácení stromu volné v celku s odřezáním kmene a s odvětvením průměru kmene přes 300 do 400 mm</t>
  </si>
  <si>
    <t>Poznámka k položce:_x000D_
Jilm vaz č.460832 - LB - zcela odumřelý_x000D_
Jasan ztepilý č. 460846 - LB - dynamicky prosychá, silné suché větve v koruně_x000D_
Javor horský č. 460818 - PB - nevhodná struktura větvení, tlaková vidlice, dlouhodobě neperspektivní</t>
  </si>
  <si>
    <t>112151314</t>
  </si>
  <si>
    <t>Kácení stromu bez postupného spouštění koruny a kmene D do 0,5 m - volná dopadová plocha</t>
  </si>
  <si>
    <t>1336223488</t>
  </si>
  <si>
    <t>Pokácení stromu postupné bez spouštění částí kmene a koruny o průměru na řezné ploše pařezu přes 400 do 500 mm - postupné kácení s volnou dopadovou plochou</t>
  </si>
  <si>
    <t xml:space="preserve">Poznámka k položce:_x000D_
Jilm horský č. 460785 - PB - z větší části odumřelý_x000D_
_x000D_
</t>
  </si>
  <si>
    <t>3</t>
  </si>
  <si>
    <t>112151315</t>
  </si>
  <si>
    <t>Kácení stromu bez postupného spouštění koruny a kmene D do 0,6 m - volná dopadová plocha</t>
  </si>
  <si>
    <t>1791468917</t>
  </si>
  <si>
    <t>Pokácení stromu postupné bez spouštění částí kmene a koruny o průměru na řezné ploše pařezu přes 500 do 600 mm - postupné kácení s volnou dopadovou plochou</t>
  </si>
  <si>
    <t xml:space="preserve">Poznámka k položce:_x000D_
Olše šedá č. 460865 - LB - infekce kmene, dutina ve kmeni, výletové otvory od ptáků - sesazení na torzo !!!_x000D_
_x000D_
Olše šedá č. 460789 - PB - zcela odumřelý - sesazení na torzo pod vidlicí_x000D_
_x000D_
</t>
  </si>
  <si>
    <t>42</t>
  </si>
  <si>
    <t>112151316</t>
  </si>
  <si>
    <t>Kácení stromu bez postupného spouštění koruny a kmene D do 0,7 m</t>
  </si>
  <si>
    <t>1897121137</t>
  </si>
  <si>
    <t>Pokácení stromu postupné bez spouštění částí kmene a koruny o průměru na řezné ploše pařezu přes 600 do 700 mm</t>
  </si>
  <si>
    <t>Poznámka k položce:_x000D_
Jasan ztepilý č. 460776 - PB - rozsáhlá infekce kosterní větve, dutina v kosterní větvi, asymetrická koruna a trhliny</t>
  </si>
  <si>
    <t>43</t>
  </si>
  <si>
    <t>112151317</t>
  </si>
  <si>
    <t>Kácení stromu bez postupného spouštění koruny a kmene D do 0,8 m</t>
  </si>
  <si>
    <t>-18846309</t>
  </si>
  <si>
    <t>Pokácení stromu postupné bez spouštění částí kmene a koruny o průměru na řezné ploše pařezu přes 700 do 800 mm</t>
  </si>
  <si>
    <t xml:space="preserve">Poznámka k položce:_x000D_
jasan ztepilý č. 460794 - PB-  dynamicky prosychá, infekce kmene, infekce kosterního větvení, dutina ve kmeni, odlomená část koruny_x000D_
</t>
  </si>
  <si>
    <t>44</t>
  </si>
  <si>
    <t>112151356</t>
  </si>
  <si>
    <t>Kácení stromu s postupným spouštěním koruny a kmene D do 0,7 m</t>
  </si>
  <si>
    <t>1314480218</t>
  </si>
  <si>
    <t>Pokácení stromu postupné se spouštěním částí kmene a koruny o průměru na řezné ploše pařezu přes 600 do 700 mm</t>
  </si>
  <si>
    <t>Poznámka k položce:_x000D_
Jasan ztepilý č. 460805 - PB -  rozsáhlá infekce kořenového systému hnojníkem, podezření na významné poškození kořenového systému, podemleté kořeny</t>
  </si>
  <si>
    <t>45</t>
  </si>
  <si>
    <t>112151357</t>
  </si>
  <si>
    <t>Kácení stromu s postupným spouštěním koruny a kmene D do 0,8 m</t>
  </si>
  <si>
    <t>-926780516</t>
  </si>
  <si>
    <t>Pokácení stromu postupné se spouštěním částí kmene a koruny o průměru na řezné ploše pařezu přes 700 do 800 mm</t>
  </si>
  <si>
    <t>Poznámka k položce:_x000D_
Jasan ztepilý č. 460777 - PB _x000D_
Javor mléčný č. 460803 - PB - infekce báze kmene dřevomorem kořenovým, asymetrická koruna, nakloněný kmen</t>
  </si>
  <si>
    <t>85</t>
  </si>
  <si>
    <t>112151R001</t>
  </si>
  <si>
    <t>Pokácení stromů s přetažením v celku s odřezáním kmene a s odvětvením průměru kmene přes 500 do 600</t>
  </si>
  <si>
    <t>512</t>
  </si>
  <si>
    <t>-774642403</t>
  </si>
  <si>
    <t>Poznámka k položce:_x000D_
Topol osika č. 460810 - PB - z větší části odumřelý, infekce kmene, dutina ve kmeni_x000D_
Jilm horský č. 460815 - PB - z části odumřelý, infekce kmene, dutina ve kmeni</t>
  </si>
  <si>
    <t>46</t>
  </si>
  <si>
    <t>112151R002</t>
  </si>
  <si>
    <t>Pokácení stromů s přetažením v celku s odřezáním kmene a s odvětvením průměru kmene přes 600 do 700</t>
  </si>
  <si>
    <t>-2076587400</t>
  </si>
  <si>
    <t>Poznámka k položce:_x000D_
Jasan ztepilý č. 460873 - LB - poškození infekce kmene</t>
  </si>
  <si>
    <t>49</t>
  </si>
  <si>
    <t>162201441</t>
  </si>
  <si>
    <t>Vodorovné přemístění kmenů stromů listnatých do 2 km D kmene do 300 mm</t>
  </si>
  <si>
    <t>885529783</t>
  </si>
  <si>
    <t>Vodorovné přemístění větví, kmenů nebo pařezů  s naložením, složením a dopravou do 2000 m kmenů stromů listnatých, průměru přes 100 do 300 mm</t>
  </si>
  <si>
    <t>50</t>
  </si>
  <si>
    <t>162201442</t>
  </si>
  <si>
    <t>Vodorovné přemístění kmenů stromů listnatých do 2 km D kmene do 500 mm</t>
  </si>
  <si>
    <t>1433346751</t>
  </si>
  <si>
    <t>Vodorovné přemístění větví, kmenů nebo pařezů  s naložením, složením a dopravou do 2000 m kmenů stromů listnatých, průměru přes 300 do 500 mm</t>
  </si>
  <si>
    <t>51</t>
  </si>
  <si>
    <t>162201443</t>
  </si>
  <si>
    <t>Vodorovné přemístění kmenů stromů listnatých do 2 km D kmene do 700 mm</t>
  </si>
  <si>
    <t>-1525584581</t>
  </si>
  <si>
    <t>Vodorovné přemístění větví, kmenů nebo pařezů  s naložením, složením a dopravou do 2000 m kmenů stromů listnatých, průměru přes 500 do 700 mm</t>
  </si>
  <si>
    <t>48</t>
  </si>
  <si>
    <t>162201444</t>
  </si>
  <si>
    <t>Vodorovné přemístění kmenů stromů listnatých do 2 km D kmene do 900 mm</t>
  </si>
  <si>
    <t>-61157420</t>
  </si>
  <si>
    <t>Vodorovné přemístění větví, kmenů nebo pařezů  s naložením, složením a dopravou do 2000 m kmenů stromů listnatých, průměru přes 700 do 900 mm</t>
  </si>
  <si>
    <t>76</t>
  </si>
  <si>
    <t>184852135</t>
  </si>
  <si>
    <t>Řez stromu bezpečnostní o ploše koruny do 90 m2 lezeckou technikou</t>
  </si>
  <si>
    <t>-2052107987</t>
  </si>
  <si>
    <t>Řez stromů prováděný lezeckou technikou bezpečnostní (S-RB), plocha koruny stromu přes 60 do 90 m2</t>
  </si>
  <si>
    <t>Poznámka k položce:_x000D_
Jasan ztepilý č. 460862 - LB - dynamicky prosychá, suchý vrchol</t>
  </si>
  <si>
    <t>33</t>
  </si>
  <si>
    <t>184852136</t>
  </si>
  <si>
    <t>Řez stromu bezpečnostní o ploše koruny do 120 m2 lezeckou technikou</t>
  </si>
  <si>
    <t>-227592308</t>
  </si>
  <si>
    <t>Řez stromů prováděný lezeckou technikou bezpečnostní (S-RB), plocha koruny stromu přes 90 do 120 m2</t>
  </si>
  <si>
    <t>Poznámka k položce:_x000D_
Jasan ztepilý č. 460897 - dynamicky prosychá, velké řezné rány, infekce kosterního větvení_x000D_
Společně se provádí redukce obvodová, lokální redukce z důvodu stabilizace a úprava průjezdného či průchozího profilu</t>
  </si>
  <si>
    <t>57</t>
  </si>
  <si>
    <t>184852138</t>
  </si>
  <si>
    <t>Řez stromu bezpečnostní o ploše koruny do 180 m2 lezeckou technikou</t>
  </si>
  <si>
    <t>-233411283</t>
  </si>
  <si>
    <t>Řez stromů prováděný lezeckou technikou bezpečnostní (S-RB), plocha koruny stromu přes 150 do 180 m2</t>
  </si>
  <si>
    <t>Poznámka k položce:_x000D_
Jasan ztepilý č. 460870 - LB - silné suché větve v koruně, defektní větvení_x000D_
Společně se provádí lokální redukce z důvodu stabilizace_x000D_
_x000D_
Jasan ztepilý č. 460835 - LB</t>
  </si>
  <si>
    <t>67</t>
  </si>
  <si>
    <t>184852139</t>
  </si>
  <si>
    <t>Řez stromu bezpečnostní o ploše koruny do 210 m2 lezeckou technikou</t>
  </si>
  <si>
    <t>-915222749</t>
  </si>
  <si>
    <t>Řez stromů prováděný lezeckou technikou bezpečnostní (S-RB), plocha koruny stromu přes 180 do 210 m2</t>
  </si>
  <si>
    <t>Poznámka k položce:_x000D_
Jasan ztepilý č. 460809  - PB - podemleté kořeny, poškozuje konstrukci mostu_x000D_
Společně se provádí lokální redukce z důvodu stabilizace_x000D_
_x000D_
Jasan ztepilý č. 460834 - LB_x000D_
_x000D_
Jasan ztepilý č. 460761 - PB - dynamicky prosychá_x000D_
Společně se provádí lokální redukce z důvodu stabilizace</t>
  </si>
  <si>
    <t>62</t>
  </si>
  <si>
    <t>184852141</t>
  </si>
  <si>
    <t>Řez stromu bezpečnostní o ploše koruny do 240 m2 lezeckou technikou</t>
  </si>
  <si>
    <t>-2050688907</t>
  </si>
  <si>
    <t>Řez stromů prováděný lezeckou technikou bezpečnostní (S-RB), plocha koruny stromu přes 210 do 240 m2</t>
  </si>
  <si>
    <t>Poznámka k položce:_x000D_
Jasan ztepilý č. 460751 - PB - silné suché větve v koruně, suchý vrchol_x000D_
Společně se provádí lokální redukce z důvodu stabilizace a redukce obvodová_x000D_
_x000D_
Jasan ztepilý č. 460790 - PB - dynamicky prosychá, suchý vrchol, silné větve v koruně - 20% koruny_x000D_
_x000D_
Jasan ztepilý č. 460822 - LB - podemleté kořeny asymetrikcá koruna_x000D_
Společně se provádí lokální redukce z důvodu stabilizace_x000D_
_x000D_
Jasan ztepilý č.460774 - PB</t>
  </si>
  <si>
    <t>55</t>
  </si>
  <si>
    <t>184852142</t>
  </si>
  <si>
    <t>Řez stromu bezpečnostní o ploše koruny do 270 m2 lezeckou technikou</t>
  </si>
  <si>
    <t>1560517090</t>
  </si>
  <si>
    <t>Řez stromů prováděný lezeckou technikou bezpečnostní (S-RB), plocha koruny stromu přes 240 do 270 m2</t>
  </si>
  <si>
    <t>Poznámka k položce:_x000D_
Jasan ztepilý č. 460837 - dynamicky prosychá, silné suché větve v koruně, podemleté kořeny - odlehčení nestabilních větví_x000D_
Společně se provádí lokální redukce_x000D_
_x000D_
Jasan ztepilý č. 460899 - silné suché větve v koruně_x000D_
_x000D_
Jasan ztepilý č. 460807 - PB - silné suché větve v koruně, podemleté kořeny, dynamicky prosychá_x000D_
_x000D_
Jasan ztepilý č. 460808 - PB - silné suché větve v koruně, podemleté kořeny, dynamicky prosychá_x000D_
_x000D_
Jasan ztepilý č. 460793 - PB- dynamicky prosychá, silné suché větve v koruně</t>
  </si>
  <si>
    <t>65</t>
  </si>
  <si>
    <t>184852144</t>
  </si>
  <si>
    <t>Řez stromu bezpečnostní o ploše koruny do 330 m2 lezeckou technikou</t>
  </si>
  <si>
    <t>1561977085</t>
  </si>
  <si>
    <t>Řez stromů prováděný lezeckou technikou bezpečnostní (S-RB), plocha koruny stromu přes 300 do 330 m2</t>
  </si>
  <si>
    <t>Poznámka k položce:_x000D_
Jasan ztepilý č. 460775 - PB - silné suché větve v koruně_x000D_
Společně se provádí lokální redukce z důvodu stabilizace_x000D_
_x000D_
Jasan ztepilý č. 460778 - PB_x000D_
Společně se provádí lokální redukce z důvodu stabilizace_x000D_
_x000D_
Jasan ztepilý č. 460782 - PB - dynamicky prosychá, suché větve v koruně_x000D_
Společně se provádí lokální redukce z důvodu stabilizace_x000D_
_x000D_
Jasan ztepilý č. 460816 - PB _x000D_
Společně se provádí úprava průjezdného či průchozího profilu</t>
  </si>
  <si>
    <t>69</t>
  </si>
  <si>
    <t>184852146</t>
  </si>
  <si>
    <t>Řez stromu bezpečnostní o ploše koruny do 390 m2 lezeckou technikou</t>
  </si>
  <si>
    <t>174721628</t>
  </si>
  <si>
    <t>Řez stromů prováděný lezeckou technikou bezpečnostní (S-RB), plocha koruny stromu přes 360 do 390 m2</t>
  </si>
  <si>
    <t>Poznámka k položce:_x000D_
Jasan ztepilý č. 460819 - LB - podemleté kořeny, asymetrická koruna, silné suché větve v koruně_x000D_
Společně se provádí redukce obvodová a lokální redukce z důvodu stabilizace</t>
  </si>
  <si>
    <t>75</t>
  </si>
  <si>
    <t>184852234R02</t>
  </si>
  <si>
    <t>Řez stromu zdravotní o ploše koruny do 60 m2 lezeckou technikou - sesazovací řez 30%</t>
  </si>
  <si>
    <t>1944327263</t>
  </si>
  <si>
    <t>Řez stromů prováděný lezeckou technikou zdravotní (S-RZ), plocha koruny stromu přes 30 do 60 m2 - sesazovací řez</t>
  </si>
  <si>
    <t>Poznámka k položce:_x000D_
Vrba bílá č. 460895 - torzo - sesadit o 30%</t>
  </si>
  <si>
    <t>40</t>
  </si>
  <si>
    <t>184852235</t>
  </si>
  <si>
    <t>Řez stromu zdravotní o ploše koruny do 90 m2 lezeckou technikou</t>
  </si>
  <si>
    <t>1669396647</t>
  </si>
  <si>
    <t>Řez stromů prováděný lezeckou technikou zdravotní (S-RZ), plocha koruny stromu přes 60 do 90 m2</t>
  </si>
  <si>
    <t>Poznámka k položce:_x000D_
Lípa velkolistá č. 460908 - nevhodná struktura větví _x000D_
Společně se provádí úprava průjezdného ču průchozího profilu_x000D_
Javor horský č. 460763 - PB - defektní větvení, tlaková vidlice vyvíjející se - potlačit tlakové větvení_x000D_
Jilm vaz č. 460764 - PB - nevhodná struktura větví, tlaková vidlice vyvíjející se</t>
  </si>
  <si>
    <t>73</t>
  </si>
  <si>
    <t>184852236</t>
  </si>
  <si>
    <t>Řez stromu zdravotní o ploše koruny do 120 m2 lezeckou technikou</t>
  </si>
  <si>
    <t>-939749987</t>
  </si>
  <si>
    <t>Řez stromů prováděný lezeckou technikou zdravotní (S-RZ), plocha koruny stromu přes 90 do 120 m2</t>
  </si>
  <si>
    <t>Poznámka k položce:_x000D_
Lípa malolistá č. 460851 - LB - nevhodná struktura větví_x000D_
Společně se provádí úprava průjezdného či průchozího profilu_x000D_
_x000D_
Lípa malolistá č. 460861 - LB - nevhodná struktura větví, jmelí v koruně_x000D_
Společně se provádí úprava průjezdného či průchozího profilu_x000D_
_x000D_
Javor mléčný č. 460905 - LB - jmelí v koruně_x000D_
Společně se provádí úprava průjezdného či průchozího profilu_x000D_
_x000D_
Javor mléčný č. 460907 - LB - jmelí v koruně_x000D_
Společně se provádí  úprava průjezdného či průchozího profilu_x000D_
_x000D_
Javor mléčný č. 460909 - LB -  přemnožené jmelí v koruně_x000D_
Společně se provádí úprava průjezdného či průchozího profilu_x000D_
_x000D_
Javor mléčný č. 460910 - LB -  jmelí v koruně_x000D_
Společně se provádí úprava průjezdného či průchozího profilu_x000D_
_x000D_
Javor mléčný č. 460766 - nevhodná struktura větví_x000D_
_x000D_
Jasan ztepilý č. 460770 - PB - podemleté kořeny _x000D_
Společně se provádí úprava průjezdného či průchozího profilu_x000D_
_x000D_
Javor horský č. 460771 - PB - jmrlí v koruně</t>
  </si>
  <si>
    <t>59</t>
  </si>
  <si>
    <t>184852237</t>
  </si>
  <si>
    <t>Řez stromu zdravotní o ploše koruny do 150 m2 lezeckou technikou</t>
  </si>
  <si>
    <t>-2095894789</t>
  </si>
  <si>
    <t>Řez stromů prováděný lezeckou technikou zdravotní (S-RZ), plocha koruny stromu přes 120 do 150 m2</t>
  </si>
  <si>
    <t xml:space="preserve">Poznámka k položce:_x000D_
Jasan ztepilý č. 460874 - LB - silné suché větve v koruně _x000D_
_x000D_
Lípa malolistá č. 460752 - přemnožené jmelí_x000D_
Společně se provádí úprava průjezdného či průchozího profilu_x000D_
_x000D_
Lípa malolistá č. 460788 - PB - dynamicky prosychá, suchý vrchol, podezření na infekci kořenů_x000D_
_x000D_
Lípa malolistá č. 460857 - LB - defektní větvení, tlaková vidlice vyvíjející se - potlačit tlakové větvení_x000D_
_x000D_
Jasan ztepilý č. 460892 - LB_x000D_
_x000D_
JIlm horský č. 460786 - PB - nevhodná struktura větvení, tlaková vidlice vyvíjející se - potlačit tlakové větvení_x000D_
</t>
  </si>
  <si>
    <t>74</t>
  </si>
  <si>
    <t>184852238</t>
  </si>
  <si>
    <t>Řez stromu zdravotní o ploše koruny do 180 m2 lezeckou technikou</t>
  </si>
  <si>
    <t>632006427</t>
  </si>
  <si>
    <t>Řez stromů prováděný lezeckou technikou zdravotní (S-RZ), plocha koruny stromu přes 150 do 180 m2</t>
  </si>
  <si>
    <t>Poznámka k položce:_x000D_
Lípa velkolistá č. 460878 - podemleté kořeny, infekce báze kmene, defektní větvení</t>
  </si>
  <si>
    <t>79</t>
  </si>
  <si>
    <t>184852241</t>
  </si>
  <si>
    <t>Řez stromu zdravotní o ploše koruny do 240 m2 lezeckou technikou</t>
  </si>
  <si>
    <t>-83987021</t>
  </si>
  <si>
    <t>Řez stromů prováděný lezeckou technikou zdravotní (S-RZ), plocha koruny stromu přes 210 do 240 m2</t>
  </si>
  <si>
    <t>Poznámka k položce:_x000D_
Lípa malolistá č. 460772 - PB - nevhodná struktura větví, podemleté kořeny, asymetrická  koruna_x000D_
Společně se provádí lokální redukce z důvodu stabilizace</t>
  </si>
  <si>
    <t>81</t>
  </si>
  <si>
    <t>184852242</t>
  </si>
  <si>
    <t>Řez stromu zdravotní o ploše koruny do 270 m2 lezeckou technikou</t>
  </si>
  <si>
    <t>-1408203449</t>
  </si>
  <si>
    <t>Řez stromů prováděný lezeckou technikou zdravotní (S-RZ), plocha koruny stromu přes 240 do 270 m2</t>
  </si>
  <si>
    <t>Poznámka k položce:_x000D_
Lípa malolistá č. 460780 - PB - nevhodná struktura větví, tlaková vidlice_x000D_
Společně se provádí lokální redukce z důvodu stabilizace</t>
  </si>
  <si>
    <t>78</t>
  </si>
  <si>
    <t>184852435R01</t>
  </si>
  <si>
    <t>Řez stromu redukční o ploše koruny do 90 m2 lezeckou technikou - řez na hlavu</t>
  </si>
  <si>
    <t>840800508</t>
  </si>
  <si>
    <t>Řez stromů prováděný lezeckou technikou redukční obvodový (S-RO), plocha koruny stromu přes 60 do 90 m2  - řez na hlavu</t>
  </si>
  <si>
    <t>Poznámka k položce:_x000D_
Vrba bílá č. 460765 - PB - sesazen na torzo</t>
  </si>
  <si>
    <t>38</t>
  </si>
  <si>
    <t>184852435R02</t>
  </si>
  <si>
    <t>Řez stromu redukční o ploše koruny do 90 m2 lezeckou technikou - úprava průjezdného či průchozího profilu</t>
  </si>
  <si>
    <t>-477833972</t>
  </si>
  <si>
    <t>Řez stromů prováděný lezeckou technikou redukční obvodový (S-RO), plocha koruny stromu přes 60 do 90 m2 - úprava průjezdného či průchozího profilu</t>
  </si>
  <si>
    <t>Poznámka k položce:_x000D_
Vrba jíva č. 460787 - PB - asymetrická koruna _x000D_
Společně se provádí lokální redukce z důvodu stabilizace_x000D_
_x000D_
Jasan ztepilý č. 460906 - LB - infekce větví_x000D_
_x000D_
Lípa velkolistá č. 460908 - nevhodná struktura větví _x000D_
Společně se provádí řez zdravotní</t>
  </si>
  <si>
    <t>39</t>
  </si>
  <si>
    <t>184852435R03</t>
  </si>
  <si>
    <t>Řez stromu redukční o ploše koruny do 90 m2 lezeckou technikou - lokální redukce z důvodu stabilizace</t>
  </si>
  <si>
    <t>-642708276</t>
  </si>
  <si>
    <t>Řez stromů prováděný lezeckou technikou redukční obvodový (S-RO), plocha koruny stromu přes 60 do 90 m2- lokální redukce z důvodu stabilizace</t>
  </si>
  <si>
    <t>Poznámka k položce:_x000D_
Vrba jíva č. 460787 - asymetrická koruna _x000D_
Společně se provádí úprava průjezdného či průchozího profilu</t>
  </si>
  <si>
    <t>60</t>
  </si>
  <si>
    <t>184852436</t>
  </si>
  <si>
    <t>Řez stromu redukční o ploše koruny do 120 m2 lezeckou technikou - 20%</t>
  </si>
  <si>
    <t>990981285</t>
  </si>
  <si>
    <t>Řez stromů prováděný lezeckou technikou redukční obvodový (S-RO), plocha koruny stromu přes 90 do 120 m2 - 20%</t>
  </si>
  <si>
    <t>Poznámka k položce:_x000D_
Jasan ztepilý č. 460897 - dynamicky prosychá, velké řezné rány, infekce kosterního větvení_x000D_
Společně se provádí bezpečnostní řez, lokální redukce z důvodu stabilizace a úprava průjezdného či průchozího profilu</t>
  </si>
  <si>
    <t>52</t>
  </si>
  <si>
    <t>184852436R001</t>
  </si>
  <si>
    <t>Řez stromu redukční o ploše koruny do 120 m2 lezeckou technikou - lokální redukce směrem k překážce</t>
  </si>
  <si>
    <t>-949788924</t>
  </si>
  <si>
    <t>Řez stromů prováděný lezeckou technikou redukční obvodový (S-RO), plocha koruny stromu přes 90 do 120 m2 -  lokální redukce směrem k překážce</t>
  </si>
  <si>
    <t>Poznámka k položce:_x000D_
Javor mléčný č. 460827 - LB - veřejná technická infrastruktura - redukce ve směru k nadzemnímu vedení_x000D_
_x000D_
Vrba bílá č. 460826 - veřejná technická infrastruktura v koruně - redukce ve směru k nadzemnímu vedení</t>
  </si>
  <si>
    <t>53</t>
  </si>
  <si>
    <t>184852436R002</t>
  </si>
  <si>
    <t>Řez stromu redukční o ploše koruny do 120 m2 lezeckou technikou - úprava průjezdného či průchozího profilu</t>
  </si>
  <si>
    <t>773319590</t>
  </si>
  <si>
    <t>Řez stromů prováděný lezeckou technikou redukční obvodový (S-RO), plocha koruny stromu přes 90 do 120 m2 - úprava průjezdného či průchozího profilu</t>
  </si>
  <si>
    <t>Poznámka k položce:_x000D_
Smrk ztepilý č. 460829 - LB_x000D_
Jasan ztepilý č. 460897 - dynamicky prosychá, velké řezné rány, infekce kosterního větvení_x000D_
Společně se provádí bezpečnostní řez, lokální redukce z důvodu stabilizace a redukce obvodová_x000D_
Vrba Matsudova č. 460754 - PB - defektní větvení, tlaková vidlice od báze_x000D_
Společně se provádí lokální redukce z důvodu stabilizace_x000D_
Lípa malolistá č. 460851 - LB - nevhodná struktura větví_x000D_
Společně se provádí řez zdravotní_x000D_
Lípa malolistá č. 460858 - LB _x000D_
Lípa malolistá č. 460861 - LB - nevhodná struktura větví, jmelí v koruně_x000D_
Společně se provádí řez zdravotní_x000D_
Olše šedá č. 460863 - LB_x000D_
Javor mléčný č. 460867 - LB_x000D_
Jilm horský č. 460898 - LB - potlačený jedinec_x000D_
Jilm horský č. 460904 - LB_x000D_
Javor mléčný č. 460905 - LB - jmelí v koruně_x000D_
Společně se provádí řez zdravotní_x000D_
Javor mléčný č. 460907 - LB - jmelí v koruně_x000D_
Společně se provádí řez zdravotní_x000D_
Javor mléčný č. 460909 - LB -  přemnožené jmelí v koruně_x000D_
Společně se provádí řez zdravotní _x000D_
Javor mléčný č. 460910 - LB -  přemnožené jmelí v koruně_x000D_
Společně se provádí řez zdravotní_x000D_
Jilm vaz č. 460758 - PB_x000D_
Javor mléčný č. 460759 - PB - podemleté kořeny_x000D_
Vrba bílá Tristis č. 460762 - PB - odlehčit nestabilní větve nad komunikací_x000D_
Jasan ztepilý č. 460770 - PB - podemleté kořeny _x000D_
Společně se provádí řez zdravotní</t>
  </si>
  <si>
    <t>61</t>
  </si>
  <si>
    <t>184852436R003</t>
  </si>
  <si>
    <t>Řez stromu redukční o ploše koruny do 120 m2 lezeckou technikou - lokální redukce z důvodu stabilizace</t>
  </si>
  <si>
    <t>482684231</t>
  </si>
  <si>
    <t>Řez stromů prováděný lezeckou technikou redukční obvodový (S-RO), plocha koruny stromu přes 90 do 120 m2 - lokální redukce z důvodu stabilizace</t>
  </si>
  <si>
    <t xml:space="preserve">Poznámka k položce:_x000D_
Lípa velkolistá č. 460886 - LB - defektní větvení, tlaková vidlice od báze vyvíjející se - potlačit tlakové větvení_x000D_
_x000D_
Jasan ztepilý č. 460897 - dynamicky prosychá, velké řezné rány, infekce kosterního větvení_x000D_
Společně se provádí bezpečnostní řez, redukce obvodová a úprava průjezdného či průchozího profilu_x000D_
_x000D_
Vrba Matsudova č. 460754 - PB - defektní větvení, tlaková vidlice od báze_x000D_
Společně se provádí  úprava průjezdného či průchozího profilu_x000D_
</t>
  </si>
  <si>
    <t>80</t>
  </si>
  <si>
    <t>184852437</t>
  </si>
  <si>
    <t>Řez stromu redukční o ploše koruny do 150 m2 lezeckou technikou</t>
  </si>
  <si>
    <t>1874935202</t>
  </si>
  <si>
    <t>Řez stromů prováděný lezeckou technikou redukční obvodový (S-RO), plocha koruny stromu přes 120 do 150 m2</t>
  </si>
  <si>
    <t xml:space="preserve">Poznámka k položce:_x000D_
Lípa malolistá č. 460779 -PB - odlomená podstatná část koruny - 30% sesadit na živé torzo </t>
  </si>
  <si>
    <t>77</t>
  </si>
  <si>
    <t>184852437R001</t>
  </si>
  <si>
    <t>Řez stromu redukční o ploše koruny do 150 m2 lezeckou technikou - řez sesazovací - 40% a 20%</t>
  </si>
  <si>
    <t>17267331</t>
  </si>
  <si>
    <t>Řez stromů prováděný lezeckou technikou redukční obvodový (S-RO), plocha koruny stromu přes 120 do 150 m2 - řez sesazovací - 40% a 20%</t>
  </si>
  <si>
    <t>Poznámka k položce:_x000D_
Vrba bílá č. 460753 - PB - od báze vyvíjející se, podemleté kořeny_x000D_
_x000D_
Vrba bílá č. 460797 - PB - asymetrická koruna, nakloněný kmen, infekce báze kmene, podemleté kořeny</t>
  </si>
  <si>
    <t>54</t>
  </si>
  <si>
    <t>184852437R002</t>
  </si>
  <si>
    <t>Řez stromu redukční o ploše koruny do 150 m2 lezeckou technikou - úprava průjezdého či průchozího profilu</t>
  </si>
  <si>
    <t>-933723042</t>
  </si>
  <si>
    <t>Řez stromů prováděný lezeckou technikou redukční obvodový (S-RO), plocha koruny stromu přes 120 do 150 m2 - úprava průjezdého či průchozího profilu</t>
  </si>
  <si>
    <t>Poznámka k položce:_x000D_
Smrk ztepilý č. 460830 - LB - podemleté kořeny _x000D_
_x000D_
Lípa malolistá č. 460752 - přemnožené jmelí_x000D_
Společně se provádí úprava řez zdravotní_x000D_
_x000D_
Vrba bílá č. 460753 - PB - od báze vyvíjející se, podemleté kořeny</t>
  </si>
  <si>
    <t>58</t>
  </si>
  <si>
    <t>184852438R001</t>
  </si>
  <si>
    <t>Řez stromu redukční o ploše koruny do 180 m2 lezeckou technikou - lokální redukce z důvodu stabilizace</t>
  </si>
  <si>
    <t>-2072959051</t>
  </si>
  <si>
    <t>Řez stromů prováděný lezeckou technikou redukční obvodový (S-RO), plocha koruny stromu přes 150 do 180 m2 - lokální redukce z důvodu stabilizace</t>
  </si>
  <si>
    <t>Poznámka k položce:_x000D_
Jasan ztepilý č. 460870 - LB - silné suché větve v koruně, defektní větvení_x000D_
Společně se provádí řez bezpečnostní</t>
  </si>
  <si>
    <t>72</t>
  </si>
  <si>
    <t>184852438R003</t>
  </si>
  <si>
    <t>Řez stromu redukční o ploše koruny do 180 m2 lezeckou technikou - úprava průjezdného či průchozího profilu</t>
  </si>
  <si>
    <t>-769673158</t>
  </si>
  <si>
    <t>Řez stromů prováděný lezeckou technikou redukční obvodový (S-RO), plocha koruny stromu přes 150 do 180 m2 - úprava průjezdného či průchozího profilu</t>
  </si>
  <si>
    <t>Poznámka k položce:_x000D_
Olše lepkavá č. 460838 - LB - defektní větvení, tlaková vidlice od báze vyvíjející se</t>
  </si>
  <si>
    <t>68</t>
  </si>
  <si>
    <t>184852439R001</t>
  </si>
  <si>
    <t>Řez stromu redukční o ploše koruny do 210 m2 lezeckou technikou - lokální redukce z důvodu stabilizace</t>
  </si>
  <si>
    <t>1880148560</t>
  </si>
  <si>
    <t>Řez stromů prováděný lezeckou technikou redukční obvodový (S-RO), plocha koruny stromu přes 180 do 210 m2</t>
  </si>
  <si>
    <t>Poznámka k položce:_x000D_
Jasan ztepilý č. 460809  - PB - podemleté kořeny, poškozuje konstrukci mostu_x000D_
Společně se provádí řez bezpečnostní_x000D_
_x000D_
Jasan ztepilý č. 460761 - PB - dynamicky prosychá_x000D_
Společně se provádí řez bezpečnostní</t>
  </si>
  <si>
    <t>82</t>
  </si>
  <si>
    <t>184852439R002</t>
  </si>
  <si>
    <t>Řez stromu redukční o ploše koruny do 210 m2 lezeckou technikou - řez sesazovací - 30%</t>
  </si>
  <si>
    <t>764849102</t>
  </si>
  <si>
    <t>Řez stromů prováděný lezeckou technikou redukční obvodový (S-RO), plocha koruny stromu přes 180 do 210 m2 - řez sesazovací - 30%</t>
  </si>
  <si>
    <t>Poznámka k položce:_x000D_
Vrba bílá č. 460795 - odlomená část koruny, infekce kmene</t>
  </si>
  <si>
    <t>64</t>
  </si>
  <si>
    <t>184852441</t>
  </si>
  <si>
    <t>Řez stromu redukční o ploše koruny do 240 m2 lezeckou technikou - 20%</t>
  </si>
  <si>
    <t>-785185725</t>
  </si>
  <si>
    <t>Řez stromů prováděný lezeckou technikou redukční obvodový (S-RO), plocha koruny stromu přes 210 do 240 m2 - 20%</t>
  </si>
  <si>
    <t>Poznámka k položce:_x000D_
Jasan ztepilý č. 460751 - PB - silné suché větve v koruně, suchý vrchol_x000D_
Společně se provádí lokální redukce z důvodu stabilizace a řez bezpečnostní</t>
  </si>
  <si>
    <t>63</t>
  </si>
  <si>
    <t>184852441R001</t>
  </si>
  <si>
    <t>Řez stromu redukční o ploše koruny do 240 m2 lezeckou technikou - lokální redukce z důvodu stabilizace</t>
  </si>
  <si>
    <t>-670366067</t>
  </si>
  <si>
    <t>Řez stromů prováděný lezeckou technikou redukční obvodový (S-RO), plocha koruny stromu přes 210 do 240 m2 - lokální redukce z důvodu stabilizace</t>
  </si>
  <si>
    <t>Poznámka k položce:_x000D_
Jasan ztepilý č. 460751 - PB - silné suché větve v koruně, suchý vrchol - odlehčení nestabilních větví_x000D_
Společně se provádí řez bezpečnostní a redukce obvodová_x000D_
_x000D_
Jasan ztepilý č. 460822 - LB - podemleté kořeny asymetrikcá koruna - odlehčení nestabilních větví, symetrizovat_x000D_
Společně se provádí řez bezpečnostní_x000D_
_x000D_
Lípa malolistá č. 460772 - PB - nevhodná struktura větví, podemleté kořeny, asymetrická  koruna_x000D_
Společně se provádí řez zdravotní</t>
  </si>
  <si>
    <t>83</t>
  </si>
  <si>
    <t>184852441R002</t>
  </si>
  <si>
    <t>Řez stromu redukční o ploše koruny do 240 m2 lezeckou technikou - lokální redukce směrem k překážce</t>
  </si>
  <si>
    <t>1553641652</t>
  </si>
  <si>
    <t>Řez stromů prováděný lezeckou technikou redukční obvodový (S-RO), plocha koruny stromu přes 210 do 240 m2 - lokální redukce směrem k překážce</t>
  </si>
  <si>
    <t>Poznámka k položce:_x000D_
Topol osika č. 460812 - PB - veřejná technická infrastruktura - redukce ve směru k nadzemnímu vedení</t>
  </si>
  <si>
    <t>56</t>
  </si>
  <si>
    <t>184852442</t>
  </si>
  <si>
    <t>Řez stromu redukční o ploše koruny do 270 m2 lezeckou technikou - lokální redukce z důvodu stabilizace</t>
  </si>
  <si>
    <t>-1168556024</t>
  </si>
  <si>
    <t>Řez stromů prováděný lezeckou technikou redukční obvodový (S-RO), plocha koruny stromu přes 240 do 270 m2 - lokální redukce z důvodu stabilizace</t>
  </si>
  <si>
    <t>Poznámka k položce:_x000D_
Jasan ztepilý č. 460837 - dynamicky prosychá, silné suché větve v koruně, podemleté kořeny - odlehčení nestabilních větví_x000D_
Společně se provádí řez bezpečnostní_x000D_
_x000D_
Lípa malolistá č. 460780 - PB - nevhodná struktura větví, tlaková vidlice - potlačit tlakové větvení _x000D_
Společně se provádí řez zdravotní</t>
  </si>
  <si>
    <t>66</t>
  </si>
  <si>
    <t>184852444R001</t>
  </si>
  <si>
    <t>Řez stromu redukční o ploše koruny do 330 m2 lezeckou technikou - lokální redukce z důvodu stabilizace</t>
  </si>
  <si>
    <t>1542800575</t>
  </si>
  <si>
    <t>Řez stromů prováděný lezeckou technikou redukční obvodový (S-RO), plocha koruny stromu přes 300 do 330 m2 - lokální redukce z důvodu stabilizace</t>
  </si>
  <si>
    <t>Poznámka k položce:_x000D_
Jasan ztepilý č. 460775 - silné suché větve v koruně_x000D_
Společně se řez bezpečnostní_x000D_
_x000D_
Jasan ztepilý č. 460778 - PB_x000D_
Společně se řez bezpečnostní_x000D_
_x000D_
Jasan ztepilý č. 460782 - PB - dynamicky prosychá, suché větve v koruně - odlehčit nestabilní větvení_x000D_
Společně se provádí řez bezpečnostní</t>
  </si>
  <si>
    <t>84</t>
  </si>
  <si>
    <t>184852444R002</t>
  </si>
  <si>
    <t>Řez stromu redukční o ploše koruny do 330 m2 lezeckou technikou - úprava průjezdného či průchozího profilu</t>
  </si>
  <si>
    <t>-1901389800</t>
  </si>
  <si>
    <t>Řez stromů prováděný lezeckou technikou redukční obvodový (S-RO), plocha koruny stromu přes 300 do 330 m2 - úprava průjezdného či průchozího profilu</t>
  </si>
  <si>
    <t>Poznámka k položce:_x000D_
Jasan ztepilý č. 460816 - PB _x000D_
Společně se provádí řez bezpečnostní</t>
  </si>
  <si>
    <t>71</t>
  </si>
  <si>
    <t>184852446</t>
  </si>
  <si>
    <t>Řez stromu redukční o ploše koruny do 390 m2 lezeckou technikou - 10% koruny</t>
  </si>
  <si>
    <t>-1030611531</t>
  </si>
  <si>
    <t>Řez stromů prováděný lezeckou technikou redukční obvodový (S-RO), plocha koruny stromu přes 360 do 390 m2</t>
  </si>
  <si>
    <t>Poznámka k položce:_x000D_
Jasan ztepilý č. 460819 - LB - podemleté kořeny, asymetrická koruna, silné suché větve v koruně_x000D_
Společně se lokální redukce z důvodu stabilizace a řez bezpečnostní</t>
  </si>
  <si>
    <t>70</t>
  </si>
  <si>
    <t>184852446R001</t>
  </si>
  <si>
    <t>Řez stromu redukční o ploše koruny do 390 m2 lezeckou technikou - lokální redukce z důvodu stabilizace</t>
  </si>
  <si>
    <t>-1259223462</t>
  </si>
  <si>
    <t>Řez stromů prováděný lezeckou technikou redukční obvodový (S-RO), plocha koruny stromu přes 360 do 390 m2 -  lokální redukce z důvodu stabilizace</t>
  </si>
  <si>
    <t>Poznámka k položce:_x000D_
Jasan ztepilý č. 460819 - LB - podemleté kořeny, asymetrická koruna, silné suché větve v koruně - odlehčení nestabilních větví_x000D_
Společně se provádí redukce obvodová a řez bezpečnostní</t>
  </si>
  <si>
    <t>R001</t>
  </si>
  <si>
    <t>Štěpkování větví z pokácených stromů včetně likvidace štěpky</t>
  </si>
  <si>
    <t>-149449272</t>
  </si>
  <si>
    <t>Poznámka k položce:_x000D_
Seštěpkování větví do pr. 100 mm v místě kácení stromů a likvidace a odvoz štěpky</t>
  </si>
  <si>
    <t>16</t>
  </si>
  <si>
    <t>R002</t>
  </si>
  <si>
    <t>Seštěpkování větví z řezů stromů - redukční, bezpečnostní řezy, obvodové atd. včetně likvidace štěpky</t>
  </si>
  <si>
    <t>2010337107</t>
  </si>
  <si>
    <t>Poznámka k položce:_x000D_
Seštěpkování větví v místě provádění řezů  - do pr.100mm a odvoz a likvidace štěpky</t>
  </si>
  <si>
    <t>17</t>
  </si>
  <si>
    <t>R003</t>
  </si>
  <si>
    <t>Manipulace s dřevní hmotou - stížené podmínky v korytě řeky</t>
  </si>
  <si>
    <t>kpl.</t>
  </si>
  <si>
    <t>1407936475</t>
  </si>
  <si>
    <t>Poznámka k položce:_x000D_
manipulace s dřevní hmotou v rámci staveniště - vytažení dřevní hmoty z hůře přístupných míst, vytažení dřevní hmoty z břehové hrany, úklid dřevní hmoty v hůře přístupných místech, celkové stížené podmínky v korytě řeky</t>
  </si>
  <si>
    <t>18</t>
  </si>
  <si>
    <t>R004</t>
  </si>
  <si>
    <t>Vodorovné přemístění větví nad 100 mm do 2 km - větve z prořezů</t>
  </si>
  <si>
    <t>1578261502</t>
  </si>
  <si>
    <t>Poznámka k položce:_x000D_
odvoz větví nad pruměr 100 mm a uložení na mezideponii</t>
  </si>
  <si>
    <t>N00</t>
  </si>
  <si>
    <t>Nepojmenované práce</t>
  </si>
  <si>
    <t>N01</t>
  </si>
  <si>
    <t>Nepojmenovaný díl</t>
  </si>
  <si>
    <t>VRN</t>
  </si>
  <si>
    <t>Vedlejší rozpočtové náklady</t>
  </si>
  <si>
    <t>5</t>
  </si>
  <si>
    <t>VRN3</t>
  </si>
  <si>
    <t>Zařízení staveniště</t>
  </si>
  <si>
    <t>19</t>
  </si>
  <si>
    <t>034103000</t>
  </si>
  <si>
    <t>Oplocení staveniště</t>
  </si>
  <si>
    <t>1024</t>
  </si>
  <si>
    <t>467895376</t>
  </si>
  <si>
    <t>Poznámka k položce:_x000D_
Oplocení staveniště a zajištění BOZP v místě aktuálního kácení a pohybu strojů a mechanizace</t>
  </si>
  <si>
    <t>20</t>
  </si>
  <si>
    <t>034303000</t>
  </si>
  <si>
    <t>Dopravní značení na staveništi</t>
  </si>
  <si>
    <t>-301454683</t>
  </si>
  <si>
    <t>Poznámka k položce:_x000D_
Dopravní značení v místech kácení - např. pozor práce na silnici</t>
  </si>
  <si>
    <t>034503000</t>
  </si>
  <si>
    <t>Informační tabule na staveništi</t>
  </si>
  <si>
    <t>1854315757</t>
  </si>
  <si>
    <t>Poznámka k položce:_x000D_
Informační tabule na staveništi zajišťující i BOZP</t>
  </si>
  <si>
    <t>22</t>
  </si>
  <si>
    <t>R005</t>
  </si>
  <si>
    <t>Úklid staveniště a navrácení pozemků a komunikací do původního stavu</t>
  </si>
  <si>
    <t>-827281342</t>
  </si>
  <si>
    <t>Poznámka k položce:_x000D_
Úklid staveniště a přilehlých komunikací a pozemků od klestí, štěpek, bláta atd._x000D_
Vytahání větví a klestí z koryta řeky. Uvedení komunikací a všech dotčených pozemků do původního stavu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</si>
</sst>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2" t="s">
        <v>14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19"/>
      <c r="AQ5" s="19"/>
      <c r="AR5" s="17"/>
      <c r="BE5" s="221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4" t="s">
        <v>17</v>
      </c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19"/>
      <c r="AQ6" s="19"/>
      <c r="AR6" s="17"/>
      <c r="BE6" s="222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22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22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2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22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22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2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22"/>
      <c r="BS13" s="14" t="s">
        <v>6</v>
      </c>
    </row>
    <row r="14" spans="1:74" ht="12.75">
      <c r="B14" s="18"/>
      <c r="C14" s="19"/>
      <c r="D14" s="19"/>
      <c r="E14" s="255" t="s">
        <v>29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22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2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22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22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2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22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22"/>
      <c r="BS20" s="14" t="s">
        <v>32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2"/>
    </row>
    <row r="22" spans="1:71" s="1" customFormat="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2"/>
    </row>
    <row r="23" spans="1:71" s="1" customFormat="1" ht="16.5" customHeight="1">
      <c r="B23" s="18"/>
      <c r="C23" s="19"/>
      <c r="D23" s="19"/>
      <c r="E23" s="257" t="s">
        <v>1</v>
      </c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19"/>
      <c r="AP23" s="19"/>
      <c r="AQ23" s="19"/>
      <c r="AR23" s="17"/>
      <c r="BE23" s="222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2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2"/>
    </row>
    <row r="26" spans="1:71" s="2" customFormat="1" ht="25.9" customHeight="1">
      <c r="A26" s="31"/>
      <c r="B26" s="32"/>
      <c r="C26" s="33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4">
        <f>ROUND(AG94,2)</f>
        <v>0</v>
      </c>
      <c r="AL26" s="225"/>
      <c r="AM26" s="225"/>
      <c r="AN26" s="225"/>
      <c r="AO26" s="225"/>
      <c r="AP26" s="33"/>
      <c r="AQ26" s="33"/>
      <c r="AR26" s="36"/>
      <c r="BE26" s="222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2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8" t="s">
        <v>37</v>
      </c>
      <c r="M28" s="258"/>
      <c r="N28" s="258"/>
      <c r="O28" s="258"/>
      <c r="P28" s="258"/>
      <c r="Q28" s="33"/>
      <c r="R28" s="33"/>
      <c r="S28" s="33"/>
      <c r="T28" s="33"/>
      <c r="U28" s="33"/>
      <c r="V28" s="33"/>
      <c r="W28" s="258" t="s">
        <v>38</v>
      </c>
      <c r="X28" s="258"/>
      <c r="Y28" s="258"/>
      <c r="Z28" s="258"/>
      <c r="AA28" s="258"/>
      <c r="AB28" s="258"/>
      <c r="AC28" s="258"/>
      <c r="AD28" s="258"/>
      <c r="AE28" s="258"/>
      <c r="AF28" s="33"/>
      <c r="AG28" s="33"/>
      <c r="AH28" s="33"/>
      <c r="AI28" s="33"/>
      <c r="AJ28" s="33"/>
      <c r="AK28" s="258" t="s">
        <v>39</v>
      </c>
      <c r="AL28" s="258"/>
      <c r="AM28" s="258"/>
      <c r="AN28" s="258"/>
      <c r="AO28" s="258"/>
      <c r="AP28" s="33"/>
      <c r="AQ28" s="33"/>
      <c r="AR28" s="36"/>
      <c r="BE28" s="222"/>
    </row>
    <row r="29" spans="1:71" s="3" customFormat="1" ht="14.45" customHeight="1">
      <c r="B29" s="37"/>
      <c r="C29" s="38"/>
      <c r="D29" s="26" t="s">
        <v>40</v>
      </c>
      <c r="E29" s="38"/>
      <c r="F29" s="26" t="s">
        <v>41</v>
      </c>
      <c r="G29" s="38"/>
      <c r="H29" s="38"/>
      <c r="I29" s="38"/>
      <c r="J29" s="38"/>
      <c r="K29" s="38"/>
      <c r="L29" s="259">
        <v>0.21</v>
      </c>
      <c r="M29" s="220"/>
      <c r="N29" s="220"/>
      <c r="O29" s="220"/>
      <c r="P29" s="220"/>
      <c r="Q29" s="38"/>
      <c r="R29" s="38"/>
      <c r="S29" s="38"/>
      <c r="T29" s="38"/>
      <c r="U29" s="38"/>
      <c r="V29" s="38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8"/>
      <c r="AG29" s="38"/>
      <c r="AH29" s="38"/>
      <c r="AI29" s="38"/>
      <c r="AJ29" s="38"/>
      <c r="AK29" s="219">
        <f>ROUND(AV94, 2)</f>
        <v>0</v>
      </c>
      <c r="AL29" s="220"/>
      <c r="AM29" s="220"/>
      <c r="AN29" s="220"/>
      <c r="AO29" s="220"/>
      <c r="AP29" s="38"/>
      <c r="AQ29" s="38"/>
      <c r="AR29" s="39"/>
      <c r="BE29" s="223"/>
    </row>
    <row r="30" spans="1:71" s="3" customFormat="1" ht="14.45" customHeight="1">
      <c r="B30" s="37"/>
      <c r="C30" s="38"/>
      <c r="D30" s="38"/>
      <c r="E30" s="38"/>
      <c r="F30" s="26" t="s">
        <v>42</v>
      </c>
      <c r="G30" s="38"/>
      <c r="H30" s="38"/>
      <c r="I30" s="38"/>
      <c r="J30" s="38"/>
      <c r="K30" s="38"/>
      <c r="L30" s="259">
        <v>0.15</v>
      </c>
      <c r="M30" s="220"/>
      <c r="N30" s="220"/>
      <c r="O30" s="220"/>
      <c r="P30" s="220"/>
      <c r="Q30" s="38"/>
      <c r="R30" s="38"/>
      <c r="S30" s="38"/>
      <c r="T30" s="38"/>
      <c r="U30" s="38"/>
      <c r="V30" s="38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F30" s="38"/>
      <c r="AG30" s="38"/>
      <c r="AH30" s="38"/>
      <c r="AI30" s="38"/>
      <c r="AJ30" s="38"/>
      <c r="AK30" s="219">
        <f>ROUND(AW94, 2)</f>
        <v>0</v>
      </c>
      <c r="AL30" s="220"/>
      <c r="AM30" s="220"/>
      <c r="AN30" s="220"/>
      <c r="AO30" s="220"/>
      <c r="AP30" s="38"/>
      <c r="AQ30" s="38"/>
      <c r="AR30" s="39"/>
      <c r="BE30" s="223"/>
    </row>
    <row r="31" spans="1:71" s="3" customFormat="1" ht="14.45" hidden="1" customHeight="1">
      <c r="B31" s="37"/>
      <c r="C31" s="38"/>
      <c r="D31" s="38"/>
      <c r="E31" s="38"/>
      <c r="F31" s="26" t="s">
        <v>43</v>
      </c>
      <c r="G31" s="38"/>
      <c r="H31" s="38"/>
      <c r="I31" s="38"/>
      <c r="J31" s="38"/>
      <c r="K31" s="38"/>
      <c r="L31" s="259">
        <v>0.21</v>
      </c>
      <c r="M31" s="220"/>
      <c r="N31" s="220"/>
      <c r="O31" s="220"/>
      <c r="P31" s="220"/>
      <c r="Q31" s="38"/>
      <c r="R31" s="38"/>
      <c r="S31" s="38"/>
      <c r="T31" s="38"/>
      <c r="U31" s="38"/>
      <c r="V31" s="38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F31" s="38"/>
      <c r="AG31" s="38"/>
      <c r="AH31" s="38"/>
      <c r="AI31" s="38"/>
      <c r="AJ31" s="38"/>
      <c r="AK31" s="219">
        <v>0</v>
      </c>
      <c r="AL31" s="220"/>
      <c r="AM31" s="220"/>
      <c r="AN31" s="220"/>
      <c r="AO31" s="220"/>
      <c r="AP31" s="38"/>
      <c r="AQ31" s="38"/>
      <c r="AR31" s="39"/>
      <c r="BE31" s="223"/>
    </row>
    <row r="32" spans="1:71" s="3" customFormat="1" ht="14.45" hidden="1" customHeight="1">
      <c r="B32" s="37"/>
      <c r="C32" s="38"/>
      <c r="D32" s="38"/>
      <c r="E32" s="38"/>
      <c r="F32" s="26" t="s">
        <v>44</v>
      </c>
      <c r="G32" s="38"/>
      <c r="H32" s="38"/>
      <c r="I32" s="38"/>
      <c r="J32" s="38"/>
      <c r="K32" s="38"/>
      <c r="L32" s="259">
        <v>0.15</v>
      </c>
      <c r="M32" s="220"/>
      <c r="N32" s="220"/>
      <c r="O32" s="220"/>
      <c r="P32" s="220"/>
      <c r="Q32" s="38"/>
      <c r="R32" s="38"/>
      <c r="S32" s="38"/>
      <c r="T32" s="38"/>
      <c r="U32" s="38"/>
      <c r="V32" s="38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F32" s="38"/>
      <c r="AG32" s="38"/>
      <c r="AH32" s="38"/>
      <c r="AI32" s="38"/>
      <c r="AJ32" s="38"/>
      <c r="AK32" s="219">
        <v>0</v>
      </c>
      <c r="AL32" s="220"/>
      <c r="AM32" s="220"/>
      <c r="AN32" s="220"/>
      <c r="AO32" s="220"/>
      <c r="AP32" s="38"/>
      <c r="AQ32" s="38"/>
      <c r="AR32" s="39"/>
      <c r="BE32" s="223"/>
    </row>
    <row r="33" spans="1:57" s="3" customFormat="1" ht="14.45" hidden="1" customHeight="1">
      <c r="B33" s="37"/>
      <c r="C33" s="38"/>
      <c r="D33" s="38"/>
      <c r="E33" s="38"/>
      <c r="F33" s="26" t="s">
        <v>45</v>
      </c>
      <c r="G33" s="38"/>
      <c r="H33" s="38"/>
      <c r="I33" s="38"/>
      <c r="J33" s="38"/>
      <c r="K33" s="38"/>
      <c r="L33" s="259">
        <v>0</v>
      </c>
      <c r="M33" s="220"/>
      <c r="N33" s="220"/>
      <c r="O33" s="220"/>
      <c r="P33" s="220"/>
      <c r="Q33" s="38"/>
      <c r="R33" s="38"/>
      <c r="S33" s="38"/>
      <c r="T33" s="38"/>
      <c r="U33" s="38"/>
      <c r="V33" s="38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8"/>
      <c r="AG33" s="38"/>
      <c r="AH33" s="38"/>
      <c r="AI33" s="38"/>
      <c r="AJ33" s="38"/>
      <c r="AK33" s="219">
        <v>0</v>
      </c>
      <c r="AL33" s="220"/>
      <c r="AM33" s="220"/>
      <c r="AN33" s="220"/>
      <c r="AO33" s="220"/>
      <c r="AP33" s="38"/>
      <c r="AQ33" s="38"/>
      <c r="AR33" s="39"/>
      <c r="BE33" s="223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2"/>
    </row>
    <row r="35" spans="1:57" s="2" customFormat="1" ht="25.9" customHeight="1">
      <c r="A35" s="31"/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26" t="s">
        <v>48</v>
      </c>
      <c r="Y35" s="227"/>
      <c r="Z35" s="227"/>
      <c r="AA35" s="227"/>
      <c r="AB35" s="227"/>
      <c r="AC35" s="42"/>
      <c r="AD35" s="42"/>
      <c r="AE35" s="42"/>
      <c r="AF35" s="42"/>
      <c r="AG35" s="42"/>
      <c r="AH35" s="42"/>
      <c r="AI35" s="42"/>
      <c r="AJ35" s="42"/>
      <c r="AK35" s="228">
        <f>SUM(AK26:AK33)</f>
        <v>0</v>
      </c>
      <c r="AL35" s="227"/>
      <c r="AM35" s="227"/>
      <c r="AN35" s="227"/>
      <c r="AO35" s="229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50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51</v>
      </c>
      <c r="AI60" s="35"/>
      <c r="AJ60" s="35"/>
      <c r="AK60" s="35"/>
      <c r="AL60" s="35"/>
      <c r="AM60" s="49" t="s">
        <v>52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54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51</v>
      </c>
      <c r="AI75" s="35"/>
      <c r="AJ75" s="35"/>
      <c r="AK75" s="35"/>
      <c r="AL75" s="35"/>
      <c r="AM75" s="49" t="s">
        <v>52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LCH1/2020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3" t="str">
        <f>K6</f>
        <v>Loučná, Benátky, kácení a prořez břehového porostu ř.km 63,500 - 65,570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Benátky u Litomyšle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35" t="str">
        <f>IF(AN8= "","",AN8)</f>
        <v>3.12.2019</v>
      </c>
      <c r="AN87" s="235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Povodí Labe, státní podnik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31" t="str">
        <f>IF(E17="","",E17)</f>
        <v xml:space="preserve"> </v>
      </c>
      <c r="AN89" s="232"/>
      <c r="AO89" s="232"/>
      <c r="AP89" s="232"/>
      <c r="AQ89" s="33"/>
      <c r="AR89" s="36"/>
      <c r="AS89" s="236" t="s">
        <v>56</v>
      </c>
      <c r="AT89" s="237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31" t="str">
        <f>IF(E20="","",E20)</f>
        <v>Ladislav Chleboun, DiS.</v>
      </c>
      <c r="AN90" s="232"/>
      <c r="AO90" s="232"/>
      <c r="AP90" s="232"/>
      <c r="AQ90" s="33"/>
      <c r="AR90" s="36"/>
      <c r="AS90" s="238"/>
      <c r="AT90" s="239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0"/>
      <c r="AT91" s="241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42" t="s">
        <v>57</v>
      </c>
      <c r="D92" s="243"/>
      <c r="E92" s="243"/>
      <c r="F92" s="243"/>
      <c r="G92" s="243"/>
      <c r="H92" s="70"/>
      <c r="I92" s="244" t="s">
        <v>58</v>
      </c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5" t="s">
        <v>59</v>
      </c>
      <c r="AH92" s="243"/>
      <c r="AI92" s="243"/>
      <c r="AJ92" s="243"/>
      <c r="AK92" s="243"/>
      <c r="AL92" s="243"/>
      <c r="AM92" s="243"/>
      <c r="AN92" s="244" t="s">
        <v>60</v>
      </c>
      <c r="AO92" s="243"/>
      <c r="AP92" s="246"/>
      <c r="AQ92" s="71" t="s">
        <v>61</v>
      </c>
      <c r="AR92" s="36"/>
      <c r="AS92" s="72" t="s">
        <v>62</v>
      </c>
      <c r="AT92" s="73" t="s">
        <v>63</v>
      </c>
      <c r="AU92" s="73" t="s">
        <v>64</v>
      </c>
      <c r="AV92" s="73" t="s">
        <v>65</v>
      </c>
      <c r="AW92" s="73" t="s">
        <v>66</v>
      </c>
      <c r="AX92" s="73" t="s">
        <v>67</v>
      </c>
      <c r="AY92" s="73" t="s">
        <v>68</v>
      </c>
      <c r="AZ92" s="73" t="s">
        <v>69</v>
      </c>
      <c r="BA92" s="73" t="s">
        <v>70</v>
      </c>
      <c r="BB92" s="73" t="s">
        <v>71</v>
      </c>
      <c r="BC92" s="73" t="s">
        <v>72</v>
      </c>
      <c r="BD92" s="74" t="s">
        <v>73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74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0">
        <f>ROUND(AG95,2)</f>
        <v>0</v>
      </c>
      <c r="AH94" s="250"/>
      <c r="AI94" s="250"/>
      <c r="AJ94" s="250"/>
      <c r="AK94" s="250"/>
      <c r="AL94" s="250"/>
      <c r="AM94" s="250"/>
      <c r="AN94" s="251">
        <f>SUM(AG94,AT94)</f>
        <v>0</v>
      </c>
      <c r="AO94" s="251"/>
      <c r="AP94" s="251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75</v>
      </c>
      <c r="BT94" s="88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0" s="7" customFormat="1" ht="40.5" customHeight="1">
      <c r="A95" s="89" t="s">
        <v>79</v>
      </c>
      <c r="B95" s="90"/>
      <c r="C95" s="91"/>
      <c r="D95" s="249" t="s">
        <v>14</v>
      </c>
      <c r="E95" s="249"/>
      <c r="F95" s="249"/>
      <c r="G95" s="249"/>
      <c r="H95" s="249"/>
      <c r="I95" s="92"/>
      <c r="J95" s="249" t="s">
        <v>17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7">
        <f>'LCH1-2020 - Loučná, Benát...'!J28</f>
        <v>0</v>
      </c>
      <c r="AH95" s="248"/>
      <c r="AI95" s="248"/>
      <c r="AJ95" s="248"/>
      <c r="AK95" s="248"/>
      <c r="AL95" s="248"/>
      <c r="AM95" s="248"/>
      <c r="AN95" s="247">
        <f>SUM(AG95,AT95)</f>
        <v>0</v>
      </c>
      <c r="AO95" s="248"/>
      <c r="AP95" s="248"/>
      <c r="AQ95" s="93" t="s">
        <v>80</v>
      </c>
      <c r="AR95" s="94"/>
      <c r="AS95" s="95">
        <v>0</v>
      </c>
      <c r="AT95" s="96">
        <f>ROUND(SUM(AV95:AW95),2)</f>
        <v>0</v>
      </c>
      <c r="AU95" s="97">
        <f>'LCH1-2020 - Loučná, Benát...'!P118</f>
        <v>0</v>
      </c>
      <c r="AV95" s="96">
        <f>'LCH1-2020 - Loučná, Benát...'!J31</f>
        <v>0</v>
      </c>
      <c r="AW95" s="96">
        <f>'LCH1-2020 - Loučná, Benát...'!J32</f>
        <v>0</v>
      </c>
      <c r="AX95" s="96">
        <f>'LCH1-2020 - Loučná, Benát...'!J33</f>
        <v>0</v>
      </c>
      <c r="AY95" s="96">
        <f>'LCH1-2020 - Loučná, Benát...'!J34</f>
        <v>0</v>
      </c>
      <c r="AZ95" s="96">
        <f>'LCH1-2020 - Loučná, Benát...'!F31</f>
        <v>0</v>
      </c>
      <c r="BA95" s="96">
        <f>'LCH1-2020 - Loučná, Benát...'!F32</f>
        <v>0</v>
      </c>
      <c r="BB95" s="96">
        <f>'LCH1-2020 - Loučná, Benát...'!F33</f>
        <v>0</v>
      </c>
      <c r="BC95" s="96">
        <f>'LCH1-2020 - Loučná, Benát...'!F34</f>
        <v>0</v>
      </c>
      <c r="BD95" s="98">
        <f>'LCH1-2020 - Loučná, Benát...'!F35</f>
        <v>0</v>
      </c>
      <c r="BT95" s="99" t="s">
        <v>81</v>
      </c>
      <c r="BU95" s="99" t="s">
        <v>82</v>
      </c>
      <c r="BV95" s="99" t="s">
        <v>77</v>
      </c>
      <c r="BW95" s="99" t="s">
        <v>5</v>
      </c>
      <c r="BX95" s="99" t="s">
        <v>78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O0s2SL9ELm3Ui16MVfPZqFYZ6RRcocafACGfhSIP0PcrB/C23Qj/0GxhyV/wSlcB4aIG5UTU3WGBLJWbx+lfhA==" saltValue="NP608h4OMFeBOmxOyEEH2h+ZMmnXmbx45Qp8qpOhox8o3WCwCfiswHXoz7rF0hsafqbtahvjt4jHBId2ZFA/WQ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LCH1-2020 - Loučná, Benát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8"/>
  <sheetViews>
    <sheetView showGridLines="0" tabSelected="1" topLeftCell="A14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83</v>
      </c>
    </row>
    <row r="4" spans="1:46" s="1" customFormat="1" ht="24.95" customHeight="1">
      <c r="B4" s="17"/>
      <c r="D4" s="104" t="s">
        <v>84</v>
      </c>
      <c r="I4" s="100"/>
      <c r="L4" s="17"/>
      <c r="M4" s="105" t="s">
        <v>10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16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27" customHeight="1">
      <c r="A7" s="31"/>
      <c r="B7" s="36"/>
      <c r="C7" s="31"/>
      <c r="D7" s="31"/>
      <c r="E7" s="260" t="s">
        <v>17</v>
      </c>
      <c r="F7" s="261"/>
      <c r="G7" s="261"/>
      <c r="H7" s="261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18</v>
      </c>
      <c r="E9" s="31"/>
      <c r="F9" s="108" t="s">
        <v>1</v>
      </c>
      <c r="G9" s="31"/>
      <c r="H9" s="31"/>
      <c r="I9" s="109" t="s">
        <v>19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20</v>
      </c>
      <c r="E10" s="31"/>
      <c r="F10" s="108" t="s">
        <v>21</v>
      </c>
      <c r="G10" s="31"/>
      <c r="H10" s="31"/>
      <c r="I10" s="109" t="s">
        <v>22</v>
      </c>
      <c r="J10" s="110" t="str">
        <f>'Rekapitulace stavby'!AN8</f>
        <v>3.12.2019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24</v>
      </c>
      <c r="E12" s="31"/>
      <c r="F12" s="31"/>
      <c r="G12" s="31"/>
      <c r="H12" s="31"/>
      <c r="I12" s="109" t="s">
        <v>25</v>
      </c>
      <c r="J12" s="108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">
        <v>26</v>
      </c>
      <c r="F13" s="31"/>
      <c r="G13" s="31"/>
      <c r="H13" s="31"/>
      <c r="I13" s="109" t="s">
        <v>27</v>
      </c>
      <c r="J13" s="108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28</v>
      </c>
      <c r="E15" s="31"/>
      <c r="F15" s="31"/>
      <c r="G15" s="31"/>
      <c r="H15" s="31"/>
      <c r="I15" s="109" t="s">
        <v>25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2" t="str">
        <f>'Rekapitulace stavby'!E14</f>
        <v>Vyplň údaj</v>
      </c>
      <c r="F16" s="263"/>
      <c r="G16" s="263"/>
      <c r="H16" s="263"/>
      <c r="I16" s="109" t="s">
        <v>27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30</v>
      </c>
      <c r="E18" s="31"/>
      <c r="F18" s="31"/>
      <c r="G18" s="31"/>
      <c r="H18" s="31"/>
      <c r="I18" s="109" t="s">
        <v>25</v>
      </c>
      <c r="J18" s="108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IF('Rekapitulace stavby'!E17="","",'Rekapitulace stavby'!E17)</f>
        <v xml:space="preserve"> </v>
      </c>
      <c r="F19" s="31"/>
      <c r="G19" s="31"/>
      <c r="H19" s="31"/>
      <c r="I19" s="109" t="s">
        <v>27</v>
      </c>
      <c r="J19" s="108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33</v>
      </c>
      <c r="E21" s="31"/>
      <c r="F21" s="31"/>
      <c r="G21" s="31"/>
      <c r="H21" s="31"/>
      <c r="I21" s="109" t="s">
        <v>25</v>
      </c>
      <c r="J21" s="108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">
        <v>34</v>
      </c>
      <c r="F22" s="31"/>
      <c r="G22" s="31"/>
      <c r="H22" s="31"/>
      <c r="I22" s="109" t="s">
        <v>27</v>
      </c>
      <c r="J22" s="108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35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4" t="s">
        <v>1</v>
      </c>
      <c r="F25" s="264"/>
      <c r="G25" s="264"/>
      <c r="H25" s="264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36</v>
      </c>
      <c r="E28" s="31"/>
      <c r="F28" s="31"/>
      <c r="G28" s="31"/>
      <c r="H28" s="31"/>
      <c r="I28" s="107"/>
      <c r="J28" s="118">
        <f>ROUND(J118,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38</v>
      </c>
      <c r="G30" s="31"/>
      <c r="H30" s="31"/>
      <c r="I30" s="120" t="s">
        <v>37</v>
      </c>
      <c r="J30" s="119" t="s">
        <v>39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40</v>
      </c>
      <c r="E31" s="106" t="s">
        <v>41</v>
      </c>
      <c r="F31" s="122">
        <f>ROUND((SUM(BE118:BE297)),  2)</f>
        <v>0</v>
      </c>
      <c r="G31" s="31"/>
      <c r="H31" s="31"/>
      <c r="I31" s="123">
        <v>0.21</v>
      </c>
      <c r="J31" s="122">
        <f>ROUND(((SUM(BE118:BE297))*I31),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42</v>
      </c>
      <c r="F32" s="122">
        <f>ROUND((SUM(BF118:BF297)),  2)</f>
        <v>0</v>
      </c>
      <c r="G32" s="31"/>
      <c r="H32" s="31"/>
      <c r="I32" s="123">
        <v>0.15</v>
      </c>
      <c r="J32" s="122">
        <f>ROUND(((SUM(BF118:BF297))*I32),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43</v>
      </c>
      <c r="F33" s="122">
        <f>ROUND((SUM(BG118:BG297)),  2)</f>
        <v>0</v>
      </c>
      <c r="G33" s="31"/>
      <c r="H33" s="31"/>
      <c r="I33" s="123">
        <v>0.21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44</v>
      </c>
      <c r="F34" s="122">
        <f>ROUND((SUM(BH118:BH297)),  2)</f>
        <v>0</v>
      </c>
      <c r="G34" s="31"/>
      <c r="H34" s="31"/>
      <c r="I34" s="123">
        <v>0.15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45</v>
      </c>
      <c r="F35" s="122">
        <f>ROUND((SUM(BI118:BI297)),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46</v>
      </c>
      <c r="E37" s="126"/>
      <c r="F37" s="126"/>
      <c r="G37" s="127" t="s">
        <v>47</v>
      </c>
      <c r="H37" s="128" t="s">
        <v>48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49</v>
      </c>
      <c r="E50" s="133"/>
      <c r="F50" s="133"/>
      <c r="G50" s="132" t="s">
        <v>50</v>
      </c>
      <c r="H50" s="133"/>
      <c r="I50" s="134"/>
      <c r="J50" s="133"/>
      <c r="K50" s="133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5" t="s">
        <v>51</v>
      </c>
      <c r="E61" s="136"/>
      <c r="F61" s="137" t="s">
        <v>52</v>
      </c>
      <c r="G61" s="135" t="s">
        <v>51</v>
      </c>
      <c r="H61" s="136"/>
      <c r="I61" s="138"/>
      <c r="J61" s="139" t="s">
        <v>52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2" t="s">
        <v>53</v>
      </c>
      <c r="E65" s="140"/>
      <c r="F65" s="140"/>
      <c r="G65" s="132" t="s">
        <v>54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5" t="s">
        <v>51</v>
      </c>
      <c r="E76" s="136"/>
      <c r="F76" s="137" t="s">
        <v>52</v>
      </c>
      <c r="G76" s="135" t="s">
        <v>51</v>
      </c>
      <c r="H76" s="136"/>
      <c r="I76" s="138"/>
      <c r="J76" s="139" t="s">
        <v>52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85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7" customHeight="1">
      <c r="A85" s="31"/>
      <c r="B85" s="32"/>
      <c r="C85" s="33"/>
      <c r="D85" s="33"/>
      <c r="E85" s="233" t="str">
        <f>E7</f>
        <v>Loučná, Benátky, kácení a prořez břehového porostu ř.km 63,500 - 65,570</v>
      </c>
      <c r="F85" s="265"/>
      <c r="G85" s="265"/>
      <c r="H85" s="265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20</v>
      </c>
      <c r="D87" s="33"/>
      <c r="E87" s="33"/>
      <c r="F87" s="24" t="str">
        <f>F10</f>
        <v>Benátky u Litomyšle</v>
      </c>
      <c r="G87" s="33"/>
      <c r="H87" s="33"/>
      <c r="I87" s="109" t="s">
        <v>22</v>
      </c>
      <c r="J87" s="63" t="str">
        <f>IF(J10="","",J10)</f>
        <v>3.12.2019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24</v>
      </c>
      <c r="D89" s="33"/>
      <c r="E89" s="33"/>
      <c r="F89" s="24" t="str">
        <f>E13</f>
        <v>Povodí Labe, státní podnik</v>
      </c>
      <c r="G89" s="33"/>
      <c r="H89" s="33"/>
      <c r="I89" s="109" t="s">
        <v>30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27.95" customHeight="1">
      <c r="A90" s="31"/>
      <c r="B90" s="32"/>
      <c r="C90" s="26" t="s">
        <v>28</v>
      </c>
      <c r="D90" s="33"/>
      <c r="E90" s="33"/>
      <c r="F90" s="24" t="str">
        <f>IF(E16="","",E16)</f>
        <v>Vyplň údaj</v>
      </c>
      <c r="G90" s="33"/>
      <c r="H90" s="33"/>
      <c r="I90" s="109" t="s">
        <v>33</v>
      </c>
      <c r="J90" s="29" t="str">
        <f>E22</f>
        <v>Ladislav Chleboun, DiS.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86</v>
      </c>
      <c r="D92" s="149"/>
      <c r="E92" s="149"/>
      <c r="F92" s="149"/>
      <c r="G92" s="149"/>
      <c r="H92" s="149"/>
      <c r="I92" s="150"/>
      <c r="J92" s="151" t="s">
        <v>87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88</v>
      </c>
      <c r="D94" s="33"/>
      <c r="E94" s="33"/>
      <c r="F94" s="33"/>
      <c r="G94" s="33"/>
      <c r="H94" s="33"/>
      <c r="I94" s="107"/>
      <c r="J94" s="81">
        <f>J118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89</v>
      </c>
    </row>
    <row r="95" spans="1:47" s="9" customFormat="1" ht="24.95" customHeight="1">
      <c r="B95" s="153"/>
      <c r="C95" s="154"/>
      <c r="D95" s="155" t="s">
        <v>90</v>
      </c>
      <c r="E95" s="156"/>
      <c r="F95" s="156"/>
      <c r="G95" s="156"/>
      <c r="H95" s="156"/>
      <c r="I95" s="157"/>
      <c r="J95" s="158">
        <f>J119</f>
        <v>0</v>
      </c>
      <c r="K95" s="154"/>
      <c r="L95" s="159"/>
    </row>
    <row r="96" spans="1:47" s="10" customFormat="1" ht="19.899999999999999" customHeight="1">
      <c r="B96" s="160"/>
      <c r="C96" s="161"/>
      <c r="D96" s="162" t="s">
        <v>91</v>
      </c>
      <c r="E96" s="163"/>
      <c r="F96" s="163"/>
      <c r="G96" s="163"/>
      <c r="H96" s="163"/>
      <c r="I96" s="164"/>
      <c r="J96" s="165">
        <f>J120</f>
        <v>0</v>
      </c>
      <c r="K96" s="161"/>
      <c r="L96" s="166"/>
    </row>
    <row r="97" spans="1:31" s="9" customFormat="1" ht="24.95" customHeight="1">
      <c r="B97" s="153"/>
      <c r="C97" s="154"/>
      <c r="D97" s="155" t="s">
        <v>92</v>
      </c>
      <c r="E97" s="156"/>
      <c r="F97" s="156"/>
      <c r="G97" s="156"/>
      <c r="H97" s="156"/>
      <c r="I97" s="157"/>
      <c r="J97" s="158">
        <f>J282</f>
        <v>0</v>
      </c>
      <c r="K97" s="154"/>
      <c r="L97" s="159"/>
    </row>
    <row r="98" spans="1:31" s="10" customFormat="1" ht="19.899999999999999" customHeight="1">
      <c r="B98" s="160"/>
      <c r="C98" s="161"/>
      <c r="D98" s="162" t="s">
        <v>93</v>
      </c>
      <c r="E98" s="163"/>
      <c r="F98" s="163"/>
      <c r="G98" s="163"/>
      <c r="H98" s="163"/>
      <c r="I98" s="164"/>
      <c r="J98" s="165">
        <f>J283</f>
        <v>0</v>
      </c>
      <c r="K98" s="161"/>
      <c r="L98" s="166"/>
    </row>
    <row r="99" spans="1:31" s="9" customFormat="1" ht="24.95" customHeight="1">
      <c r="B99" s="153"/>
      <c r="C99" s="154"/>
      <c r="D99" s="155" t="s">
        <v>94</v>
      </c>
      <c r="E99" s="156"/>
      <c r="F99" s="156"/>
      <c r="G99" s="156"/>
      <c r="H99" s="156"/>
      <c r="I99" s="157"/>
      <c r="J99" s="158">
        <f>J284</f>
        <v>0</v>
      </c>
      <c r="K99" s="154"/>
      <c r="L99" s="159"/>
    </row>
    <row r="100" spans="1:31" s="10" customFormat="1" ht="19.899999999999999" customHeight="1">
      <c r="B100" s="160"/>
      <c r="C100" s="161"/>
      <c r="D100" s="162" t="s">
        <v>95</v>
      </c>
      <c r="E100" s="163"/>
      <c r="F100" s="163"/>
      <c r="G100" s="163"/>
      <c r="H100" s="163"/>
      <c r="I100" s="164"/>
      <c r="J100" s="165">
        <f>J285</f>
        <v>0</v>
      </c>
      <c r="K100" s="161"/>
      <c r="L100" s="166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07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44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47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96</v>
      </c>
      <c r="D107" s="33"/>
      <c r="E107" s="33"/>
      <c r="F107" s="33"/>
      <c r="G107" s="33"/>
      <c r="H107" s="33"/>
      <c r="I107" s="107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07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16</v>
      </c>
      <c r="D109" s="33"/>
      <c r="E109" s="33"/>
      <c r="F109" s="33"/>
      <c r="G109" s="33"/>
      <c r="H109" s="33"/>
      <c r="I109" s="107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7" customHeight="1">
      <c r="A110" s="31"/>
      <c r="B110" s="32"/>
      <c r="C110" s="33"/>
      <c r="D110" s="33"/>
      <c r="E110" s="233" t="str">
        <f>E7</f>
        <v>Loučná, Benátky, kácení a prořez břehového porostu ř.km 63,500 - 65,570</v>
      </c>
      <c r="F110" s="265"/>
      <c r="G110" s="265"/>
      <c r="H110" s="265"/>
      <c r="I110" s="107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07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20</v>
      </c>
      <c r="D112" s="33"/>
      <c r="E112" s="33"/>
      <c r="F112" s="24" t="str">
        <f>F10</f>
        <v>Benátky u Litomyšle</v>
      </c>
      <c r="G112" s="33"/>
      <c r="H112" s="33"/>
      <c r="I112" s="109" t="s">
        <v>22</v>
      </c>
      <c r="J112" s="63" t="str">
        <f>IF(J10="","",J10)</f>
        <v>3.12.2019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07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24</v>
      </c>
      <c r="D114" s="33"/>
      <c r="E114" s="33"/>
      <c r="F114" s="24" t="str">
        <f>E13</f>
        <v>Povodí Labe, státní podnik</v>
      </c>
      <c r="G114" s="33"/>
      <c r="H114" s="33"/>
      <c r="I114" s="109" t="s">
        <v>30</v>
      </c>
      <c r="J114" s="29" t="str">
        <f>E19</f>
        <v xml:space="preserve"> 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7.95" customHeight="1">
      <c r="A115" s="31"/>
      <c r="B115" s="32"/>
      <c r="C115" s="26" t="s">
        <v>28</v>
      </c>
      <c r="D115" s="33"/>
      <c r="E115" s="33"/>
      <c r="F115" s="24" t="str">
        <f>IF(E16="","",E16)</f>
        <v>Vyplň údaj</v>
      </c>
      <c r="G115" s="33"/>
      <c r="H115" s="33"/>
      <c r="I115" s="109" t="s">
        <v>33</v>
      </c>
      <c r="J115" s="29" t="str">
        <f>E22</f>
        <v>Ladislav Chleboun, DiS.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3"/>
      <c r="D116" s="33"/>
      <c r="E116" s="33"/>
      <c r="F116" s="33"/>
      <c r="G116" s="33"/>
      <c r="H116" s="33"/>
      <c r="I116" s="107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67"/>
      <c r="B117" s="168"/>
      <c r="C117" s="169" t="s">
        <v>97</v>
      </c>
      <c r="D117" s="170" t="s">
        <v>61</v>
      </c>
      <c r="E117" s="170" t="s">
        <v>57</v>
      </c>
      <c r="F117" s="170" t="s">
        <v>58</v>
      </c>
      <c r="G117" s="170" t="s">
        <v>98</v>
      </c>
      <c r="H117" s="170" t="s">
        <v>99</v>
      </c>
      <c r="I117" s="171" t="s">
        <v>100</v>
      </c>
      <c r="J117" s="172" t="s">
        <v>87</v>
      </c>
      <c r="K117" s="173" t="s">
        <v>101</v>
      </c>
      <c r="L117" s="174"/>
      <c r="M117" s="72" t="s">
        <v>1</v>
      </c>
      <c r="N117" s="73" t="s">
        <v>40</v>
      </c>
      <c r="O117" s="73" t="s">
        <v>102</v>
      </c>
      <c r="P117" s="73" t="s">
        <v>103</v>
      </c>
      <c r="Q117" s="73" t="s">
        <v>104</v>
      </c>
      <c r="R117" s="73" t="s">
        <v>105</v>
      </c>
      <c r="S117" s="73" t="s">
        <v>106</v>
      </c>
      <c r="T117" s="74" t="s">
        <v>107</v>
      </c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</row>
    <row r="118" spans="1:65" s="2" customFormat="1" ht="22.9" customHeight="1">
      <c r="A118" s="31"/>
      <c r="B118" s="32"/>
      <c r="C118" s="79" t="s">
        <v>108</v>
      </c>
      <c r="D118" s="33"/>
      <c r="E118" s="33"/>
      <c r="F118" s="33"/>
      <c r="G118" s="33"/>
      <c r="H118" s="33"/>
      <c r="I118" s="107"/>
      <c r="J118" s="175">
        <f>BK118</f>
        <v>0</v>
      </c>
      <c r="K118" s="33"/>
      <c r="L118" s="36"/>
      <c r="M118" s="75"/>
      <c r="N118" s="176"/>
      <c r="O118" s="76"/>
      <c r="P118" s="177">
        <f>P119+P282+P284</f>
        <v>0</v>
      </c>
      <c r="Q118" s="76"/>
      <c r="R118" s="177">
        <f>R119+R282+R284</f>
        <v>0</v>
      </c>
      <c r="S118" s="76"/>
      <c r="T118" s="178">
        <f>T119+T282+T284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4" t="s">
        <v>75</v>
      </c>
      <c r="AU118" s="14" t="s">
        <v>89</v>
      </c>
      <c r="BK118" s="179">
        <f>BK119+BK282+BK284</f>
        <v>0</v>
      </c>
    </row>
    <row r="119" spans="1:65" s="12" customFormat="1" ht="25.9" customHeight="1">
      <c r="B119" s="180"/>
      <c r="C119" s="181"/>
      <c r="D119" s="182" t="s">
        <v>75</v>
      </c>
      <c r="E119" s="183" t="s">
        <v>109</v>
      </c>
      <c r="F119" s="183" t="s">
        <v>110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f>P120</f>
        <v>0</v>
      </c>
      <c r="Q119" s="188"/>
      <c r="R119" s="189">
        <f>R120</f>
        <v>0</v>
      </c>
      <c r="S119" s="188"/>
      <c r="T119" s="190">
        <f>T120</f>
        <v>0</v>
      </c>
      <c r="AR119" s="191" t="s">
        <v>81</v>
      </c>
      <c r="AT119" s="192" t="s">
        <v>75</v>
      </c>
      <c r="AU119" s="192" t="s">
        <v>76</v>
      </c>
      <c r="AY119" s="191" t="s">
        <v>111</v>
      </c>
      <c r="BK119" s="193">
        <f>BK120</f>
        <v>0</v>
      </c>
    </row>
    <row r="120" spans="1:65" s="12" customFormat="1" ht="22.9" customHeight="1">
      <c r="B120" s="180"/>
      <c r="C120" s="181"/>
      <c r="D120" s="182" t="s">
        <v>75</v>
      </c>
      <c r="E120" s="194" t="s">
        <v>81</v>
      </c>
      <c r="F120" s="194" t="s">
        <v>112</v>
      </c>
      <c r="G120" s="181"/>
      <c r="H120" s="181"/>
      <c r="I120" s="184"/>
      <c r="J120" s="195">
        <f>BK120</f>
        <v>0</v>
      </c>
      <c r="K120" s="181"/>
      <c r="L120" s="186"/>
      <c r="M120" s="187"/>
      <c r="N120" s="188"/>
      <c r="O120" s="188"/>
      <c r="P120" s="189">
        <f>SUM(P121:P281)</f>
        <v>0</v>
      </c>
      <c r="Q120" s="188"/>
      <c r="R120" s="189">
        <f>SUM(R121:R281)</f>
        <v>0</v>
      </c>
      <c r="S120" s="188"/>
      <c r="T120" s="190">
        <f>SUM(T121:T281)</f>
        <v>0</v>
      </c>
      <c r="AR120" s="191" t="s">
        <v>81</v>
      </c>
      <c r="AT120" s="192" t="s">
        <v>75</v>
      </c>
      <c r="AU120" s="192" t="s">
        <v>81</v>
      </c>
      <c r="AY120" s="191" t="s">
        <v>111</v>
      </c>
      <c r="BK120" s="193">
        <f>SUM(BK121:BK281)</f>
        <v>0</v>
      </c>
    </row>
    <row r="121" spans="1:65" s="2" customFormat="1" ht="24" customHeight="1">
      <c r="A121" s="31"/>
      <c r="B121" s="32"/>
      <c r="C121" s="196" t="s">
        <v>81</v>
      </c>
      <c r="D121" s="196" t="s">
        <v>113</v>
      </c>
      <c r="E121" s="197" t="s">
        <v>114</v>
      </c>
      <c r="F121" s="198" t="s">
        <v>115</v>
      </c>
      <c r="G121" s="199" t="s">
        <v>116</v>
      </c>
      <c r="H121" s="200">
        <v>1</v>
      </c>
      <c r="I121" s="201"/>
      <c r="J121" s="202">
        <f>ROUND(I121*H121,2)</f>
        <v>0</v>
      </c>
      <c r="K121" s="203"/>
      <c r="L121" s="36"/>
      <c r="M121" s="204" t="s">
        <v>1</v>
      </c>
      <c r="N121" s="205" t="s">
        <v>41</v>
      </c>
      <c r="O121" s="68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208" t="s">
        <v>117</v>
      </c>
      <c r="AT121" s="208" t="s">
        <v>113</v>
      </c>
      <c r="AU121" s="208" t="s">
        <v>83</v>
      </c>
      <c r="AY121" s="14" t="s">
        <v>111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4" t="s">
        <v>81</v>
      </c>
      <c r="BK121" s="209">
        <f>ROUND(I121*H121,2)</f>
        <v>0</v>
      </c>
      <c r="BL121" s="14" t="s">
        <v>117</v>
      </c>
      <c r="BM121" s="208" t="s">
        <v>118</v>
      </c>
    </row>
    <row r="122" spans="1:65" s="2" customFormat="1" ht="19.5">
      <c r="A122" s="31"/>
      <c r="B122" s="32"/>
      <c r="C122" s="33"/>
      <c r="D122" s="210" t="s">
        <v>119</v>
      </c>
      <c r="E122" s="33"/>
      <c r="F122" s="211" t="s">
        <v>120</v>
      </c>
      <c r="G122" s="33"/>
      <c r="H122" s="33"/>
      <c r="I122" s="107"/>
      <c r="J122" s="33"/>
      <c r="K122" s="33"/>
      <c r="L122" s="36"/>
      <c r="M122" s="212"/>
      <c r="N122" s="213"/>
      <c r="O122" s="68"/>
      <c r="P122" s="68"/>
      <c r="Q122" s="68"/>
      <c r="R122" s="68"/>
      <c r="S122" s="68"/>
      <c r="T122" s="69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119</v>
      </c>
      <c r="AU122" s="14" t="s">
        <v>83</v>
      </c>
    </row>
    <row r="123" spans="1:65" s="2" customFormat="1" ht="39">
      <c r="A123" s="31"/>
      <c r="B123" s="32"/>
      <c r="C123" s="33"/>
      <c r="D123" s="210" t="s">
        <v>121</v>
      </c>
      <c r="E123" s="33"/>
      <c r="F123" s="214" t="s">
        <v>122</v>
      </c>
      <c r="G123" s="33"/>
      <c r="H123" s="33"/>
      <c r="I123" s="107"/>
      <c r="J123" s="33"/>
      <c r="K123" s="33"/>
      <c r="L123" s="36"/>
      <c r="M123" s="212"/>
      <c r="N123" s="213"/>
      <c r="O123" s="68"/>
      <c r="P123" s="68"/>
      <c r="Q123" s="68"/>
      <c r="R123" s="68"/>
      <c r="S123" s="68"/>
      <c r="T123" s="69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121</v>
      </c>
      <c r="AU123" s="14" t="s">
        <v>83</v>
      </c>
    </row>
    <row r="124" spans="1:65" s="2" customFormat="1" ht="24" customHeight="1">
      <c r="A124" s="31"/>
      <c r="B124" s="32"/>
      <c r="C124" s="196" t="s">
        <v>123</v>
      </c>
      <c r="D124" s="196" t="s">
        <v>113</v>
      </c>
      <c r="E124" s="197" t="s">
        <v>124</v>
      </c>
      <c r="F124" s="198" t="s">
        <v>125</v>
      </c>
      <c r="G124" s="199" t="s">
        <v>116</v>
      </c>
      <c r="H124" s="200">
        <v>3</v>
      </c>
      <c r="I124" s="201"/>
      <c r="J124" s="202">
        <f>ROUND(I124*H124,2)</f>
        <v>0</v>
      </c>
      <c r="K124" s="203"/>
      <c r="L124" s="36"/>
      <c r="M124" s="204" t="s">
        <v>1</v>
      </c>
      <c r="N124" s="205" t="s">
        <v>41</v>
      </c>
      <c r="O124" s="68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8" t="s">
        <v>117</v>
      </c>
      <c r="AT124" s="208" t="s">
        <v>113</v>
      </c>
      <c r="AU124" s="208" t="s">
        <v>83</v>
      </c>
      <c r="AY124" s="14" t="s">
        <v>111</v>
      </c>
      <c r="BE124" s="209">
        <f>IF(N124="základní",J124,0)</f>
        <v>0</v>
      </c>
      <c r="BF124" s="209">
        <f>IF(N124="snížená",J124,0)</f>
        <v>0</v>
      </c>
      <c r="BG124" s="209">
        <f>IF(N124="zákl. přenesená",J124,0)</f>
        <v>0</v>
      </c>
      <c r="BH124" s="209">
        <f>IF(N124="sníž. přenesená",J124,0)</f>
        <v>0</v>
      </c>
      <c r="BI124" s="209">
        <f>IF(N124="nulová",J124,0)</f>
        <v>0</v>
      </c>
      <c r="BJ124" s="14" t="s">
        <v>81</v>
      </c>
      <c r="BK124" s="209">
        <f>ROUND(I124*H124,2)</f>
        <v>0</v>
      </c>
      <c r="BL124" s="14" t="s">
        <v>117</v>
      </c>
      <c r="BM124" s="208" t="s">
        <v>126</v>
      </c>
    </row>
    <row r="125" spans="1:65" s="2" customFormat="1" ht="19.5">
      <c r="A125" s="31"/>
      <c r="B125" s="32"/>
      <c r="C125" s="33"/>
      <c r="D125" s="210" t="s">
        <v>119</v>
      </c>
      <c r="E125" s="33"/>
      <c r="F125" s="211" t="s">
        <v>127</v>
      </c>
      <c r="G125" s="33"/>
      <c r="H125" s="33"/>
      <c r="I125" s="107"/>
      <c r="J125" s="33"/>
      <c r="K125" s="33"/>
      <c r="L125" s="36"/>
      <c r="M125" s="212"/>
      <c r="N125" s="213"/>
      <c r="O125" s="68"/>
      <c r="P125" s="68"/>
      <c r="Q125" s="68"/>
      <c r="R125" s="68"/>
      <c r="S125" s="68"/>
      <c r="T125" s="69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119</v>
      </c>
      <c r="AU125" s="14" t="s">
        <v>83</v>
      </c>
    </row>
    <row r="126" spans="1:65" s="2" customFormat="1" ht="58.5">
      <c r="A126" s="31"/>
      <c r="B126" s="32"/>
      <c r="C126" s="33"/>
      <c r="D126" s="210" t="s">
        <v>121</v>
      </c>
      <c r="E126" s="33"/>
      <c r="F126" s="214" t="s">
        <v>128</v>
      </c>
      <c r="G126" s="33"/>
      <c r="H126" s="33"/>
      <c r="I126" s="107"/>
      <c r="J126" s="33"/>
      <c r="K126" s="33"/>
      <c r="L126" s="36"/>
      <c r="M126" s="212"/>
      <c r="N126" s="213"/>
      <c r="O126" s="68"/>
      <c r="P126" s="68"/>
      <c r="Q126" s="68"/>
      <c r="R126" s="68"/>
      <c r="S126" s="68"/>
      <c r="T126" s="69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121</v>
      </c>
      <c r="AU126" s="14" t="s">
        <v>83</v>
      </c>
    </row>
    <row r="127" spans="1:65" s="2" customFormat="1" ht="24" customHeight="1">
      <c r="A127" s="31"/>
      <c r="B127" s="32"/>
      <c r="C127" s="196" t="s">
        <v>83</v>
      </c>
      <c r="D127" s="196" t="s">
        <v>113</v>
      </c>
      <c r="E127" s="197" t="s">
        <v>129</v>
      </c>
      <c r="F127" s="198" t="s">
        <v>130</v>
      </c>
      <c r="G127" s="199" t="s">
        <v>116</v>
      </c>
      <c r="H127" s="200">
        <v>1</v>
      </c>
      <c r="I127" s="201"/>
      <c r="J127" s="202">
        <f>ROUND(I127*H127,2)</f>
        <v>0</v>
      </c>
      <c r="K127" s="203"/>
      <c r="L127" s="36"/>
      <c r="M127" s="204" t="s">
        <v>1</v>
      </c>
      <c r="N127" s="205" t="s">
        <v>41</v>
      </c>
      <c r="O127" s="68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8" t="s">
        <v>117</v>
      </c>
      <c r="AT127" s="208" t="s">
        <v>113</v>
      </c>
      <c r="AU127" s="208" t="s">
        <v>83</v>
      </c>
      <c r="AY127" s="14" t="s">
        <v>111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4" t="s">
        <v>81</v>
      </c>
      <c r="BK127" s="209">
        <f>ROUND(I127*H127,2)</f>
        <v>0</v>
      </c>
      <c r="BL127" s="14" t="s">
        <v>117</v>
      </c>
      <c r="BM127" s="208" t="s">
        <v>131</v>
      </c>
    </row>
    <row r="128" spans="1:65" s="2" customFormat="1" ht="29.25">
      <c r="A128" s="31"/>
      <c r="B128" s="32"/>
      <c r="C128" s="33"/>
      <c r="D128" s="210" t="s">
        <v>119</v>
      </c>
      <c r="E128" s="33"/>
      <c r="F128" s="211" t="s">
        <v>132</v>
      </c>
      <c r="G128" s="33"/>
      <c r="H128" s="33"/>
      <c r="I128" s="107"/>
      <c r="J128" s="33"/>
      <c r="K128" s="33"/>
      <c r="L128" s="36"/>
      <c r="M128" s="212"/>
      <c r="N128" s="213"/>
      <c r="O128" s="68"/>
      <c r="P128" s="68"/>
      <c r="Q128" s="68"/>
      <c r="R128" s="68"/>
      <c r="S128" s="68"/>
      <c r="T128" s="69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119</v>
      </c>
      <c r="AU128" s="14" t="s">
        <v>83</v>
      </c>
    </row>
    <row r="129" spans="1:65" s="2" customFormat="1" ht="39">
      <c r="A129" s="31"/>
      <c r="B129" s="32"/>
      <c r="C129" s="33"/>
      <c r="D129" s="210" t="s">
        <v>121</v>
      </c>
      <c r="E129" s="33"/>
      <c r="F129" s="214" t="s">
        <v>133</v>
      </c>
      <c r="G129" s="33"/>
      <c r="H129" s="33"/>
      <c r="I129" s="107"/>
      <c r="J129" s="33"/>
      <c r="K129" s="33"/>
      <c r="L129" s="36"/>
      <c r="M129" s="212"/>
      <c r="N129" s="213"/>
      <c r="O129" s="68"/>
      <c r="P129" s="68"/>
      <c r="Q129" s="68"/>
      <c r="R129" s="68"/>
      <c r="S129" s="68"/>
      <c r="T129" s="69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121</v>
      </c>
      <c r="AU129" s="14" t="s">
        <v>83</v>
      </c>
    </row>
    <row r="130" spans="1:65" s="2" customFormat="1" ht="24" customHeight="1">
      <c r="A130" s="31"/>
      <c r="B130" s="32"/>
      <c r="C130" s="196" t="s">
        <v>134</v>
      </c>
      <c r="D130" s="196" t="s">
        <v>113</v>
      </c>
      <c r="E130" s="197" t="s">
        <v>135</v>
      </c>
      <c r="F130" s="198" t="s">
        <v>136</v>
      </c>
      <c r="G130" s="199" t="s">
        <v>116</v>
      </c>
      <c r="H130" s="200">
        <v>2</v>
      </c>
      <c r="I130" s="201"/>
      <c r="J130" s="202">
        <f>ROUND(I130*H130,2)</f>
        <v>0</v>
      </c>
      <c r="K130" s="203"/>
      <c r="L130" s="36"/>
      <c r="M130" s="204" t="s">
        <v>1</v>
      </c>
      <c r="N130" s="205" t="s">
        <v>41</v>
      </c>
      <c r="O130" s="68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8" t="s">
        <v>117</v>
      </c>
      <c r="AT130" s="208" t="s">
        <v>113</v>
      </c>
      <c r="AU130" s="208" t="s">
        <v>83</v>
      </c>
      <c r="AY130" s="14" t="s">
        <v>111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4" t="s">
        <v>81</v>
      </c>
      <c r="BK130" s="209">
        <f>ROUND(I130*H130,2)</f>
        <v>0</v>
      </c>
      <c r="BL130" s="14" t="s">
        <v>117</v>
      </c>
      <c r="BM130" s="208" t="s">
        <v>137</v>
      </c>
    </row>
    <row r="131" spans="1:65" s="2" customFormat="1" ht="29.25">
      <c r="A131" s="31"/>
      <c r="B131" s="32"/>
      <c r="C131" s="33"/>
      <c r="D131" s="210" t="s">
        <v>119</v>
      </c>
      <c r="E131" s="33"/>
      <c r="F131" s="211" t="s">
        <v>138</v>
      </c>
      <c r="G131" s="33"/>
      <c r="H131" s="33"/>
      <c r="I131" s="107"/>
      <c r="J131" s="33"/>
      <c r="K131" s="33"/>
      <c r="L131" s="36"/>
      <c r="M131" s="212"/>
      <c r="N131" s="213"/>
      <c r="O131" s="68"/>
      <c r="P131" s="68"/>
      <c r="Q131" s="68"/>
      <c r="R131" s="68"/>
      <c r="S131" s="68"/>
      <c r="T131" s="69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119</v>
      </c>
      <c r="AU131" s="14" t="s">
        <v>83</v>
      </c>
    </row>
    <row r="132" spans="1:65" s="2" customFormat="1" ht="78">
      <c r="A132" s="31"/>
      <c r="B132" s="32"/>
      <c r="C132" s="33"/>
      <c r="D132" s="210" t="s">
        <v>121</v>
      </c>
      <c r="E132" s="33"/>
      <c r="F132" s="214" t="s">
        <v>139</v>
      </c>
      <c r="G132" s="33"/>
      <c r="H132" s="33"/>
      <c r="I132" s="107"/>
      <c r="J132" s="33"/>
      <c r="K132" s="33"/>
      <c r="L132" s="36"/>
      <c r="M132" s="212"/>
      <c r="N132" s="213"/>
      <c r="O132" s="68"/>
      <c r="P132" s="68"/>
      <c r="Q132" s="68"/>
      <c r="R132" s="68"/>
      <c r="S132" s="68"/>
      <c r="T132" s="69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121</v>
      </c>
      <c r="AU132" s="14" t="s">
        <v>83</v>
      </c>
    </row>
    <row r="133" spans="1:65" s="2" customFormat="1" ht="24" customHeight="1">
      <c r="A133" s="31"/>
      <c r="B133" s="32"/>
      <c r="C133" s="196" t="s">
        <v>140</v>
      </c>
      <c r="D133" s="196" t="s">
        <v>113</v>
      </c>
      <c r="E133" s="197" t="s">
        <v>141</v>
      </c>
      <c r="F133" s="198" t="s">
        <v>142</v>
      </c>
      <c r="G133" s="199" t="s">
        <v>116</v>
      </c>
      <c r="H133" s="200">
        <v>1</v>
      </c>
      <c r="I133" s="201"/>
      <c r="J133" s="202">
        <f>ROUND(I133*H133,2)</f>
        <v>0</v>
      </c>
      <c r="K133" s="203"/>
      <c r="L133" s="36"/>
      <c r="M133" s="204" t="s">
        <v>1</v>
      </c>
      <c r="N133" s="205" t="s">
        <v>41</v>
      </c>
      <c r="O133" s="68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8" t="s">
        <v>117</v>
      </c>
      <c r="AT133" s="208" t="s">
        <v>113</v>
      </c>
      <c r="AU133" s="208" t="s">
        <v>83</v>
      </c>
      <c r="AY133" s="14" t="s">
        <v>111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4" t="s">
        <v>81</v>
      </c>
      <c r="BK133" s="209">
        <f>ROUND(I133*H133,2)</f>
        <v>0</v>
      </c>
      <c r="BL133" s="14" t="s">
        <v>117</v>
      </c>
      <c r="BM133" s="208" t="s">
        <v>143</v>
      </c>
    </row>
    <row r="134" spans="1:65" s="2" customFormat="1" ht="19.5">
      <c r="A134" s="31"/>
      <c r="B134" s="32"/>
      <c r="C134" s="33"/>
      <c r="D134" s="210" t="s">
        <v>119</v>
      </c>
      <c r="E134" s="33"/>
      <c r="F134" s="211" t="s">
        <v>144</v>
      </c>
      <c r="G134" s="33"/>
      <c r="H134" s="33"/>
      <c r="I134" s="107"/>
      <c r="J134" s="33"/>
      <c r="K134" s="33"/>
      <c r="L134" s="36"/>
      <c r="M134" s="212"/>
      <c r="N134" s="213"/>
      <c r="O134" s="68"/>
      <c r="P134" s="68"/>
      <c r="Q134" s="68"/>
      <c r="R134" s="68"/>
      <c r="S134" s="68"/>
      <c r="T134" s="69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119</v>
      </c>
      <c r="AU134" s="14" t="s">
        <v>83</v>
      </c>
    </row>
    <row r="135" spans="1:65" s="2" customFormat="1" ht="29.25">
      <c r="A135" s="31"/>
      <c r="B135" s="32"/>
      <c r="C135" s="33"/>
      <c r="D135" s="210" t="s">
        <v>121</v>
      </c>
      <c r="E135" s="33"/>
      <c r="F135" s="214" t="s">
        <v>145</v>
      </c>
      <c r="G135" s="33"/>
      <c r="H135" s="33"/>
      <c r="I135" s="107"/>
      <c r="J135" s="33"/>
      <c r="K135" s="33"/>
      <c r="L135" s="36"/>
      <c r="M135" s="212"/>
      <c r="N135" s="213"/>
      <c r="O135" s="68"/>
      <c r="P135" s="68"/>
      <c r="Q135" s="68"/>
      <c r="R135" s="68"/>
      <c r="S135" s="68"/>
      <c r="T135" s="69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121</v>
      </c>
      <c r="AU135" s="14" t="s">
        <v>83</v>
      </c>
    </row>
    <row r="136" spans="1:65" s="2" customFormat="1" ht="24" customHeight="1">
      <c r="A136" s="31"/>
      <c r="B136" s="32"/>
      <c r="C136" s="196" t="s">
        <v>146</v>
      </c>
      <c r="D136" s="196" t="s">
        <v>113</v>
      </c>
      <c r="E136" s="197" t="s">
        <v>147</v>
      </c>
      <c r="F136" s="198" t="s">
        <v>148</v>
      </c>
      <c r="G136" s="199" t="s">
        <v>116</v>
      </c>
      <c r="H136" s="200">
        <v>1</v>
      </c>
      <c r="I136" s="201"/>
      <c r="J136" s="202">
        <f>ROUND(I136*H136,2)</f>
        <v>0</v>
      </c>
      <c r="K136" s="203"/>
      <c r="L136" s="36"/>
      <c r="M136" s="204" t="s">
        <v>1</v>
      </c>
      <c r="N136" s="205" t="s">
        <v>41</v>
      </c>
      <c r="O136" s="68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8" t="s">
        <v>117</v>
      </c>
      <c r="AT136" s="208" t="s">
        <v>113</v>
      </c>
      <c r="AU136" s="208" t="s">
        <v>83</v>
      </c>
      <c r="AY136" s="14" t="s">
        <v>111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4" t="s">
        <v>81</v>
      </c>
      <c r="BK136" s="209">
        <f>ROUND(I136*H136,2)</f>
        <v>0</v>
      </c>
      <c r="BL136" s="14" t="s">
        <v>117</v>
      </c>
      <c r="BM136" s="208" t="s">
        <v>149</v>
      </c>
    </row>
    <row r="137" spans="1:65" s="2" customFormat="1" ht="19.5">
      <c r="A137" s="31"/>
      <c r="B137" s="32"/>
      <c r="C137" s="33"/>
      <c r="D137" s="210" t="s">
        <v>119</v>
      </c>
      <c r="E137" s="33"/>
      <c r="F137" s="211" t="s">
        <v>150</v>
      </c>
      <c r="G137" s="33"/>
      <c r="H137" s="33"/>
      <c r="I137" s="107"/>
      <c r="J137" s="33"/>
      <c r="K137" s="33"/>
      <c r="L137" s="36"/>
      <c r="M137" s="212"/>
      <c r="N137" s="213"/>
      <c r="O137" s="68"/>
      <c r="P137" s="68"/>
      <c r="Q137" s="68"/>
      <c r="R137" s="68"/>
      <c r="S137" s="68"/>
      <c r="T137" s="69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119</v>
      </c>
      <c r="AU137" s="14" t="s">
        <v>83</v>
      </c>
    </row>
    <row r="138" spans="1:65" s="2" customFormat="1" ht="39">
      <c r="A138" s="31"/>
      <c r="B138" s="32"/>
      <c r="C138" s="33"/>
      <c r="D138" s="210" t="s">
        <v>121</v>
      </c>
      <c r="E138" s="33"/>
      <c r="F138" s="214" t="s">
        <v>151</v>
      </c>
      <c r="G138" s="33"/>
      <c r="H138" s="33"/>
      <c r="I138" s="107"/>
      <c r="J138" s="33"/>
      <c r="K138" s="33"/>
      <c r="L138" s="36"/>
      <c r="M138" s="212"/>
      <c r="N138" s="213"/>
      <c r="O138" s="68"/>
      <c r="P138" s="68"/>
      <c r="Q138" s="68"/>
      <c r="R138" s="68"/>
      <c r="S138" s="68"/>
      <c r="T138" s="69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121</v>
      </c>
      <c r="AU138" s="14" t="s">
        <v>83</v>
      </c>
    </row>
    <row r="139" spans="1:65" s="2" customFormat="1" ht="24" customHeight="1">
      <c r="A139" s="31"/>
      <c r="B139" s="32"/>
      <c r="C139" s="196" t="s">
        <v>152</v>
      </c>
      <c r="D139" s="196" t="s">
        <v>113</v>
      </c>
      <c r="E139" s="197" t="s">
        <v>153</v>
      </c>
      <c r="F139" s="198" t="s">
        <v>154</v>
      </c>
      <c r="G139" s="199" t="s">
        <v>116</v>
      </c>
      <c r="H139" s="200">
        <v>1</v>
      </c>
      <c r="I139" s="201"/>
      <c r="J139" s="202">
        <f>ROUND(I139*H139,2)</f>
        <v>0</v>
      </c>
      <c r="K139" s="203"/>
      <c r="L139" s="36"/>
      <c r="M139" s="204" t="s">
        <v>1</v>
      </c>
      <c r="N139" s="205" t="s">
        <v>41</v>
      </c>
      <c r="O139" s="68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8" t="s">
        <v>117</v>
      </c>
      <c r="AT139" s="208" t="s">
        <v>113</v>
      </c>
      <c r="AU139" s="208" t="s">
        <v>83</v>
      </c>
      <c r="AY139" s="14" t="s">
        <v>111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4" t="s">
        <v>81</v>
      </c>
      <c r="BK139" s="209">
        <f>ROUND(I139*H139,2)</f>
        <v>0</v>
      </c>
      <c r="BL139" s="14" t="s">
        <v>117</v>
      </c>
      <c r="BM139" s="208" t="s">
        <v>155</v>
      </c>
    </row>
    <row r="140" spans="1:65" s="2" customFormat="1" ht="19.5">
      <c r="A140" s="31"/>
      <c r="B140" s="32"/>
      <c r="C140" s="33"/>
      <c r="D140" s="210" t="s">
        <v>119</v>
      </c>
      <c r="E140" s="33"/>
      <c r="F140" s="211" t="s">
        <v>156</v>
      </c>
      <c r="G140" s="33"/>
      <c r="H140" s="33"/>
      <c r="I140" s="107"/>
      <c r="J140" s="33"/>
      <c r="K140" s="33"/>
      <c r="L140" s="36"/>
      <c r="M140" s="212"/>
      <c r="N140" s="213"/>
      <c r="O140" s="68"/>
      <c r="P140" s="68"/>
      <c r="Q140" s="68"/>
      <c r="R140" s="68"/>
      <c r="S140" s="68"/>
      <c r="T140" s="69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4" t="s">
        <v>119</v>
      </c>
      <c r="AU140" s="14" t="s">
        <v>83</v>
      </c>
    </row>
    <row r="141" spans="1:65" s="2" customFormat="1" ht="39">
      <c r="A141" s="31"/>
      <c r="B141" s="32"/>
      <c r="C141" s="33"/>
      <c r="D141" s="210" t="s">
        <v>121</v>
      </c>
      <c r="E141" s="33"/>
      <c r="F141" s="214" t="s">
        <v>157</v>
      </c>
      <c r="G141" s="33"/>
      <c r="H141" s="33"/>
      <c r="I141" s="107"/>
      <c r="J141" s="33"/>
      <c r="K141" s="33"/>
      <c r="L141" s="36"/>
      <c r="M141" s="212"/>
      <c r="N141" s="213"/>
      <c r="O141" s="68"/>
      <c r="P141" s="68"/>
      <c r="Q141" s="68"/>
      <c r="R141" s="68"/>
      <c r="S141" s="68"/>
      <c r="T141" s="69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121</v>
      </c>
      <c r="AU141" s="14" t="s">
        <v>83</v>
      </c>
    </row>
    <row r="142" spans="1:65" s="2" customFormat="1" ht="24" customHeight="1">
      <c r="A142" s="31"/>
      <c r="B142" s="32"/>
      <c r="C142" s="196" t="s">
        <v>158</v>
      </c>
      <c r="D142" s="196" t="s">
        <v>113</v>
      </c>
      <c r="E142" s="197" t="s">
        <v>159</v>
      </c>
      <c r="F142" s="198" t="s">
        <v>160</v>
      </c>
      <c r="G142" s="199" t="s">
        <v>116</v>
      </c>
      <c r="H142" s="200">
        <v>2</v>
      </c>
      <c r="I142" s="201"/>
      <c r="J142" s="202">
        <f>ROUND(I142*H142,2)</f>
        <v>0</v>
      </c>
      <c r="K142" s="203"/>
      <c r="L142" s="36"/>
      <c r="M142" s="204" t="s">
        <v>1</v>
      </c>
      <c r="N142" s="205" t="s">
        <v>41</v>
      </c>
      <c r="O142" s="68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8" t="s">
        <v>117</v>
      </c>
      <c r="AT142" s="208" t="s">
        <v>113</v>
      </c>
      <c r="AU142" s="208" t="s">
        <v>83</v>
      </c>
      <c r="AY142" s="14" t="s">
        <v>111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4" t="s">
        <v>81</v>
      </c>
      <c r="BK142" s="209">
        <f>ROUND(I142*H142,2)</f>
        <v>0</v>
      </c>
      <c r="BL142" s="14" t="s">
        <v>117</v>
      </c>
      <c r="BM142" s="208" t="s">
        <v>161</v>
      </c>
    </row>
    <row r="143" spans="1:65" s="2" customFormat="1" ht="19.5">
      <c r="A143" s="31"/>
      <c r="B143" s="32"/>
      <c r="C143" s="33"/>
      <c r="D143" s="210" t="s">
        <v>119</v>
      </c>
      <c r="E143" s="33"/>
      <c r="F143" s="211" t="s">
        <v>162</v>
      </c>
      <c r="G143" s="33"/>
      <c r="H143" s="33"/>
      <c r="I143" s="107"/>
      <c r="J143" s="33"/>
      <c r="K143" s="33"/>
      <c r="L143" s="36"/>
      <c r="M143" s="212"/>
      <c r="N143" s="213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119</v>
      </c>
      <c r="AU143" s="14" t="s">
        <v>83</v>
      </c>
    </row>
    <row r="144" spans="1:65" s="2" customFormat="1" ht="39">
      <c r="A144" s="31"/>
      <c r="B144" s="32"/>
      <c r="C144" s="33"/>
      <c r="D144" s="210" t="s">
        <v>121</v>
      </c>
      <c r="E144" s="33"/>
      <c r="F144" s="214" t="s">
        <v>163</v>
      </c>
      <c r="G144" s="33"/>
      <c r="H144" s="33"/>
      <c r="I144" s="107"/>
      <c r="J144" s="33"/>
      <c r="K144" s="33"/>
      <c r="L144" s="36"/>
      <c r="M144" s="212"/>
      <c r="N144" s="213"/>
      <c r="O144" s="68"/>
      <c r="P144" s="68"/>
      <c r="Q144" s="68"/>
      <c r="R144" s="68"/>
      <c r="S144" s="68"/>
      <c r="T144" s="69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121</v>
      </c>
      <c r="AU144" s="14" t="s">
        <v>83</v>
      </c>
    </row>
    <row r="145" spans="1:65" s="2" customFormat="1" ht="36" customHeight="1">
      <c r="A145" s="31"/>
      <c r="B145" s="32"/>
      <c r="C145" s="196" t="s">
        <v>164</v>
      </c>
      <c r="D145" s="196" t="s">
        <v>113</v>
      </c>
      <c r="E145" s="197" t="s">
        <v>165</v>
      </c>
      <c r="F145" s="198" t="s">
        <v>166</v>
      </c>
      <c r="G145" s="199" t="s">
        <v>116</v>
      </c>
      <c r="H145" s="200">
        <v>2</v>
      </c>
      <c r="I145" s="201"/>
      <c r="J145" s="202">
        <f>ROUND(I145*H145,2)</f>
        <v>0</v>
      </c>
      <c r="K145" s="203"/>
      <c r="L145" s="36"/>
      <c r="M145" s="204" t="s">
        <v>1</v>
      </c>
      <c r="N145" s="205" t="s">
        <v>41</v>
      </c>
      <c r="O145" s="68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8" t="s">
        <v>167</v>
      </c>
      <c r="AT145" s="208" t="s">
        <v>113</v>
      </c>
      <c r="AU145" s="208" t="s">
        <v>83</v>
      </c>
      <c r="AY145" s="14" t="s">
        <v>111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4" t="s">
        <v>81</v>
      </c>
      <c r="BK145" s="209">
        <f>ROUND(I145*H145,2)</f>
        <v>0</v>
      </c>
      <c r="BL145" s="14" t="s">
        <v>167</v>
      </c>
      <c r="BM145" s="208" t="s">
        <v>168</v>
      </c>
    </row>
    <row r="146" spans="1:65" s="2" customFormat="1" ht="19.5">
      <c r="A146" s="31"/>
      <c r="B146" s="32"/>
      <c r="C146" s="33"/>
      <c r="D146" s="210" t="s">
        <v>119</v>
      </c>
      <c r="E146" s="33"/>
      <c r="F146" s="211" t="s">
        <v>166</v>
      </c>
      <c r="G146" s="33"/>
      <c r="H146" s="33"/>
      <c r="I146" s="107"/>
      <c r="J146" s="33"/>
      <c r="K146" s="33"/>
      <c r="L146" s="36"/>
      <c r="M146" s="212"/>
      <c r="N146" s="213"/>
      <c r="O146" s="68"/>
      <c r="P146" s="68"/>
      <c r="Q146" s="68"/>
      <c r="R146" s="68"/>
      <c r="S146" s="68"/>
      <c r="T146" s="69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119</v>
      </c>
      <c r="AU146" s="14" t="s">
        <v>83</v>
      </c>
    </row>
    <row r="147" spans="1:65" s="2" customFormat="1" ht="48.75">
      <c r="A147" s="31"/>
      <c r="B147" s="32"/>
      <c r="C147" s="33"/>
      <c r="D147" s="210" t="s">
        <v>121</v>
      </c>
      <c r="E147" s="33"/>
      <c r="F147" s="214" t="s">
        <v>169</v>
      </c>
      <c r="G147" s="33"/>
      <c r="H147" s="33"/>
      <c r="I147" s="107"/>
      <c r="J147" s="33"/>
      <c r="K147" s="33"/>
      <c r="L147" s="36"/>
      <c r="M147" s="212"/>
      <c r="N147" s="213"/>
      <c r="O147" s="68"/>
      <c r="P147" s="68"/>
      <c r="Q147" s="68"/>
      <c r="R147" s="68"/>
      <c r="S147" s="68"/>
      <c r="T147" s="69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121</v>
      </c>
      <c r="AU147" s="14" t="s">
        <v>83</v>
      </c>
    </row>
    <row r="148" spans="1:65" s="2" customFormat="1" ht="36" customHeight="1">
      <c r="A148" s="31"/>
      <c r="B148" s="32"/>
      <c r="C148" s="196" t="s">
        <v>170</v>
      </c>
      <c r="D148" s="196" t="s">
        <v>113</v>
      </c>
      <c r="E148" s="197" t="s">
        <v>171</v>
      </c>
      <c r="F148" s="198" t="s">
        <v>172</v>
      </c>
      <c r="G148" s="199" t="s">
        <v>116</v>
      </c>
      <c r="H148" s="200">
        <v>1</v>
      </c>
      <c r="I148" s="201"/>
      <c r="J148" s="202">
        <f>ROUND(I148*H148,2)</f>
        <v>0</v>
      </c>
      <c r="K148" s="203"/>
      <c r="L148" s="36"/>
      <c r="M148" s="204" t="s">
        <v>1</v>
      </c>
      <c r="N148" s="205" t="s">
        <v>41</v>
      </c>
      <c r="O148" s="68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8" t="s">
        <v>167</v>
      </c>
      <c r="AT148" s="208" t="s">
        <v>113</v>
      </c>
      <c r="AU148" s="208" t="s">
        <v>83</v>
      </c>
      <c r="AY148" s="14" t="s">
        <v>111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4" t="s">
        <v>81</v>
      </c>
      <c r="BK148" s="209">
        <f>ROUND(I148*H148,2)</f>
        <v>0</v>
      </c>
      <c r="BL148" s="14" t="s">
        <v>167</v>
      </c>
      <c r="BM148" s="208" t="s">
        <v>173</v>
      </c>
    </row>
    <row r="149" spans="1:65" s="2" customFormat="1" ht="19.5">
      <c r="A149" s="31"/>
      <c r="B149" s="32"/>
      <c r="C149" s="33"/>
      <c r="D149" s="210" t="s">
        <v>119</v>
      </c>
      <c r="E149" s="33"/>
      <c r="F149" s="211" t="s">
        <v>172</v>
      </c>
      <c r="G149" s="33"/>
      <c r="H149" s="33"/>
      <c r="I149" s="107"/>
      <c r="J149" s="33"/>
      <c r="K149" s="33"/>
      <c r="L149" s="36"/>
      <c r="M149" s="212"/>
      <c r="N149" s="213"/>
      <c r="O149" s="68"/>
      <c r="P149" s="68"/>
      <c r="Q149" s="68"/>
      <c r="R149" s="68"/>
      <c r="S149" s="68"/>
      <c r="T149" s="69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119</v>
      </c>
      <c r="AU149" s="14" t="s">
        <v>83</v>
      </c>
    </row>
    <row r="150" spans="1:65" s="2" customFormat="1" ht="19.5">
      <c r="A150" s="31"/>
      <c r="B150" s="32"/>
      <c r="C150" s="33"/>
      <c r="D150" s="210" t="s">
        <v>121</v>
      </c>
      <c r="E150" s="33"/>
      <c r="F150" s="214" t="s">
        <v>174</v>
      </c>
      <c r="G150" s="33"/>
      <c r="H150" s="33"/>
      <c r="I150" s="107"/>
      <c r="J150" s="33"/>
      <c r="K150" s="33"/>
      <c r="L150" s="36"/>
      <c r="M150" s="212"/>
      <c r="N150" s="213"/>
      <c r="O150" s="68"/>
      <c r="P150" s="68"/>
      <c r="Q150" s="68"/>
      <c r="R150" s="68"/>
      <c r="S150" s="68"/>
      <c r="T150" s="69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121</v>
      </c>
      <c r="AU150" s="14" t="s">
        <v>83</v>
      </c>
    </row>
    <row r="151" spans="1:65" s="2" customFormat="1" ht="24" customHeight="1">
      <c r="A151" s="31"/>
      <c r="B151" s="32"/>
      <c r="C151" s="196" t="s">
        <v>175</v>
      </c>
      <c r="D151" s="196" t="s">
        <v>113</v>
      </c>
      <c r="E151" s="197" t="s">
        <v>176</v>
      </c>
      <c r="F151" s="198" t="s">
        <v>177</v>
      </c>
      <c r="G151" s="199" t="s">
        <v>116</v>
      </c>
      <c r="H151" s="200">
        <v>1</v>
      </c>
      <c r="I151" s="201"/>
      <c r="J151" s="202">
        <f>ROUND(I151*H151,2)</f>
        <v>0</v>
      </c>
      <c r="K151" s="203"/>
      <c r="L151" s="36"/>
      <c r="M151" s="204" t="s">
        <v>1</v>
      </c>
      <c r="N151" s="205" t="s">
        <v>41</v>
      </c>
      <c r="O151" s="68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8" t="s">
        <v>117</v>
      </c>
      <c r="AT151" s="208" t="s">
        <v>113</v>
      </c>
      <c r="AU151" s="208" t="s">
        <v>83</v>
      </c>
      <c r="AY151" s="14" t="s">
        <v>111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4" t="s">
        <v>81</v>
      </c>
      <c r="BK151" s="209">
        <f>ROUND(I151*H151,2)</f>
        <v>0</v>
      </c>
      <c r="BL151" s="14" t="s">
        <v>117</v>
      </c>
      <c r="BM151" s="208" t="s">
        <v>178</v>
      </c>
    </row>
    <row r="152" spans="1:65" s="2" customFormat="1" ht="29.25">
      <c r="A152" s="31"/>
      <c r="B152" s="32"/>
      <c r="C152" s="33"/>
      <c r="D152" s="210" t="s">
        <v>119</v>
      </c>
      <c r="E152" s="33"/>
      <c r="F152" s="211" t="s">
        <v>179</v>
      </c>
      <c r="G152" s="33"/>
      <c r="H152" s="33"/>
      <c r="I152" s="107"/>
      <c r="J152" s="33"/>
      <c r="K152" s="33"/>
      <c r="L152" s="36"/>
      <c r="M152" s="212"/>
      <c r="N152" s="213"/>
      <c r="O152" s="68"/>
      <c r="P152" s="68"/>
      <c r="Q152" s="68"/>
      <c r="R152" s="68"/>
      <c r="S152" s="68"/>
      <c r="T152" s="69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4" t="s">
        <v>119</v>
      </c>
      <c r="AU152" s="14" t="s">
        <v>83</v>
      </c>
    </row>
    <row r="153" spans="1:65" s="2" customFormat="1" ht="24" customHeight="1">
      <c r="A153" s="31"/>
      <c r="B153" s="32"/>
      <c r="C153" s="196" t="s">
        <v>180</v>
      </c>
      <c r="D153" s="196" t="s">
        <v>113</v>
      </c>
      <c r="E153" s="197" t="s">
        <v>181</v>
      </c>
      <c r="F153" s="198" t="s">
        <v>182</v>
      </c>
      <c r="G153" s="199" t="s">
        <v>116</v>
      </c>
      <c r="H153" s="200">
        <v>4</v>
      </c>
      <c r="I153" s="201"/>
      <c r="J153" s="202">
        <f>ROUND(I153*H153,2)</f>
        <v>0</v>
      </c>
      <c r="K153" s="203"/>
      <c r="L153" s="36"/>
      <c r="M153" s="204" t="s">
        <v>1</v>
      </c>
      <c r="N153" s="205" t="s">
        <v>41</v>
      </c>
      <c r="O153" s="68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8" t="s">
        <v>117</v>
      </c>
      <c r="AT153" s="208" t="s">
        <v>113</v>
      </c>
      <c r="AU153" s="208" t="s">
        <v>83</v>
      </c>
      <c r="AY153" s="14" t="s">
        <v>111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4" t="s">
        <v>81</v>
      </c>
      <c r="BK153" s="209">
        <f>ROUND(I153*H153,2)</f>
        <v>0</v>
      </c>
      <c r="BL153" s="14" t="s">
        <v>117</v>
      </c>
      <c r="BM153" s="208" t="s">
        <v>183</v>
      </c>
    </row>
    <row r="154" spans="1:65" s="2" customFormat="1" ht="29.25">
      <c r="A154" s="31"/>
      <c r="B154" s="32"/>
      <c r="C154" s="33"/>
      <c r="D154" s="210" t="s">
        <v>119</v>
      </c>
      <c r="E154" s="33"/>
      <c r="F154" s="211" t="s">
        <v>184</v>
      </c>
      <c r="G154" s="33"/>
      <c r="H154" s="33"/>
      <c r="I154" s="107"/>
      <c r="J154" s="33"/>
      <c r="K154" s="33"/>
      <c r="L154" s="36"/>
      <c r="M154" s="212"/>
      <c r="N154" s="213"/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119</v>
      </c>
      <c r="AU154" s="14" t="s">
        <v>83</v>
      </c>
    </row>
    <row r="155" spans="1:65" s="2" customFormat="1" ht="24" customHeight="1">
      <c r="A155" s="31"/>
      <c r="B155" s="32"/>
      <c r="C155" s="196" t="s">
        <v>185</v>
      </c>
      <c r="D155" s="196" t="s">
        <v>113</v>
      </c>
      <c r="E155" s="197" t="s">
        <v>186</v>
      </c>
      <c r="F155" s="198" t="s">
        <v>187</v>
      </c>
      <c r="G155" s="199" t="s">
        <v>116</v>
      </c>
      <c r="H155" s="200">
        <v>6</v>
      </c>
      <c r="I155" s="201"/>
      <c r="J155" s="202">
        <f>ROUND(I155*H155,2)</f>
        <v>0</v>
      </c>
      <c r="K155" s="203"/>
      <c r="L155" s="36"/>
      <c r="M155" s="204" t="s">
        <v>1</v>
      </c>
      <c r="N155" s="205" t="s">
        <v>41</v>
      </c>
      <c r="O155" s="68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8" t="s">
        <v>117</v>
      </c>
      <c r="AT155" s="208" t="s">
        <v>113</v>
      </c>
      <c r="AU155" s="208" t="s">
        <v>83</v>
      </c>
      <c r="AY155" s="14" t="s">
        <v>111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4" t="s">
        <v>81</v>
      </c>
      <c r="BK155" s="209">
        <f>ROUND(I155*H155,2)</f>
        <v>0</v>
      </c>
      <c r="BL155" s="14" t="s">
        <v>117</v>
      </c>
      <c r="BM155" s="208" t="s">
        <v>188</v>
      </c>
    </row>
    <row r="156" spans="1:65" s="2" customFormat="1" ht="29.25">
      <c r="A156" s="31"/>
      <c r="B156" s="32"/>
      <c r="C156" s="33"/>
      <c r="D156" s="210" t="s">
        <v>119</v>
      </c>
      <c r="E156" s="33"/>
      <c r="F156" s="211" t="s">
        <v>189</v>
      </c>
      <c r="G156" s="33"/>
      <c r="H156" s="33"/>
      <c r="I156" s="107"/>
      <c r="J156" s="33"/>
      <c r="K156" s="33"/>
      <c r="L156" s="36"/>
      <c r="M156" s="212"/>
      <c r="N156" s="213"/>
      <c r="O156" s="68"/>
      <c r="P156" s="68"/>
      <c r="Q156" s="68"/>
      <c r="R156" s="68"/>
      <c r="S156" s="68"/>
      <c r="T156" s="69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119</v>
      </c>
      <c r="AU156" s="14" t="s">
        <v>83</v>
      </c>
    </row>
    <row r="157" spans="1:65" s="2" customFormat="1" ht="24" customHeight="1">
      <c r="A157" s="31"/>
      <c r="B157" s="32"/>
      <c r="C157" s="196" t="s">
        <v>190</v>
      </c>
      <c r="D157" s="196" t="s">
        <v>113</v>
      </c>
      <c r="E157" s="197" t="s">
        <v>191</v>
      </c>
      <c r="F157" s="198" t="s">
        <v>192</v>
      </c>
      <c r="G157" s="199" t="s">
        <v>116</v>
      </c>
      <c r="H157" s="200">
        <v>4</v>
      </c>
      <c r="I157" s="201"/>
      <c r="J157" s="202">
        <f>ROUND(I157*H157,2)</f>
        <v>0</v>
      </c>
      <c r="K157" s="203"/>
      <c r="L157" s="36"/>
      <c r="M157" s="204" t="s">
        <v>1</v>
      </c>
      <c r="N157" s="205" t="s">
        <v>41</v>
      </c>
      <c r="O157" s="68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8" t="s">
        <v>117</v>
      </c>
      <c r="AT157" s="208" t="s">
        <v>113</v>
      </c>
      <c r="AU157" s="208" t="s">
        <v>83</v>
      </c>
      <c r="AY157" s="14" t="s">
        <v>111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4" t="s">
        <v>81</v>
      </c>
      <c r="BK157" s="209">
        <f>ROUND(I157*H157,2)</f>
        <v>0</v>
      </c>
      <c r="BL157" s="14" t="s">
        <v>117</v>
      </c>
      <c r="BM157" s="208" t="s">
        <v>193</v>
      </c>
    </row>
    <row r="158" spans="1:65" s="2" customFormat="1" ht="29.25">
      <c r="A158" s="31"/>
      <c r="B158" s="32"/>
      <c r="C158" s="33"/>
      <c r="D158" s="210" t="s">
        <v>119</v>
      </c>
      <c r="E158" s="33"/>
      <c r="F158" s="211" t="s">
        <v>194</v>
      </c>
      <c r="G158" s="33"/>
      <c r="H158" s="33"/>
      <c r="I158" s="107"/>
      <c r="J158" s="33"/>
      <c r="K158" s="33"/>
      <c r="L158" s="36"/>
      <c r="M158" s="212"/>
      <c r="N158" s="213"/>
      <c r="O158" s="68"/>
      <c r="P158" s="68"/>
      <c r="Q158" s="68"/>
      <c r="R158" s="68"/>
      <c r="S158" s="68"/>
      <c r="T158" s="69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119</v>
      </c>
      <c r="AU158" s="14" t="s">
        <v>83</v>
      </c>
    </row>
    <row r="159" spans="1:65" s="2" customFormat="1" ht="24" customHeight="1">
      <c r="A159" s="31"/>
      <c r="B159" s="32"/>
      <c r="C159" s="196" t="s">
        <v>195</v>
      </c>
      <c r="D159" s="196" t="s">
        <v>113</v>
      </c>
      <c r="E159" s="197" t="s">
        <v>196</v>
      </c>
      <c r="F159" s="198" t="s">
        <v>197</v>
      </c>
      <c r="G159" s="199" t="s">
        <v>116</v>
      </c>
      <c r="H159" s="200">
        <v>1</v>
      </c>
      <c r="I159" s="201"/>
      <c r="J159" s="202">
        <f>ROUND(I159*H159,2)</f>
        <v>0</v>
      </c>
      <c r="K159" s="203"/>
      <c r="L159" s="36"/>
      <c r="M159" s="204" t="s">
        <v>1</v>
      </c>
      <c r="N159" s="205" t="s">
        <v>41</v>
      </c>
      <c r="O159" s="68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8" t="s">
        <v>117</v>
      </c>
      <c r="AT159" s="208" t="s">
        <v>113</v>
      </c>
      <c r="AU159" s="208" t="s">
        <v>83</v>
      </c>
      <c r="AY159" s="14" t="s">
        <v>111</v>
      </c>
      <c r="BE159" s="209">
        <f>IF(N159="základní",J159,0)</f>
        <v>0</v>
      </c>
      <c r="BF159" s="209">
        <f>IF(N159="snížená",J159,0)</f>
        <v>0</v>
      </c>
      <c r="BG159" s="209">
        <f>IF(N159="zákl. přenesená",J159,0)</f>
        <v>0</v>
      </c>
      <c r="BH159" s="209">
        <f>IF(N159="sníž. přenesená",J159,0)</f>
        <v>0</v>
      </c>
      <c r="BI159" s="209">
        <f>IF(N159="nulová",J159,0)</f>
        <v>0</v>
      </c>
      <c r="BJ159" s="14" t="s">
        <v>81</v>
      </c>
      <c r="BK159" s="209">
        <f>ROUND(I159*H159,2)</f>
        <v>0</v>
      </c>
      <c r="BL159" s="14" t="s">
        <v>117</v>
      </c>
      <c r="BM159" s="208" t="s">
        <v>198</v>
      </c>
    </row>
    <row r="160" spans="1:65" s="2" customFormat="1" ht="19.5">
      <c r="A160" s="31"/>
      <c r="B160" s="32"/>
      <c r="C160" s="33"/>
      <c r="D160" s="210" t="s">
        <v>119</v>
      </c>
      <c r="E160" s="33"/>
      <c r="F160" s="211" t="s">
        <v>199</v>
      </c>
      <c r="G160" s="33"/>
      <c r="H160" s="33"/>
      <c r="I160" s="107"/>
      <c r="J160" s="33"/>
      <c r="K160" s="33"/>
      <c r="L160" s="36"/>
      <c r="M160" s="212"/>
      <c r="N160" s="213"/>
      <c r="O160" s="68"/>
      <c r="P160" s="68"/>
      <c r="Q160" s="68"/>
      <c r="R160" s="68"/>
      <c r="S160" s="68"/>
      <c r="T160" s="69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119</v>
      </c>
      <c r="AU160" s="14" t="s">
        <v>83</v>
      </c>
    </row>
    <row r="161" spans="1:65" s="2" customFormat="1" ht="19.5">
      <c r="A161" s="31"/>
      <c r="B161" s="32"/>
      <c r="C161" s="33"/>
      <c r="D161" s="210" t="s">
        <v>121</v>
      </c>
      <c r="E161" s="33"/>
      <c r="F161" s="214" t="s">
        <v>200</v>
      </c>
      <c r="G161" s="33"/>
      <c r="H161" s="33"/>
      <c r="I161" s="107"/>
      <c r="J161" s="33"/>
      <c r="K161" s="33"/>
      <c r="L161" s="36"/>
      <c r="M161" s="212"/>
      <c r="N161" s="213"/>
      <c r="O161" s="68"/>
      <c r="P161" s="68"/>
      <c r="Q161" s="68"/>
      <c r="R161" s="68"/>
      <c r="S161" s="68"/>
      <c r="T161" s="6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121</v>
      </c>
      <c r="AU161" s="14" t="s">
        <v>83</v>
      </c>
    </row>
    <row r="162" spans="1:65" s="2" customFormat="1" ht="24" customHeight="1">
      <c r="A162" s="31"/>
      <c r="B162" s="32"/>
      <c r="C162" s="196" t="s">
        <v>201</v>
      </c>
      <c r="D162" s="196" t="s">
        <v>113</v>
      </c>
      <c r="E162" s="197" t="s">
        <v>202</v>
      </c>
      <c r="F162" s="198" t="s">
        <v>203</v>
      </c>
      <c r="G162" s="199" t="s">
        <v>116</v>
      </c>
      <c r="H162" s="200">
        <v>1</v>
      </c>
      <c r="I162" s="201"/>
      <c r="J162" s="202">
        <f>ROUND(I162*H162,2)</f>
        <v>0</v>
      </c>
      <c r="K162" s="203"/>
      <c r="L162" s="36"/>
      <c r="M162" s="204" t="s">
        <v>1</v>
      </c>
      <c r="N162" s="205" t="s">
        <v>41</v>
      </c>
      <c r="O162" s="68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8" t="s">
        <v>117</v>
      </c>
      <c r="AT162" s="208" t="s">
        <v>113</v>
      </c>
      <c r="AU162" s="208" t="s">
        <v>83</v>
      </c>
      <c r="AY162" s="14" t="s">
        <v>111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4" t="s">
        <v>81</v>
      </c>
      <c r="BK162" s="209">
        <f>ROUND(I162*H162,2)</f>
        <v>0</v>
      </c>
      <c r="BL162" s="14" t="s">
        <v>117</v>
      </c>
      <c r="BM162" s="208" t="s">
        <v>204</v>
      </c>
    </row>
    <row r="163" spans="1:65" s="2" customFormat="1" ht="19.5">
      <c r="A163" s="31"/>
      <c r="B163" s="32"/>
      <c r="C163" s="33"/>
      <c r="D163" s="210" t="s">
        <v>119</v>
      </c>
      <c r="E163" s="33"/>
      <c r="F163" s="211" t="s">
        <v>205</v>
      </c>
      <c r="G163" s="33"/>
      <c r="H163" s="33"/>
      <c r="I163" s="107"/>
      <c r="J163" s="33"/>
      <c r="K163" s="33"/>
      <c r="L163" s="36"/>
      <c r="M163" s="212"/>
      <c r="N163" s="213"/>
      <c r="O163" s="68"/>
      <c r="P163" s="68"/>
      <c r="Q163" s="68"/>
      <c r="R163" s="68"/>
      <c r="S163" s="68"/>
      <c r="T163" s="69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119</v>
      </c>
      <c r="AU163" s="14" t="s">
        <v>83</v>
      </c>
    </row>
    <row r="164" spans="1:65" s="2" customFormat="1" ht="48.75">
      <c r="A164" s="31"/>
      <c r="B164" s="32"/>
      <c r="C164" s="33"/>
      <c r="D164" s="210" t="s">
        <v>121</v>
      </c>
      <c r="E164" s="33"/>
      <c r="F164" s="214" t="s">
        <v>206</v>
      </c>
      <c r="G164" s="33"/>
      <c r="H164" s="33"/>
      <c r="I164" s="107"/>
      <c r="J164" s="33"/>
      <c r="K164" s="33"/>
      <c r="L164" s="36"/>
      <c r="M164" s="212"/>
      <c r="N164" s="213"/>
      <c r="O164" s="68"/>
      <c r="P164" s="68"/>
      <c r="Q164" s="68"/>
      <c r="R164" s="68"/>
      <c r="S164" s="68"/>
      <c r="T164" s="69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121</v>
      </c>
      <c r="AU164" s="14" t="s">
        <v>83</v>
      </c>
    </row>
    <row r="165" spans="1:65" s="2" customFormat="1" ht="24" customHeight="1">
      <c r="A165" s="31"/>
      <c r="B165" s="32"/>
      <c r="C165" s="196" t="s">
        <v>207</v>
      </c>
      <c r="D165" s="196" t="s">
        <v>113</v>
      </c>
      <c r="E165" s="197" t="s">
        <v>208</v>
      </c>
      <c r="F165" s="198" t="s">
        <v>209</v>
      </c>
      <c r="G165" s="199" t="s">
        <v>116</v>
      </c>
      <c r="H165" s="200">
        <v>2</v>
      </c>
      <c r="I165" s="201"/>
      <c r="J165" s="202">
        <f>ROUND(I165*H165,2)</f>
        <v>0</v>
      </c>
      <c r="K165" s="203"/>
      <c r="L165" s="36"/>
      <c r="M165" s="204" t="s">
        <v>1</v>
      </c>
      <c r="N165" s="205" t="s">
        <v>41</v>
      </c>
      <c r="O165" s="68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8" t="s">
        <v>117</v>
      </c>
      <c r="AT165" s="208" t="s">
        <v>113</v>
      </c>
      <c r="AU165" s="208" t="s">
        <v>83</v>
      </c>
      <c r="AY165" s="14" t="s">
        <v>111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4" t="s">
        <v>81</v>
      </c>
      <c r="BK165" s="209">
        <f>ROUND(I165*H165,2)</f>
        <v>0</v>
      </c>
      <c r="BL165" s="14" t="s">
        <v>117</v>
      </c>
      <c r="BM165" s="208" t="s">
        <v>210</v>
      </c>
    </row>
    <row r="166" spans="1:65" s="2" customFormat="1" ht="19.5">
      <c r="A166" s="31"/>
      <c r="B166" s="32"/>
      <c r="C166" s="33"/>
      <c r="D166" s="210" t="s">
        <v>119</v>
      </c>
      <c r="E166" s="33"/>
      <c r="F166" s="211" t="s">
        <v>211</v>
      </c>
      <c r="G166" s="33"/>
      <c r="H166" s="33"/>
      <c r="I166" s="107"/>
      <c r="J166" s="33"/>
      <c r="K166" s="33"/>
      <c r="L166" s="36"/>
      <c r="M166" s="212"/>
      <c r="N166" s="213"/>
      <c r="O166" s="68"/>
      <c r="P166" s="68"/>
      <c r="Q166" s="68"/>
      <c r="R166" s="68"/>
      <c r="S166" s="68"/>
      <c r="T166" s="69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119</v>
      </c>
      <c r="AU166" s="14" t="s">
        <v>83</v>
      </c>
    </row>
    <row r="167" spans="1:65" s="2" customFormat="1" ht="58.5">
      <c r="A167" s="31"/>
      <c r="B167" s="32"/>
      <c r="C167" s="33"/>
      <c r="D167" s="210" t="s">
        <v>121</v>
      </c>
      <c r="E167" s="33"/>
      <c r="F167" s="214" t="s">
        <v>212</v>
      </c>
      <c r="G167" s="33"/>
      <c r="H167" s="33"/>
      <c r="I167" s="107"/>
      <c r="J167" s="33"/>
      <c r="K167" s="33"/>
      <c r="L167" s="36"/>
      <c r="M167" s="212"/>
      <c r="N167" s="213"/>
      <c r="O167" s="68"/>
      <c r="P167" s="68"/>
      <c r="Q167" s="68"/>
      <c r="R167" s="68"/>
      <c r="S167" s="68"/>
      <c r="T167" s="69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121</v>
      </c>
      <c r="AU167" s="14" t="s">
        <v>83</v>
      </c>
    </row>
    <row r="168" spans="1:65" s="2" customFormat="1" ht="24" customHeight="1">
      <c r="A168" s="31"/>
      <c r="B168" s="32"/>
      <c r="C168" s="196" t="s">
        <v>213</v>
      </c>
      <c r="D168" s="196" t="s">
        <v>113</v>
      </c>
      <c r="E168" s="197" t="s">
        <v>214</v>
      </c>
      <c r="F168" s="198" t="s">
        <v>215</v>
      </c>
      <c r="G168" s="199" t="s">
        <v>116</v>
      </c>
      <c r="H168" s="200">
        <v>3</v>
      </c>
      <c r="I168" s="201"/>
      <c r="J168" s="202">
        <f>ROUND(I168*H168,2)</f>
        <v>0</v>
      </c>
      <c r="K168" s="203"/>
      <c r="L168" s="36"/>
      <c r="M168" s="204" t="s">
        <v>1</v>
      </c>
      <c r="N168" s="205" t="s">
        <v>41</v>
      </c>
      <c r="O168" s="68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8" t="s">
        <v>117</v>
      </c>
      <c r="AT168" s="208" t="s">
        <v>113</v>
      </c>
      <c r="AU168" s="208" t="s">
        <v>83</v>
      </c>
      <c r="AY168" s="14" t="s">
        <v>111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4" t="s">
        <v>81</v>
      </c>
      <c r="BK168" s="209">
        <f>ROUND(I168*H168,2)</f>
        <v>0</v>
      </c>
      <c r="BL168" s="14" t="s">
        <v>117</v>
      </c>
      <c r="BM168" s="208" t="s">
        <v>216</v>
      </c>
    </row>
    <row r="169" spans="1:65" s="2" customFormat="1" ht="19.5">
      <c r="A169" s="31"/>
      <c r="B169" s="32"/>
      <c r="C169" s="33"/>
      <c r="D169" s="210" t="s">
        <v>119</v>
      </c>
      <c r="E169" s="33"/>
      <c r="F169" s="211" t="s">
        <v>217</v>
      </c>
      <c r="G169" s="33"/>
      <c r="H169" s="33"/>
      <c r="I169" s="107"/>
      <c r="J169" s="33"/>
      <c r="K169" s="33"/>
      <c r="L169" s="36"/>
      <c r="M169" s="212"/>
      <c r="N169" s="213"/>
      <c r="O169" s="68"/>
      <c r="P169" s="68"/>
      <c r="Q169" s="68"/>
      <c r="R169" s="68"/>
      <c r="S169" s="68"/>
      <c r="T169" s="69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119</v>
      </c>
      <c r="AU169" s="14" t="s">
        <v>83</v>
      </c>
    </row>
    <row r="170" spans="1:65" s="2" customFormat="1" ht="87.75">
      <c r="A170" s="31"/>
      <c r="B170" s="32"/>
      <c r="C170" s="33"/>
      <c r="D170" s="210" t="s">
        <v>121</v>
      </c>
      <c r="E170" s="33"/>
      <c r="F170" s="214" t="s">
        <v>218</v>
      </c>
      <c r="G170" s="33"/>
      <c r="H170" s="33"/>
      <c r="I170" s="107"/>
      <c r="J170" s="33"/>
      <c r="K170" s="33"/>
      <c r="L170" s="36"/>
      <c r="M170" s="212"/>
      <c r="N170" s="213"/>
      <c r="O170" s="68"/>
      <c r="P170" s="68"/>
      <c r="Q170" s="68"/>
      <c r="R170" s="68"/>
      <c r="S170" s="68"/>
      <c r="T170" s="69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121</v>
      </c>
      <c r="AU170" s="14" t="s">
        <v>83</v>
      </c>
    </row>
    <row r="171" spans="1:65" s="2" customFormat="1" ht="24" customHeight="1">
      <c r="A171" s="31"/>
      <c r="B171" s="32"/>
      <c r="C171" s="196" t="s">
        <v>219</v>
      </c>
      <c r="D171" s="196" t="s">
        <v>113</v>
      </c>
      <c r="E171" s="197" t="s">
        <v>220</v>
      </c>
      <c r="F171" s="198" t="s">
        <v>221</v>
      </c>
      <c r="G171" s="199" t="s">
        <v>116</v>
      </c>
      <c r="H171" s="200">
        <v>4</v>
      </c>
      <c r="I171" s="201"/>
      <c r="J171" s="202">
        <f>ROUND(I171*H171,2)</f>
        <v>0</v>
      </c>
      <c r="K171" s="203"/>
      <c r="L171" s="36"/>
      <c r="M171" s="204" t="s">
        <v>1</v>
      </c>
      <c r="N171" s="205" t="s">
        <v>41</v>
      </c>
      <c r="O171" s="68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8" t="s">
        <v>117</v>
      </c>
      <c r="AT171" s="208" t="s">
        <v>113</v>
      </c>
      <c r="AU171" s="208" t="s">
        <v>83</v>
      </c>
      <c r="AY171" s="14" t="s">
        <v>111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4" t="s">
        <v>81</v>
      </c>
      <c r="BK171" s="209">
        <f>ROUND(I171*H171,2)</f>
        <v>0</v>
      </c>
      <c r="BL171" s="14" t="s">
        <v>117</v>
      </c>
      <c r="BM171" s="208" t="s">
        <v>222</v>
      </c>
    </row>
    <row r="172" spans="1:65" s="2" customFormat="1" ht="19.5">
      <c r="A172" s="31"/>
      <c r="B172" s="32"/>
      <c r="C172" s="33"/>
      <c r="D172" s="210" t="s">
        <v>119</v>
      </c>
      <c r="E172" s="33"/>
      <c r="F172" s="211" t="s">
        <v>223</v>
      </c>
      <c r="G172" s="33"/>
      <c r="H172" s="33"/>
      <c r="I172" s="107"/>
      <c r="J172" s="33"/>
      <c r="K172" s="33"/>
      <c r="L172" s="36"/>
      <c r="M172" s="212"/>
      <c r="N172" s="213"/>
      <c r="O172" s="68"/>
      <c r="P172" s="68"/>
      <c r="Q172" s="68"/>
      <c r="R172" s="68"/>
      <c r="S172" s="68"/>
      <c r="T172" s="69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119</v>
      </c>
      <c r="AU172" s="14" t="s">
        <v>83</v>
      </c>
    </row>
    <row r="173" spans="1:65" s="2" customFormat="1" ht="126.75">
      <c r="A173" s="31"/>
      <c r="B173" s="32"/>
      <c r="C173" s="33"/>
      <c r="D173" s="210" t="s">
        <v>121</v>
      </c>
      <c r="E173" s="33"/>
      <c r="F173" s="214" t="s">
        <v>224</v>
      </c>
      <c r="G173" s="33"/>
      <c r="H173" s="33"/>
      <c r="I173" s="107"/>
      <c r="J173" s="33"/>
      <c r="K173" s="33"/>
      <c r="L173" s="36"/>
      <c r="M173" s="212"/>
      <c r="N173" s="213"/>
      <c r="O173" s="68"/>
      <c r="P173" s="68"/>
      <c r="Q173" s="68"/>
      <c r="R173" s="68"/>
      <c r="S173" s="68"/>
      <c r="T173" s="69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4" t="s">
        <v>121</v>
      </c>
      <c r="AU173" s="14" t="s">
        <v>83</v>
      </c>
    </row>
    <row r="174" spans="1:65" s="2" customFormat="1" ht="24" customHeight="1">
      <c r="A174" s="31"/>
      <c r="B174" s="32"/>
      <c r="C174" s="196" t="s">
        <v>225</v>
      </c>
      <c r="D174" s="196" t="s">
        <v>113</v>
      </c>
      <c r="E174" s="197" t="s">
        <v>226</v>
      </c>
      <c r="F174" s="198" t="s">
        <v>227</v>
      </c>
      <c r="G174" s="199" t="s">
        <v>116</v>
      </c>
      <c r="H174" s="200">
        <v>5</v>
      </c>
      <c r="I174" s="201"/>
      <c r="J174" s="202">
        <f>ROUND(I174*H174,2)</f>
        <v>0</v>
      </c>
      <c r="K174" s="203"/>
      <c r="L174" s="36"/>
      <c r="M174" s="204" t="s">
        <v>1</v>
      </c>
      <c r="N174" s="205" t="s">
        <v>41</v>
      </c>
      <c r="O174" s="68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8" t="s">
        <v>117</v>
      </c>
      <c r="AT174" s="208" t="s">
        <v>113</v>
      </c>
      <c r="AU174" s="208" t="s">
        <v>83</v>
      </c>
      <c r="AY174" s="14" t="s">
        <v>111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4" t="s">
        <v>81</v>
      </c>
      <c r="BK174" s="209">
        <f>ROUND(I174*H174,2)</f>
        <v>0</v>
      </c>
      <c r="BL174" s="14" t="s">
        <v>117</v>
      </c>
      <c r="BM174" s="208" t="s">
        <v>228</v>
      </c>
    </row>
    <row r="175" spans="1:65" s="2" customFormat="1" ht="19.5">
      <c r="A175" s="31"/>
      <c r="B175" s="32"/>
      <c r="C175" s="33"/>
      <c r="D175" s="210" t="s">
        <v>119</v>
      </c>
      <c r="E175" s="33"/>
      <c r="F175" s="211" t="s">
        <v>229</v>
      </c>
      <c r="G175" s="33"/>
      <c r="H175" s="33"/>
      <c r="I175" s="107"/>
      <c r="J175" s="33"/>
      <c r="K175" s="33"/>
      <c r="L175" s="36"/>
      <c r="M175" s="212"/>
      <c r="N175" s="213"/>
      <c r="O175" s="68"/>
      <c r="P175" s="68"/>
      <c r="Q175" s="68"/>
      <c r="R175" s="68"/>
      <c r="S175" s="68"/>
      <c r="T175" s="69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4" t="s">
        <v>119</v>
      </c>
      <c r="AU175" s="14" t="s">
        <v>83</v>
      </c>
    </row>
    <row r="176" spans="1:65" s="2" customFormat="1" ht="146.25">
      <c r="A176" s="31"/>
      <c r="B176" s="32"/>
      <c r="C176" s="33"/>
      <c r="D176" s="210" t="s">
        <v>121</v>
      </c>
      <c r="E176" s="33"/>
      <c r="F176" s="214" t="s">
        <v>230</v>
      </c>
      <c r="G176" s="33"/>
      <c r="H176" s="33"/>
      <c r="I176" s="107"/>
      <c r="J176" s="33"/>
      <c r="K176" s="33"/>
      <c r="L176" s="36"/>
      <c r="M176" s="212"/>
      <c r="N176" s="213"/>
      <c r="O176" s="68"/>
      <c r="P176" s="68"/>
      <c r="Q176" s="68"/>
      <c r="R176" s="68"/>
      <c r="S176" s="68"/>
      <c r="T176" s="69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121</v>
      </c>
      <c r="AU176" s="14" t="s">
        <v>83</v>
      </c>
    </row>
    <row r="177" spans="1:65" s="2" customFormat="1" ht="24" customHeight="1">
      <c r="A177" s="31"/>
      <c r="B177" s="32"/>
      <c r="C177" s="196" t="s">
        <v>231</v>
      </c>
      <c r="D177" s="196" t="s">
        <v>113</v>
      </c>
      <c r="E177" s="197" t="s">
        <v>232</v>
      </c>
      <c r="F177" s="198" t="s">
        <v>233</v>
      </c>
      <c r="G177" s="199" t="s">
        <v>116</v>
      </c>
      <c r="H177" s="200">
        <v>4</v>
      </c>
      <c r="I177" s="201"/>
      <c r="J177" s="202">
        <f>ROUND(I177*H177,2)</f>
        <v>0</v>
      </c>
      <c r="K177" s="203"/>
      <c r="L177" s="36"/>
      <c r="M177" s="204" t="s">
        <v>1</v>
      </c>
      <c r="N177" s="205" t="s">
        <v>41</v>
      </c>
      <c r="O177" s="68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8" t="s">
        <v>117</v>
      </c>
      <c r="AT177" s="208" t="s">
        <v>113</v>
      </c>
      <c r="AU177" s="208" t="s">
        <v>83</v>
      </c>
      <c r="AY177" s="14" t="s">
        <v>111</v>
      </c>
      <c r="BE177" s="209">
        <f>IF(N177="základní",J177,0)</f>
        <v>0</v>
      </c>
      <c r="BF177" s="209">
        <f>IF(N177="snížená",J177,0)</f>
        <v>0</v>
      </c>
      <c r="BG177" s="209">
        <f>IF(N177="zákl. přenesená",J177,0)</f>
        <v>0</v>
      </c>
      <c r="BH177" s="209">
        <f>IF(N177="sníž. přenesená",J177,0)</f>
        <v>0</v>
      </c>
      <c r="BI177" s="209">
        <f>IF(N177="nulová",J177,0)</f>
        <v>0</v>
      </c>
      <c r="BJ177" s="14" t="s">
        <v>81</v>
      </c>
      <c r="BK177" s="209">
        <f>ROUND(I177*H177,2)</f>
        <v>0</v>
      </c>
      <c r="BL177" s="14" t="s">
        <v>117</v>
      </c>
      <c r="BM177" s="208" t="s">
        <v>234</v>
      </c>
    </row>
    <row r="178" spans="1:65" s="2" customFormat="1" ht="19.5">
      <c r="A178" s="31"/>
      <c r="B178" s="32"/>
      <c r="C178" s="33"/>
      <c r="D178" s="210" t="s">
        <v>119</v>
      </c>
      <c r="E178" s="33"/>
      <c r="F178" s="211" t="s">
        <v>235</v>
      </c>
      <c r="G178" s="33"/>
      <c r="H178" s="33"/>
      <c r="I178" s="107"/>
      <c r="J178" s="33"/>
      <c r="K178" s="33"/>
      <c r="L178" s="36"/>
      <c r="M178" s="212"/>
      <c r="N178" s="213"/>
      <c r="O178" s="68"/>
      <c r="P178" s="68"/>
      <c r="Q178" s="68"/>
      <c r="R178" s="68"/>
      <c r="S178" s="68"/>
      <c r="T178" s="69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119</v>
      </c>
      <c r="AU178" s="14" t="s">
        <v>83</v>
      </c>
    </row>
    <row r="179" spans="1:65" s="2" customFormat="1" ht="126.75">
      <c r="A179" s="31"/>
      <c r="B179" s="32"/>
      <c r="C179" s="33"/>
      <c r="D179" s="210" t="s">
        <v>121</v>
      </c>
      <c r="E179" s="33"/>
      <c r="F179" s="214" t="s">
        <v>236</v>
      </c>
      <c r="G179" s="33"/>
      <c r="H179" s="33"/>
      <c r="I179" s="107"/>
      <c r="J179" s="33"/>
      <c r="K179" s="33"/>
      <c r="L179" s="36"/>
      <c r="M179" s="212"/>
      <c r="N179" s="213"/>
      <c r="O179" s="68"/>
      <c r="P179" s="68"/>
      <c r="Q179" s="68"/>
      <c r="R179" s="68"/>
      <c r="S179" s="68"/>
      <c r="T179" s="69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121</v>
      </c>
      <c r="AU179" s="14" t="s">
        <v>83</v>
      </c>
    </row>
    <row r="180" spans="1:65" s="2" customFormat="1" ht="24" customHeight="1">
      <c r="A180" s="31"/>
      <c r="B180" s="32"/>
      <c r="C180" s="196" t="s">
        <v>237</v>
      </c>
      <c r="D180" s="196" t="s">
        <v>113</v>
      </c>
      <c r="E180" s="197" t="s">
        <v>238</v>
      </c>
      <c r="F180" s="198" t="s">
        <v>239</v>
      </c>
      <c r="G180" s="199" t="s">
        <v>116</v>
      </c>
      <c r="H180" s="200">
        <v>1</v>
      </c>
      <c r="I180" s="201"/>
      <c r="J180" s="202">
        <f>ROUND(I180*H180,2)</f>
        <v>0</v>
      </c>
      <c r="K180" s="203"/>
      <c r="L180" s="36"/>
      <c r="M180" s="204" t="s">
        <v>1</v>
      </c>
      <c r="N180" s="205" t="s">
        <v>41</v>
      </c>
      <c r="O180" s="68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8" t="s">
        <v>117</v>
      </c>
      <c r="AT180" s="208" t="s">
        <v>113</v>
      </c>
      <c r="AU180" s="208" t="s">
        <v>83</v>
      </c>
      <c r="AY180" s="14" t="s">
        <v>111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4" t="s">
        <v>81</v>
      </c>
      <c r="BK180" s="209">
        <f>ROUND(I180*H180,2)</f>
        <v>0</v>
      </c>
      <c r="BL180" s="14" t="s">
        <v>117</v>
      </c>
      <c r="BM180" s="208" t="s">
        <v>240</v>
      </c>
    </row>
    <row r="181" spans="1:65" s="2" customFormat="1" ht="19.5">
      <c r="A181" s="31"/>
      <c r="B181" s="32"/>
      <c r="C181" s="33"/>
      <c r="D181" s="210" t="s">
        <v>119</v>
      </c>
      <c r="E181" s="33"/>
      <c r="F181" s="211" t="s">
        <v>241</v>
      </c>
      <c r="G181" s="33"/>
      <c r="H181" s="33"/>
      <c r="I181" s="107"/>
      <c r="J181" s="33"/>
      <c r="K181" s="33"/>
      <c r="L181" s="36"/>
      <c r="M181" s="212"/>
      <c r="N181" s="213"/>
      <c r="O181" s="68"/>
      <c r="P181" s="68"/>
      <c r="Q181" s="68"/>
      <c r="R181" s="68"/>
      <c r="S181" s="68"/>
      <c r="T181" s="69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119</v>
      </c>
      <c r="AU181" s="14" t="s">
        <v>83</v>
      </c>
    </row>
    <row r="182" spans="1:65" s="2" customFormat="1" ht="48.75">
      <c r="A182" s="31"/>
      <c r="B182" s="32"/>
      <c r="C182" s="33"/>
      <c r="D182" s="210" t="s">
        <v>121</v>
      </c>
      <c r="E182" s="33"/>
      <c r="F182" s="214" t="s">
        <v>242</v>
      </c>
      <c r="G182" s="33"/>
      <c r="H182" s="33"/>
      <c r="I182" s="107"/>
      <c r="J182" s="33"/>
      <c r="K182" s="33"/>
      <c r="L182" s="36"/>
      <c r="M182" s="212"/>
      <c r="N182" s="213"/>
      <c r="O182" s="68"/>
      <c r="P182" s="68"/>
      <c r="Q182" s="68"/>
      <c r="R182" s="68"/>
      <c r="S182" s="68"/>
      <c r="T182" s="69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121</v>
      </c>
      <c r="AU182" s="14" t="s">
        <v>83</v>
      </c>
    </row>
    <row r="183" spans="1:65" s="2" customFormat="1" ht="24" customHeight="1">
      <c r="A183" s="31"/>
      <c r="B183" s="32"/>
      <c r="C183" s="196" t="s">
        <v>243</v>
      </c>
      <c r="D183" s="196" t="s">
        <v>113</v>
      </c>
      <c r="E183" s="197" t="s">
        <v>244</v>
      </c>
      <c r="F183" s="198" t="s">
        <v>245</v>
      </c>
      <c r="G183" s="199" t="s">
        <v>116</v>
      </c>
      <c r="H183" s="200">
        <v>1</v>
      </c>
      <c r="I183" s="201"/>
      <c r="J183" s="202">
        <f>ROUND(I183*H183,2)</f>
        <v>0</v>
      </c>
      <c r="K183" s="203"/>
      <c r="L183" s="36"/>
      <c r="M183" s="204" t="s">
        <v>1</v>
      </c>
      <c r="N183" s="205" t="s">
        <v>41</v>
      </c>
      <c r="O183" s="68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8" t="s">
        <v>117</v>
      </c>
      <c r="AT183" s="208" t="s">
        <v>113</v>
      </c>
      <c r="AU183" s="208" t="s">
        <v>83</v>
      </c>
      <c r="AY183" s="14" t="s">
        <v>111</v>
      </c>
      <c r="BE183" s="209">
        <f>IF(N183="základní",J183,0)</f>
        <v>0</v>
      </c>
      <c r="BF183" s="209">
        <f>IF(N183="snížená",J183,0)</f>
        <v>0</v>
      </c>
      <c r="BG183" s="209">
        <f>IF(N183="zákl. přenesená",J183,0)</f>
        <v>0</v>
      </c>
      <c r="BH183" s="209">
        <f>IF(N183="sníž. přenesená",J183,0)</f>
        <v>0</v>
      </c>
      <c r="BI183" s="209">
        <f>IF(N183="nulová",J183,0)</f>
        <v>0</v>
      </c>
      <c r="BJ183" s="14" t="s">
        <v>81</v>
      </c>
      <c r="BK183" s="209">
        <f>ROUND(I183*H183,2)</f>
        <v>0</v>
      </c>
      <c r="BL183" s="14" t="s">
        <v>117</v>
      </c>
      <c r="BM183" s="208" t="s">
        <v>246</v>
      </c>
    </row>
    <row r="184" spans="1:65" s="2" customFormat="1" ht="19.5">
      <c r="A184" s="31"/>
      <c r="B184" s="32"/>
      <c r="C184" s="33"/>
      <c r="D184" s="210" t="s">
        <v>119</v>
      </c>
      <c r="E184" s="33"/>
      <c r="F184" s="211" t="s">
        <v>247</v>
      </c>
      <c r="G184" s="33"/>
      <c r="H184" s="33"/>
      <c r="I184" s="107"/>
      <c r="J184" s="33"/>
      <c r="K184" s="33"/>
      <c r="L184" s="36"/>
      <c r="M184" s="212"/>
      <c r="N184" s="213"/>
      <c r="O184" s="68"/>
      <c r="P184" s="68"/>
      <c r="Q184" s="68"/>
      <c r="R184" s="68"/>
      <c r="S184" s="68"/>
      <c r="T184" s="69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119</v>
      </c>
      <c r="AU184" s="14" t="s">
        <v>83</v>
      </c>
    </row>
    <row r="185" spans="1:65" s="2" customFormat="1" ht="19.5">
      <c r="A185" s="31"/>
      <c r="B185" s="32"/>
      <c r="C185" s="33"/>
      <c r="D185" s="210" t="s">
        <v>121</v>
      </c>
      <c r="E185" s="33"/>
      <c r="F185" s="214" t="s">
        <v>248</v>
      </c>
      <c r="G185" s="33"/>
      <c r="H185" s="33"/>
      <c r="I185" s="107"/>
      <c r="J185" s="33"/>
      <c r="K185" s="33"/>
      <c r="L185" s="36"/>
      <c r="M185" s="212"/>
      <c r="N185" s="213"/>
      <c r="O185" s="68"/>
      <c r="P185" s="68"/>
      <c r="Q185" s="68"/>
      <c r="R185" s="68"/>
      <c r="S185" s="68"/>
      <c r="T185" s="69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4" t="s">
        <v>121</v>
      </c>
      <c r="AU185" s="14" t="s">
        <v>83</v>
      </c>
    </row>
    <row r="186" spans="1:65" s="2" customFormat="1" ht="24" customHeight="1">
      <c r="A186" s="31"/>
      <c r="B186" s="32"/>
      <c r="C186" s="196" t="s">
        <v>249</v>
      </c>
      <c r="D186" s="196" t="s">
        <v>113</v>
      </c>
      <c r="E186" s="197" t="s">
        <v>250</v>
      </c>
      <c r="F186" s="198" t="s">
        <v>251</v>
      </c>
      <c r="G186" s="199" t="s">
        <v>116</v>
      </c>
      <c r="H186" s="200">
        <v>3</v>
      </c>
      <c r="I186" s="201"/>
      <c r="J186" s="202">
        <f>ROUND(I186*H186,2)</f>
        <v>0</v>
      </c>
      <c r="K186" s="203"/>
      <c r="L186" s="36"/>
      <c r="M186" s="204" t="s">
        <v>1</v>
      </c>
      <c r="N186" s="205" t="s">
        <v>41</v>
      </c>
      <c r="O186" s="68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8" t="s">
        <v>117</v>
      </c>
      <c r="AT186" s="208" t="s">
        <v>113</v>
      </c>
      <c r="AU186" s="208" t="s">
        <v>83</v>
      </c>
      <c r="AY186" s="14" t="s">
        <v>111</v>
      </c>
      <c r="BE186" s="209">
        <f>IF(N186="základní",J186,0)</f>
        <v>0</v>
      </c>
      <c r="BF186" s="209">
        <f>IF(N186="snížená",J186,0)</f>
        <v>0</v>
      </c>
      <c r="BG186" s="209">
        <f>IF(N186="zákl. přenesená",J186,0)</f>
        <v>0</v>
      </c>
      <c r="BH186" s="209">
        <f>IF(N186="sníž. přenesená",J186,0)</f>
        <v>0</v>
      </c>
      <c r="BI186" s="209">
        <f>IF(N186="nulová",J186,0)</f>
        <v>0</v>
      </c>
      <c r="BJ186" s="14" t="s">
        <v>81</v>
      </c>
      <c r="BK186" s="209">
        <f>ROUND(I186*H186,2)</f>
        <v>0</v>
      </c>
      <c r="BL186" s="14" t="s">
        <v>117</v>
      </c>
      <c r="BM186" s="208" t="s">
        <v>252</v>
      </c>
    </row>
    <row r="187" spans="1:65" s="2" customFormat="1" ht="19.5">
      <c r="A187" s="31"/>
      <c r="B187" s="32"/>
      <c r="C187" s="33"/>
      <c r="D187" s="210" t="s">
        <v>119</v>
      </c>
      <c r="E187" s="33"/>
      <c r="F187" s="211" t="s">
        <v>253</v>
      </c>
      <c r="G187" s="33"/>
      <c r="H187" s="33"/>
      <c r="I187" s="107"/>
      <c r="J187" s="33"/>
      <c r="K187" s="33"/>
      <c r="L187" s="36"/>
      <c r="M187" s="212"/>
      <c r="N187" s="213"/>
      <c r="O187" s="68"/>
      <c r="P187" s="68"/>
      <c r="Q187" s="68"/>
      <c r="R187" s="68"/>
      <c r="S187" s="68"/>
      <c r="T187" s="69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119</v>
      </c>
      <c r="AU187" s="14" t="s">
        <v>83</v>
      </c>
    </row>
    <row r="188" spans="1:65" s="2" customFormat="1" ht="68.25">
      <c r="A188" s="31"/>
      <c r="B188" s="32"/>
      <c r="C188" s="33"/>
      <c r="D188" s="210" t="s">
        <v>121</v>
      </c>
      <c r="E188" s="33"/>
      <c r="F188" s="214" t="s">
        <v>254</v>
      </c>
      <c r="G188" s="33"/>
      <c r="H188" s="33"/>
      <c r="I188" s="107"/>
      <c r="J188" s="33"/>
      <c r="K188" s="33"/>
      <c r="L188" s="36"/>
      <c r="M188" s="212"/>
      <c r="N188" s="213"/>
      <c r="O188" s="68"/>
      <c r="P188" s="68"/>
      <c r="Q188" s="68"/>
      <c r="R188" s="68"/>
      <c r="S188" s="68"/>
      <c r="T188" s="69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4" t="s">
        <v>121</v>
      </c>
      <c r="AU188" s="14" t="s">
        <v>83</v>
      </c>
    </row>
    <row r="189" spans="1:65" s="2" customFormat="1" ht="24" customHeight="1">
      <c r="A189" s="31"/>
      <c r="B189" s="32"/>
      <c r="C189" s="196" t="s">
        <v>255</v>
      </c>
      <c r="D189" s="196" t="s">
        <v>113</v>
      </c>
      <c r="E189" s="197" t="s">
        <v>256</v>
      </c>
      <c r="F189" s="198" t="s">
        <v>257</v>
      </c>
      <c r="G189" s="199" t="s">
        <v>116</v>
      </c>
      <c r="H189" s="200">
        <v>9</v>
      </c>
      <c r="I189" s="201"/>
      <c r="J189" s="202">
        <f>ROUND(I189*H189,2)</f>
        <v>0</v>
      </c>
      <c r="K189" s="203"/>
      <c r="L189" s="36"/>
      <c r="M189" s="204" t="s">
        <v>1</v>
      </c>
      <c r="N189" s="205" t="s">
        <v>41</v>
      </c>
      <c r="O189" s="68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8" t="s">
        <v>117</v>
      </c>
      <c r="AT189" s="208" t="s">
        <v>113</v>
      </c>
      <c r="AU189" s="208" t="s">
        <v>83</v>
      </c>
      <c r="AY189" s="14" t="s">
        <v>111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4" t="s">
        <v>81</v>
      </c>
      <c r="BK189" s="209">
        <f>ROUND(I189*H189,2)</f>
        <v>0</v>
      </c>
      <c r="BL189" s="14" t="s">
        <v>117</v>
      </c>
      <c r="BM189" s="208" t="s">
        <v>258</v>
      </c>
    </row>
    <row r="190" spans="1:65" s="2" customFormat="1" ht="19.5">
      <c r="A190" s="31"/>
      <c r="B190" s="32"/>
      <c r="C190" s="33"/>
      <c r="D190" s="210" t="s">
        <v>119</v>
      </c>
      <c r="E190" s="33"/>
      <c r="F190" s="211" t="s">
        <v>259</v>
      </c>
      <c r="G190" s="33"/>
      <c r="H190" s="33"/>
      <c r="I190" s="107"/>
      <c r="J190" s="33"/>
      <c r="K190" s="33"/>
      <c r="L190" s="36"/>
      <c r="M190" s="212"/>
      <c r="N190" s="213"/>
      <c r="O190" s="68"/>
      <c r="P190" s="68"/>
      <c r="Q190" s="68"/>
      <c r="R190" s="68"/>
      <c r="S190" s="68"/>
      <c r="T190" s="69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4" t="s">
        <v>119</v>
      </c>
      <c r="AU190" s="14" t="s">
        <v>83</v>
      </c>
    </row>
    <row r="191" spans="1:65" s="2" customFormat="1" ht="253.5">
      <c r="A191" s="31"/>
      <c r="B191" s="32"/>
      <c r="C191" s="33"/>
      <c r="D191" s="210" t="s">
        <v>121</v>
      </c>
      <c r="E191" s="33"/>
      <c r="F191" s="214" t="s">
        <v>260</v>
      </c>
      <c r="G191" s="33"/>
      <c r="H191" s="33"/>
      <c r="I191" s="107"/>
      <c r="J191" s="33"/>
      <c r="K191" s="33"/>
      <c r="L191" s="36"/>
      <c r="M191" s="212"/>
      <c r="N191" s="213"/>
      <c r="O191" s="68"/>
      <c r="P191" s="68"/>
      <c r="Q191" s="68"/>
      <c r="R191" s="68"/>
      <c r="S191" s="68"/>
      <c r="T191" s="69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121</v>
      </c>
      <c r="AU191" s="14" t="s">
        <v>83</v>
      </c>
    </row>
    <row r="192" spans="1:65" s="2" customFormat="1" ht="24" customHeight="1">
      <c r="A192" s="31"/>
      <c r="B192" s="32"/>
      <c r="C192" s="196" t="s">
        <v>261</v>
      </c>
      <c r="D192" s="196" t="s">
        <v>113</v>
      </c>
      <c r="E192" s="197" t="s">
        <v>262</v>
      </c>
      <c r="F192" s="198" t="s">
        <v>263</v>
      </c>
      <c r="G192" s="199" t="s">
        <v>116</v>
      </c>
      <c r="H192" s="200">
        <v>6</v>
      </c>
      <c r="I192" s="201"/>
      <c r="J192" s="202">
        <f>ROUND(I192*H192,2)</f>
        <v>0</v>
      </c>
      <c r="K192" s="203"/>
      <c r="L192" s="36"/>
      <c r="M192" s="204" t="s">
        <v>1</v>
      </c>
      <c r="N192" s="205" t="s">
        <v>41</v>
      </c>
      <c r="O192" s="68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8" t="s">
        <v>117</v>
      </c>
      <c r="AT192" s="208" t="s">
        <v>113</v>
      </c>
      <c r="AU192" s="208" t="s">
        <v>83</v>
      </c>
      <c r="AY192" s="14" t="s">
        <v>111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4" t="s">
        <v>81</v>
      </c>
      <c r="BK192" s="209">
        <f>ROUND(I192*H192,2)</f>
        <v>0</v>
      </c>
      <c r="BL192" s="14" t="s">
        <v>117</v>
      </c>
      <c r="BM192" s="208" t="s">
        <v>264</v>
      </c>
    </row>
    <row r="193" spans="1:65" s="2" customFormat="1" ht="19.5">
      <c r="A193" s="31"/>
      <c r="B193" s="32"/>
      <c r="C193" s="33"/>
      <c r="D193" s="210" t="s">
        <v>119</v>
      </c>
      <c r="E193" s="33"/>
      <c r="F193" s="211" t="s">
        <v>265</v>
      </c>
      <c r="G193" s="33"/>
      <c r="H193" s="33"/>
      <c r="I193" s="107"/>
      <c r="J193" s="33"/>
      <c r="K193" s="33"/>
      <c r="L193" s="36"/>
      <c r="M193" s="212"/>
      <c r="N193" s="213"/>
      <c r="O193" s="68"/>
      <c r="P193" s="68"/>
      <c r="Q193" s="68"/>
      <c r="R193" s="68"/>
      <c r="S193" s="68"/>
      <c r="T193" s="69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119</v>
      </c>
      <c r="AU193" s="14" t="s">
        <v>83</v>
      </c>
    </row>
    <row r="194" spans="1:65" s="2" customFormat="1" ht="165.75">
      <c r="A194" s="31"/>
      <c r="B194" s="32"/>
      <c r="C194" s="33"/>
      <c r="D194" s="210" t="s">
        <v>121</v>
      </c>
      <c r="E194" s="33"/>
      <c r="F194" s="214" t="s">
        <v>266</v>
      </c>
      <c r="G194" s="33"/>
      <c r="H194" s="33"/>
      <c r="I194" s="107"/>
      <c r="J194" s="33"/>
      <c r="K194" s="33"/>
      <c r="L194" s="36"/>
      <c r="M194" s="212"/>
      <c r="N194" s="213"/>
      <c r="O194" s="68"/>
      <c r="P194" s="68"/>
      <c r="Q194" s="68"/>
      <c r="R194" s="68"/>
      <c r="S194" s="68"/>
      <c r="T194" s="69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4" t="s">
        <v>121</v>
      </c>
      <c r="AU194" s="14" t="s">
        <v>83</v>
      </c>
    </row>
    <row r="195" spans="1:65" s="2" customFormat="1" ht="24" customHeight="1">
      <c r="A195" s="31"/>
      <c r="B195" s="32"/>
      <c r="C195" s="196" t="s">
        <v>267</v>
      </c>
      <c r="D195" s="196" t="s">
        <v>113</v>
      </c>
      <c r="E195" s="197" t="s">
        <v>268</v>
      </c>
      <c r="F195" s="198" t="s">
        <v>269</v>
      </c>
      <c r="G195" s="199" t="s">
        <v>116</v>
      </c>
      <c r="H195" s="200">
        <v>1</v>
      </c>
      <c r="I195" s="201"/>
      <c r="J195" s="202">
        <f>ROUND(I195*H195,2)</f>
        <v>0</v>
      </c>
      <c r="K195" s="203"/>
      <c r="L195" s="36"/>
      <c r="M195" s="204" t="s">
        <v>1</v>
      </c>
      <c r="N195" s="205" t="s">
        <v>41</v>
      </c>
      <c r="O195" s="68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8" t="s">
        <v>117</v>
      </c>
      <c r="AT195" s="208" t="s">
        <v>113</v>
      </c>
      <c r="AU195" s="208" t="s">
        <v>83</v>
      </c>
      <c r="AY195" s="14" t="s">
        <v>111</v>
      </c>
      <c r="BE195" s="209">
        <f>IF(N195="základní",J195,0)</f>
        <v>0</v>
      </c>
      <c r="BF195" s="209">
        <f>IF(N195="snížená",J195,0)</f>
        <v>0</v>
      </c>
      <c r="BG195" s="209">
        <f>IF(N195="zákl. přenesená",J195,0)</f>
        <v>0</v>
      </c>
      <c r="BH195" s="209">
        <f>IF(N195="sníž. přenesená",J195,0)</f>
        <v>0</v>
      </c>
      <c r="BI195" s="209">
        <f>IF(N195="nulová",J195,0)</f>
        <v>0</v>
      </c>
      <c r="BJ195" s="14" t="s">
        <v>81</v>
      </c>
      <c r="BK195" s="209">
        <f>ROUND(I195*H195,2)</f>
        <v>0</v>
      </c>
      <c r="BL195" s="14" t="s">
        <v>117</v>
      </c>
      <c r="BM195" s="208" t="s">
        <v>270</v>
      </c>
    </row>
    <row r="196" spans="1:65" s="2" customFormat="1" ht="19.5">
      <c r="A196" s="31"/>
      <c r="B196" s="32"/>
      <c r="C196" s="33"/>
      <c r="D196" s="210" t="s">
        <v>119</v>
      </c>
      <c r="E196" s="33"/>
      <c r="F196" s="211" t="s">
        <v>271</v>
      </c>
      <c r="G196" s="33"/>
      <c r="H196" s="33"/>
      <c r="I196" s="107"/>
      <c r="J196" s="33"/>
      <c r="K196" s="33"/>
      <c r="L196" s="36"/>
      <c r="M196" s="212"/>
      <c r="N196" s="213"/>
      <c r="O196" s="68"/>
      <c r="P196" s="68"/>
      <c r="Q196" s="68"/>
      <c r="R196" s="68"/>
      <c r="S196" s="68"/>
      <c r="T196" s="69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4" t="s">
        <v>119</v>
      </c>
      <c r="AU196" s="14" t="s">
        <v>83</v>
      </c>
    </row>
    <row r="197" spans="1:65" s="2" customFormat="1" ht="29.25">
      <c r="A197" s="31"/>
      <c r="B197" s="32"/>
      <c r="C197" s="33"/>
      <c r="D197" s="210" t="s">
        <v>121</v>
      </c>
      <c r="E197" s="33"/>
      <c r="F197" s="214" t="s">
        <v>272</v>
      </c>
      <c r="G197" s="33"/>
      <c r="H197" s="33"/>
      <c r="I197" s="107"/>
      <c r="J197" s="33"/>
      <c r="K197" s="33"/>
      <c r="L197" s="36"/>
      <c r="M197" s="212"/>
      <c r="N197" s="213"/>
      <c r="O197" s="68"/>
      <c r="P197" s="68"/>
      <c r="Q197" s="68"/>
      <c r="R197" s="68"/>
      <c r="S197" s="68"/>
      <c r="T197" s="69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121</v>
      </c>
      <c r="AU197" s="14" t="s">
        <v>83</v>
      </c>
    </row>
    <row r="198" spans="1:65" s="2" customFormat="1" ht="24" customHeight="1">
      <c r="A198" s="31"/>
      <c r="B198" s="32"/>
      <c r="C198" s="196" t="s">
        <v>273</v>
      </c>
      <c r="D198" s="196" t="s">
        <v>113</v>
      </c>
      <c r="E198" s="197" t="s">
        <v>274</v>
      </c>
      <c r="F198" s="198" t="s">
        <v>275</v>
      </c>
      <c r="G198" s="199" t="s">
        <v>116</v>
      </c>
      <c r="H198" s="200">
        <v>1</v>
      </c>
      <c r="I198" s="201"/>
      <c r="J198" s="202">
        <f>ROUND(I198*H198,2)</f>
        <v>0</v>
      </c>
      <c r="K198" s="203"/>
      <c r="L198" s="36"/>
      <c r="M198" s="204" t="s">
        <v>1</v>
      </c>
      <c r="N198" s="205" t="s">
        <v>41</v>
      </c>
      <c r="O198" s="68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8" t="s">
        <v>117</v>
      </c>
      <c r="AT198" s="208" t="s">
        <v>113</v>
      </c>
      <c r="AU198" s="208" t="s">
        <v>83</v>
      </c>
      <c r="AY198" s="14" t="s">
        <v>111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4" t="s">
        <v>81</v>
      </c>
      <c r="BK198" s="209">
        <f>ROUND(I198*H198,2)</f>
        <v>0</v>
      </c>
      <c r="BL198" s="14" t="s">
        <v>117</v>
      </c>
      <c r="BM198" s="208" t="s">
        <v>276</v>
      </c>
    </row>
    <row r="199" spans="1:65" s="2" customFormat="1" ht="19.5">
      <c r="A199" s="31"/>
      <c r="B199" s="32"/>
      <c r="C199" s="33"/>
      <c r="D199" s="210" t="s">
        <v>119</v>
      </c>
      <c r="E199" s="33"/>
      <c r="F199" s="211" t="s">
        <v>277</v>
      </c>
      <c r="G199" s="33"/>
      <c r="H199" s="33"/>
      <c r="I199" s="107"/>
      <c r="J199" s="33"/>
      <c r="K199" s="33"/>
      <c r="L199" s="36"/>
      <c r="M199" s="212"/>
      <c r="N199" s="213"/>
      <c r="O199" s="68"/>
      <c r="P199" s="68"/>
      <c r="Q199" s="68"/>
      <c r="R199" s="68"/>
      <c r="S199" s="68"/>
      <c r="T199" s="69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119</v>
      </c>
      <c r="AU199" s="14" t="s">
        <v>83</v>
      </c>
    </row>
    <row r="200" spans="1:65" s="2" customFormat="1" ht="39">
      <c r="A200" s="31"/>
      <c r="B200" s="32"/>
      <c r="C200" s="33"/>
      <c r="D200" s="210" t="s">
        <v>121</v>
      </c>
      <c r="E200" s="33"/>
      <c r="F200" s="214" t="s">
        <v>278</v>
      </c>
      <c r="G200" s="33"/>
      <c r="H200" s="33"/>
      <c r="I200" s="107"/>
      <c r="J200" s="33"/>
      <c r="K200" s="33"/>
      <c r="L200" s="36"/>
      <c r="M200" s="212"/>
      <c r="N200" s="213"/>
      <c r="O200" s="68"/>
      <c r="P200" s="68"/>
      <c r="Q200" s="68"/>
      <c r="R200" s="68"/>
      <c r="S200" s="68"/>
      <c r="T200" s="69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4" t="s">
        <v>121</v>
      </c>
      <c r="AU200" s="14" t="s">
        <v>83</v>
      </c>
    </row>
    <row r="201" spans="1:65" s="2" customFormat="1" ht="24" customHeight="1">
      <c r="A201" s="31"/>
      <c r="B201" s="32"/>
      <c r="C201" s="196" t="s">
        <v>279</v>
      </c>
      <c r="D201" s="196" t="s">
        <v>113</v>
      </c>
      <c r="E201" s="197" t="s">
        <v>280</v>
      </c>
      <c r="F201" s="198" t="s">
        <v>281</v>
      </c>
      <c r="G201" s="199" t="s">
        <v>116</v>
      </c>
      <c r="H201" s="200">
        <v>1</v>
      </c>
      <c r="I201" s="201"/>
      <c r="J201" s="202">
        <f>ROUND(I201*H201,2)</f>
        <v>0</v>
      </c>
      <c r="K201" s="203"/>
      <c r="L201" s="36"/>
      <c r="M201" s="204" t="s">
        <v>1</v>
      </c>
      <c r="N201" s="205" t="s">
        <v>41</v>
      </c>
      <c r="O201" s="68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8" t="s">
        <v>117</v>
      </c>
      <c r="AT201" s="208" t="s">
        <v>113</v>
      </c>
      <c r="AU201" s="208" t="s">
        <v>83</v>
      </c>
      <c r="AY201" s="14" t="s">
        <v>111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4" t="s">
        <v>81</v>
      </c>
      <c r="BK201" s="209">
        <f>ROUND(I201*H201,2)</f>
        <v>0</v>
      </c>
      <c r="BL201" s="14" t="s">
        <v>117</v>
      </c>
      <c r="BM201" s="208" t="s">
        <v>282</v>
      </c>
    </row>
    <row r="202" spans="1:65" s="2" customFormat="1" ht="19.5">
      <c r="A202" s="31"/>
      <c r="B202" s="32"/>
      <c r="C202" s="33"/>
      <c r="D202" s="210" t="s">
        <v>119</v>
      </c>
      <c r="E202" s="33"/>
      <c r="F202" s="211" t="s">
        <v>283</v>
      </c>
      <c r="G202" s="33"/>
      <c r="H202" s="33"/>
      <c r="I202" s="107"/>
      <c r="J202" s="33"/>
      <c r="K202" s="33"/>
      <c r="L202" s="36"/>
      <c r="M202" s="212"/>
      <c r="N202" s="213"/>
      <c r="O202" s="68"/>
      <c r="P202" s="68"/>
      <c r="Q202" s="68"/>
      <c r="R202" s="68"/>
      <c r="S202" s="68"/>
      <c r="T202" s="69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119</v>
      </c>
      <c r="AU202" s="14" t="s">
        <v>83</v>
      </c>
    </row>
    <row r="203" spans="1:65" s="2" customFormat="1" ht="39">
      <c r="A203" s="31"/>
      <c r="B203" s="32"/>
      <c r="C203" s="33"/>
      <c r="D203" s="210" t="s">
        <v>121</v>
      </c>
      <c r="E203" s="33"/>
      <c r="F203" s="214" t="s">
        <v>284</v>
      </c>
      <c r="G203" s="33"/>
      <c r="H203" s="33"/>
      <c r="I203" s="107"/>
      <c r="J203" s="33"/>
      <c r="K203" s="33"/>
      <c r="L203" s="36"/>
      <c r="M203" s="212"/>
      <c r="N203" s="213"/>
      <c r="O203" s="68"/>
      <c r="P203" s="68"/>
      <c r="Q203" s="68"/>
      <c r="R203" s="68"/>
      <c r="S203" s="68"/>
      <c r="T203" s="69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4" t="s">
        <v>121</v>
      </c>
      <c r="AU203" s="14" t="s">
        <v>83</v>
      </c>
    </row>
    <row r="204" spans="1:65" s="2" customFormat="1" ht="24" customHeight="1">
      <c r="A204" s="31"/>
      <c r="B204" s="32"/>
      <c r="C204" s="196" t="s">
        <v>285</v>
      </c>
      <c r="D204" s="196" t="s">
        <v>113</v>
      </c>
      <c r="E204" s="197" t="s">
        <v>286</v>
      </c>
      <c r="F204" s="198" t="s">
        <v>287</v>
      </c>
      <c r="G204" s="199" t="s">
        <v>116</v>
      </c>
      <c r="H204" s="200">
        <v>1</v>
      </c>
      <c r="I204" s="201"/>
      <c r="J204" s="202">
        <f>ROUND(I204*H204,2)</f>
        <v>0</v>
      </c>
      <c r="K204" s="203"/>
      <c r="L204" s="36"/>
      <c r="M204" s="204" t="s">
        <v>1</v>
      </c>
      <c r="N204" s="205" t="s">
        <v>41</v>
      </c>
      <c r="O204" s="68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8" t="s">
        <v>117</v>
      </c>
      <c r="AT204" s="208" t="s">
        <v>113</v>
      </c>
      <c r="AU204" s="208" t="s">
        <v>83</v>
      </c>
      <c r="AY204" s="14" t="s">
        <v>111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14" t="s">
        <v>81</v>
      </c>
      <c r="BK204" s="209">
        <f>ROUND(I204*H204,2)</f>
        <v>0</v>
      </c>
      <c r="BL204" s="14" t="s">
        <v>117</v>
      </c>
      <c r="BM204" s="208" t="s">
        <v>288</v>
      </c>
    </row>
    <row r="205" spans="1:65" s="2" customFormat="1" ht="19.5">
      <c r="A205" s="31"/>
      <c r="B205" s="32"/>
      <c r="C205" s="33"/>
      <c r="D205" s="210" t="s">
        <v>119</v>
      </c>
      <c r="E205" s="33"/>
      <c r="F205" s="211" t="s">
        <v>289</v>
      </c>
      <c r="G205" s="33"/>
      <c r="H205" s="33"/>
      <c r="I205" s="107"/>
      <c r="J205" s="33"/>
      <c r="K205" s="33"/>
      <c r="L205" s="36"/>
      <c r="M205" s="212"/>
      <c r="N205" s="213"/>
      <c r="O205" s="68"/>
      <c r="P205" s="68"/>
      <c r="Q205" s="68"/>
      <c r="R205" s="68"/>
      <c r="S205" s="68"/>
      <c r="T205" s="69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4" t="s">
        <v>119</v>
      </c>
      <c r="AU205" s="14" t="s">
        <v>83</v>
      </c>
    </row>
    <row r="206" spans="1:65" s="2" customFormat="1" ht="19.5">
      <c r="A206" s="31"/>
      <c r="B206" s="32"/>
      <c r="C206" s="33"/>
      <c r="D206" s="210" t="s">
        <v>121</v>
      </c>
      <c r="E206" s="33"/>
      <c r="F206" s="214" t="s">
        <v>290</v>
      </c>
      <c r="G206" s="33"/>
      <c r="H206" s="33"/>
      <c r="I206" s="107"/>
      <c r="J206" s="33"/>
      <c r="K206" s="33"/>
      <c r="L206" s="36"/>
      <c r="M206" s="212"/>
      <c r="N206" s="213"/>
      <c r="O206" s="68"/>
      <c r="P206" s="68"/>
      <c r="Q206" s="68"/>
      <c r="R206" s="68"/>
      <c r="S206" s="68"/>
      <c r="T206" s="69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4" t="s">
        <v>121</v>
      </c>
      <c r="AU206" s="14" t="s">
        <v>83</v>
      </c>
    </row>
    <row r="207" spans="1:65" s="2" customFormat="1" ht="36" customHeight="1">
      <c r="A207" s="31"/>
      <c r="B207" s="32"/>
      <c r="C207" s="196" t="s">
        <v>291</v>
      </c>
      <c r="D207" s="196" t="s">
        <v>113</v>
      </c>
      <c r="E207" s="197" t="s">
        <v>292</v>
      </c>
      <c r="F207" s="198" t="s">
        <v>293</v>
      </c>
      <c r="G207" s="199" t="s">
        <v>116</v>
      </c>
      <c r="H207" s="200">
        <v>3</v>
      </c>
      <c r="I207" s="201"/>
      <c r="J207" s="202">
        <f>ROUND(I207*H207,2)</f>
        <v>0</v>
      </c>
      <c r="K207" s="203"/>
      <c r="L207" s="36"/>
      <c r="M207" s="204" t="s">
        <v>1</v>
      </c>
      <c r="N207" s="205" t="s">
        <v>41</v>
      </c>
      <c r="O207" s="68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8" t="s">
        <v>117</v>
      </c>
      <c r="AT207" s="208" t="s">
        <v>113</v>
      </c>
      <c r="AU207" s="208" t="s">
        <v>83</v>
      </c>
      <c r="AY207" s="14" t="s">
        <v>111</v>
      </c>
      <c r="BE207" s="209">
        <f>IF(N207="základní",J207,0)</f>
        <v>0</v>
      </c>
      <c r="BF207" s="209">
        <f>IF(N207="snížená",J207,0)</f>
        <v>0</v>
      </c>
      <c r="BG207" s="209">
        <f>IF(N207="zákl. přenesená",J207,0)</f>
        <v>0</v>
      </c>
      <c r="BH207" s="209">
        <f>IF(N207="sníž. přenesená",J207,0)</f>
        <v>0</v>
      </c>
      <c r="BI207" s="209">
        <f>IF(N207="nulová",J207,0)</f>
        <v>0</v>
      </c>
      <c r="BJ207" s="14" t="s">
        <v>81</v>
      </c>
      <c r="BK207" s="209">
        <f>ROUND(I207*H207,2)</f>
        <v>0</v>
      </c>
      <c r="BL207" s="14" t="s">
        <v>117</v>
      </c>
      <c r="BM207" s="208" t="s">
        <v>294</v>
      </c>
    </row>
    <row r="208" spans="1:65" s="2" customFormat="1" ht="29.25">
      <c r="A208" s="31"/>
      <c r="B208" s="32"/>
      <c r="C208" s="33"/>
      <c r="D208" s="210" t="s">
        <v>119</v>
      </c>
      <c r="E208" s="33"/>
      <c r="F208" s="211" t="s">
        <v>295</v>
      </c>
      <c r="G208" s="33"/>
      <c r="H208" s="33"/>
      <c r="I208" s="107"/>
      <c r="J208" s="33"/>
      <c r="K208" s="33"/>
      <c r="L208" s="36"/>
      <c r="M208" s="212"/>
      <c r="N208" s="213"/>
      <c r="O208" s="68"/>
      <c r="P208" s="68"/>
      <c r="Q208" s="68"/>
      <c r="R208" s="68"/>
      <c r="S208" s="68"/>
      <c r="T208" s="69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4" t="s">
        <v>119</v>
      </c>
      <c r="AU208" s="14" t="s">
        <v>83</v>
      </c>
    </row>
    <row r="209" spans="1:65" s="2" customFormat="1" ht="78">
      <c r="A209" s="31"/>
      <c r="B209" s="32"/>
      <c r="C209" s="33"/>
      <c r="D209" s="210" t="s">
        <v>121</v>
      </c>
      <c r="E209" s="33"/>
      <c r="F209" s="214" t="s">
        <v>296</v>
      </c>
      <c r="G209" s="33"/>
      <c r="H209" s="33"/>
      <c r="I209" s="107"/>
      <c r="J209" s="33"/>
      <c r="K209" s="33"/>
      <c r="L209" s="36"/>
      <c r="M209" s="212"/>
      <c r="N209" s="213"/>
      <c r="O209" s="68"/>
      <c r="P209" s="68"/>
      <c r="Q209" s="68"/>
      <c r="R209" s="68"/>
      <c r="S209" s="68"/>
      <c r="T209" s="69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121</v>
      </c>
      <c r="AU209" s="14" t="s">
        <v>83</v>
      </c>
    </row>
    <row r="210" spans="1:65" s="2" customFormat="1" ht="36" customHeight="1">
      <c r="A210" s="31"/>
      <c r="B210" s="32"/>
      <c r="C210" s="196" t="s">
        <v>297</v>
      </c>
      <c r="D210" s="196" t="s">
        <v>113</v>
      </c>
      <c r="E210" s="197" t="s">
        <v>298</v>
      </c>
      <c r="F210" s="198" t="s">
        <v>299</v>
      </c>
      <c r="G210" s="199" t="s">
        <v>116</v>
      </c>
      <c r="H210" s="200">
        <v>1</v>
      </c>
      <c r="I210" s="201"/>
      <c r="J210" s="202">
        <f>ROUND(I210*H210,2)</f>
        <v>0</v>
      </c>
      <c r="K210" s="203"/>
      <c r="L210" s="36"/>
      <c r="M210" s="204" t="s">
        <v>1</v>
      </c>
      <c r="N210" s="205" t="s">
        <v>41</v>
      </c>
      <c r="O210" s="68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8" t="s">
        <v>117</v>
      </c>
      <c r="AT210" s="208" t="s">
        <v>113</v>
      </c>
      <c r="AU210" s="208" t="s">
        <v>83</v>
      </c>
      <c r="AY210" s="14" t="s">
        <v>111</v>
      </c>
      <c r="BE210" s="209">
        <f>IF(N210="základní",J210,0)</f>
        <v>0</v>
      </c>
      <c r="BF210" s="209">
        <f>IF(N210="snížená",J210,0)</f>
        <v>0</v>
      </c>
      <c r="BG210" s="209">
        <f>IF(N210="zákl. přenesená",J210,0)</f>
        <v>0</v>
      </c>
      <c r="BH210" s="209">
        <f>IF(N210="sníž. přenesená",J210,0)</f>
        <v>0</v>
      </c>
      <c r="BI210" s="209">
        <f>IF(N210="nulová",J210,0)</f>
        <v>0</v>
      </c>
      <c r="BJ210" s="14" t="s">
        <v>81</v>
      </c>
      <c r="BK210" s="209">
        <f>ROUND(I210*H210,2)</f>
        <v>0</v>
      </c>
      <c r="BL210" s="14" t="s">
        <v>117</v>
      </c>
      <c r="BM210" s="208" t="s">
        <v>300</v>
      </c>
    </row>
    <row r="211" spans="1:65" s="2" customFormat="1" ht="29.25">
      <c r="A211" s="31"/>
      <c r="B211" s="32"/>
      <c r="C211" s="33"/>
      <c r="D211" s="210" t="s">
        <v>119</v>
      </c>
      <c r="E211" s="33"/>
      <c r="F211" s="211" t="s">
        <v>301</v>
      </c>
      <c r="G211" s="33"/>
      <c r="H211" s="33"/>
      <c r="I211" s="107"/>
      <c r="J211" s="33"/>
      <c r="K211" s="33"/>
      <c r="L211" s="36"/>
      <c r="M211" s="212"/>
      <c r="N211" s="213"/>
      <c r="O211" s="68"/>
      <c r="P211" s="68"/>
      <c r="Q211" s="68"/>
      <c r="R211" s="68"/>
      <c r="S211" s="68"/>
      <c r="T211" s="69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4" t="s">
        <v>119</v>
      </c>
      <c r="AU211" s="14" t="s">
        <v>83</v>
      </c>
    </row>
    <row r="212" spans="1:65" s="2" customFormat="1" ht="29.25">
      <c r="A212" s="31"/>
      <c r="B212" s="32"/>
      <c r="C212" s="33"/>
      <c r="D212" s="210" t="s">
        <v>121</v>
      </c>
      <c r="E212" s="33"/>
      <c r="F212" s="214" t="s">
        <v>302</v>
      </c>
      <c r="G212" s="33"/>
      <c r="H212" s="33"/>
      <c r="I212" s="107"/>
      <c r="J212" s="33"/>
      <c r="K212" s="33"/>
      <c r="L212" s="36"/>
      <c r="M212" s="212"/>
      <c r="N212" s="213"/>
      <c r="O212" s="68"/>
      <c r="P212" s="68"/>
      <c r="Q212" s="68"/>
      <c r="R212" s="68"/>
      <c r="S212" s="68"/>
      <c r="T212" s="69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121</v>
      </c>
      <c r="AU212" s="14" t="s">
        <v>83</v>
      </c>
    </row>
    <row r="213" spans="1:65" s="2" customFormat="1" ht="24" customHeight="1">
      <c r="A213" s="31"/>
      <c r="B213" s="32"/>
      <c r="C213" s="196" t="s">
        <v>303</v>
      </c>
      <c r="D213" s="196" t="s">
        <v>113</v>
      </c>
      <c r="E213" s="197" t="s">
        <v>304</v>
      </c>
      <c r="F213" s="198" t="s">
        <v>305</v>
      </c>
      <c r="G213" s="199" t="s">
        <v>116</v>
      </c>
      <c r="H213" s="200">
        <v>1</v>
      </c>
      <c r="I213" s="201"/>
      <c r="J213" s="202">
        <f>ROUND(I213*H213,2)</f>
        <v>0</v>
      </c>
      <c r="K213" s="203"/>
      <c r="L213" s="36"/>
      <c r="M213" s="204" t="s">
        <v>1</v>
      </c>
      <c r="N213" s="205" t="s">
        <v>41</v>
      </c>
      <c r="O213" s="68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8" t="s">
        <v>117</v>
      </c>
      <c r="AT213" s="208" t="s">
        <v>113</v>
      </c>
      <c r="AU213" s="208" t="s">
        <v>83</v>
      </c>
      <c r="AY213" s="14" t="s">
        <v>111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4" t="s">
        <v>81</v>
      </c>
      <c r="BK213" s="209">
        <f>ROUND(I213*H213,2)</f>
        <v>0</v>
      </c>
      <c r="BL213" s="14" t="s">
        <v>117</v>
      </c>
      <c r="BM213" s="208" t="s">
        <v>306</v>
      </c>
    </row>
    <row r="214" spans="1:65" s="2" customFormat="1" ht="19.5">
      <c r="A214" s="31"/>
      <c r="B214" s="32"/>
      <c r="C214" s="33"/>
      <c r="D214" s="210" t="s">
        <v>119</v>
      </c>
      <c r="E214" s="33"/>
      <c r="F214" s="211" t="s">
        <v>307</v>
      </c>
      <c r="G214" s="33"/>
      <c r="H214" s="33"/>
      <c r="I214" s="107"/>
      <c r="J214" s="33"/>
      <c r="K214" s="33"/>
      <c r="L214" s="36"/>
      <c r="M214" s="212"/>
      <c r="N214" s="213"/>
      <c r="O214" s="68"/>
      <c r="P214" s="68"/>
      <c r="Q214" s="68"/>
      <c r="R214" s="68"/>
      <c r="S214" s="68"/>
      <c r="T214" s="69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119</v>
      </c>
      <c r="AU214" s="14" t="s">
        <v>83</v>
      </c>
    </row>
    <row r="215" spans="1:65" s="2" customFormat="1" ht="48.75">
      <c r="A215" s="31"/>
      <c r="B215" s="32"/>
      <c r="C215" s="33"/>
      <c r="D215" s="210" t="s">
        <v>121</v>
      </c>
      <c r="E215" s="33"/>
      <c r="F215" s="214" t="s">
        <v>308</v>
      </c>
      <c r="G215" s="33"/>
      <c r="H215" s="33"/>
      <c r="I215" s="107"/>
      <c r="J215" s="33"/>
      <c r="K215" s="33"/>
      <c r="L215" s="36"/>
      <c r="M215" s="212"/>
      <c r="N215" s="213"/>
      <c r="O215" s="68"/>
      <c r="P215" s="68"/>
      <c r="Q215" s="68"/>
      <c r="R215" s="68"/>
      <c r="S215" s="68"/>
      <c r="T215" s="69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121</v>
      </c>
      <c r="AU215" s="14" t="s">
        <v>83</v>
      </c>
    </row>
    <row r="216" spans="1:65" s="2" customFormat="1" ht="36" customHeight="1">
      <c r="A216" s="31"/>
      <c r="B216" s="32"/>
      <c r="C216" s="196" t="s">
        <v>309</v>
      </c>
      <c r="D216" s="196" t="s">
        <v>113</v>
      </c>
      <c r="E216" s="197" t="s">
        <v>310</v>
      </c>
      <c r="F216" s="198" t="s">
        <v>311</v>
      </c>
      <c r="G216" s="199" t="s">
        <v>116</v>
      </c>
      <c r="H216" s="200">
        <v>2</v>
      </c>
      <c r="I216" s="201"/>
      <c r="J216" s="202">
        <f>ROUND(I216*H216,2)</f>
        <v>0</v>
      </c>
      <c r="K216" s="203"/>
      <c r="L216" s="36"/>
      <c r="M216" s="204" t="s">
        <v>1</v>
      </c>
      <c r="N216" s="205" t="s">
        <v>41</v>
      </c>
      <c r="O216" s="68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8" t="s">
        <v>117</v>
      </c>
      <c r="AT216" s="208" t="s">
        <v>113</v>
      </c>
      <c r="AU216" s="208" t="s">
        <v>83</v>
      </c>
      <c r="AY216" s="14" t="s">
        <v>111</v>
      </c>
      <c r="BE216" s="209">
        <f>IF(N216="základní",J216,0)</f>
        <v>0</v>
      </c>
      <c r="BF216" s="209">
        <f>IF(N216="snížená",J216,0)</f>
        <v>0</v>
      </c>
      <c r="BG216" s="209">
        <f>IF(N216="zákl. přenesená",J216,0)</f>
        <v>0</v>
      </c>
      <c r="BH216" s="209">
        <f>IF(N216="sníž. přenesená",J216,0)</f>
        <v>0</v>
      </c>
      <c r="BI216" s="209">
        <f>IF(N216="nulová",J216,0)</f>
        <v>0</v>
      </c>
      <c r="BJ216" s="14" t="s">
        <v>81</v>
      </c>
      <c r="BK216" s="209">
        <f>ROUND(I216*H216,2)</f>
        <v>0</v>
      </c>
      <c r="BL216" s="14" t="s">
        <v>117</v>
      </c>
      <c r="BM216" s="208" t="s">
        <v>312</v>
      </c>
    </row>
    <row r="217" spans="1:65" s="2" customFormat="1" ht="29.25">
      <c r="A217" s="31"/>
      <c r="B217" s="32"/>
      <c r="C217" s="33"/>
      <c r="D217" s="210" t="s">
        <v>119</v>
      </c>
      <c r="E217" s="33"/>
      <c r="F217" s="211" t="s">
        <v>313</v>
      </c>
      <c r="G217" s="33"/>
      <c r="H217" s="33"/>
      <c r="I217" s="107"/>
      <c r="J217" s="33"/>
      <c r="K217" s="33"/>
      <c r="L217" s="36"/>
      <c r="M217" s="212"/>
      <c r="N217" s="213"/>
      <c r="O217" s="68"/>
      <c r="P217" s="68"/>
      <c r="Q217" s="68"/>
      <c r="R217" s="68"/>
      <c r="S217" s="68"/>
      <c r="T217" s="69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119</v>
      </c>
      <c r="AU217" s="14" t="s">
        <v>83</v>
      </c>
    </row>
    <row r="218" spans="1:65" s="2" customFormat="1" ht="58.5">
      <c r="A218" s="31"/>
      <c r="B218" s="32"/>
      <c r="C218" s="33"/>
      <c r="D218" s="210" t="s">
        <v>121</v>
      </c>
      <c r="E218" s="33"/>
      <c r="F218" s="214" t="s">
        <v>314</v>
      </c>
      <c r="G218" s="33"/>
      <c r="H218" s="33"/>
      <c r="I218" s="107"/>
      <c r="J218" s="33"/>
      <c r="K218" s="33"/>
      <c r="L218" s="36"/>
      <c r="M218" s="212"/>
      <c r="N218" s="213"/>
      <c r="O218" s="68"/>
      <c r="P218" s="68"/>
      <c r="Q218" s="68"/>
      <c r="R218" s="68"/>
      <c r="S218" s="68"/>
      <c r="T218" s="69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4" t="s">
        <v>121</v>
      </c>
      <c r="AU218" s="14" t="s">
        <v>83</v>
      </c>
    </row>
    <row r="219" spans="1:65" s="2" customFormat="1" ht="36" customHeight="1">
      <c r="A219" s="31"/>
      <c r="B219" s="32"/>
      <c r="C219" s="196" t="s">
        <v>315</v>
      </c>
      <c r="D219" s="196" t="s">
        <v>113</v>
      </c>
      <c r="E219" s="197" t="s">
        <v>316</v>
      </c>
      <c r="F219" s="198" t="s">
        <v>317</v>
      </c>
      <c r="G219" s="199" t="s">
        <v>116</v>
      </c>
      <c r="H219" s="200">
        <v>18</v>
      </c>
      <c r="I219" s="201"/>
      <c r="J219" s="202">
        <f>ROUND(I219*H219,2)</f>
        <v>0</v>
      </c>
      <c r="K219" s="203"/>
      <c r="L219" s="36"/>
      <c r="M219" s="204" t="s">
        <v>1</v>
      </c>
      <c r="N219" s="205" t="s">
        <v>41</v>
      </c>
      <c r="O219" s="68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8" t="s">
        <v>117</v>
      </c>
      <c r="AT219" s="208" t="s">
        <v>113</v>
      </c>
      <c r="AU219" s="208" t="s">
        <v>83</v>
      </c>
      <c r="AY219" s="14" t="s">
        <v>111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14" t="s">
        <v>81</v>
      </c>
      <c r="BK219" s="209">
        <f>ROUND(I219*H219,2)</f>
        <v>0</v>
      </c>
      <c r="BL219" s="14" t="s">
        <v>117</v>
      </c>
      <c r="BM219" s="208" t="s">
        <v>318</v>
      </c>
    </row>
    <row r="220" spans="1:65" s="2" customFormat="1" ht="29.25">
      <c r="A220" s="31"/>
      <c r="B220" s="32"/>
      <c r="C220" s="33"/>
      <c r="D220" s="210" t="s">
        <v>119</v>
      </c>
      <c r="E220" s="33"/>
      <c r="F220" s="211" t="s">
        <v>319</v>
      </c>
      <c r="G220" s="33"/>
      <c r="H220" s="33"/>
      <c r="I220" s="107"/>
      <c r="J220" s="33"/>
      <c r="K220" s="33"/>
      <c r="L220" s="36"/>
      <c r="M220" s="212"/>
      <c r="N220" s="213"/>
      <c r="O220" s="68"/>
      <c r="P220" s="68"/>
      <c r="Q220" s="68"/>
      <c r="R220" s="68"/>
      <c r="S220" s="68"/>
      <c r="T220" s="69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T220" s="14" t="s">
        <v>119</v>
      </c>
      <c r="AU220" s="14" t="s">
        <v>83</v>
      </c>
    </row>
    <row r="221" spans="1:65" s="2" customFormat="1" ht="321.75">
      <c r="A221" s="31"/>
      <c r="B221" s="32"/>
      <c r="C221" s="33"/>
      <c r="D221" s="210" t="s">
        <v>121</v>
      </c>
      <c r="E221" s="33"/>
      <c r="F221" s="214" t="s">
        <v>320</v>
      </c>
      <c r="G221" s="33"/>
      <c r="H221" s="33"/>
      <c r="I221" s="107"/>
      <c r="J221" s="33"/>
      <c r="K221" s="33"/>
      <c r="L221" s="36"/>
      <c r="M221" s="212"/>
      <c r="N221" s="213"/>
      <c r="O221" s="68"/>
      <c r="P221" s="68"/>
      <c r="Q221" s="68"/>
      <c r="R221" s="68"/>
      <c r="S221" s="68"/>
      <c r="T221" s="69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121</v>
      </c>
      <c r="AU221" s="14" t="s">
        <v>83</v>
      </c>
    </row>
    <row r="222" spans="1:65" s="2" customFormat="1" ht="36" customHeight="1">
      <c r="A222" s="31"/>
      <c r="B222" s="32"/>
      <c r="C222" s="196" t="s">
        <v>321</v>
      </c>
      <c r="D222" s="196" t="s">
        <v>113</v>
      </c>
      <c r="E222" s="197" t="s">
        <v>322</v>
      </c>
      <c r="F222" s="198" t="s">
        <v>323</v>
      </c>
      <c r="G222" s="199" t="s">
        <v>116</v>
      </c>
      <c r="H222" s="200">
        <v>3</v>
      </c>
      <c r="I222" s="201"/>
      <c r="J222" s="202">
        <f>ROUND(I222*H222,2)</f>
        <v>0</v>
      </c>
      <c r="K222" s="203"/>
      <c r="L222" s="36"/>
      <c r="M222" s="204" t="s">
        <v>1</v>
      </c>
      <c r="N222" s="205" t="s">
        <v>41</v>
      </c>
      <c r="O222" s="68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8" t="s">
        <v>117</v>
      </c>
      <c r="AT222" s="208" t="s">
        <v>113</v>
      </c>
      <c r="AU222" s="208" t="s">
        <v>83</v>
      </c>
      <c r="AY222" s="14" t="s">
        <v>111</v>
      </c>
      <c r="BE222" s="209">
        <f>IF(N222="základní",J222,0)</f>
        <v>0</v>
      </c>
      <c r="BF222" s="209">
        <f>IF(N222="snížená",J222,0)</f>
        <v>0</v>
      </c>
      <c r="BG222" s="209">
        <f>IF(N222="zákl. přenesená",J222,0)</f>
        <v>0</v>
      </c>
      <c r="BH222" s="209">
        <f>IF(N222="sníž. přenesená",J222,0)</f>
        <v>0</v>
      </c>
      <c r="BI222" s="209">
        <f>IF(N222="nulová",J222,0)</f>
        <v>0</v>
      </c>
      <c r="BJ222" s="14" t="s">
        <v>81</v>
      </c>
      <c r="BK222" s="209">
        <f>ROUND(I222*H222,2)</f>
        <v>0</v>
      </c>
      <c r="BL222" s="14" t="s">
        <v>117</v>
      </c>
      <c r="BM222" s="208" t="s">
        <v>324</v>
      </c>
    </row>
    <row r="223" spans="1:65" s="2" customFormat="1" ht="29.25">
      <c r="A223" s="31"/>
      <c r="B223" s="32"/>
      <c r="C223" s="33"/>
      <c r="D223" s="210" t="s">
        <v>119</v>
      </c>
      <c r="E223" s="33"/>
      <c r="F223" s="211" t="s">
        <v>325</v>
      </c>
      <c r="G223" s="33"/>
      <c r="H223" s="33"/>
      <c r="I223" s="107"/>
      <c r="J223" s="33"/>
      <c r="K223" s="33"/>
      <c r="L223" s="36"/>
      <c r="M223" s="212"/>
      <c r="N223" s="213"/>
      <c r="O223" s="68"/>
      <c r="P223" s="68"/>
      <c r="Q223" s="68"/>
      <c r="R223" s="68"/>
      <c r="S223" s="68"/>
      <c r="T223" s="69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119</v>
      </c>
      <c r="AU223" s="14" t="s">
        <v>83</v>
      </c>
    </row>
    <row r="224" spans="1:65" s="2" customFormat="1" ht="126.75">
      <c r="A224" s="31"/>
      <c r="B224" s="32"/>
      <c r="C224" s="33"/>
      <c r="D224" s="210" t="s">
        <v>121</v>
      </c>
      <c r="E224" s="33"/>
      <c r="F224" s="214" t="s">
        <v>326</v>
      </c>
      <c r="G224" s="33"/>
      <c r="H224" s="33"/>
      <c r="I224" s="107"/>
      <c r="J224" s="33"/>
      <c r="K224" s="33"/>
      <c r="L224" s="36"/>
      <c r="M224" s="212"/>
      <c r="N224" s="213"/>
      <c r="O224" s="68"/>
      <c r="P224" s="68"/>
      <c r="Q224" s="68"/>
      <c r="R224" s="68"/>
      <c r="S224" s="68"/>
      <c r="T224" s="69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4" t="s">
        <v>121</v>
      </c>
      <c r="AU224" s="14" t="s">
        <v>83</v>
      </c>
    </row>
    <row r="225" spans="1:65" s="2" customFormat="1" ht="24" customHeight="1">
      <c r="A225" s="31"/>
      <c r="B225" s="32"/>
      <c r="C225" s="196" t="s">
        <v>327</v>
      </c>
      <c r="D225" s="196" t="s">
        <v>113</v>
      </c>
      <c r="E225" s="197" t="s">
        <v>328</v>
      </c>
      <c r="F225" s="198" t="s">
        <v>329</v>
      </c>
      <c r="G225" s="199" t="s">
        <v>116</v>
      </c>
      <c r="H225" s="200">
        <v>1</v>
      </c>
      <c r="I225" s="201"/>
      <c r="J225" s="202">
        <f>ROUND(I225*H225,2)</f>
        <v>0</v>
      </c>
      <c r="K225" s="203"/>
      <c r="L225" s="36"/>
      <c r="M225" s="204" t="s">
        <v>1</v>
      </c>
      <c r="N225" s="205" t="s">
        <v>41</v>
      </c>
      <c r="O225" s="68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8" t="s">
        <v>117</v>
      </c>
      <c r="AT225" s="208" t="s">
        <v>113</v>
      </c>
      <c r="AU225" s="208" t="s">
        <v>83</v>
      </c>
      <c r="AY225" s="14" t="s">
        <v>111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4" t="s">
        <v>81</v>
      </c>
      <c r="BK225" s="209">
        <f>ROUND(I225*H225,2)</f>
        <v>0</v>
      </c>
      <c r="BL225" s="14" t="s">
        <v>117</v>
      </c>
      <c r="BM225" s="208" t="s">
        <v>330</v>
      </c>
    </row>
    <row r="226" spans="1:65" s="2" customFormat="1" ht="19.5">
      <c r="A226" s="31"/>
      <c r="B226" s="32"/>
      <c r="C226" s="33"/>
      <c r="D226" s="210" t="s">
        <v>119</v>
      </c>
      <c r="E226" s="33"/>
      <c r="F226" s="211" t="s">
        <v>331</v>
      </c>
      <c r="G226" s="33"/>
      <c r="H226" s="33"/>
      <c r="I226" s="107"/>
      <c r="J226" s="33"/>
      <c r="K226" s="33"/>
      <c r="L226" s="36"/>
      <c r="M226" s="212"/>
      <c r="N226" s="213"/>
      <c r="O226" s="68"/>
      <c r="P226" s="68"/>
      <c r="Q226" s="68"/>
      <c r="R226" s="68"/>
      <c r="S226" s="68"/>
      <c r="T226" s="69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4" t="s">
        <v>119</v>
      </c>
      <c r="AU226" s="14" t="s">
        <v>83</v>
      </c>
    </row>
    <row r="227" spans="1:65" s="2" customFormat="1" ht="29.25">
      <c r="A227" s="31"/>
      <c r="B227" s="32"/>
      <c r="C227" s="33"/>
      <c r="D227" s="210" t="s">
        <v>121</v>
      </c>
      <c r="E227" s="33"/>
      <c r="F227" s="214" t="s">
        <v>332</v>
      </c>
      <c r="G227" s="33"/>
      <c r="H227" s="33"/>
      <c r="I227" s="107"/>
      <c r="J227" s="33"/>
      <c r="K227" s="33"/>
      <c r="L227" s="36"/>
      <c r="M227" s="212"/>
      <c r="N227" s="213"/>
      <c r="O227" s="68"/>
      <c r="P227" s="68"/>
      <c r="Q227" s="68"/>
      <c r="R227" s="68"/>
      <c r="S227" s="68"/>
      <c r="T227" s="69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121</v>
      </c>
      <c r="AU227" s="14" t="s">
        <v>83</v>
      </c>
    </row>
    <row r="228" spans="1:65" s="2" customFormat="1" ht="24" customHeight="1">
      <c r="A228" s="31"/>
      <c r="B228" s="32"/>
      <c r="C228" s="196" t="s">
        <v>333</v>
      </c>
      <c r="D228" s="196" t="s">
        <v>113</v>
      </c>
      <c r="E228" s="197" t="s">
        <v>334</v>
      </c>
      <c r="F228" s="198" t="s">
        <v>335</v>
      </c>
      <c r="G228" s="199" t="s">
        <v>116</v>
      </c>
      <c r="H228" s="200">
        <v>2</v>
      </c>
      <c r="I228" s="201"/>
      <c r="J228" s="202">
        <f>ROUND(I228*H228,2)</f>
        <v>0</v>
      </c>
      <c r="K228" s="203"/>
      <c r="L228" s="36"/>
      <c r="M228" s="204" t="s">
        <v>1</v>
      </c>
      <c r="N228" s="205" t="s">
        <v>41</v>
      </c>
      <c r="O228" s="68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8" t="s">
        <v>117</v>
      </c>
      <c r="AT228" s="208" t="s">
        <v>113</v>
      </c>
      <c r="AU228" s="208" t="s">
        <v>83</v>
      </c>
      <c r="AY228" s="14" t="s">
        <v>111</v>
      </c>
      <c r="BE228" s="209">
        <f>IF(N228="základní",J228,0)</f>
        <v>0</v>
      </c>
      <c r="BF228" s="209">
        <f>IF(N228="snížená",J228,0)</f>
        <v>0</v>
      </c>
      <c r="BG228" s="209">
        <f>IF(N228="zákl. přenesená",J228,0)</f>
        <v>0</v>
      </c>
      <c r="BH228" s="209">
        <f>IF(N228="sníž. přenesená",J228,0)</f>
        <v>0</v>
      </c>
      <c r="BI228" s="209">
        <f>IF(N228="nulová",J228,0)</f>
        <v>0</v>
      </c>
      <c r="BJ228" s="14" t="s">
        <v>81</v>
      </c>
      <c r="BK228" s="209">
        <f>ROUND(I228*H228,2)</f>
        <v>0</v>
      </c>
      <c r="BL228" s="14" t="s">
        <v>117</v>
      </c>
      <c r="BM228" s="208" t="s">
        <v>336</v>
      </c>
    </row>
    <row r="229" spans="1:65" s="2" customFormat="1" ht="29.25">
      <c r="A229" s="31"/>
      <c r="B229" s="32"/>
      <c r="C229" s="33"/>
      <c r="D229" s="210" t="s">
        <v>119</v>
      </c>
      <c r="E229" s="33"/>
      <c r="F229" s="211" t="s">
        <v>337</v>
      </c>
      <c r="G229" s="33"/>
      <c r="H229" s="33"/>
      <c r="I229" s="107"/>
      <c r="J229" s="33"/>
      <c r="K229" s="33"/>
      <c r="L229" s="36"/>
      <c r="M229" s="212"/>
      <c r="N229" s="213"/>
      <c r="O229" s="68"/>
      <c r="P229" s="68"/>
      <c r="Q229" s="68"/>
      <c r="R229" s="68"/>
      <c r="S229" s="68"/>
      <c r="T229" s="69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119</v>
      </c>
      <c r="AU229" s="14" t="s">
        <v>83</v>
      </c>
    </row>
    <row r="230" spans="1:65" s="2" customFormat="1" ht="48.75">
      <c r="A230" s="31"/>
      <c r="B230" s="32"/>
      <c r="C230" s="33"/>
      <c r="D230" s="210" t="s">
        <v>121</v>
      </c>
      <c r="E230" s="33"/>
      <c r="F230" s="214" t="s">
        <v>338</v>
      </c>
      <c r="G230" s="33"/>
      <c r="H230" s="33"/>
      <c r="I230" s="107"/>
      <c r="J230" s="33"/>
      <c r="K230" s="33"/>
      <c r="L230" s="36"/>
      <c r="M230" s="212"/>
      <c r="N230" s="213"/>
      <c r="O230" s="68"/>
      <c r="P230" s="68"/>
      <c r="Q230" s="68"/>
      <c r="R230" s="68"/>
      <c r="S230" s="68"/>
      <c r="T230" s="69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4" t="s">
        <v>121</v>
      </c>
      <c r="AU230" s="14" t="s">
        <v>83</v>
      </c>
    </row>
    <row r="231" spans="1:65" s="2" customFormat="1" ht="36" customHeight="1">
      <c r="A231" s="31"/>
      <c r="B231" s="32"/>
      <c r="C231" s="196" t="s">
        <v>339</v>
      </c>
      <c r="D231" s="196" t="s">
        <v>113</v>
      </c>
      <c r="E231" s="197" t="s">
        <v>340</v>
      </c>
      <c r="F231" s="198" t="s">
        <v>341</v>
      </c>
      <c r="G231" s="199" t="s">
        <v>116</v>
      </c>
      <c r="H231" s="200">
        <v>2</v>
      </c>
      <c r="I231" s="201"/>
      <c r="J231" s="202">
        <f>ROUND(I231*H231,2)</f>
        <v>0</v>
      </c>
      <c r="K231" s="203"/>
      <c r="L231" s="36"/>
      <c r="M231" s="204" t="s">
        <v>1</v>
      </c>
      <c r="N231" s="205" t="s">
        <v>41</v>
      </c>
      <c r="O231" s="68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8" t="s">
        <v>117</v>
      </c>
      <c r="AT231" s="208" t="s">
        <v>113</v>
      </c>
      <c r="AU231" s="208" t="s">
        <v>83</v>
      </c>
      <c r="AY231" s="14" t="s">
        <v>111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14" t="s">
        <v>81</v>
      </c>
      <c r="BK231" s="209">
        <f>ROUND(I231*H231,2)</f>
        <v>0</v>
      </c>
      <c r="BL231" s="14" t="s">
        <v>117</v>
      </c>
      <c r="BM231" s="208" t="s">
        <v>342</v>
      </c>
    </row>
    <row r="232" spans="1:65" s="2" customFormat="1" ht="29.25">
      <c r="A232" s="31"/>
      <c r="B232" s="32"/>
      <c r="C232" s="33"/>
      <c r="D232" s="210" t="s">
        <v>119</v>
      </c>
      <c r="E232" s="33"/>
      <c r="F232" s="211" t="s">
        <v>343</v>
      </c>
      <c r="G232" s="33"/>
      <c r="H232" s="33"/>
      <c r="I232" s="107"/>
      <c r="J232" s="33"/>
      <c r="K232" s="33"/>
      <c r="L232" s="36"/>
      <c r="M232" s="212"/>
      <c r="N232" s="213"/>
      <c r="O232" s="68"/>
      <c r="P232" s="68"/>
      <c r="Q232" s="68"/>
      <c r="R232" s="68"/>
      <c r="S232" s="68"/>
      <c r="T232" s="69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4" t="s">
        <v>119</v>
      </c>
      <c r="AU232" s="14" t="s">
        <v>83</v>
      </c>
    </row>
    <row r="233" spans="1:65" s="2" customFormat="1" ht="68.25">
      <c r="A233" s="31"/>
      <c r="B233" s="32"/>
      <c r="C233" s="33"/>
      <c r="D233" s="210" t="s">
        <v>121</v>
      </c>
      <c r="E233" s="33"/>
      <c r="F233" s="214" t="s">
        <v>344</v>
      </c>
      <c r="G233" s="33"/>
      <c r="H233" s="33"/>
      <c r="I233" s="107"/>
      <c r="J233" s="33"/>
      <c r="K233" s="33"/>
      <c r="L233" s="36"/>
      <c r="M233" s="212"/>
      <c r="N233" s="213"/>
      <c r="O233" s="68"/>
      <c r="P233" s="68"/>
      <c r="Q233" s="68"/>
      <c r="R233" s="68"/>
      <c r="S233" s="68"/>
      <c r="T233" s="69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121</v>
      </c>
      <c r="AU233" s="14" t="s">
        <v>83</v>
      </c>
    </row>
    <row r="234" spans="1:65" s="2" customFormat="1" ht="36" customHeight="1">
      <c r="A234" s="31"/>
      <c r="B234" s="32"/>
      <c r="C234" s="196" t="s">
        <v>345</v>
      </c>
      <c r="D234" s="196" t="s">
        <v>113</v>
      </c>
      <c r="E234" s="197" t="s">
        <v>346</v>
      </c>
      <c r="F234" s="198" t="s">
        <v>347</v>
      </c>
      <c r="G234" s="199" t="s">
        <v>116</v>
      </c>
      <c r="H234" s="200">
        <v>1</v>
      </c>
      <c r="I234" s="201"/>
      <c r="J234" s="202">
        <f>ROUND(I234*H234,2)</f>
        <v>0</v>
      </c>
      <c r="K234" s="203"/>
      <c r="L234" s="36"/>
      <c r="M234" s="204" t="s">
        <v>1</v>
      </c>
      <c r="N234" s="205" t="s">
        <v>41</v>
      </c>
      <c r="O234" s="68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8" t="s">
        <v>117</v>
      </c>
      <c r="AT234" s="208" t="s">
        <v>113</v>
      </c>
      <c r="AU234" s="208" t="s">
        <v>83</v>
      </c>
      <c r="AY234" s="14" t="s">
        <v>111</v>
      </c>
      <c r="BE234" s="209">
        <f>IF(N234="základní",J234,0)</f>
        <v>0</v>
      </c>
      <c r="BF234" s="209">
        <f>IF(N234="snížená",J234,0)</f>
        <v>0</v>
      </c>
      <c r="BG234" s="209">
        <f>IF(N234="zákl. přenesená",J234,0)</f>
        <v>0</v>
      </c>
      <c r="BH234" s="209">
        <f>IF(N234="sníž. přenesená",J234,0)</f>
        <v>0</v>
      </c>
      <c r="BI234" s="209">
        <f>IF(N234="nulová",J234,0)</f>
        <v>0</v>
      </c>
      <c r="BJ234" s="14" t="s">
        <v>81</v>
      </c>
      <c r="BK234" s="209">
        <f>ROUND(I234*H234,2)</f>
        <v>0</v>
      </c>
      <c r="BL234" s="14" t="s">
        <v>117</v>
      </c>
      <c r="BM234" s="208" t="s">
        <v>348</v>
      </c>
    </row>
    <row r="235" spans="1:65" s="2" customFormat="1" ht="29.25">
      <c r="A235" s="31"/>
      <c r="B235" s="32"/>
      <c r="C235" s="33"/>
      <c r="D235" s="210" t="s">
        <v>119</v>
      </c>
      <c r="E235" s="33"/>
      <c r="F235" s="211" t="s">
        <v>349</v>
      </c>
      <c r="G235" s="33"/>
      <c r="H235" s="33"/>
      <c r="I235" s="107"/>
      <c r="J235" s="33"/>
      <c r="K235" s="33"/>
      <c r="L235" s="36"/>
      <c r="M235" s="212"/>
      <c r="N235" s="213"/>
      <c r="O235" s="68"/>
      <c r="P235" s="68"/>
      <c r="Q235" s="68"/>
      <c r="R235" s="68"/>
      <c r="S235" s="68"/>
      <c r="T235" s="69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119</v>
      </c>
      <c r="AU235" s="14" t="s">
        <v>83</v>
      </c>
    </row>
    <row r="236" spans="1:65" s="2" customFormat="1" ht="39">
      <c r="A236" s="31"/>
      <c r="B236" s="32"/>
      <c r="C236" s="33"/>
      <c r="D236" s="210" t="s">
        <v>121</v>
      </c>
      <c r="E236" s="33"/>
      <c r="F236" s="214" t="s">
        <v>350</v>
      </c>
      <c r="G236" s="33"/>
      <c r="H236" s="33"/>
      <c r="I236" s="107"/>
      <c r="J236" s="33"/>
      <c r="K236" s="33"/>
      <c r="L236" s="36"/>
      <c r="M236" s="212"/>
      <c r="N236" s="213"/>
      <c r="O236" s="68"/>
      <c r="P236" s="68"/>
      <c r="Q236" s="68"/>
      <c r="R236" s="68"/>
      <c r="S236" s="68"/>
      <c r="T236" s="69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T236" s="14" t="s">
        <v>121</v>
      </c>
      <c r="AU236" s="14" t="s">
        <v>83</v>
      </c>
    </row>
    <row r="237" spans="1:65" s="2" customFormat="1" ht="36" customHeight="1">
      <c r="A237" s="31"/>
      <c r="B237" s="32"/>
      <c r="C237" s="196" t="s">
        <v>351</v>
      </c>
      <c r="D237" s="196" t="s">
        <v>113</v>
      </c>
      <c r="E237" s="197" t="s">
        <v>352</v>
      </c>
      <c r="F237" s="198" t="s">
        <v>353</v>
      </c>
      <c r="G237" s="199" t="s">
        <v>116</v>
      </c>
      <c r="H237" s="200">
        <v>1</v>
      </c>
      <c r="I237" s="201"/>
      <c r="J237" s="202">
        <f>ROUND(I237*H237,2)</f>
        <v>0</v>
      </c>
      <c r="K237" s="203"/>
      <c r="L237" s="36"/>
      <c r="M237" s="204" t="s">
        <v>1</v>
      </c>
      <c r="N237" s="205" t="s">
        <v>41</v>
      </c>
      <c r="O237" s="68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8" t="s">
        <v>117</v>
      </c>
      <c r="AT237" s="208" t="s">
        <v>113</v>
      </c>
      <c r="AU237" s="208" t="s">
        <v>83</v>
      </c>
      <c r="AY237" s="14" t="s">
        <v>111</v>
      </c>
      <c r="BE237" s="209">
        <f>IF(N237="základní",J237,0)</f>
        <v>0</v>
      </c>
      <c r="BF237" s="209">
        <f>IF(N237="snížená",J237,0)</f>
        <v>0</v>
      </c>
      <c r="BG237" s="209">
        <f>IF(N237="zákl. přenesená",J237,0)</f>
        <v>0</v>
      </c>
      <c r="BH237" s="209">
        <f>IF(N237="sníž. přenesená",J237,0)</f>
        <v>0</v>
      </c>
      <c r="BI237" s="209">
        <f>IF(N237="nulová",J237,0)</f>
        <v>0</v>
      </c>
      <c r="BJ237" s="14" t="s">
        <v>81</v>
      </c>
      <c r="BK237" s="209">
        <f>ROUND(I237*H237,2)</f>
        <v>0</v>
      </c>
      <c r="BL237" s="14" t="s">
        <v>117</v>
      </c>
      <c r="BM237" s="208" t="s">
        <v>354</v>
      </c>
    </row>
    <row r="238" spans="1:65" s="2" customFormat="1" ht="29.25">
      <c r="A238" s="31"/>
      <c r="B238" s="32"/>
      <c r="C238" s="33"/>
      <c r="D238" s="210" t="s">
        <v>119</v>
      </c>
      <c r="E238" s="33"/>
      <c r="F238" s="211" t="s">
        <v>355</v>
      </c>
      <c r="G238" s="33"/>
      <c r="H238" s="33"/>
      <c r="I238" s="107"/>
      <c r="J238" s="33"/>
      <c r="K238" s="33"/>
      <c r="L238" s="36"/>
      <c r="M238" s="212"/>
      <c r="N238" s="213"/>
      <c r="O238" s="68"/>
      <c r="P238" s="68"/>
      <c r="Q238" s="68"/>
      <c r="R238" s="68"/>
      <c r="S238" s="68"/>
      <c r="T238" s="69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T238" s="14" t="s">
        <v>119</v>
      </c>
      <c r="AU238" s="14" t="s">
        <v>83</v>
      </c>
    </row>
    <row r="239" spans="1:65" s="2" customFormat="1" ht="29.25">
      <c r="A239" s="31"/>
      <c r="B239" s="32"/>
      <c r="C239" s="33"/>
      <c r="D239" s="210" t="s">
        <v>121</v>
      </c>
      <c r="E239" s="33"/>
      <c r="F239" s="214" t="s">
        <v>356</v>
      </c>
      <c r="G239" s="33"/>
      <c r="H239" s="33"/>
      <c r="I239" s="107"/>
      <c r="J239" s="33"/>
      <c r="K239" s="33"/>
      <c r="L239" s="36"/>
      <c r="M239" s="212"/>
      <c r="N239" s="213"/>
      <c r="O239" s="68"/>
      <c r="P239" s="68"/>
      <c r="Q239" s="68"/>
      <c r="R239" s="68"/>
      <c r="S239" s="68"/>
      <c r="T239" s="69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4" t="s">
        <v>121</v>
      </c>
      <c r="AU239" s="14" t="s">
        <v>83</v>
      </c>
    </row>
    <row r="240" spans="1:65" s="2" customFormat="1" ht="36" customHeight="1">
      <c r="A240" s="31"/>
      <c r="B240" s="32"/>
      <c r="C240" s="196" t="s">
        <v>357</v>
      </c>
      <c r="D240" s="196" t="s">
        <v>113</v>
      </c>
      <c r="E240" s="197" t="s">
        <v>358</v>
      </c>
      <c r="F240" s="198" t="s">
        <v>359</v>
      </c>
      <c r="G240" s="199" t="s">
        <v>116</v>
      </c>
      <c r="H240" s="200">
        <v>2</v>
      </c>
      <c r="I240" s="201"/>
      <c r="J240" s="202">
        <f>ROUND(I240*H240,2)</f>
        <v>0</v>
      </c>
      <c r="K240" s="203"/>
      <c r="L240" s="36"/>
      <c r="M240" s="204" t="s">
        <v>1</v>
      </c>
      <c r="N240" s="205" t="s">
        <v>41</v>
      </c>
      <c r="O240" s="68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8" t="s">
        <v>117</v>
      </c>
      <c r="AT240" s="208" t="s">
        <v>113</v>
      </c>
      <c r="AU240" s="208" t="s">
        <v>83</v>
      </c>
      <c r="AY240" s="14" t="s">
        <v>111</v>
      </c>
      <c r="BE240" s="209">
        <f>IF(N240="základní",J240,0)</f>
        <v>0</v>
      </c>
      <c r="BF240" s="209">
        <f>IF(N240="snížená",J240,0)</f>
        <v>0</v>
      </c>
      <c r="BG240" s="209">
        <f>IF(N240="zákl. přenesená",J240,0)</f>
        <v>0</v>
      </c>
      <c r="BH240" s="209">
        <f>IF(N240="sníž. přenesená",J240,0)</f>
        <v>0</v>
      </c>
      <c r="BI240" s="209">
        <f>IF(N240="nulová",J240,0)</f>
        <v>0</v>
      </c>
      <c r="BJ240" s="14" t="s">
        <v>81</v>
      </c>
      <c r="BK240" s="209">
        <f>ROUND(I240*H240,2)</f>
        <v>0</v>
      </c>
      <c r="BL240" s="14" t="s">
        <v>117</v>
      </c>
      <c r="BM240" s="208" t="s">
        <v>360</v>
      </c>
    </row>
    <row r="241" spans="1:65" s="2" customFormat="1" ht="19.5">
      <c r="A241" s="31"/>
      <c r="B241" s="32"/>
      <c r="C241" s="33"/>
      <c r="D241" s="210" t="s">
        <v>119</v>
      </c>
      <c r="E241" s="33"/>
      <c r="F241" s="211" t="s">
        <v>361</v>
      </c>
      <c r="G241" s="33"/>
      <c r="H241" s="33"/>
      <c r="I241" s="107"/>
      <c r="J241" s="33"/>
      <c r="K241" s="33"/>
      <c r="L241" s="36"/>
      <c r="M241" s="212"/>
      <c r="N241" s="213"/>
      <c r="O241" s="68"/>
      <c r="P241" s="68"/>
      <c r="Q241" s="68"/>
      <c r="R241" s="68"/>
      <c r="S241" s="68"/>
      <c r="T241" s="69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T241" s="14" t="s">
        <v>119</v>
      </c>
      <c r="AU241" s="14" t="s">
        <v>83</v>
      </c>
    </row>
    <row r="242" spans="1:65" s="2" customFormat="1" ht="68.25">
      <c r="A242" s="31"/>
      <c r="B242" s="32"/>
      <c r="C242" s="33"/>
      <c r="D242" s="210" t="s">
        <v>121</v>
      </c>
      <c r="E242" s="33"/>
      <c r="F242" s="214" t="s">
        <v>362</v>
      </c>
      <c r="G242" s="33"/>
      <c r="H242" s="33"/>
      <c r="I242" s="107"/>
      <c r="J242" s="33"/>
      <c r="K242" s="33"/>
      <c r="L242" s="36"/>
      <c r="M242" s="212"/>
      <c r="N242" s="213"/>
      <c r="O242" s="68"/>
      <c r="P242" s="68"/>
      <c r="Q242" s="68"/>
      <c r="R242" s="68"/>
      <c r="S242" s="68"/>
      <c r="T242" s="69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121</v>
      </c>
      <c r="AU242" s="14" t="s">
        <v>83</v>
      </c>
    </row>
    <row r="243" spans="1:65" s="2" customFormat="1" ht="24" customHeight="1">
      <c r="A243" s="31"/>
      <c r="B243" s="32"/>
      <c r="C243" s="196" t="s">
        <v>363</v>
      </c>
      <c r="D243" s="196" t="s">
        <v>113</v>
      </c>
      <c r="E243" s="197" t="s">
        <v>364</v>
      </c>
      <c r="F243" s="198" t="s">
        <v>365</v>
      </c>
      <c r="G243" s="199" t="s">
        <v>116</v>
      </c>
      <c r="H243" s="200">
        <v>1</v>
      </c>
      <c r="I243" s="201"/>
      <c r="J243" s="202">
        <f>ROUND(I243*H243,2)</f>
        <v>0</v>
      </c>
      <c r="K243" s="203"/>
      <c r="L243" s="36"/>
      <c r="M243" s="204" t="s">
        <v>1</v>
      </c>
      <c r="N243" s="205" t="s">
        <v>41</v>
      </c>
      <c r="O243" s="68"/>
      <c r="P243" s="206">
        <f>O243*H243</f>
        <v>0</v>
      </c>
      <c r="Q243" s="206">
        <v>0</v>
      </c>
      <c r="R243" s="206">
        <f>Q243*H243</f>
        <v>0</v>
      </c>
      <c r="S243" s="206">
        <v>0</v>
      </c>
      <c r="T243" s="207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08" t="s">
        <v>117</v>
      </c>
      <c r="AT243" s="208" t="s">
        <v>113</v>
      </c>
      <c r="AU243" s="208" t="s">
        <v>83</v>
      </c>
      <c r="AY243" s="14" t="s">
        <v>111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14" t="s">
        <v>81</v>
      </c>
      <c r="BK243" s="209">
        <f>ROUND(I243*H243,2)</f>
        <v>0</v>
      </c>
      <c r="BL243" s="14" t="s">
        <v>117</v>
      </c>
      <c r="BM243" s="208" t="s">
        <v>366</v>
      </c>
    </row>
    <row r="244" spans="1:65" s="2" customFormat="1" ht="29.25">
      <c r="A244" s="31"/>
      <c r="B244" s="32"/>
      <c r="C244" s="33"/>
      <c r="D244" s="210" t="s">
        <v>119</v>
      </c>
      <c r="E244" s="33"/>
      <c r="F244" s="211" t="s">
        <v>367</v>
      </c>
      <c r="G244" s="33"/>
      <c r="H244" s="33"/>
      <c r="I244" s="107"/>
      <c r="J244" s="33"/>
      <c r="K244" s="33"/>
      <c r="L244" s="36"/>
      <c r="M244" s="212"/>
      <c r="N244" s="213"/>
      <c r="O244" s="68"/>
      <c r="P244" s="68"/>
      <c r="Q244" s="68"/>
      <c r="R244" s="68"/>
      <c r="S244" s="68"/>
      <c r="T244" s="69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119</v>
      </c>
      <c r="AU244" s="14" t="s">
        <v>83</v>
      </c>
    </row>
    <row r="245" spans="1:65" s="2" customFormat="1" ht="19.5">
      <c r="A245" s="31"/>
      <c r="B245" s="32"/>
      <c r="C245" s="33"/>
      <c r="D245" s="210" t="s">
        <v>121</v>
      </c>
      <c r="E245" s="33"/>
      <c r="F245" s="214" t="s">
        <v>368</v>
      </c>
      <c r="G245" s="33"/>
      <c r="H245" s="33"/>
      <c r="I245" s="107"/>
      <c r="J245" s="33"/>
      <c r="K245" s="33"/>
      <c r="L245" s="36"/>
      <c r="M245" s="212"/>
      <c r="N245" s="213"/>
      <c r="O245" s="68"/>
      <c r="P245" s="68"/>
      <c r="Q245" s="68"/>
      <c r="R245" s="68"/>
      <c r="S245" s="68"/>
      <c r="T245" s="69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T245" s="14" t="s">
        <v>121</v>
      </c>
      <c r="AU245" s="14" t="s">
        <v>83</v>
      </c>
    </row>
    <row r="246" spans="1:65" s="2" customFormat="1" ht="24" customHeight="1">
      <c r="A246" s="31"/>
      <c r="B246" s="32"/>
      <c r="C246" s="196" t="s">
        <v>369</v>
      </c>
      <c r="D246" s="196" t="s">
        <v>113</v>
      </c>
      <c r="E246" s="197" t="s">
        <v>370</v>
      </c>
      <c r="F246" s="198" t="s">
        <v>371</v>
      </c>
      <c r="G246" s="199" t="s">
        <v>116</v>
      </c>
      <c r="H246" s="200">
        <v>1</v>
      </c>
      <c r="I246" s="201"/>
      <c r="J246" s="202">
        <f>ROUND(I246*H246,2)</f>
        <v>0</v>
      </c>
      <c r="K246" s="203"/>
      <c r="L246" s="36"/>
      <c r="M246" s="204" t="s">
        <v>1</v>
      </c>
      <c r="N246" s="205" t="s">
        <v>41</v>
      </c>
      <c r="O246" s="68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8" t="s">
        <v>117</v>
      </c>
      <c r="AT246" s="208" t="s">
        <v>113</v>
      </c>
      <c r="AU246" s="208" t="s">
        <v>83</v>
      </c>
      <c r="AY246" s="14" t="s">
        <v>111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14" t="s">
        <v>81</v>
      </c>
      <c r="BK246" s="209">
        <f>ROUND(I246*H246,2)</f>
        <v>0</v>
      </c>
      <c r="BL246" s="14" t="s">
        <v>117</v>
      </c>
      <c r="BM246" s="208" t="s">
        <v>372</v>
      </c>
    </row>
    <row r="247" spans="1:65" s="2" customFormat="1" ht="19.5">
      <c r="A247" s="31"/>
      <c r="B247" s="32"/>
      <c r="C247" s="33"/>
      <c r="D247" s="210" t="s">
        <v>119</v>
      </c>
      <c r="E247" s="33"/>
      <c r="F247" s="211" t="s">
        <v>373</v>
      </c>
      <c r="G247" s="33"/>
      <c r="H247" s="33"/>
      <c r="I247" s="107"/>
      <c r="J247" s="33"/>
      <c r="K247" s="33"/>
      <c r="L247" s="36"/>
      <c r="M247" s="212"/>
      <c r="N247" s="213"/>
      <c r="O247" s="68"/>
      <c r="P247" s="68"/>
      <c r="Q247" s="68"/>
      <c r="R247" s="68"/>
      <c r="S247" s="68"/>
      <c r="T247" s="69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T247" s="14" t="s">
        <v>119</v>
      </c>
      <c r="AU247" s="14" t="s">
        <v>83</v>
      </c>
    </row>
    <row r="248" spans="1:65" s="2" customFormat="1" ht="48.75">
      <c r="A248" s="31"/>
      <c r="B248" s="32"/>
      <c r="C248" s="33"/>
      <c r="D248" s="210" t="s">
        <v>121</v>
      </c>
      <c r="E248" s="33"/>
      <c r="F248" s="214" t="s">
        <v>374</v>
      </c>
      <c r="G248" s="33"/>
      <c r="H248" s="33"/>
      <c r="I248" s="107"/>
      <c r="J248" s="33"/>
      <c r="K248" s="33"/>
      <c r="L248" s="36"/>
      <c r="M248" s="212"/>
      <c r="N248" s="213"/>
      <c r="O248" s="68"/>
      <c r="P248" s="68"/>
      <c r="Q248" s="68"/>
      <c r="R248" s="68"/>
      <c r="S248" s="68"/>
      <c r="T248" s="69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4" t="s">
        <v>121</v>
      </c>
      <c r="AU248" s="14" t="s">
        <v>83</v>
      </c>
    </row>
    <row r="249" spans="1:65" s="2" customFormat="1" ht="36" customHeight="1">
      <c r="A249" s="31"/>
      <c r="B249" s="32"/>
      <c r="C249" s="196" t="s">
        <v>375</v>
      </c>
      <c r="D249" s="196" t="s">
        <v>113</v>
      </c>
      <c r="E249" s="197" t="s">
        <v>376</v>
      </c>
      <c r="F249" s="198" t="s">
        <v>377</v>
      </c>
      <c r="G249" s="199" t="s">
        <v>116</v>
      </c>
      <c r="H249" s="200">
        <v>3</v>
      </c>
      <c r="I249" s="201"/>
      <c r="J249" s="202">
        <f>ROUND(I249*H249,2)</f>
        <v>0</v>
      </c>
      <c r="K249" s="203"/>
      <c r="L249" s="36"/>
      <c r="M249" s="204" t="s">
        <v>1</v>
      </c>
      <c r="N249" s="205" t="s">
        <v>41</v>
      </c>
      <c r="O249" s="68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8" t="s">
        <v>117</v>
      </c>
      <c r="AT249" s="208" t="s">
        <v>113</v>
      </c>
      <c r="AU249" s="208" t="s">
        <v>83</v>
      </c>
      <c r="AY249" s="14" t="s">
        <v>111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4" t="s">
        <v>81</v>
      </c>
      <c r="BK249" s="209">
        <f>ROUND(I249*H249,2)</f>
        <v>0</v>
      </c>
      <c r="BL249" s="14" t="s">
        <v>117</v>
      </c>
      <c r="BM249" s="208" t="s">
        <v>378</v>
      </c>
    </row>
    <row r="250" spans="1:65" s="2" customFormat="1" ht="29.25">
      <c r="A250" s="31"/>
      <c r="B250" s="32"/>
      <c r="C250" s="33"/>
      <c r="D250" s="210" t="s">
        <v>119</v>
      </c>
      <c r="E250" s="33"/>
      <c r="F250" s="211" t="s">
        <v>379</v>
      </c>
      <c r="G250" s="33"/>
      <c r="H250" s="33"/>
      <c r="I250" s="107"/>
      <c r="J250" s="33"/>
      <c r="K250" s="33"/>
      <c r="L250" s="36"/>
      <c r="M250" s="212"/>
      <c r="N250" s="213"/>
      <c r="O250" s="68"/>
      <c r="P250" s="68"/>
      <c r="Q250" s="68"/>
      <c r="R250" s="68"/>
      <c r="S250" s="68"/>
      <c r="T250" s="69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4" t="s">
        <v>119</v>
      </c>
      <c r="AU250" s="14" t="s">
        <v>83</v>
      </c>
    </row>
    <row r="251" spans="1:65" s="2" customFormat="1" ht="117">
      <c r="A251" s="31"/>
      <c r="B251" s="32"/>
      <c r="C251" s="33"/>
      <c r="D251" s="210" t="s">
        <v>121</v>
      </c>
      <c r="E251" s="33"/>
      <c r="F251" s="214" t="s">
        <v>380</v>
      </c>
      <c r="G251" s="33"/>
      <c r="H251" s="33"/>
      <c r="I251" s="107"/>
      <c r="J251" s="33"/>
      <c r="K251" s="33"/>
      <c r="L251" s="36"/>
      <c r="M251" s="212"/>
      <c r="N251" s="213"/>
      <c r="O251" s="68"/>
      <c r="P251" s="68"/>
      <c r="Q251" s="68"/>
      <c r="R251" s="68"/>
      <c r="S251" s="68"/>
      <c r="T251" s="69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T251" s="14" t="s">
        <v>121</v>
      </c>
      <c r="AU251" s="14" t="s">
        <v>83</v>
      </c>
    </row>
    <row r="252" spans="1:65" s="2" customFormat="1" ht="36" customHeight="1">
      <c r="A252" s="31"/>
      <c r="B252" s="32"/>
      <c r="C252" s="196" t="s">
        <v>381</v>
      </c>
      <c r="D252" s="196" t="s">
        <v>113</v>
      </c>
      <c r="E252" s="197" t="s">
        <v>382</v>
      </c>
      <c r="F252" s="198" t="s">
        <v>383</v>
      </c>
      <c r="G252" s="199" t="s">
        <v>116</v>
      </c>
      <c r="H252" s="200">
        <v>1</v>
      </c>
      <c r="I252" s="201"/>
      <c r="J252" s="202">
        <f>ROUND(I252*H252,2)</f>
        <v>0</v>
      </c>
      <c r="K252" s="203"/>
      <c r="L252" s="36"/>
      <c r="M252" s="204" t="s">
        <v>1</v>
      </c>
      <c r="N252" s="205" t="s">
        <v>41</v>
      </c>
      <c r="O252" s="68"/>
      <c r="P252" s="206">
        <f>O252*H252</f>
        <v>0</v>
      </c>
      <c r="Q252" s="206">
        <v>0</v>
      </c>
      <c r="R252" s="206">
        <f>Q252*H252</f>
        <v>0</v>
      </c>
      <c r="S252" s="206">
        <v>0</v>
      </c>
      <c r="T252" s="207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8" t="s">
        <v>117</v>
      </c>
      <c r="AT252" s="208" t="s">
        <v>113</v>
      </c>
      <c r="AU252" s="208" t="s">
        <v>83</v>
      </c>
      <c r="AY252" s="14" t="s">
        <v>111</v>
      </c>
      <c r="BE252" s="209">
        <f>IF(N252="základní",J252,0)</f>
        <v>0</v>
      </c>
      <c r="BF252" s="209">
        <f>IF(N252="snížená",J252,0)</f>
        <v>0</v>
      </c>
      <c r="BG252" s="209">
        <f>IF(N252="zákl. přenesená",J252,0)</f>
        <v>0</v>
      </c>
      <c r="BH252" s="209">
        <f>IF(N252="sníž. přenesená",J252,0)</f>
        <v>0</v>
      </c>
      <c r="BI252" s="209">
        <f>IF(N252="nulová",J252,0)</f>
        <v>0</v>
      </c>
      <c r="BJ252" s="14" t="s">
        <v>81</v>
      </c>
      <c r="BK252" s="209">
        <f>ROUND(I252*H252,2)</f>
        <v>0</v>
      </c>
      <c r="BL252" s="14" t="s">
        <v>117</v>
      </c>
      <c r="BM252" s="208" t="s">
        <v>384</v>
      </c>
    </row>
    <row r="253" spans="1:65" s="2" customFormat="1" ht="29.25">
      <c r="A253" s="31"/>
      <c r="B253" s="32"/>
      <c r="C253" s="33"/>
      <c r="D253" s="210" t="s">
        <v>119</v>
      </c>
      <c r="E253" s="33"/>
      <c r="F253" s="211" t="s">
        <v>385</v>
      </c>
      <c r="G253" s="33"/>
      <c r="H253" s="33"/>
      <c r="I253" s="107"/>
      <c r="J253" s="33"/>
      <c r="K253" s="33"/>
      <c r="L253" s="36"/>
      <c r="M253" s="212"/>
      <c r="N253" s="213"/>
      <c r="O253" s="68"/>
      <c r="P253" s="68"/>
      <c r="Q253" s="68"/>
      <c r="R253" s="68"/>
      <c r="S253" s="68"/>
      <c r="T253" s="69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119</v>
      </c>
      <c r="AU253" s="14" t="s">
        <v>83</v>
      </c>
    </row>
    <row r="254" spans="1:65" s="2" customFormat="1" ht="29.25">
      <c r="A254" s="31"/>
      <c r="B254" s="32"/>
      <c r="C254" s="33"/>
      <c r="D254" s="210" t="s">
        <v>121</v>
      </c>
      <c r="E254" s="33"/>
      <c r="F254" s="214" t="s">
        <v>386</v>
      </c>
      <c r="G254" s="33"/>
      <c r="H254" s="33"/>
      <c r="I254" s="107"/>
      <c r="J254" s="33"/>
      <c r="K254" s="33"/>
      <c r="L254" s="36"/>
      <c r="M254" s="212"/>
      <c r="N254" s="213"/>
      <c r="O254" s="68"/>
      <c r="P254" s="68"/>
      <c r="Q254" s="68"/>
      <c r="R254" s="68"/>
      <c r="S254" s="68"/>
      <c r="T254" s="69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T254" s="14" t="s">
        <v>121</v>
      </c>
      <c r="AU254" s="14" t="s">
        <v>83</v>
      </c>
    </row>
    <row r="255" spans="1:65" s="2" customFormat="1" ht="36" customHeight="1">
      <c r="A255" s="31"/>
      <c r="B255" s="32"/>
      <c r="C255" s="196" t="s">
        <v>387</v>
      </c>
      <c r="D255" s="196" t="s">
        <v>113</v>
      </c>
      <c r="E255" s="197" t="s">
        <v>388</v>
      </c>
      <c r="F255" s="198" t="s">
        <v>389</v>
      </c>
      <c r="G255" s="199" t="s">
        <v>116</v>
      </c>
      <c r="H255" s="200">
        <v>2</v>
      </c>
      <c r="I255" s="201"/>
      <c r="J255" s="202">
        <f>ROUND(I255*H255,2)</f>
        <v>0</v>
      </c>
      <c r="K255" s="203"/>
      <c r="L255" s="36"/>
      <c r="M255" s="204" t="s">
        <v>1</v>
      </c>
      <c r="N255" s="205" t="s">
        <v>41</v>
      </c>
      <c r="O255" s="68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8" t="s">
        <v>117</v>
      </c>
      <c r="AT255" s="208" t="s">
        <v>113</v>
      </c>
      <c r="AU255" s="208" t="s">
        <v>83</v>
      </c>
      <c r="AY255" s="14" t="s">
        <v>111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4" t="s">
        <v>81</v>
      </c>
      <c r="BK255" s="209">
        <f>ROUND(I255*H255,2)</f>
        <v>0</v>
      </c>
      <c r="BL255" s="14" t="s">
        <v>117</v>
      </c>
      <c r="BM255" s="208" t="s">
        <v>390</v>
      </c>
    </row>
    <row r="256" spans="1:65" s="2" customFormat="1" ht="29.25">
      <c r="A256" s="31"/>
      <c r="B256" s="32"/>
      <c r="C256" s="33"/>
      <c r="D256" s="210" t="s">
        <v>119</v>
      </c>
      <c r="E256" s="33"/>
      <c r="F256" s="211" t="s">
        <v>391</v>
      </c>
      <c r="G256" s="33"/>
      <c r="H256" s="33"/>
      <c r="I256" s="107"/>
      <c r="J256" s="33"/>
      <c r="K256" s="33"/>
      <c r="L256" s="36"/>
      <c r="M256" s="212"/>
      <c r="N256" s="213"/>
      <c r="O256" s="68"/>
      <c r="P256" s="68"/>
      <c r="Q256" s="68"/>
      <c r="R256" s="68"/>
      <c r="S256" s="68"/>
      <c r="T256" s="69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T256" s="14" t="s">
        <v>119</v>
      </c>
      <c r="AU256" s="14" t="s">
        <v>83</v>
      </c>
    </row>
    <row r="257" spans="1:65" s="2" customFormat="1" ht="78">
      <c r="A257" s="31"/>
      <c r="B257" s="32"/>
      <c r="C257" s="33"/>
      <c r="D257" s="210" t="s">
        <v>121</v>
      </c>
      <c r="E257" s="33"/>
      <c r="F257" s="214" t="s">
        <v>392</v>
      </c>
      <c r="G257" s="33"/>
      <c r="H257" s="33"/>
      <c r="I257" s="107"/>
      <c r="J257" s="33"/>
      <c r="K257" s="33"/>
      <c r="L257" s="36"/>
      <c r="M257" s="212"/>
      <c r="N257" s="213"/>
      <c r="O257" s="68"/>
      <c r="P257" s="68"/>
      <c r="Q257" s="68"/>
      <c r="R257" s="68"/>
      <c r="S257" s="68"/>
      <c r="T257" s="69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121</v>
      </c>
      <c r="AU257" s="14" t="s">
        <v>83</v>
      </c>
    </row>
    <row r="258" spans="1:65" s="2" customFormat="1" ht="36" customHeight="1">
      <c r="A258" s="31"/>
      <c r="B258" s="32"/>
      <c r="C258" s="196" t="s">
        <v>393</v>
      </c>
      <c r="D258" s="196" t="s">
        <v>113</v>
      </c>
      <c r="E258" s="197" t="s">
        <v>394</v>
      </c>
      <c r="F258" s="198" t="s">
        <v>395</v>
      </c>
      <c r="G258" s="199" t="s">
        <v>116</v>
      </c>
      <c r="H258" s="200">
        <v>3</v>
      </c>
      <c r="I258" s="201"/>
      <c r="J258" s="202">
        <f>ROUND(I258*H258,2)</f>
        <v>0</v>
      </c>
      <c r="K258" s="203"/>
      <c r="L258" s="36"/>
      <c r="M258" s="204" t="s">
        <v>1</v>
      </c>
      <c r="N258" s="205" t="s">
        <v>41</v>
      </c>
      <c r="O258" s="68"/>
      <c r="P258" s="206">
        <f>O258*H258</f>
        <v>0</v>
      </c>
      <c r="Q258" s="206">
        <v>0</v>
      </c>
      <c r="R258" s="206">
        <f>Q258*H258</f>
        <v>0</v>
      </c>
      <c r="S258" s="206">
        <v>0</v>
      </c>
      <c r="T258" s="207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08" t="s">
        <v>117</v>
      </c>
      <c r="AT258" s="208" t="s">
        <v>113</v>
      </c>
      <c r="AU258" s="208" t="s">
        <v>83</v>
      </c>
      <c r="AY258" s="14" t="s">
        <v>111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4" t="s">
        <v>81</v>
      </c>
      <c r="BK258" s="209">
        <f>ROUND(I258*H258,2)</f>
        <v>0</v>
      </c>
      <c r="BL258" s="14" t="s">
        <v>117</v>
      </c>
      <c r="BM258" s="208" t="s">
        <v>396</v>
      </c>
    </row>
    <row r="259" spans="1:65" s="2" customFormat="1" ht="29.25">
      <c r="A259" s="31"/>
      <c r="B259" s="32"/>
      <c r="C259" s="33"/>
      <c r="D259" s="210" t="s">
        <v>119</v>
      </c>
      <c r="E259" s="33"/>
      <c r="F259" s="211" t="s">
        <v>397</v>
      </c>
      <c r="G259" s="33"/>
      <c r="H259" s="33"/>
      <c r="I259" s="107"/>
      <c r="J259" s="33"/>
      <c r="K259" s="33"/>
      <c r="L259" s="36"/>
      <c r="M259" s="212"/>
      <c r="N259" s="213"/>
      <c r="O259" s="68"/>
      <c r="P259" s="68"/>
      <c r="Q259" s="68"/>
      <c r="R259" s="68"/>
      <c r="S259" s="68"/>
      <c r="T259" s="69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4" t="s">
        <v>119</v>
      </c>
      <c r="AU259" s="14" t="s">
        <v>83</v>
      </c>
    </row>
    <row r="260" spans="1:65" s="2" customFormat="1" ht="97.5">
      <c r="A260" s="31"/>
      <c r="B260" s="32"/>
      <c r="C260" s="33"/>
      <c r="D260" s="210" t="s">
        <v>121</v>
      </c>
      <c r="E260" s="33"/>
      <c r="F260" s="214" t="s">
        <v>398</v>
      </c>
      <c r="G260" s="33"/>
      <c r="H260" s="33"/>
      <c r="I260" s="107"/>
      <c r="J260" s="33"/>
      <c r="K260" s="33"/>
      <c r="L260" s="36"/>
      <c r="M260" s="212"/>
      <c r="N260" s="213"/>
      <c r="O260" s="68"/>
      <c r="P260" s="68"/>
      <c r="Q260" s="68"/>
      <c r="R260" s="68"/>
      <c r="S260" s="68"/>
      <c r="T260" s="69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4" t="s">
        <v>121</v>
      </c>
      <c r="AU260" s="14" t="s">
        <v>83</v>
      </c>
    </row>
    <row r="261" spans="1:65" s="2" customFormat="1" ht="36" customHeight="1">
      <c r="A261" s="31"/>
      <c r="B261" s="32"/>
      <c r="C261" s="196" t="s">
        <v>399</v>
      </c>
      <c r="D261" s="196" t="s">
        <v>113</v>
      </c>
      <c r="E261" s="197" t="s">
        <v>400</v>
      </c>
      <c r="F261" s="198" t="s">
        <v>401</v>
      </c>
      <c r="G261" s="199" t="s">
        <v>116</v>
      </c>
      <c r="H261" s="200">
        <v>1</v>
      </c>
      <c r="I261" s="201"/>
      <c r="J261" s="202">
        <f>ROUND(I261*H261,2)</f>
        <v>0</v>
      </c>
      <c r="K261" s="203"/>
      <c r="L261" s="36"/>
      <c r="M261" s="204" t="s">
        <v>1</v>
      </c>
      <c r="N261" s="205" t="s">
        <v>41</v>
      </c>
      <c r="O261" s="68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8" t="s">
        <v>117</v>
      </c>
      <c r="AT261" s="208" t="s">
        <v>113</v>
      </c>
      <c r="AU261" s="208" t="s">
        <v>83</v>
      </c>
      <c r="AY261" s="14" t="s">
        <v>111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14" t="s">
        <v>81</v>
      </c>
      <c r="BK261" s="209">
        <f>ROUND(I261*H261,2)</f>
        <v>0</v>
      </c>
      <c r="BL261" s="14" t="s">
        <v>117</v>
      </c>
      <c r="BM261" s="208" t="s">
        <v>402</v>
      </c>
    </row>
    <row r="262" spans="1:65" s="2" customFormat="1" ht="29.25">
      <c r="A262" s="31"/>
      <c r="B262" s="32"/>
      <c r="C262" s="33"/>
      <c r="D262" s="210" t="s">
        <v>119</v>
      </c>
      <c r="E262" s="33"/>
      <c r="F262" s="211" t="s">
        <v>403</v>
      </c>
      <c r="G262" s="33"/>
      <c r="H262" s="33"/>
      <c r="I262" s="107"/>
      <c r="J262" s="33"/>
      <c r="K262" s="33"/>
      <c r="L262" s="36"/>
      <c r="M262" s="212"/>
      <c r="N262" s="213"/>
      <c r="O262" s="68"/>
      <c r="P262" s="68"/>
      <c r="Q262" s="68"/>
      <c r="R262" s="68"/>
      <c r="S262" s="68"/>
      <c r="T262" s="69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T262" s="14" t="s">
        <v>119</v>
      </c>
      <c r="AU262" s="14" t="s">
        <v>83</v>
      </c>
    </row>
    <row r="263" spans="1:65" s="2" customFormat="1" ht="29.25">
      <c r="A263" s="31"/>
      <c r="B263" s="32"/>
      <c r="C263" s="33"/>
      <c r="D263" s="210" t="s">
        <v>121</v>
      </c>
      <c r="E263" s="33"/>
      <c r="F263" s="214" t="s">
        <v>404</v>
      </c>
      <c r="G263" s="33"/>
      <c r="H263" s="33"/>
      <c r="I263" s="107"/>
      <c r="J263" s="33"/>
      <c r="K263" s="33"/>
      <c r="L263" s="36"/>
      <c r="M263" s="212"/>
      <c r="N263" s="213"/>
      <c r="O263" s="68"/>
      <c r="P263" s="68"/>
      <c r="Q263" s="68"/>
      <c r="R263" s="68"/>
      <c r="S263" s="68"/>
      <c r="T263" s="69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121</v>
      </c>
      <c r="AU263" s="14" t="s">
        <v>83</v>
      </c>
    </row>
    <row r="264" spans="1:65" s="2" customFormat="1" ht="24" customHeight="1">
      <c r="A264" s="31"/>
      <c r="B264" s="32"/>
      <c r="C264" s="196" t="s">
        <v>405</v>
      </c>
      <c r="D264" s="196" t="s">
        <v>113</v>
      </c>
      <c r="E264" s="197" t="s">
        <v>406</v>
      </c>
      <c r="F264" s="198" t="s">
        <v>407</v>
      </c>
      <c r="G264" s="199" t="s">
        <v>116</v>
      </c>
      <c r="H264" s="200">
        <v>1</v>
      </c>
      <c r="I264" s="201"/>
      <c r="J264" s="202">
        <f>ROUND(I264*H264,2)</f>
        <v>0</v>
      </c>
      <c r="K264" s="203"/>
      <c r="L264" s="36"/>
      <c r="M264" s="204" t="s">
        <v>1</v>
      </c>
      <c r="N264" s="205" t="s">
        <v>41</v>
      </c>
      <c r="O264" s="68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08" t="s">
        <v>117</v>
      </c>
      <c r="AT264" s="208" t="s">
        <v>113</v>
      </c>
      <c r="AU264" s="208" t="s">
        <v>83</v>
      </c>
      <c r="AY264" s="14" t="s">
        <v>111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4" t="s">
        <v>81</v>
      </c>
      <c r="BK264" s="209">
        <f>ROUND(I264*H264,2)</f>
        <v>0</v>
      </c>
      <c r="BL264" s="14" t="s">
        <v>117</v>
      </c>
      <c r="BM264" s="208" t="s">
        <v>408</v>
      </c>
    </row>
    <row r="265" spans="1:65" s="2" customFormat="1" ht="19.5">
      <c r="A265" s="31"/>
      <c r="B265" s="32"/>
      <c r="C265" s="33"/>
      <c r="D265" s="210" t="s">
        <v>119</v>
      </c>
      <c r="E265" s="33"/>
      <c r="F265" s="211" t="s">
        <v>409</v>
      </c>
      <c r="G265" s="33"/>
      <c r="H265" s="33"/>
      <c r="I265" s="107"/>
      <c r="J265" s="33"/>
      <c r="K265" s="33"/>
      <c r="L265" s="36"/>
      <c r="M265" s="212"/>
      <c r="N265" s="213"/>
      <c r="O265" s="68"/>
      <c r="P265" s="68"/>
      <c r="Q265" s="68"/>
      <c r="R265" s="68"/>
      <c r="S265" s="68"/>
      <c r="T265" s="69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119</v>
      </c>
      <c r="AU265" s="14" t="s">
        <v>83</v>
      </c>
    </row>
    <row r="266" spans="1:65" s="2" customFormat="1" ht="39">
      <c r="A266" s="31"/>
      <c r="B266" s="32"/>
      <c r="C266" s="33"/>
      <c r="D266" s="210" t="s">
        <v>121</v>
      </c>
      <c r="E266" s="33"/>
      <c r="F266" s="214" t="s">
        <v>410</v>
      </c>
      <c r="G266" s="33"/>
      <c r="H266" s="33"/>
      <c r="I266" s="107"/>
      <c r="J266" s="33"/>
      <c r="K266" s="33"/>
      <c r="L266" s="36"/>
      <c r="M266" s="212"/>
      <c r="N266" s="213"/>
      <c r="O266" s="68"/>
      <c r="P266" s="68"/>
      <c r="Q266" s="68"/>
      <c r="R266" s="68"/>
      <c r="S266" s="68"/>
      <c r="T266" s="69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T266" s="14" t="s">
        <v>121</v>
      </c>
      <c r="AU266" s="14" t="s">
        <v>83</v>
      </c>
    </row>
    <row r="267" spans="1:65" s="2" customFormat="1" ht="36" customHeight="1">
      <c r="A267" s="31"/>
      <c r="B267" s="32"/>
      <c r="C267" s="196" t="s">
        <v>411</v>
      </c>
      <c r="D267" s="196" t="s">
        <v>113</v>
      </c>
      <c r="E267" s="197" t="s">
        <v>412</v>
      </c>
      <c r="F267" s="198" t="s">
        <v>413</v>
      </c>
      <c r="G267" s="199" t="s">
        <v>116</v>
      </c>
      <c r="H267" s="200">
        <v>1</v>
      </c>
      <c r="I267" s="201"/>
      <c r="J267" s="202">
        <f>ROUND(I267*H267,2)</f>
        <v>0</v>
      </c>
      <c r="K267" s="203"/>
      <c r="L267" s="36"/>
      <c r="M267" s="204" t="s">
        <v>1</v>
      </c>
      <c r="N267" s="205" t="s">
        <v>41</v>
      </c>
      <c r="O267" s="68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08" t="s">
        <v>117</v>
      </c>
      <c r="AT267" s="208" t="s">
        <v>113</v>
      </c>
      <c r="AU267" s="208" t="s">
        <v>83</v>
      </c>
      <c r="AY267" s="14" t="s">
        <v>111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14" t="s">
        <v>81</v>
      </c>
      <c r="BK267" s="209">
        <f>ROUND(I267*H267,2)</f>
        <v>0</v>
      </c>
      <c r="BL267" s="14" t="s">
        <v>117</v>
      </c>
      <c r="BM267" s="208" t="s">
        <v>414</v>
      </c>
    </row>
    <row r="268" spans="1:65" s="2" customFormat="1" ht="29.25">
      <c r="A268" s="31"/>
      <c r="B268" s="32"/>
      <c r="C268" s="33"/>
      <c r="D268" s="210" t="s">
        <v>119</v>
      </c>
      <c r="E268" s="33"/>
      <c r="F268" s="211" t="s">
        <v>415</v>
      </c>
      <c r="G268" s="33"/>
      <c r="H268" s="33"/>
      <c r="I268" s="107"/>
      <c r="J268" s="33"/>
      <c r="K268" s="33"/>
      <c r="L268" s="36"/>
      <c r="M268" s="212"/>
      <c r="N268" s="213"/>
      <c r="O268" s="68"/>
      <c r="P268" s="68"/>
      <c r="Q268" s="68"/>
      <c r="R268" s="68"/>
      <c r="S268" s="68"/>
      <c r="T268" s="69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4" t="s">
        <v>119</v>
      </c>
      <c r="AU268" s="14" t="s">
        <v>83</v>
      </c>
    </row>
    <row r="269" spans="1:65" s="2" customFormat="1" ht="39">
      <c r="A269" s="31"/>
      <c r="B269" s="32"/>
      <c r="C269" s="33"/>
      <c r="D269" s="210" t="s">
        <v>121</v>
      </c>
      <c r="E269" s="33"/>
      <c r="F269" s="214" t="s">
        <v>416</v>
      </c>
      <c r="G269" s="33"/>
      <c r="H269" s="33"/>
      <c r="I269" s="107"/>
      <c r="J269" s="33"/>
      <c r="K269" s="33"/>
      <c r="L269" s="36"/>
      <c r="M269" s="212"/>
      <c r="N269" s="213"/>
      <c r="O269" s="68"/>
      <c r="P269" s="68"/>
      <c r="Q269" s="68"/>
      <c r="R269" s="68"/>
      <c r="S269" s="68"/>
      <c r="T269" s="69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4" t="s">
        <v>121</v>
      </c>
      <c r="AU269" s="14" t="s">
        <v>83</v>
      </c>
    </row>
    <row r="270" spans="1:65" s="2" customFormat="1" ht="24" customHeight="1">
      <c r="A270" s="31"/>
      <c r="B270" s="32"/>
      <c r="C270" s="196" t="s">
        <v>8</v>
      </c>
      <c r="D270" s="196" t="s">
        <v>113</v>
      </c>
      <c r="E270" s="197" t="s">
        <v>417</v>
      </c>
      <c r="F270" s="198" t="s">
        <v>418</v>
      </c>
      <c r="G270" s="199" t="s">
        <v>116</v>
      </c>
      <c r="H270" s="200">
        <v>15</v>
      </c>
      <c r="I270" s="201"/>
      <c r="J270" s="202">
        <f>ROUND(I270*H270,2)</f>
        <v>0</v>
      </c>
      <c r="K270" s="203"/>
      <c r="L270" s="36"/>
      <c r="M270" s="204" t="s">
        <v>1</v>
      </c>
      <c r="N270" s="205" t="s">
        <v>41</v>
      </c>
      <c r="O270" s="68"/>
      <c r="P270" s="206">
        <f>O270*H270</f>
        <v>0</v>
      </c>
      <c r="Q270" s="206">
        <v>0</v>
      </c>
      <c r="R270" s="206">
        <f>Q270*H270</f>
        <v>0</v>
      </c>
      <c r="S270" s="206">
        <v>0</v>
      </c>
      <c r="T270" s="207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08" t="s">
        <v>117</v>
      </c>
      <c r="AT270" s="208" t="s">
        <v>113</v>
      </c>
      <c r="AU270" s="208" t="s">
        <v>83</v>
      </c>
      <c r="AY270" s="14" t="s">
        <v>111</v>
      </c>
      <c r="BE270" s="209">
        <f>IF(N270="základní",J270,0)</f>
        <v>0</v>
      </c>
      <c r="BF270" s="209">
        <f>IF(N270="snížená",J270,0)</f>
        <v>0</v>
      </c>
      <c r="BG270" s="209">
        <f>IF(N270="zákl. přenesená",J270,0)</f>
        <v>0</v>
      </c>
      <c r="BH270" s="209">
        <f>IF(N270="sníž. přenesená",J270,0)</f>
        <v>0</v>
      </c>
      <c r="BI270" s="209">
        <f>IF(N270="nulová",J270,0)</f>
        <v>0</v>
      </c>
      <c r="BJ270" s="14" t="s">
        <v>81</v>
      </c>
      <c r="BK270" s="209">
        <f>ROUND(I270*H270,2)</f>
        <v>0</v>
      </c>
      <c r="BL270" s="14" t="s">
        <v>117</v>
      </c>
      <c r="BM270" s="208" t="s">
        <v>419</v>
      </c>
    </row>
    <row r="271" spans="1:65" s="2" customFormat="1" ht="11.25">
      <c r="A271" s="31"/>
      <c r="B271" s="32"/>
      <c r="C271" s="33"/>
      <c r="D271" s="210" t="s">
        <v>119</v>
      </c>
      <c r="E271" s="33"/>
      <c r="F271" s="211" t="s">
        <v>418</v>
      </c>
      <c r="G271" s="33"/>
      <c r="H271" s="33"/>
      <c r="I271" s="107"/>
      <c r="J271" s="33"/>
      <c r="K271" s="33"/>
      <c r="L271" s="36"/>
      <c r="M271" s="212"/>
      <c r="N271" s="213"/>
      <c r="O271" s="68"/>
      <c r="P271" s="68"/>
      <c r="Q271" s="68"/>
      <c r="R271" s="68"/>
      <c r="S271" s="68"/>
      <c r="T271" s="69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T271" s="14" t="s">
        <v>119</v>
      </c>
      <c r="AU271" s="14" t="s">
        <v>83</v>
      </c>
    </row>
    <row r="272" spans="1:65" s="2" customFormat="1" ht="29.25">
      <c r="A272" s="31"/>
      <c r="B272" s="32"/>
      <c r="C272" s="33"/>
      <c r="D272" s="210" t="s">
        <v>121</v>
      </c>
      <c r="E272" s="33"/>
      <c r="F272" s="214" t="s">
        <v>420</v>
      </c>
      <c r="G272" s="33"/>
      <c r="H272" s="33"/>
      <c r="I272" s="107"/>
      <c r="J272" s="33"/>
      <c r="K272" s="33"/>
      <c r="L272" s="36"/>
      <c r="M272" s="212"/>
      <c r="N272" s="213"/>
      <c r="O272" s="68"/>
      <c r="P272" s="68"/>
      <c r="Q272" s="68"/>
      <c r="R272" s="68"/>
      <c r="S272" s="68"/>
      <c r="T272" s="69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4" t="s">
        <v>121</v>
      </c>
      <c r="AU272" s="14" t="s">
        <v>83</v>
      </c>
    </row>
    <row r="273" spans="1:65" s="2" customFormat="1" ht="36" customHeight="1">
      <c r="A273" s="31"/>
      <c r="B273" s="32"/>
      <c r="C273" s="196" t="s">
        <v>421</v>
      </c>
      <c r="D273" s="196" t="s">
        <v>113</v>
      </c>
      <c r="E273" s="197" t="s">
        <v>422</v>
      </c>
      <c r="F273" s="198" t="s">
        <v>423</v>
      </c>
      <c r="G273" s="199" t="s">
        <v>116</v>
      </c>
      <c r="H273" s="200">
        <v>96</v>
      </c>
      <c r="I273" s="201"/>
      <c r="J273" s="202">
        <f>ROUND(I273*H273,2)</f>
        <v>0</v>
      </c>
      <c r="K273" s="203"/>
      <c r="L273" s="36"/>
      <c r="M273" s="204" t="s">
        <v>1</v>
      </c>
      <c r="N273" s="205" t="s">
        <v>41</v>
      </c>
      <c r="O273" s="68"/>
      <c r="P273" s="206">
        <f>O273*H273</f>
        <v>0</v>
      </c>
      <c r="Q273" s="206">
        <v>0</v>
      </c>
      <c r="R273" s="206">
        <f>Q273*H273</f>
        <v>0</v>
      </c>
      <c r="S273" s="206">
        <v>0</v>
      </c>
      <c r="T273" s="207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08" t="s">
        <v>117</v>
      </c>
      <c r="AT273" s="208" t="s">
        <v>113</v>
      </c>
      <c r="AU273" s="208" t="s">
        <v>83</v>
      </c>
      <c r="AY273" s="14" t="s">
        <v>111</v>
      </c>
      <c r="BE273" s="209">
        <f>IF(N273="základní",J273,0)</f>
        <v>0</v>
      </c>
      <c r="BF273" s="209">
        <f>IF(N273="snížená",J273,0)</f>
        <v>0</v>
      </c>
      <c r="BG273" s="209">
        <f>IF(N273="zákl. přenesená",J273,0)</f>
        <v>0</v>
      </c>
      <c r="BH273" s="209">
        <f>IF(N273="sníž. přenesená",J273,0)</f>
        <v>0</v>
      </c>
      <c r="BI273" s="209">
        <f>IF(N273="nulová",J273,0)</f>
        <v>0</v>
      </c>
      <c r="BJ273" s="14" t="s">
        <v>81</v>
      </c>
      <c r="BK273" s="209">
        <f>ROUND(I273*H273,2)</f>
        <v>0</v>
      </c>
      <c r="BL273" s="14" t="s">
        <v>117</v>
      </c>
      <c r="BM273" s="208" t="s">
        <v>424</v>
      </c>
    </row>
    <row r="274" spans="1:65" s="2" customFormat="1" ht="19.5">
      <c r="A274" s="31"/>
      <c r="B274" s="32"/>
      <c r="C274" s="33"/>
      <c r="D274" s="210" t="s">
        <v>119</v>
      </c>
      <c r="E274" s="33"/>
      <c r="F274" s="211" t="s">
        <v>423</v>
      </c>
      <c r="G274" s="33"/>
      <c r="H274" s="33"/>
      <c r="I274" s="107"/>
      <c r="J274" s="33"/>
      <c r="K274" s="33"/>
      <c r="L274" s="36"/>
      <c r="M274" s="212"/>
      <c r="N274" s="213"/>
      <c r="O274" s="68"/>
      <c r="P274" s="68"/>
      <c r="Q274" s="68"/>
      <c r="R274" s="68"/>
      <c r="S274" s="68"/>
      <c r="T274" s="69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4" t="s">
        <v>119</v>
      </c>
      <c r="AU274" s="14" t="s">
        <v>83</v>
      </c>
    </row>
    <row r="275" spans="1:65" s="2" customFormat="1" ht="29.25">
      <c r="A275" s="31"/>
      <c r="B275" s="32"/>
      <c r="C275" s="33"/>
      <c r="D275" s="210" t="s">
        <v>121</v>
      </c>
      <c r="E275" s="33"/>
      <c r="F275" s="214" t="s">
        <v>425</v>
      </c>
      <c r="G275" s="33"/>
      <c r="H275" s="33"/>
      <c r="I275" s="107"/>
      <c r="J275" s="33"/>
      <c r="K275" s="33"/>
      <c r="L275" s="36"/>
      <c r="M275" s="212"/>
      <c r="N275" s="213"/>
      <c r="O275" s="68"/>
      <c r="P275" s="68"/>
      <c r="Q275" s="68"/>
      <c r="R275" s="68"/>
      <c r="S275" s="68"/>
      <c r="T275" s="69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T275" s="14" t="s">
        <v>121</v>
      </c>
      <c r="AU275" s="14" t="s">
        <v>83</v>
      </c>
    </row>
    <row r="276" spans="1:65" s="2" customFormat="1" ht="24" customHeight="1">
      <c r="A276" s="31"/>
      <c r="B276" s="32"/>
      <c r="C276" s="196" t="s">
        <v>426</v>
      </c>
      <c r="D276" s="196" t="s">
        <v>113</v>
      </c>
      <c r="E276" s="197" t="s">
        <v>427</v>
      </c>
      <c r="F276" s="198" t="s">
        <v>428</v>
      </c>
      <c r="G276" s="199" t="s">
        <v>429</v>
      </c>
      <c r="H276" s="200">
        <v>1</v>
      </c>
      <c r="I276" s="201"/>
      <c r="J276" s="202">
        <f>ROUND(I276*H276,2)</f>
        <v>0</v>
      </c>
      <c r="K276" s="203"/>
      <c r="L276" s="36"/>
      <c r="M276" s="204" t="s">
        <v>1</v>
      </c>
      <c r="N276" s="205" t="s">
        <v>41</v>
      </c>
      <c r="O276" s="68"/>
      <c r="P276" s="206">
        <f>O276*H276</f>
        <v>0</v>
      </c>
      <c r="Q276" s="206">
        <v>0</v>
      </c>
      <c r="R276" s="206">
        <f>Q276*H276</f>
        <v>0</v>
      </c>
      <c r="S276" s="206">
        <v>0</v>
      </c>
      <c r="T276" s="207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08" t="s">
        <v>117</v>
      </c>
      <c r="AT276" s="208" t="s">
        <v>113</v>
      </c>
      <c r="AU276" s="208" t="s">
        <v>83</v>
      </c>
      <c r="AY276" s="14" t="s">
        <v>111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14" t="s">
        <v>81</v>
      </c>
      <c r="BK276" s="209">
        <f>ROUND(I276*H276,2)</f>
        <v>0</v>
      </c>
      <c r="BL276" s="14" t="s">
        <v>117</v>
      </c>
      <c r="BM276" s="208" t="s">
        <v>430</v>
      </c>
    </row>
    <row r="277" spans="1:65" s="2" customFormat="1" ht="11.25">
      <c r="A277" s="31"/>
      <c r="B277" s="32"/>
      <c r="C277" s="33"/>
      <c r="D277" s="210" t="s">
        <v>119</v>
      </c>
      <c r="E277" s="33"/>
      <c r="F277" s="211" t="s">
        <v>428</v>
      </c>
      <c r="G277" s="33"/>
      <c r="H277" s="33"/>
      <c r="I277" s="107"/>
      <c r="J277" s="33"/>
      <c r="K277" s="33"/>
      <c r="L277" s="36"/>
      <c r="M277" s="212"/>
      <c r="N277" s="213"/>
      <c r="O277" s="68"/>
      <c r="P277" s="68"/>
      <c r="Q277" s="68"/>
      <c r="R277" s="68"/>
      <c r="S277" s="68"/>
      <c r="T277" s="69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119</v>
      </c>
      <c r="AU277" s="14" t="s">
        <v>83</v>
      </c>
    </row>
    <row r="278" spans="1:65" s="2" customFormat="1" ht="48.75">
      <c r="A278" s="31"/>
      <c r="B278" s="32"/>
      <c r="C278" s="33"/>
      <c r="D278" s="210" t="s">
        <v>121</v>
      </c>
      <c r="E278" s="33"/>
      <c r="F278" s="214" t="s">
        <v>431</v>
      </c>
      <c r="G278" s="33"/>
      <c r="H278" s="33"/>
      <c r="I278" s="107"/>
      <c r="J278" s="33"/>
      <c r="K278" s="33"/>
      <c r="L278" s="36"/>
      <c r="M278" s="212"/>
      <c r="N278" s="213"/>
      <c r="O278" s="68"/>
      <c r="P278" s="68"/>
      <c r="Q278" s="68"/>
      <c r="R278" s="68"/>
      <c r="S278" s="68"/>
      <c r="T278" s="69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4" t="s">
        <v>121</v>
      </c>
      <c r="AU278" s="14" t="s">
        <v>83</v>
      </c>
    </row>
    <row r="279" spans="1:65" s="2" customFormat="1" ht="24" customHeight="1">
      <c r="A279" s="31"/>
      <c r="B279" s="32"/>
      <c r="C279" s="196" t="s">
        <v>432</v>
      </c>
      <c r="D279" s="196" t="s">
        <v>113</v>
      </c>
      <c r="E279" s="197" t="s">
        <v>433</v>
      </c>
      <c r="F279" s="198" t="s">
        <v>434</v>
      </c>
      <c r="G279" s="199" t="s">
        <v>116</v>
      </c>
      <c r="H279" s="200">
        <v>96</v>
      </c>
      <c r="I279" s="201"/>
      <c r="J279" s="202">
        <f>ROUND(I279*H279,2)</f>
        <v>0</v>
      </c>
      <c r="K279" s="203"/>
      <c r="L279" s="36"/>
      <c r="M279" s="204" t="s">
        <v>1</v>
      </c>
      <c r="N279" s="205" t="s">
        <v>41</v>
      </c>
      <c r="O279" s="68"/>
      <c r="P279" s="206">
        <f>O279*H279</f>
        <v>0</v>
      </c>
      <c r="Q279" s="206">
        <v>0</v>
      </c>
      <c r="R279" s="206">
        <f>Q279*H279</f>
        <v>0</v>
      </c>
      <c r="S279" s="206">
        <v>0</v>
      </c>
      <c r="T279" s="207">
        <f>S279*H279</f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08" t="s">
        <v>117</v>
      </c>
      <c r="AT279" s="208" t="s">
        <v>113</v>
      </c>
      <c r="AU279" s="208" t="s">
        <v>83</v>
      </c>
      <c r="AY279" s="14" t="s">
        <v>111</v>
      </c>
      <c r="BE279" s="209">
        <f>IF(N279="základní",J279,0)</f>
        <v>0</v>
      </c>
      <c r="BF279" s="209">
        <f>IF(N279="snížená",J279,0)</f>
        <v>0</v>
      </c>
      <c r="BG279" s="209">
        <f>IF(N279="zákl. přenesená",J279,0)</f>
        <v>0</v>
      </c>
      <c r="BH279" s="209">
        <f>IF(N279="sníž. přenesená",J279,0)</f>
        <v>0</v>
      </c>
      <c r="BI279" s="209">
        <f>IF(N279="nulová",J279,0)</f>
        <v>0</v>
      </c>
      <c r="BJ279" s="14" t="s">
        <v>81</v>
      </c>
      <c r="BK279" s="209">
        <f>ROUND(I279*H279,2)</f>
        <v>0</v>
      </c>
      <c r="BL279" s="14" t="s">
        <v>117</v>
      </c>
      <c r="BM279" s="208" t="s">
        <v>435</v>
      </c>
    </row>
    <row r="280" spans="1:65" s="2" customFormat="1" ht="11.25">
      <c r="A280" s="31"/>
      <c r="B280" s="32"/>
      <c r="C280" s="33"/>
      <c r="D280" s="210" t="s">
        <v>119</v>
      </c>
      <c r="E280" s="33"/>
      <c r="F280" s="211" t="s">
        <v>434</v>
      </c>
      <c r="G280" s="33"/>
      <c r="H280" s="33"/>
      <c r="I280" s="107"/>
      <c r="J280" s="33"/>
      <c r="K280" s="33"/>
      <c r="L280" s="36"/>
      <c r="M280" s="212"/>
      <c r="N280" s="213"/>
      <c r="O280" s="68"/>
      <c r="P280" s="68"/>
      <c r="Q280" s="68"/>
      <c r="R280" s="68"/>
      <c r="S280" s="68"/>
      <c r="T280" s="69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T280" s="14" t="s">
        <v>119</v>
      </c>
      <c r="AU280" s="14" t="s">
        <v>83</v>
      </c>
    </row>
    <row r="281" spans="1:65" s="2" customFormat="1" ht="19.5">
      <c r="A281" s="31"/>
      <c r="B281" s="32"/>
      <c r="C281" s="33"/>
      <c r="D281" s="210" t="s">
        <v>121</v>
      </c>
      <c r="E281" s="33"/>
      <c r="F281" s="214" t="s">
        <v>436</v>
      </c>
      <c r="G281" s="33"/>
      <c r="H281" s="33"/>
      <c r="I281" s="107"/>
      <c r="J281" s="33"/>
      <c r="K281" s="33"/>
      <c r="L281" s="36"/>
      <c r="M281" s="212"/>
      <c r="N281" s="213"/>
      <c r="O281" s="68"/>
      <c r="P281" s="68"/>
      <c r="Q281" s="68"/>
      <c r="R281" s="68"/>
      <c r="S281" s="68"/>
      <c r="T281" s="69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121</v>
      </c>
      <c r="AU281" s="14" t="s">
        <v>83</v>
      </c>
    </row>
    <row r="282" spans="1:65" s="12" customFormat="1" ht="25.9" customHeight="1">
      <c r="B282" s="180"/>
      <c r="C282" s="181"/>
      <c r="D282" s="182" t="s">
        <v>75</v>
      </c>
      <c r="E282" s="183" t="s">
        <v>437</v>
      </c>
      <c r="F282" s="183" t="s">
        <v>438</v>
      </c>
      <c r="G282" s="181"/>
      <c r="H282" s="181"/>
      <c r="I282" s="184"/>
      <c r="J282" s="185">
        <f>BK282</f>
        <v>0</v>
      </c>
      <c r="K282" s="181"/>
      <c r="L282" s="186"/>
      <c r="M282" s="187"/>
      <c r="N282" s="188"/>
      <c r="O282" s="188"/>
      <c r="P282" s="189">
        <f>P283</f>
        <v>0</v>
      </c>
      <c r="Q282" s="188"/>
      <c r="R282" s="189">
        <f>R283</f>
        <v>0</v>
      </c>
      <c r="S282" s="188"/>
      <c r="T282" s="190">
        <f>T283</f>
        <v>0</v>
      </c>
      <c r="AR282" s="191" t="s">
        <v>117</v>
      </c>
      <c r="AT282" s="192" t="s">
        <v>75</v>
      </c>
      <c r="AU282" s="192" t="s">
        <v>76</v>
      </c>
      <c r="AY282" s="191" t="s">
        <v>111</v>
      </c>
      <c r="BK282" s="193">
        <f>BK283</f>
        <v>0</v>
      </c>
    </row>
    <row r="283" spans="1:65" s="12" customFormat="1" ht="22.9" customHeight="1">
      <c r="B283" s="180"/>
      <c r="C283" s="181"/>
      <c r="D283" s="182" t="s">
        <v>75</v>
      </c>
      <c r="E283" s="194" t="s">
        <v>439</v>
      </c>
      <c r="F283" s="194" t="s">
        <v>440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v>0</v>
      </c>
      <c r="Q283" s="188"/>
      <c r="R283" s="189">
        <v>0</v>
      </c>
      <c r="S283" s="188"/>
      <c r="T283" s="190">
        <v>0</v>
      </c>
      <c r="AR283" s="191" t="s">
        <v>117</v>
      </c>
      <c r="AT283" s="192" t="s">
        <v>75</v>
      </c>
      <c r="AU283" s="192" t="s">
        <v>81</v>
      </c>
      <c r="AY283" s="191" t="s">
        <v>111</v>
      </c>
      <c r="BK283" s="193">
        <v>0</v>
      </c>
    </row>
    <row r="284" spans="1:65" s="12" customFormat="1" ht="25.9" customHeight="1">
      <c r="B284" s="180"/>
      <c r="C284" s="181"/>
      <c r="D284" s="182" t="s">
        <v>75</v>
      </c>
      <c r="E284" s="183" t="s">
        <v>441</v>
      </c>
      <c r="F284" s="183" t="s">
        <v>442</v>
      </c>
      <c r="G284" s="181"/>
      <c r="H284" s="181"/>
      <c r="I284" s="184"/>
      <c r="J284" s="185">
        <f>BK284</f>
        <v>0</v>
      </c>
      <c r="K284" s="181"/>
      <c r="L284" s="186"/>
      <c r="M284" s="187"/>
      <c r="N284" s="188"/>
      <c r="O284" s="188"/>
      <c r="P284" s="189">
        <f>P285</f>
        <v>0</v>
      </c>
      <c r="Q284" s="188"/>
      <c r="R284" s="189">
        <f>R285</f>
        <v>0</v>
      </c>
      <c r="S284" s="188"/>
      <c r="T284" s="190">
        <f>T285</f>
        <v>0</v>
      </c>
      <c r="AR284" s="191" t="s">
        <v>443</v>
      </c>
      <c r="AT284" s="192" t="s">
        <v>75</v>
      </c>
      <c r="AU284" s="192" t="s">
        <v>76</v>
      </c>
      <c r="AY284" s="191" t="s">
        <v>111</v>
      </c>
      <c r="BK284" s="193">
        <f>BK285</f>
        <v>0</v>
      </c>
    </row>
    <row r="285" spans="1:65" s="12" customFormat="1" ht="22.9" customHeight="1">
      <c r="B285" s="180"/>
      <c r="C285" s="181"/>
      <c r="D285" s="182" t="s">
        <v>75</v>
      </c>
      <c r="E285" s="194" t="s">
        <v>444</v>
      </c>
      <c r="F285" s="194" t="s">
        <v>445</v>
      </c>
      <c r="G285" s="181"/>
      <c r="H285" s="181"/>
      <c r="I285" s="184"/>
      <c r="J285" s="195">
        <f>BK285</f>
        <v>0</v>
      </c>
      <c r="K285" s="181"/>
      <c r="L285" s="186"/>
      <c r="M285" s="187"/>
      <c r="N285" s="188"/>
      <c r="O285" s="188"/>
      <c r="P285" s="189">
        <f>SUM(P286:P297)</f>
        <v>0</v>
      </c>
      <c r="Q285" s="188"/>
      <c r="R285" s="189">
        <f>SUM(R286:R297)</f>
        <v>0</v>
      </c>
      <c r="S285" s="188"/>
      <c r="T285" s="190">
        <f>SUM(T286:T297)</f>
        <v>0</v>
      </c>
      <c r="AR285" s="191" t="s">
        <v>443</v>
      </c>
      <c r="AT285" s="192" t="s">
        <v>75</v>
      </c>
      <c r="AU285" s="192" t="s">
        <v>81</v>
      </c>
      <c r="AY285" s="191" t="s">
        <v>111</v>
      </c>
      <c r="BK285" s="193">
        <f>SUM(BK286:BK297)</f>
        <v>0</v>
      </c>
    </row>
    <row r="286" spans="1:65" s="2" customFormat="1" ht="16.5" customHeight="1">
      <c r="A286" s="31"/>
      <c r="B286" s="32"/>
      <c r="C286" s="196" t="s">
        <v>446</v>
      </c>
      <c r="D286" s="196" t="s">
        <v>113</v>
      </c>
      <c r="E286" s="197" t="s">
        <v>447</v>
      </c>
      <c r="F286" s="198" t="s">
        <v>448</v>
      </c>
      <c r="G286" s="199" t="s">
        <v>429</v>
      </c>
      <c r="H286" s="200">
        <v>1</v>
      </c>
      <c r="I286" s="201"/>
      <c r="J286" s="202">
        <f>ROUND(I286*H286,2)</f>
        <v>0</v>
      </c>
      <c r="K286" s="203"/>
      <c r="L286" s="36"/>
      <c r="M286" s="204" t="s">
        <v>1</v>
      </c>
      <c r="N286" s="205" t="s">
        <v>41</v>
      </c>
      <c r="O286" s="68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08" t="s">
        <v>449</v>
      </c>
      <c r="AT286" s="208" t="s">
        <v>113</v>
      </c>
      <c r="AU286" s="208" t="s">
        <v>83</v>
      </c>
      <c r="AY286" s="14" t="s">
        <v>111</v>
      </c>
      <c r="BE286" s="209">
        <f>IF(N286="základní",J286,0)</f>
        <v>0</v>
      </c>
      <c r="BF286" s="209">
        <f>IF(N286="snížená",J286,0)</f>
        <v>0</v>
      </c>
      <c r="BG286" s="209">
        <f>IF(N286="zákl. přenesená",J286,0)</f>
        <v>0</v>
      </c>
      <c r="BH286" s="209">
        <f>IF(N286="sníž. přenesená",J286,0)</f>
        <v>0</v>
      </c>
      <c r="BI286" s="209">
        <f>IF(N286="nulová",J286,0)</f>
        <v>0</v>
      </c>
      <c r="BJ286" s="14" t="s">
        <v>81</v>
      </c>
      <c r="BK286" s="209">
        <f>ROUND(I286*H286,2)</f>
        <v>0</v>
      </c>
      <c r="BL286" s="14" t="s">
        <v>449</v>
      </c>
      <c r="BM286" s="208" t="s">
        <v>450</v>
      </c>
    </row>
    <row r="287" spans="1:65" s="2" customFormat="1" ht="11.25">
      <c r="A287" s="31"/>
      <c r="B287" s="32"/>
      <c r="C287" s="33"/>
      <c r="D287" s="210" t="s">
        <v>119</v>
      </c>
      <c r="E287" s="33"/>
      <c r="F287" s="211" t="s">
        <v>448</v>
      </c>
      <c r="G287" s="33"/>
      <c r="H287" s="33"/>
      <c r="I287" s="107"/>
      <c r="J287" s="33"/>
      <c r="K287" s="33"/>
      <c r="L287" s="36"/>
      <c r="M287" s="212"/>
      <c r="N287" s="213"/>
      <c r="O287" s="68"/>
      <c r="P287" s="68"/>
      <c r="Q287" s="68"/>
      <c r="R287" s="68"/>
      <c r="S287" s="68"/>
      <c r="T287" s="69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119</v>
      </c>
      <c r="AU287" s="14" t="s">
        <v>83</v>
      </c>
    </row>
    <row r="288" spans="1:65" s="2" customFormat="1" ht="29.25">
      <c r="A288" s="31"/>
      <c r="B288" s="32"/>
      <c r="C288" s="33"/>
      <c r="D288" s="210" t="s">
        <v>121</v>
      </c>
      <c r="E288" s="33"/>
      <c r="F288" s="214" t="s">
        <v>451</v>
      </c>
      <c r="G288" s="33"/>
      <c r="H288" s="33"/>
      <c r="I288" s="107"/>
      <c r="J288" s="33"/>
      <c r="K288" s="33"/>
      <c r="L288" s="36"/>
      <c r="M288" s="212"/>
      <c r="N288" s="213"/>
      <c r="O288" s="68"/>
      <c r="P288" s="68"/>
      <c r="Q288" s="68"/>
      <c r="R288" s="68"/>
      <c r="S288" s="68"/>
      <c r="T288" s="69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T288" s="14" t="s">
        <v>121</v>
      </c>
      <c r="AU288" s="14" t="s">
        <v>83</v>
      </c>
    </row>
    <row r="289" spans="1:65" s="2" customFormat="1" ht="16.5" customHeight="1">
      <c r="A289" s="31"/>
      <c r="B289" s="32"/>
      <c r="C289" s="196" t="s">
        <v>452</v>
      </c>
      <c r="D289" s="196" t="s">
        <v>113</v>
      </c>
      <c r="E289" s="197" t="s">
        <v>453</v>
      </c>
      <c r="F289" s="198" t="s">
        <v>454</v>
      </c>
      <c r="G289" s="199" t="s">
        <v>429</v>
      </c>
      <c r="H289" s="200">
        <v>1</v>
      </c>
      <c r="I289" s="201"/>
      <c r="J289" s="202">
        <f>ROUND(I289*H289,2)</f>
        <v>0</v>
      </c>
      <c r="K289" s="203"/>
      <c r="L289" s="36"/>
      <c r="M289" s="204" t="s">
        <v>1</v>
      </c>
      <c r="N289" s="205" t="s">
        <v>41</v>
      </c>
      <c r="O289" s="68"/>
      <c r="P289" s="206">
        <f>O289*H289</f>
        <v>0</v>
      </c>
      <c r="Q289" s="206">
        <v>0</v>
      </c>
      <c r="R289" s="206">
        <f>Q289*H289</f>
        <v>0</v>
      </c>
      <c r="S289" s="206">
        <v>0</v>
      </c>
      <c r="T289" s="207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08" t="s">
        <v>449</v>
      </c>
      <c r="AT289" s="208" t="s">
        <v>113</v>
      </c>
      <c r="AU289" s="208" t="s">
        <v>83</v>
      </c>
      <c r="AY289" s="14" t="s">
        <v>111</v>
      </c>
      <c r="BE289" s="209">
        <f>IF(N289="základní",J289,0)</f>
        <v>0</v>
      </c>
      <c r="BF289" s="209">
        <f>IF(N289="snížená",J289,0)</f>
        <v>0</v>
      </c>
      <c r="BG289" s="209">
        <f>IF(N289="zákl. přenesená",J289,0)</f>
        <v>0</v>
      </c>
      <c r="BH289" s="209">
        <f>IF(N289="sníž. přenesená",J289,0)</f>
        <v>0</v>
      </c>
      <c r="BI289" s="209">
        <f>IF(N289="nulová",J289,0)</f>
        <v>0</v>
      </c>
      <c r="BJ289" s="14" t="s">
        <v>81</v>
      </c>
      <c r="BK289" s="209">
        <f>ROUND(I289*H289,2)</f>
        <v>0</v>
      </c>
      <c r="BL289" s="14" t="s">
        <v>449</v>
      </c>
      <c r="BM289" s="208" t="s">
        <v>455</v>
      </c>
    </row>
    <row r="290" spans="1:65" s="2" customFormat="1" ht="11.25">
      <c r="A290" s="31"/>
      <c r="B290" s="32"/>
      <c r="C290" s="33"/>
      <c r="D290" s="210" t="s">
        <v>119</v>
      </c>
      <c r="E290" s="33"/>
      <c r="F290" s="211" t="s">
        <v>454</v>
      </c>
      <c r="G290" s="33"/>
      <c r="H290" s="33"/>
      <c r="I290" s="107"/>
      <c r="J290" s="33"/>
      <c r="K290" s="33"/>
      <c r="L290" s="36"/>
      <c r="M290" s="212"/>
      <c r="N290" s="213"/>
      <c r="O290" s="68"/>
      <c r="P290" s="68"/>
      <c r="Q290" s="68"/>
      <c r="R290" s="68"/>
      <c r="S290" s="68"/>
      <c r="T290" s="69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T290" s="14" t="s">
        <v>119</v>
      </c>
      <c r="AU290" s="14" t="s">
        <v>83</v>
      </c>
    </row>
    <row r="291" spans="1:65" s="2" customFormat="1" ht="19.5">
      <c r="A291" s="31"/>
      <c r="B291" s="32"/>
      <c r="C291" s="33"/>
      <c r="D291" s="210" t="s">
        <v>121</v>
      </c>
      <c r="E291" s="33"/>
      <c r="F291" s="214" t="s">
        <v>456</v>
      </c>
      <c r="G291" s="33"/>
      <c r="H291" s="33"/>
      <c r="I291" s="107"/>
      <c r="J291" s="33"/>
      <c r="K291" s="33"/>
      <c r="L291" s="36"/>
      <c r="M291" s="212"/>
      <c r="N291" s="213"/>
      <c r="O291" s="68"/>
      <c r="P291" s="68"/>
      <c r="Q291" s="68"/>
      <c r="R291" s="68"/>
      <c r="S291" s="68"/>
      <c r="T291" s="69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121</v>
      </c>
      <c r="AU291" s="14" t="s">
        <v>83</v>
      </c>
    </row>
    <row r="292" spans="1:65" s="2" customFormat="1" ht="16.5" customHeight="1">
      <c r="A292" s="31"/>
      <c r="B292" s="32"/>
      <c r="C292" s="196" t="s">
        <v>7</v>
      </c>
      <c r="D292" s="196" t="s">
        <v>113</v>
      </c>
      <c r="E292" s="197" t="s">
        <v>457</v>
      </c>
      <c r="F292" s="198" t="s">
        <v>458</v>
      </c>
      <c r="G292" s="199" t="s">
        <v>429</v>
      </c>
      <c r="H292" s="200">
        <v>1</v>
      </c>
      <c r="I292" s="201"/>
      <c r="J292" s="202">
        <f>ROUND(I292*H292,2)</f>
        <v>0</v>
      </c>
      <c r="K292" s="203"/>
      <c r="L292" s="36"/>
      <c r="M292" s="204" t="s">
        <v>1</v>
      </c>
      <c r="N292" s="205" t="s">
        <v>41</v>
      </c>
      <c r="O292" s="68"/>
      <c r="P292" s="206">
        <f>O292*H292</f>
        <v>0</v>
      </c>
      <c r="Q292" s="206">
        <v>0</v>
      </c>
      <c r="R292" s="206">
        <f>Q292*H292</f>
        <v>0</v>
      </c>
      <c r="S292" s="206">
        <v>0</v>
      </c>
      <c r="T292" s="207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08" t="s">
        <v>449</v>
      </c>
      <c r="AT292" s="208" t="s">
        <v>113</v>
      </c>
      <c r="AU292" s="208" t="s">
        <v>83</v>
      </c>
      <c r="AY292" s="14" t="s">
        <v>111</v>
      </c>
      <c r="BE292" s="209">
        <f>IF(N292="základní",J292,0)</f>
        <v>0</v>
      </c>
      <c r="BF292" s="209">
        <f>IF(N292="snížená",J292,0)</f>
        <v>0</v>
      </c>
      <c r="BG292" s="209">
        <f>IF(N292="zákl. přenesená",J292,0)</f>
        <v>0</v>
      </c>
      <c r="BH292" s="209">
        <f>IF(N292="sníž. přenesená",J292,0)</f>
        <v>0</v>
      </c>
      <c r="BI292" s="209">
        <f>IF(N292="nulová",J292,0)</f>
        <v>0</v>
      </c>
      <c r="BJ292" s="14" t="s">
        <v>81</v>
      </c>
      <c r="BK292" s="209">
        <f>ROUND(I292*H292,2)</f>
        <v>0</v>
      </c>
      <c r="BL292" s="14" t="s">
        <v>449</v>
      </c>
      <c r="BM292" s="208" t="s">
        <v>459</v>
      </c>
    </row>
    <row r="293" spans="1:65" s="2" customFormat="1" ht="11.25">
      <c r="A293" s="31"/>
      <c r="B293" s="32"/>
      <c r="C293" s="33"/>
      <c r="D293" s="210" t="s">
        <v>119</v>
      </c>
      <c r="E293" s="33"/>
      <c r="F293" s="211" t="s">
        <v>458</v>
      </c>
      <c r="G293" s="33"/>
      <c r="H293" s="33"/>
      <c r="I293" s="107"/>
      <c r="J293" s="33"/>
      <c r="K293" s="33"/>
      <c r="L293" s="36"/>
      <c r="M293" s="212"/>
      <c r="N293" s="213"/>
      <c r="O293" s="68"/>
      <c r="P293" s="68"/>
      <c r="Q293" s="68"/>
      <c r="R293" s="68"/>
      <c r="S293" s="68"/>
      <c r="T293" s="69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119</v>
      </c>
      <c r="AU293" s="14" t="s">
        <v>83</v>
      </c>
    </row>
    <row r="294" spans="1:65" s="2" customFormat="1" ht="19.5">
      <c r="A294" s="31"/>
      <c r="B294" s="32"/>
      <c r="C294" s="33"/>
      <c r="D294" s="210" t="s">
        <v>121</v>
      </c>
      <c r="E294" s="33"/>
      <c r="F294" s="214" t="s">
        <v>460</v>
      </c>
      <c r="G294" s="33"/>
      <c r="H294" s="33"/>
      <c r="I294" s="107"/>
      <c r="J294" s="33"/>
      <c r="K294" s="33"/>
      <c r="L294" s="36"/>
      <c r="M294" s="212"/>
      <c r="N294" s="213"/>
      <c r="O294" s="68"/>
      <c r="P294" s="68"/>
      <c r="Q294" s="68"/>
      <c r="R294" s="68"/>
      <c r="S294" s="68"/>
      <c r="T294" s="69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T294" s="14" t="s">
        <v>121</v>
      </c>
      <c r="AU294" s="14" t="s">
        <v>83</v>
      </c>
    </row>
    <row r="295" spans="1:65" s="2" customFormat="1" ht="24" customHeight="1">
      <c r="A295" s="31"/>
      <c r="B295" s="32"/>
      <c r="C295" s="196" t="s">
        <v>461</v>
      </c>
      <c r="D295" s="196" t="s">
        <v>113</v>
      </c>
      <c r="E295" s="197" t="s">
        <v>462</v>
      </c>
      <c r="F295" s="198" t="s">
        <v>463</v>
      </c>
      <c r="G295" s="199" t="s">
        <v>429</v>
      </c>
      <c r="H295" s="200">
        <v>1</v>
      </c>
      <c r="I295" s="201"/>
      <c r="J295" s="202">
        <f>ROUND(I295*H295,2)</f>
        <v>0</v>
      </c>
      <c r="K295" s="203"/>
      <c r="L295" s="36"/>
      <c r="M295" s="204" t="s">
        <v>1</v>
      </c>
      <c r="N295" s="205" t="s">
        <v>41</v>
      </c>
      <c r="O295" s="68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08" t="s">
        <v>449</v>
      </c>
      <c r="AT295" s="208" t="s">
        <v>113</v>
      </c>
      <c r="AU295" s="208" t="s">
        <v>83</v>
      </c>
      <c r="AY295" s="14" t="s">
        <v>111</v>
      </c>
      <c r="BE295" s="209">
        <f>IF(N295="základní",J295,0)</f>
        <v>0</v>
      </c>
      <c r="BF295" s="209">
        <f>IF(N295="snížená",J295,0)</f>
        <v>0</v>
      </c>
      <c r="BG295" s="209">
        <f>IF(N295="zákl. přenesená",J295,0)</f>
        <v>0</v>
      </c>
      <c r="BH295" s="209">
        <f>IF(N295="sníž. přenesená",J295,0)</f>
        <v>0</v>
      </c>
      <c r="BI295" s="209">
        <f>IF(N295="nulová",J295,0)</f>
        <v>0</v>
      </c>
      <c r="BJ295" s="14" t="s">
        <v>81</v>
      </c>
      <c r="BK295" s="209">
        <f>ROUND(I295*H295,2)</f>
        <v>0</v>
      </c>
      <c r="BL295" s="14" t="s">
        <v>449</v>
      </c>
      <c r="BM295" s="208" t="s">
        <v>464</v>
      </c>
    </row>
    <row r="296" spans="1:65" s="2" customFormat="1" ht="19.5">
      <c r="A296" s="31"/>
      <c r="B296" s="32"/>
      <c r="C296" s="33"/>
      <c r="D296" s="210" t="s">
        <v>119</v>
      </c>
      <c r="E296" s="33"/>
      <c r="F296" s="211" t="s">
        <v>463</v>
      </c>
      <c r="G296" s="33"/>
      <c r="H296" s="33"/>
      <c r="I296" s="107"/>
      <c r="J296" s="33"/>
      <c r="K296" s="33"/>
      <c r="L296" s="36"/>
      <c r="M296" s="212"/>
      <c r="N296" s="213"/>
      <c r="O296" s="68"/>
      <c r="P296" s="68"/>
      <c r="Q296" s="68"/>
      <c r="R296" s="68"/>
      <c r="S296" s="68"/>
      <c r="T296" s="69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T296" s="14" t="s">
        <v>119</v>
      </c>
      <c r="AU296" s="14" t="s">
        <v>83</v>
      </c>
    </row>
    <row r="297" spans="1:65" s="2" customFormat="1" ht="48.75">
      <c r="A297" s="31"/>
      <c r="B297" s="32"/>
      <c r="C297" s="33"/>
      <c r="D297" s="210" t="s">
        <v>121</v>
      </c>
      <c r="E297" s="33"/>
      <c r="F297" s="214" t="s">
        <v>465</v>
      </c>
      <c r="G297" s="33"/>
      <c r="H297" s="33"/>
      <c r="I297" s="107"/>
      <c r="J297" s="33"/>
      <c r="K297" s="33"/>
      <c r="L297" s="36"/>
      <c r="M297" s="215"/>
      <c r="N297" s="216"/>
      <c r="O297" s="217"/>
      <c r="P297" s="217"/>
      <c r="Q297" s="217"/>
      <c r="R297" s="217"/>
      <c r="S297" s="217"/>
      <c r="T297" s="218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121</v>
      </c>
      <c r="AU297" s="14" t="s">
        <v>83</v>
      </c>
    </row>
    <row r="298" spans="1:65" s="2" customFormat="1" ht="6.95" customHeight="1">
      <c r="A298" s="31"/>
      <c r="B298" s="51"/>
      <c r="C298" s="52"/>
      <c r="D298" s="52"/>
      <c r="E298" s="52"/>
      <c r="F298" s="52"/>
      <c r="G298" s="52"/>
      <c r="H298" s="52"/>
      <c r="I298" s="144"/>
      <c r="J298" s="52"/>
      <c r="K298" s="52"/>
      <c r="L298" s="36"/>
      <c r="M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</sheetData>
  <sheetProtection algorithmName="SHA-512" hashValue="4p1yq8jQ4Ou2K5gANNxFKmV8q+FaA2YxkE0kE8mnfT3Av9nzo6g1uZ7ZDepRiA9Q3fz9a3uyLj+vyKZYqYoQ0g==" saltValue="QuEFhoL2zLRVKBVun7SEr/O1gvR0FL0Imjef6qH9g0TS3NwBVKwdt1W/HbxdeGR5UwqSR/HwloGBwpXgr2CGQA==" spinCount="100000" sheet="1" objects="1" scenarios="1" formatColumns="0" formatRows="0" autoFilter="0"/>
  <autoFilter ref="C117:K297"/>
  <mergeCells count="6">
    <mergeCell ref="L2:V2"/>
    <mergeCell ref="E7:H7"/>
    <mergeCell ref="E16:H16"/>
    <mergeCell ref="E25:H25"/>
    <mergeCell ref="E85:H85"/>
    <mergeCell ref="E110:H11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LCH1-2020 - Loučná, Benát...</vt:lpstr>
      <vt:lpstr>'LCH1-2020 - Loučná, Benát...'!Názvy_tisku</vt:lpstr>
      <vt:lpstr>'Rekapitulace stavby'!Názvy_tisku</vt:lpstr>
      <vt:lpstr>'LCH1-2020 - Loučná, Benát...'!Oblast_tisku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DiS. Michal Kubík</dc:creator>
  <cp:lastModifiedBy>Ladislav Chleboun</cp:lastModifiedBy>
  <cp:lastPrinted>2019-12-10T08:01:02Z</cp:lastPrinted>
  <dcterms:created xsi:type="dcterms:W3CDTF">2019-12-10T07:57:31Z</dcterms:created>
  <dcterms:modified xsi:type="dcterms:W3CDTF">2019-12-10T08:01:04Z</dcterms:modified>
</cp:coreProperties>
</file>