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940" windowHeight="13140" activeTab="0"/>
  </bookViews>
  <sheets>
    <sheet name="Rekapitulace stavby" sheetId="1" r:id="rId1"/>
    <sheet name="1. - SO 01 Oprava spárová..." sheetId="2" r:id="rId2"/>
    <sheet name="2. - SO 02 Oprava spárová..." sheetId="3" r:id="rId3"/>
    <sheet name="VON - Vedlejší a ostatní ..." sheetId="4" r:id="rId4"/>
  </sheets>
  <definedNames>
    <definedName name="_xlnm._FilterDatabase" localSheetId="1" hidden="1">'1. - SO 01 Oprava spárová...'!$C$87:$K$221</definedName>
    <definedName name="_xlnm._FilterDatabase" localSheetId="2" hidden="1">'2. - SO 02 Oprava spárová...'!$C$86:$K$216</definedName>
    <definedName name="_xlnm._FilterDatabase" localSheetId="3" hidden="1">'VON - Vedlejší a ostatní ...'!$C$80:$K$153</definedName>
    <definedName name="_xlnm.Print_Area" localSheetId="1">'1. - SO 01 Oprava spárová...'!$C$4:$J$36,'1. - SO 01 Oprava spárová...'!$C$42:$J$69,'1. - SO 01 Oprava spárová...'!$C$75:$K$221</definedName>
    <definedName name="_xlnm.Print_Area" localSheetId="2">'2. - SO 02 Oprava spárová...'!$C$4:$J$36,'2. - SO 02 Oprava spárová...'!$C$42:$J$68,'2. - SO 02 Oprava spárová...'!$C$74:$K$216</definedName>
    <definedName name="_xlnm.Print_Area" localSheetId="0">'Rekapitulace stavby'!$D$4:$AO$33,'Rekapitulace stavby'!$C$39:$AQ$55</definedName>
    <definedName name="_xlnm.Print_Area" localSheetId="3">'VON - Vedlejší a ostatní ...'!$C$4:$J$36,'VON - Vedlejší a ostatní ...'!$C$42:$J$62,'VON - Vedlejší a ostatní ...'!$C$68:$K$153</definedName>
    <definedName name="_xlnm.Print_Titles" localSheetId="0">'Rekapitulace stavby'!$49:$49</definedName>
    <definedName name="_xlnm.Print_Titles" localSheetId="1">'1. - SO 01 Oprava spárová...'!$87:$87</definedName>
    <definedName name="_xlnm.Print_Titles" localSheetId="2">'2. - SO 02 Oprava spárová...'!$86:$86</definedName>
    <definedName name="_xlnm.Print_Titles" localSheetId="3">'VON - Vedlejší a ostatní ...'!$80:$80</definedName>
  </definedNames>
  <calcPr calcId="162913"/>
</workbook>
</file>

<file path=xl/sharedStrings.xml><?xml version="1.0" encoding="utf-8"?>
<sst xmlns="http://schemas.openxmlformats.org/spreadsheetml/2006/main" count="4067" uniqueCount="512">
  <si>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</si>
  <si>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</si>
  <si>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</si>
  <si>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</si>
  <si>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</si>
  <si>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</si>
  <si>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</si>
  <si>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{638f1e4a-38da-48a0-99d8-3a363f06d8b1}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</si>
  <si>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</si>
  <si>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</si>
  <si>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</si>
  <si>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</si>
  <si>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</si>
  <si>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</si>
  <si>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</si>
  <si>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</si>
  <si>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3577vv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</si>
  <si>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</si>
  <si>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</si>
  <si>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Hradec Králové, oprava spárování opěrných zdí, ř. km 994,330 - 994,440</t>
  </si>
  <si>
    <t>KSO:</t>
  </si>
  <si>
    <t>833 21</t>
  </si>
  <si>
    <t>CC-CZ:</t>
  </si>
  <si>
    <t>215</t>
  </si>
  <si>
    <t>Místo:</t>
  </si>
  <si>
    <t>Hradec Králové</t>
  </si>
  <si>
    <t>Datum:</t>
  </si>
  <si>
    <t>16.10.2018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</si>
  <si>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</si>
  <si>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</si>
  <si>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</si>
  <si>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</si>
  <si>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</si>
  <si>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</si>
  <si>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</si>
  <si>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</si>
  <si>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</si>
  <si>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Poznámka:</t>
  </si>
  <si>
    <t>Rozpočtováno v CÚ 2018/II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</si>
  <si>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</si>
  <si>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</si>
  <si>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</si>
  <si>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</si>
  <si>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</si>
  <si>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</si>
  <si>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</si>
  <si>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</si>
  <si>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</si>
  <si>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</si>
  <si>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</si>
  <si>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</si>
  <si>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</si>
  <si>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</si>
  <si>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</si>
  <si>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</si>
  <si>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</si>
  <si>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</si>
  <si>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</si>
  <si>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</si>
  <si>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</si>
  <si>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</si>
  <si>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</si>
  <si>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</si>
  <si>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</si>
  <si>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</si>
  <si>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</si>
  <si>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</si>
  <si>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</si>
  <si>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</si>
  <si>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</si>
  <si>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</si>
  <si>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</si>
  <si>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</si>
  <si>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</si>
  <si>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</si>
  <si>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</si>
  <si>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</si>
  <si>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</si>
  <si>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</si>
  <si>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Oprava spárování na LB, ř. km 994,330 - 994,440</t>
  </si>
  <si>
    <t>STA</t>
  </si>
  <si>
    <t>1</t>
  </si>
  <si>
    <t>{b6897e31-8b86-4e0e-aacc-c89a1ea7caae}</t>
  </si>
  <si>
    <t>2</t>
  </si>
  <si>
    <t>2.</t>
  </si>
  <si>
    <t>SO 02 Oprava spárování na PB, ř. km 994,330 - 994,440</t>
  </si>
  <si>
    <t>{9e721a5f-5608-487c-8814-df2dd4ef0a41}</t>
  </si>
  <si>
    <t>VON</t>
  </si>
  <si>
    <t>Vedlejší a ostatní náklady</t>
  </si>
  <si>
    <t>{ca0caee6-0885-49de-aef6-9a96fcd59a03}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</si>
  <si>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</si>
  <si>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</si>
  <si>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</si>
  <si>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</si>
  <si>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</si>
  <si>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</si>
  <si>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</si>
  <si>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 - SO 01 Oprava spárování na LB, ř. km 994,330 - 994,440</t>
  </si>
  <si>
    <t>Rozpočtováno v CÚ 2018/II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</si>
  <si>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</si>
  <si>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</si>
  <si>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</si>
  <si>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</si>
  <si>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</si>
  <si>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</si>
  <si>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</si>
  <si>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</si>
  <si>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</si>
  <si>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</si>
  <si>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</si>
  <si>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</si>
  <si>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</si>
  <si>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</si>
  <si>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</si>
  <si>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</si>
  <si>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</si>
  <si>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</si>
  <si>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</si>
  <si>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</si>
  <si>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</si>
  <si>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</si>
  <si>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</si>
  <si>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</si>
  <si>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</si>
  <si>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</si>
  <si>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</si>
  <si>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</si>
  <si>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</si>
  <si>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</si>
  <si>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</si>
  <si>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</si>
  <si>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</si>
  <si>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</si>
  <si>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</si>
  <si>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</si>
  <si>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</si>
  <si>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</si>
  <si>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</si>
  <si>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2018 02</t>
  </si>
  <si>
    <t>4</t>
  </si>
  <si>
    <t>-353739818</t>
  </si>
  <si>
    <t>VV</t>
  </si>
  <si>
    <t>"odkopávka základu, sejmutí v tl. 200 - 250 mm, viz příloha D.1.4"</t>
  </si>
  <si>
    <t>13,80</t>
  </si>
  <si>
    <t>151101201</t>
  </si>
  <si>
    <t>Zřízení pažení stěn výkopu bez rozepření nebo vzepření příložné, hloubky do 4 m</t>
  </si>
  <si>
    <t>m2</t>
  </si>
  <si>
    <t>1360272468</t>
  </si>
  <si>
    <t>"zapažení stávající zdi, výkaz, viz příloha D.1.2, D.1.4"</t>
  </si>
  <si>
    <t>285,49</t>
  </si>
  <si>
    <t>3</t>
  </si>
  <si>
    <t>151101211</t>
  </si>
  <si>
    <t>Odstranění pažení stěn výkopu s uložením pažin na vzdálenost do 3 m od okraje výkopu příložné, hloubky do 4 m</t>
  </si>
  <si>
    <t>-134978859</t>
  </si>
  <si>
    <t>151101401</t>
  </si>
  <si>
    <t>Zřízení vzepření zapažených stěn výkopů s potřebným přepažováním při roubení příložném, hloubky do 4 m</t>
  </si>
  <si>
    <t>-1350332203</t>
  </si>
  <si>
    <t>5</t>
  </si>
  <si>
    <t>151101411</t>
  </si>
  <si>
    <t>Odstranění vzepření stěn výkopů s uložením materiálu na vzdálenost do 3 m od kraje výkopu při roubení příložném, hloubky do 4 m</t>
  </si>
  <si>
    <t>-1056029739</t>
  </si>
  <si>
    <t>6</t>
  </si>
  <si>
    <t>167101101</t>
  </si>
  <si>
    <t>Nakládání, skládání a překládání neulehlého výkopku nebo sypaniny nakládání, množství do 100 m3, z hornin tř. 1 až 4</t>
  </si>
  <si>
    <t>-1672826163</t>
  </si>
  <si>
    <t>"přebytečný materiál prohození zeminy z meziskládky (drny a zemina), viz příloha D.1"</t>
  </si>
  <si>
    <t>13,80-4,05</t>
  </si>
  <si>
    <t>7</t>
  </si>
  <si>
    <t>17120121R0</t>
  </si>
  <si>
    <t>Likvidace stavebního odpadu zeminy a kameniva dle platné legislativy včetně dopravy, uložení a případného poplatku za uložení</t>
  </si>
  <si>
    <t>t</t>
  </si>
  <si>
    <t>1016004418</t>
  </si>
  <si>
    <t>"nevhodná zemina pro rozprostření ornice (drn se zeminou), viz příloha D.1.4"</t>
  </si>
  <si>
    <t>(13,80-4,05)*1,6</t>
  </si>
  <si>
    <t>8</t>
  </si>
  <si>
    <t>17510120R</t>
  </si>
  <si>
    <t>Ruční prohození sypaniny sítem</t>
  </si>
  <si>
    <t>1228496140</t>
  </si>
  <si>
    <t>"sejmutá ornice (odstranění drnu), viz příloha D.1"</t>
  </si>
  <si>
    <t>9</t>
  </si>
  <si>
    <t>181301101</t>
  </si>
  <si>
    <t>Rozprostření a urovnání ornice v rovině nebo ve svahu sklonu do 1:5 při souvislé ploše do 500 m2, tl. vrstvy do 100 mm</t>
  </si>
  <si>
    <t>765310597</t>
  </si>
  <si>
    <t>"ohumusování prohozenou sejmutou ornicí v tl. 50 mm, viz příloha D.4"</t>
  </si>
  <si>
    <t>80,95</t>
  </si>
  <si>
    <t>18</t>
  </si>
  <si>
    <t>Zemní práce - povrchové úpravy terénu</t>
  </si>
  <si>
    <t>10</t>
  </si>
  <si>
    <t>181411121</t>
  </si>
  <si>
    <t>Založení trávníku na půdě předem připravené plochy do 1000 m2 výsevem včetně utažení lučního v rovině nebo na svahu do 1:5</t>
  </si>
  <si>
    <t>2137025910</t>
  </si>
  <si>
    <t>"viz příloha D.1.4"</t>
  </si>
  <si>
    <t>"plocha rýhy po ohumusování"</t>
  </si>
  <si>
    <t>11</t>
  </si>
  <si>
    <t>M</t>
  </si>
  <si>
    <t>0057210R</t>
  </si>
  <si>
    <t>osivo směs travní komunikační</t>
  </si>
  <si>
    <t>kg</t>
  </si>
  <si>
    <t>1062129629</t>
  </si>
  <si>
    <t>"viz pol. založení trávníku, specifikace viz D.1.1"</t>
  </si>
  <si>
    <t>80,95*0,02*1,03</t>
  </si>
  <si>
    <t>Svislé a kompletní konstrukce</t>
  </si>
  <si>
    <t>12</t>
  </si>
  <si>
    <t>R1</t>
  </si>
  <si>
    <t>Oprava zdiva nadzákladového z lomového kamene vodních staveb opěrných zdí a ostatních konstrukcí objemu opravovaných míst do 3 m3 jednotlivě, na maltu expanzní z kamene lomařsky upraveného s vyspárováním expanzní maltou, zdiva obkladního</t>
  </si>
  <si>
    <t>1415013283</t>
  </si>
  <si>
    <t>"viz příloha D.1.2"</t>
  </si>
  <si>
    <t>"dozdívky stávajícího lícního zdiva z LK upraveného přitesáním na expanzní maltu min. MC 10 (tl. 0,30 m), včetně dodávky kamene"</t>
  </si>
  <si>
    <t>0,27*0,30</t>
  </si>
  <si>
    <t>Vodorovné konstrukce</t>
  </si>
  <si>
    <t>13</t>
  </si>
  <si>
    <t>457572211</t>
  </si>
  <si>
    <t>Filtrační vrstvy jakékoliv tloušťky a sklonu z hrubého těženého kameniva se zhutněním do 10 pojezdů/m3, frakce 16-32 mm</t>
  </si>
  <si>
    <t>-1028375897</t>
  </si>
  <si>
    <t>"drenážní zásyp těženým kamenivem až po úroveň stávajícího povrchu, viz příloha D.1.4"</t>
  </si>
  <si>
    <t>Úpravy povrchů, podlahy a osazování výplní</t>
  </si>
  <si>
    <t>14</t>
  </si>
  <si>
    <t>R3</t>
  </si>
  <si>
    <t>Vyplnění spár dosavadních konstrukcí zdiva nízkosmrštivou maltou MC 25, T50, s omezením váp. výkvětů s vyčištěním spár hloubky do 40 mm, zdiva z lomového kamene s vyspárováním</t>
  </si>
  <si>
    <t>1529146667</t>
  </si>
  <si>
    <t>"ruční spárování nízkosmrštitelnou maltou MC 25  (pod 0,4 mm/m), T50 s omezením váp. výkvětů, výkaz"</t>
  </si>
  <si>
    <t>Ostatní konstrukce a práce, bourání</t>
  </si>
  <si>
    <t>91974111R</t>
  </si>
  <si>
    <t>Ošetření cementobetonové plochy kropením vodou</t>
  </si>
  <si>
    <t>613457805</t>
  </si>
  <si>
    <t>"ošetření vyplněných spár během vyzrávání, 2 x, výkaz, viz příloha D.1.2"</t>
  </si>
  <si>
    <t>2*285,49</t>
  </si>
  <si>
    <t>16</t>
  </si>
  <si>
    <t>R4</t>
  </si>
  <si>
    <t>Ošetření spár během vyzrávání plachtováním</t>
  </si>
  <si>
    <t>1937011781</t>
  </si>
  <si>
    <t>"překrytí přespárovaného zdiva (s použitím plachet zhotovitele), výkaz, viz příloha D.1.2"</t>
  </si>
  <si>
    <t>17</t>
  </si>
  <si>
    <t>941111111</t>
  </si>
  <si>
    <t>Montáž lešení řadového trubkového lehkého pracovního s podlahami s provozním zatížením tř. 3 do 200 kg/m2 šířky tř. W06 od 0,6 do 0,9 m, výšky do 10 m</t>
  </si>
  <si>
    <t>59002815</t>
  </si>
  <si>
    <t>"viz příloha D.1"</t>
  </si>
  <si>
    <t>161,50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</si>
  <si>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</si>
  <si>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</si>
  <si>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204819327</t>
  </si>
  <si>
    <t>"38 dní 20 dní rezerva, viz příloha D.1"</t>
  </si>
  <si>
    <t>(38+20)*161,5</t>
  </si>
  <si>
    <t>19</t>
  </si>
  <si>
    <t>941111811</t>
  </si>
  <si>
    <t>Demontáž lešení řadového trubkového lehkého pracovního s podlahami s provozním zatížením tř. 3 do 200 kg/m2 šířky tř. W06 od 0,6 do 0,9 m, výšky do 10 m</t>
  </si>
  <si>
    <t>1082434050</t>
  </si>
  <si>
    <t>20</t>
  </si>
  <si>
    <t>9851311R</t>
  </si>
  <si>
    <t>Očištění ploch stěn, rubu kleneb a podlah tlakovou vodou min. 500 barů</t>
  </si>
  <si>
    <t>1540926833</t>
  </si>
  <si>
    <t>"očištění líce zdi tlakovou vodou, výkaz, viz příloha D.1.2"</t>
  </si>
  <si>
    <t>"očištění kaveren lícního zdiva"</t>
  </si>
  <si>
    <t>0,96</t>
  </si>
  <si>
    <t>Součet</t>
  </si>
  <si>
    <t>985131411</t>
  </si>
  <si>
    <t>Očištění ploch stěn, rubu kleneb a podlah vysušení stlačeným vzduchem</t>
  </si>
  <si>
    <t>1864715796</t>
  </si>
  <si>
    <t>"vysekané spáry tlakový vzduchem, viz příloha D.1.2"</t>
  </si>
  <si>
    <t>22</t>
  </si>
  <si>
    <t>985142211</t>
  </si>
  <si>
    <t>Vysekání spojovací hmoty ze spár zdiva včetně vyčištění hloubky spáry přes 40 mm délky spáry na 1 m2 upravované plochy do 6 m</t>
  </si>
  <si>
    <t>-1213595187</t>
  </si>
  <si>
    <t>"vysekání spár hloubky min. 100 mm, viz příloha D.1.2"</t>
  </si>
  <si>
    <t>23</t>
  </si>
  <si>
    <t>98521111</t>
  </si>
  <si>
    <t>Vyklínování uvolněných kamenů zdiva úlomky kamene, délky spáry na 1 m2 upravované plochy do 6 m</t>
  </si>
  <si>
    <t>859581146</t>
  </si>
  <si>
    <t>"přespárovávaná plocha, viz příloha D.1.2"</t>
  </si>
  <si>
    <t>24</t>
  </si>
  <si>
    <t>R6</t>
  </si>
  <si>
    <t>Hloubkové spárování zdiva hloubky od 40 mm do 300 mm aktivovanou nízkosmrštitelnou maltou délky spáry na 1 m2 upravované plochy do 6 m</t>
  </si>
  <si>
    <t>624675075</t>
  </si>
  <si>
    <t>"viz příloha D.1.2, výkaz"</t>
  </si>
  <si>
    <t>"hloubkové mechanizované spárování nízkosmrštitelnou maltou MC 25 tř. R3 (pod 0,4 mm/m) tlakové 0,2 - 0,4 MPa"</t>
  </si>
  <si>
    <t>"spárování průměrně na  hloubku 160 mm (tj. (300+100)/2-40)=160 mm)"</t>
  </si>
  <si>
    <t>"s vynecháním drenážních průlin (cca 1 ks/4 m2)"</t>
  </si>
  <si>
    <t>25</t>
  </si>
  <si>
    <t>985233111</t>
  </si>
  <si>
    <t>Úprava spár po spárování zdiva kamenného nebo cihelného délky spáry na 1 m2 upravované plochy do 6 m uhlazením</t>
  </si>
  <si>
    <t>1110928214</t>
  </si>
  <si>
    <t>997</t>
  </si>
  <si>
    <t>Přesun sutě</t>
  </si>
  <si>
    <t>26</t>
  </si>
  <si>
    <t>997006512</t>
  </si>
  <si>
    <t>Vodorovná doprava suti na skládku s naložením na dopravní prostředek a složením přes 100 m do 1 km</t>
  </si>
  <si>
    <t>-1057795148</t>
  </si>
  <si>
    <t>"demontovaný ocelový materiál na provozní dvůr správce toku do 5,0 km"</t>
  </si>
  <si>
    <t>"ocel z likvidace závory 4 x U 100 dl. 1 m a trubka dl. 4 m, výkaz"</t>
  </si>
  <si>
    <t>(4*1,0*8,59+4,0*3,0)/1000</t>
  </si>
  <si>
    <t>"odříznuté ocelového zábradlí v dl. 3,0 m, výkaz"</t>
  </si>
  <si>
    <t>25,0/1000</t>
  </si>
  <si>
    <t>27</t>
  </si>
  <si>
    <t>997006519</t>
  </si>
  <si>
    <t>Vodorovná doprava suti na skládku s naložením na dopravní prostředek a složením Příplatek k ceně za každý další i započatý 1 km</t>
  </si>
  <si>
    <t>-87274016</t>
  </si>
  <si>
    <t>"demontovaný ocelový materiál na provozní dvůr správce toku, 4 příplatky"</t>
  </si>
  <si>
    <t>4*0,071</t>
  </si>
  <si>
    <t>28</t>
  </si>
  <si>
    <t>99701383R0</t>
  </si>
  <si>
    <t>Likvidace stavebního odpadu směsného stavebního a demoličního dle platné legislativy včetně naložení, dopravy, uložení a poplatku za uložení</t>
  </si>
  <si>
    <t>1897782542</t>
  </si>
  <si>
    <t>"materiál z vysekání spár - přespárování, viz příloha D.1, výkaz"</t>
  </si>
  <si>
    <t>10,28*2,2</t>
  </si>
  <si>
    <t>998</t>
  </si>
  <si>
    <t>Přesun hmot</t>
  </si>
  <si>
    <t>29</t>
  </si>
  <si>
    <t>998332011</t>
  </si>
  <si>
    <t>Přesun hmot pro úpravy vodních toků a kanály, hráze rybníků apod. dopravní vzdálenost do 500 m</t>
  </si>
  <si>
    <t>-1306491321</t>
  </si>
  <si>
    <t>PSV</t>
  </si>
  <si>
    <t>Práce a dodávky PSV</t>
  </si>
  <si>
    <t>767</t>
  </si>
  <si>
    <t>Konstrukce zámečnické</t>
  </si>
  <si>
    <t>31</t>
  </si>
  <si>
    <t>767161813</t>
  </si>
  <si>
    <t>Demontáž zábradlí rovného nerozebíratelný spoj hmotnosti 1 m zábradlí do 20 kg</t>
  </si>
  <si>
    <t>m</t>
  </si>
  <si>
    <t>-1307309593</t>
  </si>
  <si>
    <t>"odříznutí sloupků závory, výkaz"</t>
  </si>
  <si>
    <t>4,0</t>
  </si>
  <si>
    <t>"odříznutí sloupků ocelového zábradlí, výkaz"</t>
  </si>
  <si>
    <t>3,0</t>
  </si>
  <si>
    <t>32</t>
  </si>
  <si>
    <t>R5</t>
  </si>
  <si>
    <t>Oprava ocelové branky</t>
  </si>
  <si>
    <t>soubor</t>
  </si>
  <si>
    <t>1534929220</t>
  </si>
  <si>
    <t>"navaření nových ocelových zesílených závěsů branky, montáž včetně dodávky materiálu, viz příloha D.1.1"</t>
  </si>
  <si>
    <t>783</t>
  </si>
  <si>
    <t>Dokončovací práce - nátěry</t>
  </si>
  <si>
    <t>33</t>
  </si>
  <si>
    <t>783306809</t>
  </si>
  <si>
    <t>Odstranění nátěrů ze zámečnických konstrukcí okartáčováním</t>
  </si>
  <si>
    <t>-394569344</t>
  </si>
  <si>
    <t>"ošetření branky před jejím nátěrem, výkaz, viz příloha D.1.1"</t>
  </si>
  <si>
    <t>1,13</t>
  </si>
  <si>
    <t>34</t>
  </si>
  <si>
    <t>783314101</t>
  </si>
  <si>
    <t>Základní nátěr zámečnických konstrukcí jednonásobný syntetický</t>
  </si>
  <si>
    <t>-131435435</t>
  </si>
  <si>
    <t>"nátěr branky, výkaz, viz příloha D.1.1"</t>
  </si>
  <si>
    <t>35</t>
  </si>
  <si>
    <t>783317101</t>
  </si>
  <si>
    <t>Krycí nátěr (email) zámečnických konstrukcí jednonásobný syntetický standardní</t>
  </si>
  <si>
    <t>1837491459</t>
  </si>
  <si>
    <t>36</t>
  </si>
  <si>
    <t>783801621</t>
  </si>
  <si>
    <t>Očištění omítek odstraňovačem graffiti ošetřených ochrannými nátěry, povrchů hladkých zdiva lícového</t>
  </si>
  <si>
    <t>409064318</t>
  </si>
  <si>
    <t>37</t>
  </si>
  <si>
    <t>783846533</t>
  </si>
  <si>
    <t>Antigraffiti preventivní nátěr omítek hladkých zdiva lícového trvalý pro opakované odstraňování graffiti v počtu do 100 cyklů</t>
  </si>
  <si>
    <t>-969574170</t>
  </si>
  <si>
    <t>317,26</t>
  </si>
  <si>
    <t>2. - SO 02 Oprava spárování na PB, ř. km 994,330 - 994,440</t>
  </si>
  <si>
    <t>11,28</t>
  </si>
  <si>
    <t>182,63</t>
  </si>
  <si>
    <t>11,28-3,31</t>
  </si>
  <si>
    <t>-540541486</t>
  </si>
  <si>
    <t>(11,28-3,31)*1,6</t>
  </si>
  <si>
    <t>182101101</t>
  </si>
  <si>
    <t>Svahování trvalých svahů do projektovaných profilů s potřebným přemístěním výkopku při svahování v zářezech v hornině tř. 1 až 4</t>
  </si>
  <si>
    <t>-18279539</t>
  </si>
  <si>
    <t>"pod dlažbou, viz příloha D.1.1"</t>
  </si>
  <si>
    <t>-1215350062</t>
  </si>
  <si>
    <t>66,19</t>
  </si>
  <si>
    <t>182301122</t>
  </si>
  <si>
    <t>Rozprostření a urovnání ornice ve svahu sklonu přes 1:5 při souvislé ploše do 500 m2, tl. vrstvy přes 100 do 150 mm</t>
  </si>
  <si>
    <t>"ohumusování dovezeným substrátem kompostu v tl. 150 mm, viz příloha D.4"</t>
  </si>
  <si>
    <t>10,0</t>
  </si>
  <si>
    <t>103R</t>
  </si>
  <si>
    <t>substrát pro trávníky VL</t>
  </si>
  <si>
    <t>158845431</t>
  </si>
  <si>
    <t>"nákup a dovoz kompostu, viz příloha D.1.1"</t>
  </si>
  <si>
    <t>1,5</t>
  </si>
  <si>
    <t>641132315</t>
  </si>
  <si>
    <t>"plocha rýhy po ohumusování prohozenou zeminou"</t>
  </si>
  <si>
    <t>181411122</t>
  </si>
  <si>
    <t>Založení trávníku na půdě předem připravené plochy do 1000 m2 výsevem včetně utažení lučního na svahu přes 1:5 do 1:2</t>
  </si>
  <si>
    <t>"plocha po ohumusování kompostem"</t>
  </si>
  <si>
    <t>(66,19+10,0)*0,02*1,03</t>
  </si>
  <si>
    <t>0,09*0,30</t>
  </si>
  <si>
    <t>451571111</t>
  </si>
  <si>
    <t>Lože pod dlažby ze štěrkopísků, tl. vrstvy do 100 mm</t>
  </si>
  <si>
    <t>861354209</t>
  </si>
  <si>
    <t>"lože pod dlažbu ve svahu, viz příloha D.1.1"</t>
  </si>
  <si>
    <t>465511227</t>
  </si>
  <si>
    <t>Dlažba z lomového kamene lomařsky upraveného na sucho s vyklínováním kamenem, s vyplněním spár těženým kamenivem, drnem nebo ornicí s osetím, tl. kamene 250 mm</t>
  </si>
  <si>
    <t>-714469524</t>
  </si>
  <si>
    <t>"dlažba ve svahu, viz příloha D.1.1"</t>
  </si>
  <si>
    <t>2*182,63</t>
  </si>
  <si>
    <t>96202259R</t>
  </si>
  <si>
    <t>Rozebrání zdiva z ŽB prefabrikátů na sucho do 1 m3</t>
  </si>
  <si>
    <t>-688805539</t>
  </si>
  <si>
    <t>"viz příloha D.1.1"</t>
  </si>
  <si>
    <t>"odstranění ŽB prefabrikátů, výkaz"</t>
  </si>
  <si>
    <t>0,2</t>
  </si>
  <si>
    <t>42,50</t>
  </si>
  <si>
    <t>"10 dní 10 dní rezerva, viz příloha D.1"</t>
  </si>
  <si>
    <t>(10+10)*42,50</t>
  </si>
  <si>
    <t>0,34</t>
  </si>
  <si>
    <t>30</t>
  </si>
  <si>
    <t>-218803660</t>
  </si>
  <si>
    <t>"odpad, viz příloha D.1, výkaz"</t>
  </si>
  <si>
    <t>"materiál z vysekání spár - přespárování"</t>
  </si>
  <si>
    <t>6,58*2,2</t>
  </si>
  <si>
    <t>"odstraněné ŽB prefabrikáty"</t>
  </si>
  <si>
    <t>0,2*2,4</t>
  </si>
  <si>
    <t>10,40</t>
  </si>
  <si>
    <t>"viz pol. D.1.4"</t>
  </si>
  <si>
    <t>164,26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</si>
  <si>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</si>
  <si>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</si>
  <si>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</si>
  <si>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</si>
  <si>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</si>
  <si>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</si>
  <si>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</si>
  <si>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</si>
  <si>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</si>
  <si>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</si>
  <si>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</si>
  <si>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</si>
  <si>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</si>
  <si>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-1708373720</t>
  </si>
  <si>
    <t>"viz příloha B."</t>
  </si>
  <si>
    <t>- zajištění ohlášení všech staveb zařízení staveniště dle §104 odst. (2) zákona č. 183/2006 Sb.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</si>
  <si>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</si>
  <si>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</si>
  <si>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</si>
  <si>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</si>
  <si>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</si>
  <si>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</si>
  <si>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</si>
  <si>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0110102</t>
  </si>
  <si>
    <t>Úprava staveniště a deponií po ukončení stavby</t>
  </si>
  <si>
    <t>-1069243575</t>
  </si>
  <si>
    <t>"viz příloha A., B."</t>
  </si>
  <si>
    <t>"urovnání a osetí, předpokládá se využití plochy cca 2000 m2"</t>
  </si>
  <si>
    <t>01132</t>
  </si>
  <si>
    <t>Zajištění obnovy zpevněných a nezpevněných komunikací</t>
  </si>
  <si>
    <t>1901110733</t>
  </si>
  <si>
    <t>"obnova stávajících zpevněných i nezpevněných komunikací při jejich případném porušení - cyklostezka, sjezdy z místních komunikací"</t>
  </si>
  <si>
    <t>02</t>
  </si>
  <si>
    <t>Projektová dokumentace - ostatní náklady</t>
  </si>
  <si>
    <t>0210</t>
  </si>
  <si>
    <t>Zhotovitelem vypracovaný Plán opatření pro případ havárie, pro případ úniku závadných látek (např. ropné produkty, cementové výluhy, odpadní vody z těsnících clon, atd.)</t>
  </si>
  <si>
    <t>kus</t>
  </si>
  <si>
    <t>1267765678</t>
  </si>
  <si>
    <t>0221</t>
  </si>
  <si>
    <t>Zpracování povodňového plánu stavby dle §71 zákona č. 254/2001 Sb. včetně zajištění schválení příslušnými orgány správy a Povodím Labe, státní podnik</t>
  </si>
  <si>
    <t>-16114087</t>
  </si>
  <si>
    <t>023</t>
  </si>
  <si>
    <t>Vypracování projektu skutečného provedení díla</t>
  </si>
  <si>
    <t>-1841389559</t>
  </si>
  <si>
    <t>"3 paré + 1 x CD, viz příloha B."</t>
  </si>
  <si>
    <t>03</t>
  </si>
  <si>
    <t>Geodetické práce a vytýčení - ostatní náklady</t>
  </si>
  <si>
    <t>262144</t>
  </si>
  <si>
    <t>262086674</t>
  </si>
  <si>
    <t>388312835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</si>
  <si>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</si>
  <si>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</si>
  <si>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</si>
  <si>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</si>
  <si>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-1465096102</t>
  </si>
  <si>
    <t>"zábradlí a římsy v koruně zdí, chodníky, cyklostezka, nájezdy na veř. komunikace"</t>
  </si>
  <si>
    <t>092</t>
  </si>
  <si>
    <t>Zajištění souhlasů se zvláštním užíváním komunikací</t>
  </si>
  <si>
    <t>-720235234</t>
  </si>
  <si>
    <t>"chodníky, cyklostezka, viz příloha B.8"</t>
  </si>
  <si>
    <t>0931</t>
  </si>
  <si>
    <t>Provedení pasportizace stávajících nemovitostí (vč. pozemků) a jejich příslušenství, zajištění fotodokumentace stávajícího stavu přístupových komunikací</t>
  </si>
  <si>
    <t>-700557908</t>
  </si>
  <si>
    <t>094</t>
  </si>
  <si>
    <t>Zajištění vytýčení veškerých podzemních zařízení</t>
  </si>
  <si>
    <t>-1882617674</t>
  </si>
  <si>
    <t>"včetně koordinace se správci dotčených vedení, ochr. během výstavby, odsouhlasení před zásypem"</t>
  </si>
  <si>
    <t>095</t>
  </si>
  <si>
    <t>Zajištění šetření o podzemních sítích vč. zajištění nových vyjádření v případě, že před realizací pozbyly platnosti</t>
  </si>
  <si>
    <t>-588606017</t>
  </si>
  <si>
    <t>"viz příloha A., E."</t>
  </si>
  <si>
    <t>0993</t>
  </si>
  <si>
    <t>Zajištění dopravně inženýrských opatření</t>
  </si>
  <si>
    <t>985546172</t>
  </si>
  <si>
    <t>"viz příloha B.8"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</si>
  <si>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</si>
  <si>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</si>
  <si>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</si>
  <si>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099300</t>
  </si>
  <si>
    <t>Aktualizace plánu bezpečnosti a ochrany zdraví při práci</t>
  </si>
  <si>
    <t>-1711333430</t>
  </si>
  <si>
    <t>0996</t>
  </si>
  <si>
    <t>Zajištění výroby a instalace informačních tabulí ke stavbě</t>
  </si>
  <si>
    <t>-1769040176</t>
  </si>
  <si>
    <t>09968</t>
  </si>
  <si>
    <t>Čištění vozovek splachováním vodou povrchu podkladu nebo krytu živičného, betonového nebo dlážděného</t>
  </si>
  <si>
    <t>969560879</t>
  </si>
  <si>
    <t>"čištění během stavby vodou z mobilních zdrojů"</t>
  </si>
  <si>
    <t>09991</t>
  </si>
  <si>
    <t>Zajištění fotodokumentace veškerých konstrukcí, které budou v průběhu výstavby skryty nebo zakryty</t>
  </si>
  <si>
    <t>339272772</t>
  </si>
  <si>
    <t>099911</t>
  </si>
  <si>
    <t>Zajištění vedení průběžné evidence odpadů</t>
  </si>
  <si>
    <t>1911462116</t>
  </si>
  <si>
    <t>"cena vč. dodání hmot, záměsové pitné vody, dodání a provozu technologie (zásobníky, kompresory, mobilní el. agregáty atd.)"</t>
  </si>
  <si>
    <t>- zajištění oplocení prostoru ZS, jeho napojení na inž. sítě (elektřina, pitná voda)</t>
  </si>
  <si>
    <t>- vč. spotřeby energií po dobu výstavby (elektřina, pitná voda)</t>
  </si>
  <si>
    <t>031R</t>
  </si>
  <si>
    <t>Vytyčení hranic stavbou dotčených pozemků - levý břeh</t>
  </si>
  <si>
    <t>Vytyčení hranic stavbou dotčených pozemku - pravý 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</si>
</sst>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9" fillId="0" borderId="0" xfId="0" applyFont="1" applyAlignment="1" applyProtection="1" quotePrefix="1">
      <alignment horizontal="left" vertical="center" wrapText="1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vertical="center"/>
      <protection/>
    </xf>
    <xf numFmtId="167" fontId="38" fillId="0" borderId="0" xfId="0" applyNumberFormat="1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2" activePane="bottomLeft" state="frozen"/>
      <selection pane="bottomLeft" activeCell="AR25" sqref="AR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258" t="s">
        <v>16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7"/>
      <c r="AQ5" s="29"/>
      <c r="BE5" s="249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281" t="s">
        <v>19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7"/>
      <c r="AQ6" s="29"/>
      <c r="BE6" s="250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250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250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50"/>
      <c r="BS9" s="22" t="s">
        <v>8</v>
      </c>
    </row>
    <row r="10" spans="2:71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30</v>
      </c>
      <c r="AO10" s="27"/>
      <c r="AP10" s="27"/>
      <c r="AQ10" s="29"/>
      <c r="BE10" s="250"/>
      <c r="BS10" s="22" t="s">
        <v>8</v>
      </c>
    </row>
    <row r="11" spans="2:71" ht="18.4" customHeight="1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32</v>
      </c>
      <c r="AL11" s="27"/>
      <c r="AM11" s="27"/>
      <c r="AN11" s="33" t="s">
        <v>30</v>
      </c>
      <c r="AO11" s="27"/>
      <c r="AP11" s="27"/>
      <c r="AQ11" s="29"/>
      <c r="BE11" s="250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50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34</v>
      </c>
      <c r="AO13" s="27"/>
      <c r="AP13" s="27"/>
      <c r="AQ13" s="29"/>
      <c r="BE13" s="250"/>
      <c r="BS13" s="22" t="s">
        <v>8</v>
      </c>
    </row>
    <row r="14" spans="2:71" ht="15">
      <c r="B14" s="26"/>
      <c r="C14" s="27"/>
      <c r="D14" s="27"/>
      <c r="E14" s="261" t="s">
        <v>34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35" t="s">
        <v>32</v>
      </c>
      <c r="AL14" s="27"/>
      <c r="AM14" s="27"/>
      <c r="AN14" s="37" t="s">
        <v>34</v>
      </c>
      <c r="AO14" s="27"/>
      <c r="AP14" s="27"/>
      <c r="AQ14" s="29"/>
      <c r="BE14" s="250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50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30</v>
      </c>
      <c r="AO16" s="27"/>
      <c r="AP16" s="27"/>
      <c r="AQ16" s="29"/>
      <c r="BE16" s="250"/>
      <c r="BS16" s="22" t="s">
        <v>6</v>
      </c>
    </row>
    <row r="17" spans="2:71" ht="18.4" customHeight="1">
      <c r="B17" s="26"/>
      <c r="C17" s="27"/>
      <c r="D17" s="27"/>
      <c r="E17" s="33" t="s">
        <v>31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32</v>
      </c>
      <c r="AL17" s="27"/>
      <c r="AM17" s="27"/>
      <c r="AN17" s="33" t="s">
        <v>30</v>
      </c>
      <c r="AO17" s="27"/>
      <c r="AP17" s="27"/>
      <c r="AQ17" s="29"/>
      <c r="BE17" s="250"/>
      <c r="BS17" s="22" t="s">
        <v>36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50"/>
      <c r="BS18" s="22" t="s">
        <v>8</v>
      </c>
    </row>
    <row r="19" spans="2:71" ht="14.45" customHeight="1">
      <c r="B19" s="26"/>
      <c r="C19" s="27"/>
      <c r="D19" s="35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50"/>
      <c r="BS19" s="22" t="s">
        <v>8</v>
      </c>
    </row>
    <row r="20" spans="2:71" ht="42.75" customHeight="1">
      <c r="B20" s="26"/>
      <c r="C20" s="27"/>
      <c r="D20" s="27"/>
      <c r="E20" s="263" t="s">
        <v>38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7"/>
      <c r="AP20" s="27"/>
      <c r="AQ20" s="29"/>
      <c r="BE20" s="250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50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50"/>
    </row>
    <row r="23" spans="2:57" s="1" customFormat="1" ht="25.9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64">
        <f>ROUND(AG51,2)</f>
        <v>0</v>
      </c>
      <c r="AL23" s="265"/>
      <c r="AM23" s="265"/>
      <c r="AN23" s="265"/>
      <c r="AO23" s="265"/>
      <c r="AP23" s="40"/>
      <c r="AQ23" s="43"/>
      <c r="BE23" s="250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50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266" t="s">
        <v>40</v>
      </c>
      <c r="M25" s="266"/>
      <c r="N25" s="266"/>
      <c r="O25" s="266"/>
      <c r="P25" s="40"/>
      <c r="Q25" s="40"/>
      <c r="R25" s="40"/>
      <c r="S25" s="40"/>
      <c r="T25" s="40"/>
      <c r="U25" s="40"/>
      <c r="V25" s="40"/>
      <c r="W25" s="266" t="s">
        <v>41</v>
      </c>
      <c r="X25" s="266"/>
      <c r="Y25" s="266"/>
      <c r="Z25" s="266"/>
      <c r="AA25" s="266"/>
      <c r="AB25" s="266"/>
      <c r="AC25" s="266"/>
      <c r="AD25" s="266"/>
      <c r="AE25" s="266"/>
      <c r="AF25" s="40"/>
      <c r="AG25" s="40"/>
      <c r="AH25" s="40"/>
      <c r="AI25" s="40"/>
      <c r="AJ25" s="40"/>
      <c r="AK25" s="266" t="s">
        <v>42</v>
      </c>
      <c r="AL25" s="266"/>
      <c r="AM25" s="266"/>
      <c r="AN25" s="266"/>
      <c r="AO25" s="266"/>
      <c r="AP25" s="40"/>
      <c r="AQ25" s="43"/>
      <c r="BE25" s="250"/>
    </row>
    <row r="26" spans="2:57" s="2" customFormat="1" ht="14.45" customHeight="1" hidden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260">
        <v>0.21</v>
      </c>
      <c r="M26" s="252"/>
      <c r="N26" s="252"/>
      <c r="O26" s="252"/>
      <c r="P26" s="46"/>
      <c r="Q26" s="46"/>
      <c r="R26" s="46"/>
      <c r="S26" s="46"/>
      <c r="T26" s="46"/>
      <c r="U26" s="46"/>
      <c r="V26" s="46"/>
      <c r="W26" s="251">
        <f>ROUND(AZ51,2)</f>
        <v>0</v>
      </c>
      <c r="X26" s="252"/>
      <c r="Y26" s="252"/>
      <c r="Z26" s="252"/>
      <c r="AA26" s="252"/>
      <c r="AB26" s="252"/>
      <c r="AC26" s="252"/>
      <c r="AD26" s="252"/>
      <c r="AE26" s="252"/>
      <c r="AF26" s="46"/>
      <c r="AG26" s="46"/>
      <c r="AH26" s="46"/>
      <c r="AI26" s="46"/>
      <c r="AJ26" s="46"/>
      <c r="AK26" s="251">
        <f>ROUND(AV51,2)</f>
        <v>0</v>
      </c>
      <c r="AL26" s="252"/>
      <c r="AM26" s="252"/>
      <c r="AN26" s="252"/>
      <c r="AO26" s="252"/>
      <c r="AP26" s="46"/>
      <c r="AQ26" s="48"/>
      <c r="BE26" s="250"/>
    </row>
    <row r="27" spans="2:57" s="2" customFormat="1" ht="14.45" customHeight="1" hidden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260">
        <v>0.15</v>
      </c>
      <c r="M27" s="252"/>
      <c r="N27" s="252"/>
      <c r="O27" s="252"/>
      <c r="P27" s="46"/>
      <c r="Q27" s="46"/>
      <c r="R27" s="46"/>
      <c r="S27" s="46"/>
      <c r="T27" s="46"/>
      <c r="U27" s="46"/>
      <c r="V27" s="46"/>
      <c r="W27" s="251">
        <f>ROUND(BA51,2)</f>
        <v>0</v>
      </c>
      <c r="X27" s="252"/>
      <c r="Y27" s="252"/>
      <c r="Z27" s="252"/>
      <c r="AA27" s="252"/>
      <c r="AB27" s="252"/>
      <c r="AC27" s="252"/>
      <c r="AD27" s="252"/>
      <c r="AE27" s="252"/>
      <c r="AF27" s="46"/>
      <c r="AG27" s="46"/>
      <c r="AH27" s="46"/>
      <c r="AI27" s="46"/>
      <c r="AJ27" s="46"/>
      <c r="AK27" s="251">
        <f>ROUND(AW51,2)</f>
        <v>0</v>
      </c>
      <c r="AL27" s="252"/>
      <c r="AM27" s="252"/>
      <c r="AN27" s="252"/>
      <c r="AO27" s="252"/>
      <c r="AP27" s="46"/>
      <c r="AQ27" s="48"/>
      <c r="BE27" s="250"/>
    </row>
    <row r="28" spans="2:57" s="2" customFormat="1" ht="14.45" customHeight="1">
      <c r="B28" s="45"/>
      <c r="C28" s="46"/>
      <c r="D28" s="47" t="s">
        <v>43</v>
      </c>
      <c r="E28" s="46"/>
      <c r="F28" s="47" t="s">
        <v>46</v>
      </c>
      <c r="G28" s="46"/>
      <c r="H28" s="46"/>
      <c r="I28" s="46"/>
      <c r="J28" s="46"/>
      <c r="K28" s="46"/>
      <c r="L28" s="260">
        <v>0.21</v>
      </c>
      <c r="M28" s="252"/>
      <c r="N28" s="252"/>
      <c r="O28" s="252"/>
      <c r="P28" s="46"/>
      <c r="Q28" s="46"/>
      <c r="R28" s="46"/>
      <c r="S28" s="46"/>
      <c r="T28" s="46"/>
      <c r="U28" s="46"/>
      <c r="V28" s="46"/>
      <c r="W28" s="251">
        <f>ROUND(BB51,2)</f>
        <v>0</v>
      </c>
      <c r="X28" s="252"/>
      <c r="Y28" s="252"/>
      <c r="Z28" s="252"/>
      <c r="AA28" s="252"/>
      <c r="AB28" s="252"/>
      <c r="AC28" s="252"/>
      <c r="AD28" s="252"/>
      <c r="AE28" s="252"/>
      <c r="AF28" s="46"/>
      <c r="AG28" s="46"/>
      <c r="AH28" s="46"/>
      <c r="AI28" s="46"/>
      <c r="AJ28" s="46"/>
      <c r="AK28" s="251">
        <v>0</v>
      </c>
      <c r="AL28" s="252"/>
      <c r="AM28" s="252"/>
      <c r="AN28" s="252"/>
      <c r="AO28" s="252"/>
      <c r="AP28" s="46"/>
      <c r="AQ28" s="48"/>
      <c r="BE28" s="250"/>
    </row>
    <row r="29" spans="2:57" s="2" customFormat="1" ht="14.45" customHeight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260">
        <v>0.15</v>
      </c>
      <c r="M29" s="252"/>
      <c r="N29" s="252"/>
      <c r="O29" s="252"/>
      <c r="P29" s="46"/>
      <c r="Q29" s="46"/>
      <c r="R29" s="46"/>
      <c r="S29" s="46"/>
      <c r="T29" s="46"/>
      <c r="U29" s="46"/>
      <c r="V29" s="46"/>
      <c r="W29" s="251">
        <f>ROUND(BC51,2)</f>
        <v>0</v>
      </c>
      <c r="X29" s="252"/>
      <c r="Y29" s="252"/>
      <c r="Z29" s="252"/>
      <c r="AA29" s="252"/>
      <c r="AB29" s="252"/>
      <c r="AC29" s="252"/>
      <c r="AD29" s="252"/>
      <c r="AE29" s="252"/>
      <c r="AF29" s="46"/>
      <c r="AG29" s="46"/>
      <c r="AH29" s="46"/>
      <c r="AI29" s="46"/>
      <c r="AJ29" s="46"/>
      <c r="AK29" s="251">
        <v>0</v>
      </c>
      <c r="AL29" s="252"/>
      <c r="AM29" s="252"/>
      <c r="AN29" s="252"/>
      <c r="AO29" s="252"/>
      <c r="AP29" s="46"/>
      <c r="AQ29" s="48"/>
      <c r="BE29" s="250"/>
    </row>
    <row r="30" spans="2:57" s="2" customFormat="1" ht="14.4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260">
        <v>0</v>
      </c>
      <c r="M30" s="252"/>
      <c r="N30" s="252"/>
      <c r="O30" s="252"/>
      <c r="P30" s="46"/>
      <c r="Q30" s="46"/>
      <c r="R30" s="46"/>
      <c r="S30" s="46"/>
      <c r="T30" s="46"/>
      <c r="U30" s="46"/>
      <c r="V30" s="46"/>
      <c r="W30" s="251">
        <f>ROUND(BD51,2)</f>
        <v>0</v>
      </c>
      <c r="X30" s="252"/>
      <c r="Y30" s="252"/>
      <c r="Z30" s="252"/>
      <c r="AA30" s="252"/>
      <c r="AB30" s="252"/>
      <c r="AC30" s="252"/>
      <c r="AD30" s="252"/>
      <c r="AE30" s="252"/>
      <c r="AF30" s="46"/>
      <c r="AG30" s="46"/>
      <c r="AH30" s="46"/>
      <c r="AI30" s="46"/>
      <c r="AJ30" s="46"/>
      <c r="AK30" s="251">
        <v>0</v>
      </c>
      <c r="AL30" s="252"/>
      <c r="AM30" s="252"/>
      <c r="AN30" s="252"/>
      <c r="AO30" s="252"/>
      <c r="AP30" s="46"/>
      <c r="AQ30" s="48"/>
      <c r="BE30" s="250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50"/>
    </row>
    <row r="32" spans="2:57" s="1" customFormat="1" ht="25.9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253" t="s">
        <v>51</v>
      </c>
      <c r="Y32" s="254"/>
      <c r="Z32" s="254"/>
      <c r="AA32" s="254"/>
      <c r="AB32" s="254"/>
      <c r="AC32" s="51"/>
      <c r="AD32" s="51"/>
      <c r="AE32" s="51"/>
      <c r="AF32" s="51"/>
      <c r="AG32" s="51"/>
      <c r="AH32" s="51"/>
      <c r="AI32" s="51"/>
      <c r="AJ32" s="51"/>
      <c r="AK32" s="255">
        <f>SUM(AK23:AK30)</f>
        <v>0</v>
      </c>
      <c r="AL32" s="254"/>
      <c r="AM32" s="254"/>
      <c r="AN32" s="254"/>
      <c r="AO32" s="256"/>
      <c r="AP32" s="49"/>
      <c r="AQ32" s="53"/>
      <c r="BE32" s="250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3577vv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283" t="str">
        <f>K6</f>
        <v>Hradec Králové, oprava spárování opěrných zdí, ř. km 994,330 - 994,440</v>
      </c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Hradec Králové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285" t="str">
        <f>IF(AN8="","",AN8)</f>
        <v>16.10.2018</v>
      </c>
      <c r="AN44" s="285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28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Povodí Labe, státní podnik, OIČ, Hradec Králové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275" t="str">
        <f>IF(E17="","",E17)</f>
        <v>Povodí Labe, státní podnik, OIČ, Hradec Králové</v>
      </c>
      <c r="AN46" s="275"/>
      <c r="AO46" s="275"/>
      <c r="AP46" s="275"/>
      <c r="AQ46" s="61"/>
      <c r="AR46" s="59"/>
      <c r="AS46" s="267" t="s">
        <v>53</v>
      </c>
      <c r="AT46" s="268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269"/>
      <c r="AT47" s="270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271"/>
      <c r="AT48" s="272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282" t="s">
        <v>54</v>
      </c>
      <c r="D49" s="277"/>
      <c r="E49" s="277"/>
      <c r="F49" s="277"/>
      <c r="G49" s="277"/>
      <c r="H49" s="77"/>
      <c r="I49" s="276" t="s">
        <v>55</v>
      </c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86" t="s">
        <v>56</v>
      </c>
      <c r="AH49" s="277"/>
      <c r="AI49" s="277"/>
      <c r="AJ49" s="277"/>
      <c r="AK49" s="277"/>
      <c r="AL49" s="277"/>
      <c r="AM49" s="277"/>
      <c r="AN49" s="276" t="s">
        <v>57</v>
      </c>
      <c r="AO49" s="277"/>
      <c r="AP49" s="277"/>
      <c r="AQ49" s="78" t="s">
        <v>58</v>
      </c>
      <c r="AR49" s="59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1" t="s">
        <v>70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278">
        <f>ROUND(SUM(AG52:AG54),2)</f>
        <v>0</v>
      </c>
      <c r="AH51" s="278"/>
      <c r="AI51" s="278"/>
      <c r="AJ51" s="278"/>
      <c r="AK51" s="278"/>
      <c r="AL51" s="278"/>
      <c r="AM51" s="278"/>
      <c r="AN51" s="279">
        <f>SUM(AG51,AT51)</f>
        <v>0</v>
      </c>
      <c r="AO51" s="279"/>
      <c r="AP51" s="279"/>
      <c r="AQ51" s="87" t="s">
        <v>30</v>
      </c>
      <c r="AR51" s="69"/>
      <c r="AS51" s="88">
        <f>ROUND(SUM(AS52:AS54),2)</f>
        <v>0</v>
      </c>
      <c r="AT51" s="89">
        <f>ROUND(SUM(AV51:AW51),2)</f>
        <v>0</v>
      </c>
      <c r="AU51" s="90">
        <f>ROUND(SUM(AU52:AU54),5)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ROUND(SUM(AZ52:AZ54),2)</f>
        <v>0</v>
      </c>
      <c r="BA51" s="89">
        <f>ROUND(SUM(BA52:BA54),2)</f>
        <v>0</v>
      </c>
      <c r="BB51" s="89">
        <f>ROUND(SUM(BB52:BB54),2)</f>
        <v>0</v>
      </c>
      <c r="BC51" s="89">
        <f>ROUND(SUM(BC52:BC54),2)</f>
        <v>0</v>
      </c>
      <c r="BD51" s="91">
        <f>ROUND(SUM(BD52:BD54),2)</f>
        <v>0</v>
      </c>
      <c r="BS51" s="92" t="s">
        <v>72</v>
      </c>
      <c r="BT51" s="92" t="s">
        <v>73</v>
      </c>
      <c r="BU51" s="93" t="s">
        <v>74</v>
      </c>
      <c r="BV51" s="92" t="s">
        <v>75</v>
      </c>
      <c r="BW51" s="92" t="s">
        <v>7</v>
      </c>
      <c r="BX51" s="92" t="s">
        <v>76</v>
      </c>
      <c r="CL51" s="92" t="s">
        <v>21</v>
      </c>
    </row>
    <row r="52" spans="1:91" s="5" customFormat="1" ht="31.5" customHeight="1">
      <c r="A52" s="94" t="s">
        <v>77</v>
      </c>
      <c r="B52" s="95"/>
      <c r="C52" s="96"/>
      <c r="D52" s="280" t="s">
        <v>78</v>
      </c>
      <c r="E52" s="280"/>
      <c r="F52" s="280"/>
      <c r="G52" s="280"/>
      <c r="H52" s="280"/>
      <c r="I52" s="97"/>
      <c r="J52" s="280" t="s">
        <v>79</v>
      </c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73">
        <f>'1. - SO 01 Oprava spárová...'!J27</f>
        <v>0</v>
      </c>
      <c r="AH52" s="274"/>
      <c r="AI52" s="274"/>
      <c r="AJ52" s="274"/>
      <c r="AK52" s="274"/>
      <c r="AL52" s="274"/>
      <c r="AM52" s="274"/>
      <c r="AN52" s="273">
        <f>SUM(AG52,AT52)</f>
        <v>0</v>
      </c>
      <c r="AO52" s="274"/>
      <c r="AP52" s="274"/>
      <c r="AQ52" s="98" t="s">
        <v>80</v>
      </c>
      <c r="AR52" s="99"/>
      <c r="AS52" s="100">
        <v>0</v>
      </c>
      <c r="AT52" s="101">
        <f>ROUND(SUM(AV52:AW52),2)</f>
        <v>0</v>
      </c>
      <c r="AU52" s="102">
        <f>'1. - SO 01 Oprava spárová...'!P88</f>
        <v>0</v>
      </c>
      <c r="AV52" s="101">
        <f>'1. - SO 01 Oprava spárová...'!J30</f>
        <v>0</v>
      </c>
      <c r="AW52" s="101">
        <f>'1. - SO 01 Oprava spárová...'!J31</f>
        <v>0</v>
      </c>
      <c r="AX52" s="101">
        <f>'1. - SO 01 Oprava spárová...'!J32</f>
        <v>0</v>
      </c>
      <c r="AY52" s="101">
        <f>'1. - SO 01 Oprava spárová...'!J33</f>
        <v>0</v>
      </c>
      <c r="AZ52" s="101">
        <f>'1. - SO 01 Oprava spárová...'!F30</f>
        <v>0</v>
      </c>
      <c r="BA52" s="101">
        <f>'1. - SO 01 Oprava spárová...'!F31</f>
        <v>0</v>
      </c>
      <c r="BB52" s="101">
        <f>'1. - SO 01 Oprava spárová...'!F32</f>
        <v>0</v>
      </c>
      <c r="BC52" s="101">
        <f>'1. - SO 01 Oprava spárová...'!F33</f>
        <v>0</v>
      </c>
      <c r="BD52" s="103">
        <f>'1. - SO 01 Oprava spárová...'!F34</f>
        <v>0</v>
      </c>
      <c r="BT52" s="104" t="s">
        <v>81</v>
      </c>
      <c r="BV52" s="104" t="s">
        <v>75</v>
      </c>
      <c r="BW52" s="104" t="s">
        <v>82</v>
      </c>
      <c r="BX52" s="104" t="s">
        <v>7</v>
      </c>
      <c r="CL52" s="104" t="s">
        <v>21</v>
      </c>
      <c r="CM52" s="104" t="s">
        <v>83</v>
      </c>
    </row>
    <row r="53" spans="1:91" s="5" customFormat="1" ht="31.5" customHeight="1">
      <c r="A53" s="94" t="s">
        <v>77</v>
      </c>
      <c r="B53" s="95"/>
      <c r="C53" s="96"/>
      <c r="D53" s="280" t="s">
        <v>84</v>
      </c>
      <c r="E53" s="280"/>
      <c r="F53" s="280"/>
      <c r="G53" s="280"/>
      <c r="H53" s="280"/>
      <c r="I53" s="97"/>
      <c r="J53" s="280" t="s">
        <v>85</v>
      </c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73">
        <f>'2. - SO 02 Oprava spárová...'!J27</f>
        <v>0</v>
      </c>
      <c r="AH53" s="274"/>
      <c r="AI53" s="274"/>
      <c r="AJ53" s="274"/>
      <c r="AK53" s="274"/>
      <c r="AL53" s="274"/>
      <c r="AM53" s="274"/>
      <c r="AN53" s="273">
        <f>SUM(AG53,AT53)</f>
        <v>0</v>
      </c>
      <c r="AO53" s="274"/>
      <c r="AP53" s="274"/>
      <c r="AQ53" s="98" t="s">
        <v>80</v>
      </c>
      <c r="AR53" s="99"/>
      <c r="AS53" s="100">
        <v>0</v>
      </c>
      <c r="AT53" s="101">
        <f>ROUND(SUM(AV53:AW53),2)</f>
        <v>0</v>
      </c>
      <c r="AU53" s="102">
        <f>'2. - SO 02 Oprava spárová...'!P87</f>
        <v>0</v>
      </c>
      <c r="AV53" s="101">
        <f>'2. - SO 02 Oprava spárová...'!J30</f>
        <v>0</v>
      </c>
      <c r="AW53" s="101">
        <f>'2. - SO 02 Oprava spárová...'!J31</f>
        <v>0</v>
      </c>
      <c r="AX53" s="101">
        <f>'2. - SO 02 Oprava spárová...'!J32</f>
        <v>0</v>
      </c>
      <c r="AY53" s="101">
        <f>'2. - SO 02 Oprava spárová...'!J33</f>
        <v>0</v>
      </c>
      <c r="AZ53" s="101">
        <f>'2. - SO 02 Oprava spárová...'!F30</f>
        <v>0</v>
      </c>
      <c r="BA53" s="101">
        <f>'2. - SO 02 Oprava spárová...'!F31</f>
        <v>0</v>
      </c>
      <c r="BB53" s="101">
        <f>'2. - SO 02 Oprava spárová...'!F32</f>
        <v>0</v>
      </c>
      <c r="BC53" s="101">
        <f>'2. - SO 02 Oprava spárová...'!F33</f>
        <v>0</v>
      </c>
      <c r="BD53" s="103">
        <f>'2. - SO 02 Oprava spárová...'!F34</f>
        <v>0</v>
      </c>
      <c r="BT53" s="104" t="s">
        <v>81</v>
      </c>
      <c r="BV53" s="104" t="s">
        <v>75</v>
      </c>
      <c r="BW53" s="104" t="s">
        <v>86</v>
      </c>
      <c r="BX53" s="104" t="s">
        <v>7</v>
      </c>
      <c r="CL53" s="104" t="s">
        <v>21</v>
      </c>
      <c r="CM53" s="104" t="s">
        <v>83</v>
      </c>
    </row>
    <row r="54" spans="1:91" s="5" customFormat="1" ht="16.5" customHeight="1">
      <c r="A54" s="94" t="s">
        <v>77</v>
      </c>
      <c r="B54" s="95"/>
      <c r="C54" s="96"/>
      <c r="D54" s="280" t="s">
        <v>87</v>
      </c>
      <c r="E54" s="280"/>
      <c r="F54" s="280"/>
      <c r="G54" s="280"/>
      <c r="H54" s="280"/>
      <c r="I54" s="97"/>
      <c r="J54" s="280" t="s">
        <v>88</v>
      </c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73">
        <f>'VON - Vedlejší a ostatní ...'!J27</f>
        <v>0</v>
      </c>
      <c r="AH54" s="274"/>
      <c r="AI54" s="274"/>
      <c r="AJ54" s="274"/>
      <c r="AK54" s="274"/>
      <c r="AL54" s="274"/>
      <c r="AM54" s="274"/>
      <c r="AN54" s="273">
        <f>SUM(AG54,AT54)</f>
        <v>0</v>
      </c>
      <c r="AO54" s="274"/>
      <c r="AP54" s="274"/>
      <c r="AQ54" s="98" t="s">
        <v>87</v>
      </c>
      <c r="AR54" s="99"/>
      <c r="AS54" s="105">
        <v>0</v>
      </c>
      <c r="AT54" s="106">
        <f>ROUND(SUM(AV54:AW54),2)</f>
        <v>0</v>
      </c>
      <c r="AU54" s="107">
        <f>'VON - Vedlejší a ostatní ...'!P81</f>
        <v>0</v>
      </c>
      <c r="AV54" s="106">
        <f>'VON - Vedlejší a ostatní ...'!J30</f>
        <v>0</v>
      </c>
      <c r="AW54" s="106">
        <f>'VON - Vedlejší a ostatní ...'!J31</f>
        <v>0</v>
      </c>
      <c r="AX54" s="106">
        <f>'VON - Vedlejší a ostatní ...'!J32</f>
        <v>0</v>
      </c>
      <c r="AY54" s="106">
        <f>'VON - Vedlejší a ostatní ...'!J33</f>
        <v>0</v>
      </c>
      <c r="AZ54" s="106">
        <f>'VON - Vedlejší a ostatní ...'!F30</f>
        <v>0</v>
      </c>
      <c r="BA54" s="106">
        <f>'VON - Vedlejší a ostatní ...'!F31</f>
        <v>0</v>
      </c>
      <c r="BB54" s="106">
        <f>'VON - Vedlejší a ostatní ...'!F32</f>
        <v>0</v>
      </c>
      <c r="BC54" s="106">
        <f>'VON - Vedlejší a ostatní ...'!F33</f>
        <v>0</v>
      </c>
      <c r="BD54" s="108">
        <f>'VON - Vedlejší a ostatní ...'!F34</f>
        <v>0</v>
      </c>
      <c r="BT54" s="104" t="s">
        <v>81</v>
      </c>
      <c r="BV54" s="104" t="s">
        <v>75</v>
      </c>
      <c r="BW54" s="104" t="s">
        <v>89</v>
      </c>
      <c r="BX54" s="104" t="s">
        <v>7</v>
      </c>
      <c r="CL54" s="104" t="s">
        <v>21</v>
      </c>
      <c r="CM54" s="104" t="s">
        <v>83</v>
      </c>
    </row>
    <row r="55" spans="2:44" s="1" customFormat="1" ht="30" customHeight="1">
      <c r="B55" s="3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59"/>
    </row>
    <row r="56" spans="2:44" s="1" customFormat="1" ht="6.9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9"/>
    </row>
  </sheetData>
  <sheetProtection algorithmName="SHA-512" hashValue="4mRLbVSfTeDOFJmTS1nJfNB761vB/504m58mFOv/ldT060iubm5ynm5sUEln2oK+u16SepTBkYlMVI4Dua4O5w==" saltValue="7NMxQqXt/L1we2EKaHD87PJlTObMDze1FaVIzo9F55FXBC0IyMb/DU0CwX6N5IlyS1ly3lzN6Ynvt9GgabRwhA==" spinCount="100000" sheet="1" objects="1" scenarios="1" formatColumns="0" formatRows="0"/>
  <mergeCells count="49">
    <mergeCell ref="D53:H53"/>
    <mergeCell ref="J53:AF53"/>
    <mergeCell ref="D54:H54"/>
    <mergeCell ref="J54:AF54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W26:AE26"/>
    <mergeCell ref="AK26:AO26"/>
    <mergeCell ref="L27:O27"/>
    <mergeCell ref="W27:AE27"/>
    <mergeCell ref="AK27:AO27"/>
    <mergeCell ref="AN54:AP54"/>
    <mergeCell ref="AG54:AM54"/>
    <mergeCell ref="AG51:AM51"/>
    <mergeCell ref="AN51:AP51"/>
    <mergeCell ref="L29:O29"/>
    <mergeCell ref="L30:O30"/>
    <mergeCell ref="AK30:AO30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8:O28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1. - SO 01 Oprava spárová...'!C2" display="/"/>
    <hyperlink ref="A53" location="'2. - SO 02 Oprava spárová...'!C2" display="/"/>
    <hyperlink ref="A54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 topLeftCell="A1">
      <pane ySplit="1" topLeftCell="A89" activePane="bottomLeft" state="frozen"/>
      <selection pane="bottomLeft" activeCell="W94" sqref="W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291" t="s">
        <v>91</v>
      </c>
      <c r="H1" s="291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2" t="s">
        <v>82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36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292" t="str">
        <f>'Rekapitulace stavby'!K6</f>
        <v>Hradec Králové, oprava spárování opěrných zdí, ř. km 994,330 - 994,440</v>
      </c>
      <c r="F7" s="293"/>
      <c r="G7" s="293"/>
      <c r="H7" s="293"/>
      <c r="I7" s="115"/>
      <c r="J7" s="27"/>
      <c r="K7" s="29"/>
    </row>
    <row r="8" spans="2:11" s="1" customFormat="1" ht="1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294" t="s">
        <v>97</v>
      </c>
      <c r="F9" s="295"/>
      <c r="G9" s="295"/>
      <c r="H9" s="29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24</v>
      </c>
      <c r="E12" s="40"/>
      <c r="F12" s="33" t="s">
        <v>25</v>
      </c>
      <c r="G12" s="40"/>
      <c r="H12" s="40"/>
      <c r="I12" s="117" t="s">
        <v>26</v>
      </c>
      <c r="J12" s="118" t="str">
        <f>'Rekapitulace stavby'!AN8</f>
        <v>16.10.2018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28</v>
      </c>
      <c r="E14" s="40"/>
      <c r="F14" s="40"/>
      <c r="G14" s="40"/>
      <c r="H14" s="40"/>
      <c r="I14" s="117" t="s">
        <v>29</v>
      </c>
      <c r="J14" s="33" t="s">
        <v>30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30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29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29</v>
      </c>
      <c r="J20" s="33" t="s">
        <v>30</v>
      </c>
      <c r="K20" s="43"/>
    </row>
    <row r="21" spans="2:11" s="1" customFormat="1" ht="18" customHeight="1">
      <c r="B21" s="39"/>
      <c r="C21" s="40"/>
      <c r="D21" s="40"/>
      <c r="E21" s="33" t="s">
        <v>31</v>
      </c>
      <c r="F21" s="40"/>
      <c r="G21" s="40"/>
      <c r="H21" s="40"/>
      <c r="I21" s="117" t="s">
        <v>32</v>
      </c>
      <c r="J21" s="33" t="s">
        <v>30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28.5" customHeight="1">
      <c r="B24" s="119"/>
      <c r="C24" s="120"/>
      <c r="D24" s="120"/>
      <c r="E24" s="263" t="s">
        <v>98</v>
      </c>
      <c r="F24" s="263"/>
      <c r="G24" s="263"/>
      <c r="H24" s="26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ROUND(J88,2)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 hidden="1">
      <c r="B30" s="39"/>
      <c r="C30" s="40"/>
      <c r="D30" s="47" t="s">
        <v>43</v>
      </c>
      <c r="E30" s="47" t="s">
        <v>44</v>
      </c>
      <c r="F30" s="128">
        <f>ROUND(SUM(BE88:BE221),2)</f>
        <v>0</v>
      </c>
      <c r="G30" s="40"/>
      <c r="H30" s="40"/>
      <c r="I30" s="129">
        <v>0.21</v>
      </c>
      <c r="J30" s="128">
        <f>ROUND(ROUND((SUM(BE88:BE221)),2)*I30,2)</f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8">
        <f>ROUND(SUM(BF88:BF221),2)</f>
        <v>0</v>
      </c>
      <c r="G31" s="40"/>
      <c r="H31" s="40"/>
      <c r="I31" s="129">
        <v>0.15</v>
      </c>
      <c r="J31" s="128">
        <f>ROUND(ROUND((SUM(BF88:BF221)),2)*I31,2)</f>
        <v>0</v>
      </c>
      <c r="K31" s="43"/>
    </row>
    <row r="32" spans="2:11" s="1" customFormat="1" ht="14.45" customHeight="1">
      <c r="B32" s="39"/>
      <c r="C32" s="40"/>
      <c r="D32" s="47" t="s">
        <v>43</v>
      </c>
      <c r="E32" s="47" t="s">
        <v>46</v>
      </c>
      <c r="F32" s="128">
        <f>ROUND(SUM(BG88:BG221),2)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>
      <c r="B33" s="39"/>
      <c r="C33" s="40"/>
      <c r="D33" s="40"/>
      <c r="E33" s="47" t="s">
        <v>47</v>
      </c>
      <c r="F33" s="128">
        <f>ROUND(SUM(BH88:BH221),2)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ROUND(SUM(BI88:BI221),2)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292" t="str">
        <f>E7</f>
        <v>Hradec Králové, oprava spárování opěrných zdí, ř. km 994,330 - 994,440</v>
      </c>
      <c r="F45" s="293"/>
      <c r="G45" s="293"/>
      <c r="H45" s="293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294" t="str">
        <f>E9</f>
        <v>1. - SO 01 Oprava spárování na LB, ř. km 994,330 - 994,440</v>
      </c>
      <c r="F47" s="295"/>
      <c r="G47" s="295"/>
      <c r="H47" s="29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24</v>
      </c>
      <c r="D49" s="40"/>
      <c r="E49" s="40"/>
      <c r="F49" s="33" t="str">
        <f>F12</f>
        <v>Hradec Králové</v>
      </c>
      <c r="G49" s="40"/>
      <c r="H49" s="40"/>
      <c r="I49" s="117" t="s">
        <v>26</v>
      </c>
      <c r="J49" s="118" t="str">
        <f>IF(J12="","",J12)</f>
        <v>16.10.2018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28</v>
      </c>
      <c r="D51" s="40"/>
      <c r="E51" s="40"/>
      <c r="F51" s="33" t="str">
        <f>E15</f>
        <v>Povodí Labe, státní podnik, OIČ, Hradec Králové</v>
      </c>
      <c r="G51" s="40"/>
      <c r="H51" s="40"/>
      <c r="I51" s="117" t="s">
        <v>35</v>
      </c>
      <c r="J51" s="263" t="str">
        <f>E21</f>
        <v>Povodí Labe, státní podnik, OIČ, Hradec Králové</v>
      </c>
      <c r="K51" s="43"/>
    </row>
    <row r="52" spans="2:11" s="1" customFormat="1" ht="26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28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J89</f>
        <v>0</v>
      </c>
      <c r="K57" s="153"/>
    </row>
    <row r="58" spans="2:11" s="8" customFormat="1" ht="19.9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J90</f>
        <v>0</v>
      </c>
      <c r="K58" s="160"/>
    </row>
    <row r="59" spans="2:11" s="8" customFormat="1" ht="14.85" customHeight="1">
      <c r="B59" s="154"/>
      <c r="C59" s="155"/>
      <c r="D59" s="156" t="s">
        <v>106</v>
      </c>
      <c r="E59" s="157"/>
      <c r="F59" s="157"/>
      <c r="G59" s="157"/>
      <c r="H59" s="157"/>
      <c r="I59" s="158"/>
      <c r="J59" s="159">
        <f>J114</f>
        <v>0</v>
      </c>
      <c r="K59" s="160"/>
    </row>
    <row r="60" spans="2:11" s="8" customFormat="1" ht="19.9" customHeight="1">
      <c r="B60" s="154"/>
      <c r="C60" s="155"/>
      <c r="D60" s="156" t="s">
        <v>107</v>
      </c>
      <c r="E60" s="157"/>
      <c r="F60" s="157"/>
      <c r="G60" s="157"/>
      <c r="H60" s="157"/>
      <c r="I60" s="158"/>
      <c r="J60" s="159">
        <f>J122</f>
        <v>0</v>
      </c>
      <c r="K60" s="160"/>
    </row>
    <row r="61" spans="2:11" s="8" customFormat="1" ht="19.9" customHeight="1">
      <c r="B61" s="154"/>
      <c r="C61" s="155"/>
      <c r="D61" s="156" t="s">
        <v>108</v>
      </c>
      <c r="E61" s="157"/>
      <c r="F61" s="157"/>
      <c r="G61" s="157"/>
      <c r="H61" s="157"/>
      <c r="I61" s="158"/>
      <c r="J61" s="159">
        <f>J127</f>
        <v>0</v>
      </c>
      <c r="K61" s="160"/>
    </row>
    <row r="62" spans="2:11" s="8" customFormat="1" ht="19.9" customHeight="1">
      <c r="B62" s="154"/>
      <c r="C62" s="155"/>
      <c r="D62" s="156" t="s">
        <v>109</v>
      </c>
      <c r="E62" s="157"/>
      <c r="F62" s="157"/>
      <c r="G62" s="157"/>
      <c r="H62" s="157"/>
      <c r="I62" s="158"/>
      <c r="J62" s="159">
        <f>J131</f>
        <v>0</v>
      </c>
      <c r="K62" s="160"/>
    </row>
    <row r="63" spans="2:11" s="8" customFormat="1" ht="19.9" customHeight="1">
      <c r="B63" s="154"/>
      <c r="C63" s="155"/>
      <c r="D63" s="156" t="s">
        <v>110</v>
      </c>
      <c r="E63" s="157"/>
      <c r="F63" s="157"/>
      <c r="G63" s="157"/>
      <c r="H63" s="157"/>
      <c r="I63" s="158"/>
      <c r="J63" s="159">
        <f>J136</f>
        <v>0</v>
      </c>
      <c r="K63" s="160"/>
    </row>
    <row r="64" spans="2:11" s="8" customFormat="1" ht="19.9" customHeight="1">
      <c r="B64" s="154"/>
      <c r="C64" s="155"/>
      <c r="D64" s="156" t="s">
        <v>111</v>
      </c>
      <c r="E64" s="157"/>
      <c r="F64" s="157"/>
      <c r="G64" s="157"/>
      <c r="H64" s="157"/>
      <c r="I64" s="158"/>
      <c r="J64" s="159">
        <f>J177</f>
        <v>0</v>
      </c>
      <c r="K64" s="160"/>
    </row>
    <row r="65" spans="2:11" s="8" customFormat="1" ht="19.9" customHeight="1">
      <c r="B65" s="154"/>
      <c r="C65" s="155"/>
      <c r="D65" s="156" t="s">
        <v>112</v>
      </c>
      <c r="E65" s="157"/>
      <c r="F65" s="157"/>
      <c r="G65" s="157"/>
      <c r="H65" s="157"/>
      <c r="I65" s="158"/>
      <c r="J65" s="159">
        <f>J193</f>
        <v>0</v>
      </c>
      <c r="K65" s="160"/>
    </row>
    <row r="66" spans="2:11" s="7" customFormat="1" ht="24.95" customHeight="1">
      <c r="B66" s="147"/>
      <c r="C66" s="148"/>
      <c r="D66" s="149" t="s">
        <v>113</v>
      </c>
      <c r="E66" s="150"/>
      <c r="F66" s="150"/>
      <c r="G66" s="150"/>
      <c r="H66" s="150"/>
      <c r="I66" s="151"/>
      <c r="J66" s="152">
        <f>J195</f>
        <v>0</v>
      </c>
      <c r="K66" s="153"/>
    </row>
    <row r="67" spans="2:11" s="8" customFormat="1" ht="19.9" customHeight="1">
      <c r="B67" s="154"/>
      <c r="C67" s="155"/>
      <c r="D67" s="156" t="s">
        <v>114</v>
      </c>
      <c r="E67" s="157"/>
      <c r="F67" s="157"/>
      <c r="G67" s="157"/>
      <c r="H67" s="157"/>
      <c r="I67" s="158"/>
      <c r="J67" s="159">
        <f>J196</f>
        <v>0</v>
      </c>
      <c r="K67" s="160"/>
    </row>
    <row r="68" spans="2:11" s="8" customFormat="1" ht="19.9" customHeight="1">
      <c r="B68" s="154"/>
      <c r="C68" s="155"/>
      <c r="D68" s="156" t="s">
        <v>115</v>
      </c>
      <c r="E68" s="157"/>
      <c r="F68" s="157"/>
      <c r="G68" s="157"/>
      <c r="H68" s="157"/>
      <c r="I68" s="158"/>
      <c r="J68" s="159">
        <f>J206</f>
        <v>0</v>
      </c>
      <c r="K68" s="160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16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37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0"/>
      <c r="J74" s="58"/>
      <c r="K74" s="58"/>
      <c r="L74" s="59"/>
    </row>
    <row r="75" spans="2:12" s="1" customFormat="1" ht="36.95" customHeight="1">
      <c r="B75" s="39"/>
      <c r="C75" s="60" t="s">
        <v>116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4.45" customHeight="1">
      <c r="B77" s="39"/>
      <c r="C77" s="63" t="s">
        <v>18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6.5" customHeight="1">
      <c r="B78" s="39"/>
      <c r="C78" s="61"/>
      <c r="D78" s="61"/>
      <c r="E78" s="288" t="str">
        <f>E7</f>
        <v>Hradec Králové, oprava spárování opěrných zdí, ř. km 994,330 - 994,440</v>
      </c>
      <c r="F78" s="289"/>
      <c r="G78" s="289"/>
      <c r="H78" s="289"/>
      <c r="I78" s="161"/>
      <c r="J78" s="61"/>
      <c r="K78" s="61"/>
      <c r="L78" s="59"/>
    </row>
    <row r="79" spans="2:12" s="1" customFormat="1" ht="14.45" customHeight="1">
      <c r="B79" s="39"/>
      <c r="C79" s="63" t="s">
        <v>96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7.25" customHeight="1">
      <c r="B80" s="39"/>
      <c r="C80" s="61"/>
      <c r="D80" s="61"/>
      <c r="E80" s="283" t="str">
        <f>E9</f>
        <v>1. - SO 01 Oprava spárování na LB, ř. km 994,330 - 994,440</v>
      </c>
      <c r="F80" s="290"/>
      <c r="G80" s="290"/>
      <c r="H80" s="290"/>
      <c r="I80" s="161"/>
      <c r="J80" s="61"/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8" customHeight="1">
      <c r="B82" s="39"/>
      <c r="C82" s="63" t="s">
        <v>24</v>
      </c>
      <c r="D82" s="61"/>
      <c r="E82" s="61"/>
      <c r="F82" s="162" t="str">
        <f>F12</f>
        <v>Hradec Králové</v>
      </c>
      <c r="G82" s="61"/>
      <c r="H82" s="61"/>
      <c r="I82" s="163" t="s">
        <v>26</v>
      </c>
      <c r="J82" s="71" t="str">
        <f>IF(J12="","",J12)</f>
        <v>16.10.2018</v>
      </c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5">
      <c r="B84" s="39"/>
      <c r="C84" s="63" t="s">
        <v>28</v>
      </c>
      <c r="D84" s="61"/>
      <c r="E84" s="61"/>
      <c r="F84" s="162" t="str">
        <f>E15</f>
        <v>Povodí Labe, státní podnik, OIČ, Hradec Králové</v>
      </c>
      <c r="G84" s="61"/>
      <c r="H84" s="61"/>
      <c r="I84" s="163" t="s">
        <v>35</v>
      </c>
      <c r="J84" s="162" t="str">
        <f>E21</f>
        <v>Povodí Labe, státní podnik, OIČ, Hradec Králové</v>
      </c>
      <c r="K84" s="61"/>
      <c r="L84" s="59"/>
    </row>
    <row r="85" spans="2:12" s="1" customFormat="1" ht="14.45" customHeight="1">
      <c r="B85" s="39"/>
      <c r="C85" s="63" t="s">
        <v>33</v>
      </c>
      <c r="D85" s="61"/>
      <c r="E85" s="61"/>
      <c r="F85" s="162" t="str">
        <f>IF(E18="","",E18)</f>
        <v/>
      </c>
      <c r="G85" s="61"/>
      <c r="H85" s="61"/>
      <c r="I85" s="161"/>
      <c r="J85" s="61"/>
      <c r="K85" s="61"/>
      <c r="L85" s="59"/>
    </row>
    <row r="86" spans="2:12" s="1" customFormat="1" ht="10.35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20" s="9" customFormat="1" ht="29.25" customHeight="1">
      <c r="B87" s="164"/>
      <c r="C87" s="165" t="s">
        <v>117</v>
      </c>
      <c r="D87" s="166" t="s">
        <v>58</v>
      </c>
      <c r="E87" s="166" t="s">
        <v>54</v>
      </c>
      <c r="F87" s="166" t="s">
        <v>118</v>
      </c>
      <c r="G87" s="166" t="s">
        <v>119</v>
      </c>
      <c r="H87" s="166" t="s">
        <v>120</v>
      </c>
      <c r="I87" s="167" t="s">
        <v>121</v>
      </c>
      <c r="J87" s="166" t="s">
        <v>101</v>
      </c>
      <c r="K87" s="168" t="s">
        <v>122</v>
      </c>
      <c r="L87" s="169"/>
      <c r="M87" s="79" t="s">
        <v>123</v>
      </c>
      <c r="N87" s="80" t="s">
        <v>43</v>
      </c>
      <c r="O87" s="80" t="s">
        <v>124</v>
      </c>
      <c r="P87" s="80" t="s">
        <v>125</v>
      </c>
      <c r="Q87" s="80" t="s">
        <v>126</v>
      </c>
      <c r="R87" s="80" t="s">
        <v>127</v>
      </c>
      <c r="S87" s="80" t="s">
        <v>128</v>
      </c>
      <c r="T87" s="81" t="s">
        <v>129</v>
      </c>
    </row>
    <row r="88" spans="2:63" s="1" customFormat="1" ht="29.25" customHeight="1">
      <c r="B88" s="39"/>
      <c r="C88" s="85" t="s">
        <v>102</v>
      </c>
      <c r="D88" s="61"/>
      <c r="E88" s="61"/>
      <c r="F88" s="61"/>
      <c r="G88" s="61"/>
      <c r="H88" s="61"/>
      <c r="I88" s="161"/>
      <c r="J88" s="170">
        <f>BK88</f>
        <v>0</v>
      </c>
      <c r="K88" s="61"/>
      <c r="L88" s="59"/>
      <c r="M88" s="82"/>
      <c r="N88" s="83"/>
      <c r="O88" s="83"/>
      <c r="P88" s="171">
        <f>P89+P195</f>
        <v>0</v>
      </c>
      <c r="Q88" s="83"/>
      <c r="R88" s="171">
        <f>R89+R195</f>
        <v>104.1412246</v>
      </c>
      <c r="S88" s="83"/>
      <c r="T88" s="172">
        <f>T89+T195</f>
        <v>11.388955000000001</v>
      </c>
      <c r="AT88" s="22" t="s">
        <v>72</v>
      </c>
      <c r="AU88" s="22" t="s">
        <v>103</v>
      </c>
      <c r="BK88" s="173">
        <f>BK89+BK195</f>
        <v>0</v>
      </c>
    </row>
    <row r="89" spans="2:63" s="10" customFormat="1" ht="37.35" customHeight="1">
      <c r="B89" s="174"/>
      <c r="C89" s="175"/>
      <c r="D89" s="176" t="s">
        <v>72</v>
      </c>
      <c r="E89" s="177" t="s">
        <v>130</v>
      </c>
      <c r="F89" s="177" t="s">
        <v>131</v>
      </c>
      <c r="G89" s="175"/>
      <c r="H89" s="175"/>
      <c r="I89" s="178"/>
      <c r="J89" s="179">
        <f>BK89</f>
        <v>0</v>
      </c>
      <c r="K89" s="175"/>
      <c r="L89" s="180"/>
      <c r="M89" s="181"/>
      <c r="N89" s="182"/>
      <c r="O89" s="182"/>
      <c r="P89" s="183">
        <f>P90+P122+P127+P131+P136+P177+P193</f>
        <v>0</v>
      </c>
      <c r="Q89" s="182"/>
      <c r="R89" s="183">
        <f>R90+R122+R127+R131+R136+R177+R193</f>
        <v>103.8972808</v>
      </c>
      <c r="S89" s="182"/>
      <c r="T89" s="184">
        <f>T90+T122+T127+T131+T136+T177+T193</f>
        <v>11.276855000000001</v>
      </c>
      <c r="AR89" s="185" t="s">
        <v>81</v>
      </c>
      <c r="AT89" s="186" t="s">
        <v>72</v>
      </c>
      <c r="AU89" s="186" t="s">
        <v>73</v>
      </c>
      <c r="AY89" s="185" t="s">
        <v>132</v>
      </c>
      <c r="BK89" s="187">
        <f>BK90+BK122+BK127+BK131+BK136+BK177+BK193</f>
        <v>0</v>
      </c>
    </row>
    <row r="90" spans="2:63" s="10" customFormat="1" ht="19.9" customHeight="1">
      <c r="B90" s="174"/>
      <c r="C90" s="175"/>
      <c r="D90" s="176" t="s">
        <v>72</v>
      </c>
      <c r="E90" s="188" t="s">
        <v>81</v>
      </c>
      <c r="F90" s="188" t="s">
        <v>133</v>
      </c>
      <c r="G90" s="175"/>
      <c r="H90" s="175"/>
      <c r="I90" s="178"/>
      <c r="J90" s="189">
        <f>BK90</f>
        <v>0</v>
      </c>
      <c r="K90" s="175"/>
      <c r="L90" s="180"/>
      <c r="M90" s="181"/>
      <c r="N90" s="182"/>
      <c r="O90" s="182"/>
      <c r="P90" s="183">
        <f>P91+SUM(P92:P114)</f>
        <v>0</v>
      </c>
      <c r="Q90" s="182"/>
      <c r="R90" s="183">
        <f>R91+SUM(R92:R114)</f>
        <v>0.42704810000000004</v>
      </c>
      <c r="S90" s="182"/>
      <c r="T90" s="184">
        <f>T91+SUM(T92:T114)</f>
        <v>0</v>
      </c>
      <c r="AR90" s="185" t="s">
        <v>81</v>
      </c>
      <c r="AT90" s="186" t="s">
        <v>72</v>
      </c>
      <c r="AU90" s="186" t="s">
        <v>81</v>
      </c>
      <c r="AY90" s="185" t="s">
        <v>132</v>
      </c>
      <c r="BK90" s="187">
        <f>BK91+SUM(BK92:BK114)</f>
        <v>0</v>
      </c>
    </row>
    <row r="91" spans="2:65" s="1" customFormat="1" ht="38.25" customHeight="1">
      <c r="B91" s="39"/>
      <c r="C91" s="190" t="s">
        <v>81</v>
      </c>
      <c r="D91" s="190" t="s">
        <v>134</v>
      </c>
      <c r="E91" s="191" t="s">
        <v>135</v>
      </c>
      <c r="F91" s="192" t="s">
        <v>136</v>
      </c>
      <c r="G91" s="193" t="s">
        <v>137</v>
      </c>
      <c r="H91" s="194">
        <v>13.8</v>
      </c>
      <c r="I91" s="195"/>
      <c r="J91" s="196">
        <f>ROUND(I91*H91,2)</f>
        <v>0</v>
      </c>
      <c r="K91" s="192" t="s">
        <v>138</v>
      </c>
      <c r="L91" s="59"/>
      <c r="M91" s="197" t="s">
        <v>30</v>
      </c>
      <c r="N91" s="198" t="s">
        <v>46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2" t="s">
        <v>139</v>
      </c>
      <c r="AT91" s="22" t="s">
        <v>134</v>
      </c>
      <c r="AU91" s="22" t="s">
        <v>83</v>
      </c>
      <c r="AY91" s="22" t="s">
        <v>132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139</v>
      </c>
      <c r="BK91" s="201">
        <f>ROUND(I91*H91,2)</f>
        <v>0</v>
      </c>
      <c r="BL91" s="22" t="s">
        <v>139</v>
      </c>
      <c r="BM91" s="22" t="s">
        <v>140</v>
      </c>
    </row>
    <row r="92" spans="2:51" s="11" customFormat="1" ht="13.5">
      <c r="B92" s="202"/>
      <c r="C92" s="203"/>
      <c r="D92" s="204" t="s">
        <v>141</v>
      </c>
      <c r="E92" s="205" t="s">
        <v>30</v>
      </c>
      <c r="F92" s="206" t="s">
        <v>142</v>
      </c>
      <c r="G92" s="203"/>
      <c r="H92" s="205" t="s">
        <v>30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141</v>
      </c>
      <c r="AU92" s="212" t="s">
        <v>83</v>
      </c>
      <c r="AV92" s="11" t="s">
        <v>81</v>
      </c>
      <c r="AW92" s="11" t="s">
        <v>36</v>
      </c>
      <c r="AX92" s="11" t="s">
        <v>73</v>
      </c>
      <c r="AY92" s="212" t="s">
        <v>132</v>
      </c>
    </row>
    <row r="93" spans="2:51" s="12" customFormat="1" ht="13.5">
      <c r="B93" s="213"/>
      <c r="C93" s="214"/>
      <c r="D93" s="204" t="s">
        <v>141</v>
      </c>
      <c r="E93" s="215" t="s">
        <v>30</v>
      </c>
      <c r="F93" s="216" t="s">
        <v>143</v>
      </c>
      <c r="G93" s="214"/>
      <c r="H93" s="217">
        <v>13.8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141</v>
      </c>
      <c r="AU93" s="223" t="s">
        <v>83</v>
      </c>
      <c r="AV93" s="12" t="s">
        <v>83</v>
      </c>
      <c r="AW93" s="12" t="s">
        <v>36</v>
      </c>
      <c r="AX93" s="12" t="s">
        <v>81</v>
      </c>
      <c r="AY93" s="223" t="s">
        <v>132</v>
      </c>
    </row>
    <row r="94" spans="2:65" s="1" customFormat="1" ht="25.5" customHeight="1">
      <c r="B94" s="39"/>
      <c r="C94" s="190" t="s">
        <v>83</v>
      </c>
      <c r="D94" s="190" t="s">
        <v>134</v>
      </c>
      <c r="E94" s="191" t="s">
        <v>144</v>
      </c>
      <c r="F94" s="192" t="s">
        <v>145</v>
      </c>
      <c r="G94" s="193" t="s">
        <v>146</v>
      </c>
      <c r="H94" s="194">
        <v>285.49</v>
      </c>
      <c r="I94" s="195"/>
      <c r="J94" s="196">
        <f>ROUND(I94*H94,2)</f>
        <v>0</v>
      </c>
      <c r="K94" s="192" t="s">
        <v>138</v>
      </c>
      <c r="L94" s="59"/>
      <c r="M94" s="197" t="s">
        <v>30</v>
      </c>
      <c r="N94" s="198" t="s">
        <v>46</v>
      </c>
      <c r="O94" s="40"/>
      <c r="P94" s="199">
        <f>O94*H94</f>
        <v>0</v>
      </c>
      <c r="Q94" s="199">
        <v>0.0007</v>
      </c>
      <c r="R94" s="199">
        <f>Q94*H94</f>
        <v>0.199843</v>
      </c>
      <c r="S94" s="199">
        <v>0</v>
      </c>
      <c r="T94" s="200">
        <f>S94*H94</f>
        <v>0</v>
      </c>
      <c r="AR94" s="22" t="s">
        <v>139</v>
      </c>
      <c r="AT94" s="22" t="s">
        <v>134</v>
      </c>
      <c r="AU94" s="22" t="s">
        <v>83</v>
      </c>
      <c r="AY94" s="22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139</v>
      </c>
      <c r="BK94" s="201">
        <f>ROUND(I94*H94,2)</f>
        <v>0</v>
      </c>
      <c r="BL94" s="22" t="s">
        <v>139</v>
      </c>
      <c r="BM94" s="22" t="s">
        <v>147</v>
      </c>
    </row>
    <row r="95" spans="2:51" s="11" customFormat="1" ht="13.5">
      <c r="B95" s="202"/>
      <c r="C95" s="203"/>
      <c r="D95" s="204" t="s">
        <v>141</v>
      </c>
      <c r="E95" s="205" t="s">
        <v>30</v>
      </c>
      <c r="F95" s="206" t="s">
        <v>148</v>
      </c>
      <c r="G95" s="203"/>
      <c r="H95" s="205" t="s">
        <v>30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141</v>
      </c>
      <c r="AU95" s="212" t="s">
        <v>83</v>
      </c>
      <c r="AV95" s="11" t="s">
        <v>81</v>
      </c>
      <c r="AW95" s="11" t="s">
        <v>36</v>
      </c>
      <c r="AX95" s="11" t="s">
        <v>73</v>
      </c>
      <c r="AY95" s="212" t="s">
        <v>132</v>
      </c>
    </row>
    <row r="96" spans="2:51" s="12" customFormat="1" ht="13.5">
      <c r="B96" s="213"/>
      <c r="C96" s="214"/>
      <c r="D96" s="204" t="s">
        <v>141</v>
      </c>
      <c r="E96" s="215" t="s">
        <v>30</v>
      </c>
      <c r="F96" s="216" t="s">
        <v>149</v>
      </c>
      <c r="G96" s="214"/>
      <c r="H96" s="217">
        <v>285.49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141</v>
      </c>
      <c r="AU96" s="223" t="s">
        <v>83</v>
      </c>
      <c r="AV96" s="12" t="s">
        <v>83</v>
      </c>
      <c r="AW96" s="12" t="s">
        <v>36</v>
      </c>
      <c r="AX96" s="12" t="s">
        <v>81</v>
      </c>
      <c r="AY96" s="223" t="s">
        <v>132</v>
      </c>
    </row>
    <row r="97" spans="2:65" s="1" customFormat="1" ht="25.5" customHeight="1">
      <c r="B97" s="39"/>
      <c r="C97" s="190" t="s">
        <v>150</v>
      </c>
      <c r="D97" s="190" t="s">
        <v>134</v>
      </c>
      <c r="E97" s="191" t="s">
        <v>151</v>
      </c>
      <c r="F97" s="192" t="s">
        <v>152</v>
      </c>
      <c r="G97" s="193" t="s">
        <v>146</v>
      </c>
      <c r="H97" s="194">
        <v>285.49</v>
      </c>
      <c r="I97" s="195"/>
      <c r="J97" s="196">
        <f>ROUND(I97*H97,2)</f>
        <v>0</v>
      </c>
      <c r="K97" s="192" t="s">
        <v>138</v>
      </c>
      <c r="L97" s="59"/>
      <c r="M97" s="197" t="s">
        <v>30</v>
      </c>
      <c r="N97" s="198" t="s">
        <v>46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139</v>
      </c>
      <c r="AT97" s="22" t="s">
        <v>134</v>
      </c>
      <c r="AU97" s="22" t="s">
        <v>83</v>
      </c>
      <c r="AY97" s="22" t="s">
        <v>132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139</v>
      </c>
      <c r="BK97" s="201">
        <f>ROUND(I97*H97,2)</f>
        <v>0</v>
      </c>
      <c r="BL97" s="22" t="s">
        <v>139</v>
      </c>
      <c r="BM97" s="22" t="s">
        <v>153</v>
      </c>
    </row>
    <row r="98" spans="2:65" s="1" customFormat="1" ht="25.5" customHeight="1">
      <c r="B98" s="39"/>
      <c r="C98" s="190" t="s">
        <v>139</v>
      </c>
      <c r="D98" s="190" t="s">
        <v>134</v>
      </c>
      <c r="E98" s="191" t="s">
        <v>154</v>
      </c>
      <c r="F98" s="192" t="s">
        <v>155</v>
      </c>
      <c r="G98" s="193" t="s">
        <v>146</v>
      </c>
      <c r="H98" s="194">
        <v>285.49</v>
      </c>
      <c r="I98" s="195"/>
      <c r="J98" s="196">
        <f>ROUND(I98*H98,2)</f>
        <v>0</v>
      </c>
      <c r="K98" s="192" t="s">
        <v>138</v>
      </c>
      <c r="L98" s="59"/>
      <c r="M98" s="197" t="s">
        <v>30</v>
      </c>
      <c r="N98" s="198" t="s">
        <v>46</v>
      </c>
      <c r="O98" s="40"/>
      <c r="P98" s="199">
        <f>O98*H98</f>
        <v>0</v>
      </c>
      <c r="Q98" s="199">
        <v>0.00079</v>
      </c>
      <c r="R98" s="199">
        <f>Q98*H98</f>
        <v>0.22553710000000002</v>
      </c>
      <c r="S98" s="199">
        <v>0</v>
      </c>
      <c r="T98" s="200">
        <f>S98*H98</f>
        <v>0</v>
      </c>
      <c r="AR98" s="22" t="s">
        <v>139</v>
      </c>
      <c r="AT98" s="22" t="s">
        <v>134</v>
      </c>
      <c r="AU98" s="22" t="s">
        <v>83</v>
      </c>
      <c r="AY98" s="22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139</v>
      </c>
      <c r="BK98" s="201">
        <f>ROUND(I98*H98,2)</f>
        <v>0</v>
      </c>
      <c r="BL98" s="22" t="s">
        <v>139</v>
      </c>
      <c r="BM98" s="22" t="s">
        <v>156</v>
      </c>
    </row>
    <row r="99" spans="2:51" s="11" customFormat="1" ht="13.5">
      <c r="B99" s="202"/>
      <c r="C99" s="203"/>
      <c r="D99" s="204" t="s">
        <v>141</v>
      </c>
      <c r="E99" s="205" t="s">
        <v>30</v>
      </c>
      <c r="F99" s="206" t="s">
        <v>148</v>
      </c>
      <c r="G99" s="203"/>
      <c r="H99" s="205" t="s">
        <v>30</v>
      </c>
      <c r="I99" s="207"/>
      <c r="J99" s="203"/>
      <c r="K99" s="203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141</v>
      </c>
      <c r="AU99" s="212" t="s">
        <v>83</v>
      </c>
      <c r="AV99" s="11" t="s">
        <v>81</v>
      </c>
      <c r="AW99" s="11" t="s">
        <v>36</v>
      </c>
      <c r="AX99" s="11" t="s">
        <v>73</v>
      </c>
      <c r="AY99" s="212" t="s">
        <v>132</v>
      </c>
    </row>
    <row r="100" spans="2:51" s="12" customFormat="1" ht="13.5">
      <c r="B100" s="213"/>
      <c r="C100" s="214"/>
      <c r="D100" s="204" t="s">
        <v>141</v>
      </c>
      <c r="E100" s="215" t="s">
        <v>30</v>
      </c>
      <c r="F100" s="216" t="s">
        <v>149</v>
      </c>
      <c r="G100" s="214"/>
      <c r="H100" s="217">
        <v>285.49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141</v>
      </c>
      <c r="AU100" s="223" t="s">
        <v>83</v>
      </c>
      <c r="AV100" s="12" t="s">
        <v>83</v>
      </c>
      <c r="AW100" s="12" t="s">
        <v>36</v>
      </c>
      <c r="AX100" s="12" t="s">
        <v>81</v>
      </c>
      <c r="AY100" s="223" t="s">
        <v>132</v>
      </c>
    </row>
    <row r="101" spans="2:65" s="1" customFormat="1" ht="25.5" customHeight="1">
      <c r="B101" s="39"/>
      <c r="C101" s="190" t="s">
        <v>157</v>
      </c>
      <c r="D101" s="190" t="s">
        <v>134</v>
      </c>
      <c r="E101" s="191" t="s">
        <v>158</v>
      </c>
      <c r="F101" s="192" t="s">
        <v>159</v>
      </c>
      <c r="G101" s="193" t="s">
        <v>146</v>
      </c>
      <c r="H101" s="194">
        <v>285.49</v>
      </c>
      <c r="I101" s="195"/>
      <c r="J101" s="196">
        <f>ROUND(I101*H101,2)</f>
        <v>0</v>
      </c>
      <c r="K101" s="192" t="s">
        <v>138</v>
      </c>
      <c r="L101" s="59"/>
      <c r="M101" s="197" t="s">
        <v>30</v>
      </c>
      <c r="N101" s="198" t="s">
        <v>46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139</v>
      </c>
      <c r="AT101" s="22" t="s">
        <v>134</v>
      </c>
      <c r="AU101" s="22" t="s">
        <v>83</v>
      </c>
      <c r="AY101" s="22" t="s">
        <v>132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139</v>
      </c>
      <c r="BK101" s="201">
        <f>ROUND(I101*H101,2)</f>
        <v>0</v>
      </c>
      <c r="BL101" s="22" t="s">
        <v>139</v>
      </c>
      <c r="BM101" s="22" t="s">
        <v>160</v>
      </c>
    </row>
    <row r="102" spans="2:65" s="1" customFormat="1" ht="25.5" customHeight="1">
      <c r="B102" s="39"/>
      <c r="C102" s="190" t="s">
        <v>161</v>
      </c>
      <c r="D102" s="190" t="s">
        <v>134</v>
      </c>
      <c r="E102" s="191" t="s">
        <v>162</v>
      </c>
      <c r="F102" s="192" t="s">
        <v>163</v>
      </c>
      <c r="G102" s="193" t="s">
        <v>137</v>
      </c>
      <c r="H102" s="194">
        <v>9.75</v>
      </c>
      <c r="I102" s="195"/>
      <c r="J102" s="196">
        <f>ROUND(I102*H102,2)</f>
        <v>0</v>
      </c>
      <c r="K102" s="192" t="s">
        <v>138</v>
      </c>
      <c r="L102" s="59"/>
      <c r="M102" s="197" t="s">
        <v>30</v>
      </c>
      <c r="N102" s="198" t="s">
        <v>46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139</v>
      </c>
      <c r="AT102" s="22" t="s">
        <v>134</v>
      </c>
      <c r="AU102" s="22" t="s">
        <v>83</v>
      </c>
      <c r="AY102" s="22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139</v>
      </c>
      <c r="BK102" s="201">
        <f>ROUND(I102*H102,2)</f>
        <v>0</v>
      </c>
      <c r="BL102" s="22" t="s">
        <v>139</v>
      </c>
      <c r="BM102" s="22" t="s">
        <v>164</v>
      </c>
    </row>
    <row r="103" spans="2:51" s="11" customFormat="1" ht="27">
      <c r="B103" s="202"/>
      <c r="C103" s="203"/>
      <c r="D103" s="204" t="s">
        <v>141</v>
      </c>
      <c r="E103" s="205" t="s">
        <v>30</v>
      </c>
      <c r="F103" s="206" t="s">
        <v>165</v>
      </c>
      <c r="G103" s="203"/>
      <c r="H103" s="205" t="s">
        <v>30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141</v>
      </c>
      <c r="AU103" s="212" t="s">
        <v>83</v>
      </c>
      <c r="AV103" s="11" t="s">
        <v>81</v>
      </c>
      <c r="AW103" s="11" t="s">
        <v>36</v>
      </c>
      <c r="AX103" s="11" t="s">
        <v>73</v>
      </c>
      <c r="AY103" s="212" t="s">
        <v>132</v>
      </c>
    </row>
    <row r="104" spans="2:51" s="12" customFormat="1" ht="13.5">
      <c r="B104" s="213"/>
      <c r="C104" s="214"/>
      <c r="D104" s="204" t="s">
        <v>141</v>
      </c>
      <c r="E104" s="215" t="s">
        <v>30</v>
      </c>
      <c r="F104" s="216" t="s">
        <v>166</v>
      </c>
      <c r="G104" s="214"/>
      <c r="H104" s="217">
        <v>9.75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141</v>
      </c>
      <c r="AU104" s="223" t="s">
        <v>83</v>
      </c>
      <c r="AV104" s="12" t="s">
        <v>83</v>
      </c>
      <c r="AW104" s="12" t="s">
        <v>36</v>
      </c>
      <c r="AX104" s="12" t="s">
        <v>81</v>
      </c>
      <c r="AY104" s="223" t="s">
        <v>132</v>
      </c>
    </row>
    <row r="105" spans="2:65" s="1" customFormat="1" ht="25.5" customHeight="1">
      <c r="B105" s="39"/>
      <c r="C105" s="190" t="s">
        <v>167</v>
      </c>
      <c r="D105" s="190" t="s">
        <v>134</v>
      </c>
      <c r="E105" s="191" t="s">
        <v>168</v>
      </c>
      <c r="F105" s="192" t="s">
        <v>169</v>
      </c>
      <c r="G105" s="193" t="s">
        <v>170</v>
      </c>
      <c r="H105" s="194">
        <v>15.6</v>
      </c>
      <c r="I105" s="195"/>
      <c r="J105" s="196">
        <f>ROUND(I105*H105,2)</f>
        <v>0</v>
      </c>
      <c r="K105" s="192" t="s">
        <v>30</v>
      </c>
      <c r="L105" s="59"/>
      <c r="M105" s="197" t="s">
        <v>30</v>
      </c>
      <c r="N105" s="198" t="s">
        <v>46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139</v>
      </c>
      <c r="AT105" s="22" t="s">
        <v>134</v>
      </c>
      <c r="AU105" s="22" t="s">
        <v>83</v>
      </c>
      <c r="AY105" s="22" t="s">
        <v>132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139</v>
      </c>
      <c r="BK105" s="201">
        <f>ROUND(I105*H105,2)</f>
        <v>0</v>
      </c>
      <c r="BL105" s="22" t="s">
        <v>139</v>
      </c>
      <c r="BM105" s="22" t="s">
        <v>171</v>
      </c>
    </row>
    <row r="106" spans="2:51" s="11" customFormat="1" ht="13.5">
      <c r="B106" s="202"/>
      <c r="C106" s="203"/>
      <c r="D106" s="204" t="s">
        <v>141</v>
      </c>
      <c r="E106" s="205" t="s">
        <v>30</v>
      </c>
      <c r="F106" s="206" t="s">
        <v>172</v>
      </c>
      <c r="G106" s="203"/>
      <c r="H106" s="205" t="s">
        <v>30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141</v>
      </c>
      <c r="AU106" s="212" t="s">
        <v>83</v>
      </c>
      <c r="AV106" s="11" t="s">
        <v>81</v>
      </c>
      <c r="AW106" s="11" t="s">
        <v>36</v>
      </c>
      <c r="AX106" s="11" t="s">
        <v>73</v>
      </c>
      <c r="AY106" s="212" t="s">
        <v>132</v>
      </c>
    </row>
    <row r="107" spans="2:51" s="12" customFormat="1" ht="13.5">
      <c r="B107" s="213"/>
      <c r="C107" s="214"/>
      <c r="D107" s="204" t="s">
        <v>141</v>
      </c>
      <c r="E107" s="215" t="s">
        <v>30</v>
      </c>
      <c r="F107" s="216" t="s">
        <v>173</v>
      </c>
      <c r="G107" s="214"/>
      <c r="H107" s="217">
        <v>15.6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141</v>
      </c>
      <c r="AU107" s="223" t="s">
        <v>83</v>
      </c>
      <c r="AV107" s="12" t="s">
        <v>83</v>
      </c>
      <c r="AW107" s="12" t="s">
        <v>36</v>
      </c>
      <c r="AX107" s="12" t="s">
        <v>81</v>
      </c>
      <c r="AY107" s="223" t="s">
        <v>132</v>
      </c>
    </row>
    <row r="108" spans="2:65" s="1" customFormat="1" ht="16.5" customHeight="1">
      <c r="B108" s="39"/>
      <c r="C108" s="190" t="s">
        <v>174</v>
      </c>
      <c r="D108" s="190" t="s">
        <v>134</v>
      </c>
      <c r="E108" s="191" t="s">
        <v>175</v>
      </c>
      <c r="F108" s="192" t="s">
        <v>176</v>
      </c>
      <c r="G108" s="193" t="s">
        <v>137</v>
      </c>
      <c r="H108" s="194">
        <v>13.8</v>
      </c>
      <c r="I108" s="195"/>
      <c r="J108" s="196">
        <f>ROUND(I108*H108,2)</f>
        <v>0</v>
      </c>
      <c r="K108" s="192" t="s">
        <v>30</v>
      </c>
      <c r="L108" s="59"/>
      <c r="M108" s="197" t="s">
        <v>30</v>
      </c>
      <c r="N108" s="198" t="s">
        <v>46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139</v>
      </c>
      <c r="AT108" s="22" t="s">
        <v>134</v>
      </c>
      <c r="AU108" s="22" t="s">
        <v>83</v>
      </c>
      <c r="AY108" s="22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139</v>
      </c>
      <c r="BK108" s="201">
        <f>ROUND(I108*H108,2)</f>
        <v>0</v>
      </c>
      <c r="BL108" s="22" t="s">
        <v>139</v>
      </c>
      <c r="BM108" s="22" t="s">
        <v>177</v>
      </c>
    </row>
    <row r="109" spans="2:51" s="11" customFormat="1" ht="13.5">
      <c r="B109" s="202"/>
      <c r="C109" s="203"/>
      <c r="D109" s="204" t="s">
        <v>141</v>
      </c>
      <c r="E109" s="205" t="s">
        <v>30</v>
      </c>
      <c r="F109" s="206" t="s">
        <v>178</v>
      </c>
      <c r="G109" s="203"/>
      <c r="H109" s="205" t="s">
        <v>30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141</v>
      </c>
      <c r="AU109" s="212" t="s">
        <v>83</v>
      </c>
      <c r="AV109" s="11" t="s">
        <v>81</v>
      </c>
      <c r="AW109" s="11" t="s">
        <v>36</v>
      </c>
      <c r="AX109" s="11" t="s">
        <v>73</v>
      </c>
      <c r="AY109" s="212" t="s">
        <v>132</v>
      </c>
    </row>
    <row r="110" spans="2:51" s="12" customFormat="1" ht="13.5">
      <c r="B110" s="213"/>
      <c r="C110" s="214"/>
      <c r="D110" s="204" t="s">
        <v>141</v>
      </c>
      <c r="E110" s="215" t="s">
        <v>30</v>
      </c>
      <c r="F110" s="216" t="s">
        <v>143</v>
      </c>
      <c r="G110" s="214"/>
      <c r="H110" s="217">
        <v>13.8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141</v>
      </c>
      <c r="AU110" s="223" t="s">
        <v>83</v>
      </c>
      <c r="AV110" s="12" t="s">
        <v>83</v>
      </c>
      <c r="AW110" s="12" t="s">
        <v>36</v>
      </c>
      <c r="AX110" s="12" t="s">
        <v>81</v>
      </c>
      <c r="AY110" s="223" t="s">
        <v>132</v>
      </c>
    </row>
    <row r="111" spans="2:65" s="1" customFormat="1" ht="25.5" customHeight="1">
      <c r="B111" s="39"/>
      <c r="C111" s="190" t="s">
        <v>179</v>
      </c>
      <c r="D111" s="190" t="s">
        <v>134</v>
      </c>
      <c r="E111" s="191" t="s">
        <v>180</v>
      </c>
      <c r="F111" s="192" t="s">
        <v>181</v>
      </c>
      <c r="G111" s="193" t="s">
        <v>146</v>
      </c>
      <c r="H111" s="194">
        <v>80.95</v>
      </c>
      <c r="I111" s="195"/>
      <c r="J111" s="196">
        <f>ROUND(I111*H111,2)</f>
        <v>0</v>
      </c>
      <c r="K111" s="192" t="s">
        <v>138</v>
      </c>
      <c r="L111" s="59"/>
      <c r="M111" s="197" t="s">
        <v>30</v>
      </c>
      <c r="N111" s="198" t="s">
        <v>46</v>
      </c>
      <c r="O111" s="40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2" t="s">
        <v>139</v>
      </c>
      <c r="AT111" s="22" t="s">
        <v>134</v>
      </c>
      <c r="AU111" s="22" t="s">
        <v>83</v>
      </c>
      <c r="AY111" s="22" t="s">
        <v>132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139</v>
      </c>
      <c r="BK111" s="201">
        <f>ROUND(I111*H111,2)</f>
        <v>0</v>
      </c>
      <c r="BL111" s="22" t="s">
        <v>139</v>
      </c>
      <c r="BM111" s="22" t="s">
        <v>182</v>
      </c>
    </row>
    <row r="112" spans="2:51" s="11" customFormat="1" ht="13.5">
      <c r="B112" s="202"/>
      <c r="C112" s="203"/>
      <c r="D112" s="204" t="s">
        <v>141</v>
      </c>
      <c r="E112" s="205" t="s">
        <v>30</v>
      </c>
      <c r="F112" s="206" t="s">
        <v>183</v>
      </c>
      <c r="G112" s="203"/>
      <c r="H112" s="205" t="s">
        <v>30</v>
      </c>
      <c r="I112" s="207"/>
      <c r="J112" s="203"/>
      <c r="K112" s="203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141</v>
      </c>
      <c r="AU112" s="212" t="s">
        <v>83</v>
      </c>
      <c r="AV112" s="11" t="s">
        <v>81</v>
      </c>
      <c r="AW112" s="11" t="s">
        <v>36</v>
      </c>
      <c r="AX112" s="11" t="s">
        <v>73</v>
      </c>
      <c r="AY112" s="212" t="s">
        <v>132</v>
      </c>
    </row>
    <row r="113" spans="2:51" s="12" customFormat="1" ht="13.5">
      <c r="B113" s="213"/>
      <c r="C113" s="214"/>
      <c r="D113" s="204" t="s">
        <v>141</v>
      </c>
      <c r="E113" s="215" t="s">
        <v>30</v>
      </c>
      <c r="F113" s="216" t="s">
        <v>184</v>
      </c>
      <c r="G113" s="214"/>
      <c r="H113" s="217">
        <v>80.95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141</v>
      </c>
      <c r="AU113" s="223" t="s">
        <v>83</v>
      </c>
      <c r="AV113" s="12" t="s">
        <v>83</v>
      </c>
      <c r="AW113" s="12" t="s">
        <v>36</v>
      </c>
      <c r="AX113" s="12" t="s">
        <v>81</v>
      </c>
      <c r="AY113" s="223" t="s">
        <v>132</v>
      </c>
    </row>
    <row r="114" spans="2:63" s="10" customFormat="1" ht="22.35" customHeight="1">
      <c r="B114" s="174"/>
      <c r="C114" s="175"/>
      <c r="D114" s="176" t="s">
        <v>72</v>
      </c>
      <c r="E114" s="188" t="s">
        <v>185</v>
      </c>
      <c r="F114" s="188" t="s">
        <v>186</v>
      </c>
      <c r="G114" s="175"/>
      <c r="H114" s="175"/>
      <c r="I114" s="178"/>
      <c r="J114" s="189">
        <f>BK114</f>
        <v>0</v>
      </c>
      <c r="K114" s="175"/>
      <c r="L114" s="180"/>
      <c r="M114" s="181"/>
      <c r="N114" s="182"/>
      <c r="O114" s="182"/>
      <c r="P114" s="183">
        <f>SUM(P115:P121)</f>
        <v>0</v>
      </c>
      <c r="Q114" s="182"/>
      <c r="R114" s="183">
        <f>SUM(R115:R121)</f>
        <v>0.001668</v>
      </c>
      <c r="S114" s="182"/>
      <c r="T114" s="184">
        <f>SUM(T115:T121)</f>
        <v>0</v>
      </c>
      <c r="AR114" s="185" t="s">
        <v>81</v>
      </c>
      <c r="AT114" s="186" t="s">
        <v>72</v>
      </c>
      <c r="AU114" s="186" t="s">
        <v>83</v>
      </c>
      <c r="AY114" s="185" t="s">
        <v>132</v>
      </c>
      <c r="BK114" s="187">
        <f>SUM(BK115:BK121)</f>
        <v>0</v>
      </c>
    </row>
    <row r="115" spans="2:65" s="1" customFormat="1" ht="25.5" customHeight="1">
      <c r="B115" s="39"/>
      <c r="C115" s="190" t="s">
        <v>187</v>
      </c>
      <c r="D115" s="190" t="s">
        <v>134</v>
      </c>
      <c r="E115" s="191" t="s">
        <v>188</v>
      </c>
      <c r="F115" s="192" t="s">
        <v>189</v>
      </c>
      <c r="G115" s="193" t="s">
        <v>146</v>
      </c>
      <c r="H115" s="194">
        <v>80.95</v>
      </c>
      <c r="I115" s="195"/>
      <c r="J115" s="196">
        <f>ROUND(I115*H115,2)</f>
        <v>0</v>
      </c>
      <c r="K115" s="192" t="s">
        <v>138</v>
      </c>
      <c r="L115" s="59"/>
      <c r="M115" s="197" t="s">
        <v>30</v>
      </c>
      <c r="N115" s="198" t="s">
        <v>46</v>
      </c>
      <c r="O115" s="40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2" t="s">
        <v>139</v>
      </c>
      <c r="AT115" s="22" t="s">
        <v>134</v>
      </c>
      <c r="AU115" s="22" t="s">
        <v>150</v>
      </c>
      <c r="AY115" s="22" t="s">
        <v>132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2" t="s">
        <v>139</v>
      </c>
      <c r="BK115" s="201">
        <f>ROUND(I115*H115,2)</f>
        <v>0</v>
      </c>
      <c r="BL115" s="22" t="s">
        <v>139</v>
      </c>
      <c r="BM115" s="22" t="s">
        <v>190</v>
      </c>
    </row>
    <row r="116" spans="2:51" s="11" customFormat="1" ht="13.5">
      <c r="B116" s="202"/>
      <c r="C116" s="203"/>
      <c r="D116" s="204" t="s">
        <v>141</v>
      </c>
      <c r="E116" s="205" t="s">
        <v>30</v>
      </c>
      <c r="F116" s="206" t="s">
        <v>191</v>
      </c>
      <c r="G116" s="203"/>
      <c r="H116" s="205" t="s">
        <v>30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141</v>
      </c>
      <c r="AU116" s="212" t="s">
        <v>150</v>
      </c>
      <c r="AV116" s="11" t="s">
        <v>81</v>
      </c>
      <c r="AW116" s="11" t="s">
        <v>36</v>
      </c>
      <c r="AX116" s="11" t="s">
        <v>73</v>
      </c>
      <c r="AY116" s="212" t="s">
        <v>132</v>
      </c>
    </row>
    <row r="117" spans="2:51" s="11" customFormat="1" ht="13.5">
      <c r="B117" s="202"/>
      <c r="C117" s="203"/>
      <c r="D117" s="204" t="s">
        <v>141</v>
      </c>
      <c r="E117" s="205" t="s">
        <v>30</v>
      </c>
      <c r="F117" s="206" t="s">
        <v>192</v>
      </c>
      <c r="G117" s="203"/>
      <c r="H117" s="205" t="s">
        <v>30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141</v>
      </c>
      <c r="AU117" s="212" t="s">
        <v>150</v>
      </c>
      <c r="AV117" s="11" t="s">
        <v>81</v>
      </c>
      <c r="AW117" s="11" t="s">
        <v>36</v>
      </c>
      <c r="AX117" s="11" t="s">
        <v>73</v>
      </c>
      <c r="AY117" s="212" t="s">
        <v>132</v>
      </c>
    </row>
    <row r="118" spans="2:51" s="12" customFormat="1" ht="13.5">
      <c r="B118" s="213"/>
      <c r="C118" s="214"/>
      <c r="D118" s="204" t="s">
        <v>141</v>
      </c>
      <c r="E118" s="215" t="s">
        <v>30</v>
      </c>
      <c r="F118" s="216" t="s">
        <v>184</v>
      </c>
      <c r="G118" s="214"/>
      <c r="H118" s="217">
        <v>80.95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141</v>
      </c>
      <c r="AU118" s="223" t="s">
        <v>150</v>
      </c>
      <c r="AV118" s="12" t="s">
        <v>83</v>
      </c>
      <c r="AW118" s="12" t="s">
        <v>36</v>
      </c>
      <c r="AX118" s="12" t="s">
        <v>81</v>
      </c>
      <c r="AY118" s="223" t="s">
        <v>132</v>
      </c>
    </row>
    <row r="119" spans="2:65" s="1" customFormat="1" ht="16.5" customHeight="1">
      <c r="B119" s="39"/>
      <c r="C119" s="224" t="s">
        <v>193</v>
      </c>
      <c r="D119" s="224" t="s">
        <v>194</v>
      </c>
      <c r="E119" s="225" t="s">
        <v>195</v>
      </c>
      <c r="F119" s="226" t="s">
        <v>196</v>
      </c>
      <c r="G119" s="227" t="s">
        <v>197</v>
      </c>
      <c r="H119" s="228">
        <v>1.668</v>
      </c>
      <c r="I119" s="229"/>
      <c r="J119" s="230">
        <f>ROUND(I119*H119,2)</f>
        <v>0</v>
      </c>
      <c r="K119" s="226" t="s">
        <v>30</v>
      </c>
      <c r="L119" s="231"/>
      <c r="M119" s="232" t="s">
        <v>30</v>
      </c>
      <c r="N119" s="233" t="s">
        <v>46</v>
      </c>
      <c r="O119" s="40"/>
      <c r="P119" s="199">
        <f>O119*H119</f>
        <v>0</v>
      </c>
      <c r="Q119" s="199">
        <v>0.001</v>
      </c>
      <c r="R119" s="199">
        <f>Q119*H119</f>
        <v>0.001668</v>
      </c>
      <c r="S119" s="199">
        <v>0</v>
      </c>
      <c r="T119" s="200">
        <f>S119*H119</f>
        <v>0</v>
      </c>
      <c r="AR119" s="22" t="s">
        <v>174</v>
      </c>
      <c r="AT119" s="22" t="s">
        <v>194</v>
      </c>
      <c r="AU119" s="22" t="s">
        <v>150</v>
      </c>
      <c r="AY119" s="22" t="s">
        <v>132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139</v>
      </c>
      <c r="BK119" s="201">
        <f>ROUND(I119*H119,2)</f>
        <v>0</v>
      </c>
      <c r="BL119" s="22" t="s">
        <v>139</v>
      </c>
      <c r="BM119" s="22" t="s">
        <v>198</v>
      </c>
    </row>
    <row r="120" spans="2:51" s="11" customFormat="1" ht="13.5">
      <c r="B120" s="202"/>
      <c r="C120" s="203"/>
      <c r="D120" s="204" t="s">
        <v>141</v>
      </c>
      <c r="E120" s="205" t="s">
        <v>30</v>
      </c>
      <c r="F120" s="206" t="s">
        <v>199</v>
      </c>
      <c r="G120" s="203"/>
      <c r="H120" s="205" t="s">
        <v>30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141</v>
      </c>
      <c r="AU120" s="212" t="s">
        <v>150</v>
      </c>
      <c r="AV120" s="11" t="s">
        <v>81</v>
      </c>
      <c r="AW120" s="11" t="s">
        <v>36</v>
      </c>
      <c r="AX120" s="11" t="s">
        <v>73</v>
      </c>
      <c r="AY120" s="212" t="s">
        <v>132</v>
      </c>
    </row>
    <row r="121" spans="2:51" s="12" customFormat="1" ht="13.5">
      <c r="B121" s="213"/>
      <c r="C121" s="214"/>
      <c r="D121" s="204" t="s">
        <v>141</v>
      </c>
      <c r="E121" s="215" t="s">
        <v>30</v>
      </c>
      <c r="F121" s="216" t="s">
        <v>200</v>
      </c>
      <c r="G121" s="214"/>
      <c r="H121" s="217">
        <v>1.668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141</v>
      </c>
      <c r="AU121" s="223" t="s">
        <v>150</v>
      </c>
      <c r="AV121" s="12" t="s">
        <v>83</v>
      </c>
      <c r="AW121" s="12" t="s">
        <v>36</v>
      </c>
      <c r="AX121" s="12" t="s">
        <v>81</v>
      </c>
      <c r="AY121" s="223" t="s">
        <v>132</v>
      </c>
    </row>
    <row r="122" spans="2:63" s="10" customFormat="1" ht="29.85" customHeight="1">
      <c r="B122" s="174"/>
      <c r="C122" s="175"/>
      <c r="D122" s="176" t="s">
        <v>72</v>
      </c>
      <c r="E122" s="188" t="s">
        <v>150</v>
      </c>
      <c r="F122" s="188" t="s">
        <v>201</v>
      </c>
      <c r="G122" s="175"/>
      <c r="H122" s="175"/>
      <c r="I122" s="178"/>
      <c r="J122" s="189">
        <f>BK122</f>
        <v>0</v>
      </c>
      <c r="K122" s="175"/>
      <c r="L122" s="180"/>
      <c r="M122" s="181"/>
      <c r="N122" s="182"/>
      <c r="O122" s="182"/>
      <c r="P122" s="183">
        <f>SUM(P123:P126)</f>
        <v>0</v>
      </c>
      <c r="Q122" s="182"/>
      <c r="R122" s="183">
        <f>SUM(R123:R126)</f>
        <v>0.255474</v>
      </c>
      <c r="S122" s="182"/>
      <c r="T122" s="184">
        <f>SUM(T123:T126)</f>
        <v>0</v>
      </c>
      <c r="AR122" s="185" t="s">
        <v>81</v>
      </c>
      <c r="AT122" s="186" t="s">
        <v>72</v>
      </c>
      <c r="AU122" s="186" t="s">
        <v>81</v>
      </c>
      <c r="AY122" s="185" t="s">
        <v>132</v>
      </c>
      <c r="BK122" s="187">
        <f>SUM(BK123:BK126)</f>
        <v>0</v>
      </c>
    </row>
    <row r="123" spans="2:65" s="1" customFormat="1" ht="51" customHeight="1">
      <c r="B123" s="39"/>
      <c r="C123" s="190" t="s">
        <v>202</v>
      </c>
      <c r="D123" s="190" t="s">
        <v>134</v>
      </c>
      <c r="E123" s="191" t="s">
        <v>203</v>
      </c>
      <c r="F123" s="192" t="s">
        <v>204</v>
      </c>
      <c r="G123" s="193" t="s">
        <v>137</v>
      </c>
      <c r="H123" s="194">
        <v>0.081</v>
      </c>
      <c r="I123" s="195"/>
      <c r="J123" s="196">
        <f>ROUND(I123*H123,2)</f>
        <v>0</v>
      </c>
      <c r="K123" s="192" t="s">
        <v>30</v>
      </c>
      <c r="L123" s="59"/>
      <c r="M123" s="197" t="s">
        <v>30</v>
      </c>
      <c r="N123" s="198" t="s">
        <v>46</v>
      </c>
      <c r="O123" s="40"/>
      <c r="P123" s="199">
        <f>O123*H123</f>
        <v>0</v>
      </c>
      <c r="Q123" s="199">
        <v>3.154</v>
      </c>
      <c r="R123" s="199">
        <f>Q123*H123</f>
        <v>0.255474</v>
      </c>
      <c r="S123" s="199">
        <v>0</v>
      </c>
      <c r="T123" s="200">
        <f>S123*H123</f>
        <v>0</v>
      </c>
      <c r="AR123" s="22" t="s">
        <v>139</v>
      </c>
      <c r="AT123" s="22" t="s">
        <v>134</v>
      </c>
      <c r="AU123" s="22" t="s">
        <v>83</v>
      </c>
      <c r="AY123" s="22" t="s">
        <v>132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139</v>
      </c>
      <c r="BK123" s="201">
        <f>ROUND(I123*H123,2)</f>
        <v>0</v>
      </c>
      <c r="BL123" s="22" t="s">
        <v>139</v>
      </c>
      <c r="BM123" s="22" t="s">
        <v>205</v>
      </c>
    </row>
    <row r="124" spans="2:51" s="11" customFormat="1" ht="13.5">
      <c r="B124" s="202"/>
      <c r="C124" s="203"/>
      <c r="D124" s="204" t="s">
        <v>141</v>
      </c>
      <c r="E124" s="205" t="s">
        <v>30</v>
      </c>
      <c r="F124" s="206" t="s">
        <v>206</v>
      </c>
      <c r="G124" s="203"/>
      <c r="H124" s="205" t="s">
        <v>30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141</v>
      </c>
      <c r="AU124" s="212" t="s">
        <v>83</v>
      </c>
      <c r="AV124" s="11" t="s">
        <v>81</v>
      </c>
      <c r="AW124" s="11" t="s">
        <v>36</v>
      </c>
      <c r="AX124" s="11" t="s">
        <v>73</v>
      </c>
      <c r="AY124" s="212" t="s">
        <v>132</v>
      </c>
    </row>
    <row r="125" spans="2:51" s="11" customFormat="1" ht="27">
      <c r="B125" s="202"/>
      <c r="C125" s="203"/>
      <c r="D125" s="204" t="s">
        <v>141</v>
      </c>
      <c r="E125" s="205" t="s">
        <v>30</v>
      </c>
      <c r="F125" s="206" t="s">
        <v>207</v>
      </c>
      <c r="G125" s="203"/>
      <c r="H125" s="205" t="s">
        <v>30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141</v>
      </c>
      <c r="AU125" s="212" t="s">
        <v>83</v>
      </c>
      <c r="AV125" s="11" t="s">
        <v>81</v>
      </c>
      <c r="AW125" s="11" t="s">
        <v>36</v>
      </c>
      <c r="AX125" s="11" t="s">
        <v>73</v>
      </c>
      <c r="AY125" s="212" t="s">
        <v>132</v>
      </c>
    </row>
    <row r="126" spans="2:51" s="12" customFormat="1" ht="13.5">
      <c r="B126" s="213"/>
      <c r="C126" s="214"/>
      <c r="D126" s="204" t="s">
        <v>141</v>
      </c>
      <c r="E126" s="215" t="s">
        <v>30</v>
      </c>
      <c r="F126" s="216" t="s">
        <v>208</v>
      </c>
      <c r="G126" s="214"/>
      <c r="H126" s="217">
        <v>0.081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141</v>
      </c>
      <c r="AU126" s="223" t="s">
        <v>83</v>
      </c>
      <c r="AV126" s="12" t="s">
        <v>83</v>
      </c>
      <c r="AW126" s="12" t="s">
        <v>36</v>
      </c>
      <c r="AX126" s="12" t="s">
        <v>81</v>
      </c>
      <c r="AY126" s="223" t="s">
        <v>132</v>
      </c>
    </row>
    <row r="127" spans="2:63" s="10" customFormat="1" ht="29.85" customHeight="1">
      <c r="B127" s="174"/>
      <c r="C127" s="175"/>
      <c r="D127" s="176" t="s">
        <v>72</v>
      </c>
      <c r="E127" s="188" t="s">
        <v>139</v>
      </c>
      <c r="F127" s="188" t="s">
        <v>209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SUM(P128:P130)</f>
        <v>0</v>
      </c>
      <c r="Q127" s="182"/>
      <c r="R127" s="183">
        <f>SUM(R128:R130)</f>
        <v>28.8075</v>
      </c>
      <c r="S127" s="182"/>
      <c r="T127" s="184">
        <f>SUM(T128:T130)</f>
        <v>0</v>
      </c>
      <c r="AR127" s="185" t="s">
        <v>81</v>
      </c>
      <c r="AT127" s="186" t="s">
        <v>72</v>
      </c>
      <c r="AU127" s="186" t="s">
        <v>81</v>
      </c>
      <c r="AY127" s="185" t="s">
        <v>132</v>
      </c>
      <c r="BK127" s="187">
        <f>SUM(BK128:BK130)</f>
        <v>0</v>
      </c>
    </row>
    <row r="128" spans="2:65" s="1" customFormat="1" ht="25.5" customHeight="1">
      <c r="B128" s="39"/>
      <c r="C128" s="190" t="s">
        <v>210</v>
      </c>
      <c r="D128" s="190" t="s">
        <v>134</v>
      </c>
      <c r="E128" s="191" t="s">
        <v>211</v>
      </c>
      <c r="F128" s="192" t="s">
        <v>212</v>
      </c>
      <c r="G128" s="193" t="s">
        <v>137</v>
      </c>
      <c r="H128" s="194">
        <v>13.8</v>
      </c>
      <c r="I128" s="195"/>
      <c r="J128" s="196">
        <f>ROUND(I128*H128,2)</f>
        <v>0</v>
      </c>
      <c r="K128" s="192" t="s">
        <v>138</v>
      </c>
      <c r="L128" s="59"/>
      <c r="M128" s="197" t="s">
        <v>30</v>
      </c>
      <c r="N128" s="198" t="s">
        <v>46</v>
      </c>
      <c r="O128" s="40"/>
      <c r="P128" s="199">
        <f>O128*H128</f>
        <v>0</v>
      </c>
      <c r="Q128" s="199">
        <v>2.0875</v>
      </c>
      <c r="R128" s="199">
        <f>Q128*H128</f>
        <v>28.8075</v>
      </c>
      <c r="S128" s="199">
        <v>0</v>
      </c>
      <c r="T128" s="200">
        <f>S128*H128</f>
        <v>0</v>
      </c>
      <c r="AR128" s="22" t="s">
        <v>139</v>
      </c>
      <c r="AT128" s="22" t="s">
        <v>134</v>
      </c>
      <c r="AU128" s="22" t="s">
        <v>83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139</v>
      </c>
      <c r="BK128" s="201">
        <f>ROUND(I128*H128,2)</f>
        <v>0</v>
      </c>
      <c r="BL128" s="22" t="s">
        <v>139</v>
      </c>
      <c r="BM128" s="22" t="s">
        <v>213</v>
      </c>
    </row>
    <row r="129" spans="2:51" s="11" customFormat="1" ht="27">
      <c r="B129" s="202"/>
      <c r="C129" s="203"/>
      <c r="D129" s="204" t="s">
        <v>141</v>
      </c>
      <c r="E129" s="205" t="s">
        <v>30</v>
      </c>
      <c r="F129" s="206" t="s">
        <v>214</v>
      </c>
      <c r="G129" s="203"/>
      <c r="H129" s="205" t="s">
        <v>30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141</v>
      </c>
      <c r="AU129" s="212" t="s">
        <v>83</v>
      </c>
      <c r="AV129" s="11" t="s">
        <v>81</v>
      </c>
      <c r="AW129" s="11" t="s">
        <v>36</v>
      </c>
      <c r="AX129" s="11" t="s">
        <v>73</v>
      </c>
      <c r="AY129" s="212" t="s">
        <v>132</v>
      </c>
    </row>
    <row r="130" spans="2:51" s="12" customFormat="1" ht="13.5">
      <c r="B130" s="213"/>
      <c r="C130" s="214"/>
      <c r="D130" s="204" t="s">
        <v>141</v>
      </c>
      <c r="E130" s="215" t="s">
        <v>30</v>
      </c>
      <c r="F130" s="216" t="s">
        <v>143</v>
      </c>
      <c r="G130" s="214"/>
      <c r="H130" s="217">
        <v>13.8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141</v>
      </c>
      <c r="AU130" s="223" t="s">
        <v>83</v>
      </c>
      <c r="AV130" s="12" t="s">
        <v>83</v>
      </c>
      <c r="AW130" s="12" t="s">
        <v>36</v>
      </c>
      <c r="AX130" s="12" t="s">
        <v>81</v>
      </c>
      <c r="AY130" s="223" t="s">
        <v>132</v>
      </c>
    </row>
    <row r="131" spans="2:63" s="10" customFormat="1" ht="29.85" customHeight="1">
      <c r="B131" s="174"/>
      <c r="C131" s="175"/>
      <c r="D131" s="176" t="s">
        <v>72</v>
      </c>
      <c r="E131" s="188" t="s">
        <v>161</v>
      </c>
      <c r="F131" s="188" t="s">
        <v>215</v>
      </c>
      <c r="G131" s="175"/>
      <c r="H131" s="175"/>
      <c r="I131" s="178"/>
      <c r="J131" s="189">
        <f>BK131</f>
        <v>0</v>
      </c>
      <c r="K131" s="175"/>
      <c r="L131" s="180"/>
      <c r="M131" s="181"/>
      <c r="N131" s="182"/>
      <c r="O131" s="182"/>
      <c r="P131" s="183">
        <f>SUM(P132:P135)</f>
        <v>0</v>
      </c>
      <c r="Q131" s="182"/>
      <c r="R131" s="183">
        <f>SUM(R132:R135)</f>
        <v>16.272930000000002</v>
      </c>
      <c r="S131" s="182"/>
      <c r="T131" s="184">
        <f>SUM(T132:T135)</f>
        <v>0</v>
      </c>
      <c r="AR131" s="185" t="s">
        <v>81</v>
      </c>
      <c r="AT131" s="186" t="s">
        <v>72</v>
      </c>
      <c r="AU131" s="186" t="s">
        <v>81</v>
      </c>
      <c r="AY131" s="185" t="s">
        <v>132</v>
      </c>
      <c r="BK131" s="187">
        <f>SUM(BK132:BK135)</f>
        <v>0</v>
      </c>
    </row>
    <row r="132" spans="2:65" s="1" customFormat="1" ht="38.25" customHeight="1">
      <c r="B132" s="39"/>
      <c r="C132" s="190" t="s">
        <v>216</v>
      </c>
      <c r="D132" s="190" t="s">
        <v>134</v>
      </c>
      <c r="E132" s="191" t="s">
        <v>217</v>
      </c>
      <c r="F132" s="192" t="s">
        <v>218</v>
      </c>
      <c r="G132" s="193" t="s">
        <v>146</v>
      </c>
      <c r="H132" s="194">
        <v>285.49</v>
      </c>
      <c r="I132" s="195"/>
      <c r="J132" s="196">
        <f>ROUND(I132*H132,2)</f>
        <v>0</v>
      </c>
      <c r="K132" s="192" t="s">
        <v>30</v>
      </c>
      <c r="L132" s="59"/>
      <c r="M132" s="197" t="s">
        <v>30</v>
      </c>
      <c r="N132" s="198" t="s">
        <v>46</v>
      </c>
      <c r="O132" s="40"/>
      <c r="P132" s="199">
        <f>O132*H132</f>
        <v>0</v>
      </c>
      <c r="Q132" s="199">
        <v>0.057</v>
      </c>
      <c r="R132" s="199">
        <f>Q132*H132</f>
        <v>16.272930000000002</v>
      </c>
      <c r="S132" s="199">
        <v>0</v>
      </c>
      <c r="T132" s="200">
        <f>S132*H132</f>
        <v>0</v>
      </c>
      <c r="AR132" s="22" t="s">
        <v>139</v>
      </c>
      <c r="AT132" s="22" t="s">
        <v>134</v>
      </c>
      <c r="AU132" s="22" t="s">
        <v>83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139</v>
      </c>
      <c r="BK132" s="201">
        <f>ROUND(I132*H132,2)</f>
        <v>0</v>
      </c>
      <c r="BL132" s="22" t="s">
        <v>139</v>
      </c>
      <c r="BM132" s="22" t="s">
        <v>219</v>
      </c>
    </row>
    <row r="133" spans="2:51" s="11" customFormat="1" ht="13.5">
      <c r="B133" s="202"/>
      <c r="C133" s="203"/>
      <c r="D133" s="204" t="s">
        <v>141</v>
      </c>
      <c r="E133" s="205" t="s">
        <v>30</v>
      </c>
      <c r="F133" s="206" t="s">
        <v>206</v>
      </c>
      <c r="G133" s="203"/>
      <c r="H133" s="205" t="s">
        <v>30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141</v>
      </c>
      <c r="AU133" s="212" t="s">
        <v>83</v>
      </c>
      <c r="AV133" s="11" t="s">
        <v>81</v>
      </c>
      <c r="AW133" s="11" t="s">
        <v>36</v>
      </c>
      <c r="AX133" s="11" t="s">
        <v>73</v>
      </c>
      <c r="AY133" s="212" t="s">
        <v>132</v>
      </c>
    </row>
    <row r="134" spans="2:51" s="11" customFormat="1" ht="27">
      <c r="B134" s="202"/>
      <c r="C134" s="203"/>
      <c r="D134" s="204" t="s">
        <v>141</v>
      </c>
      <c r="E134" s="205" t="s">
        <v>30</v>
      </c>
      <c r="F134" s="206" t="s">
        <v>220</v>
      </c>
      <c r="G134" s="203"/>
      <c r="H134" s="205" t="s">
        <v>30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141</v>
      </c>
      <c r="AU134" s="212" t="s">
        <v>83</v>
      </c>
      <c r="AV134" s="11" t="s">
        <v>81</v>
      </c>
      <c r="AW134" s="11" t="s">
        <v>36</v>
      </c>
      <c r="AX134" s="11" t="s">
        <v>73</v>
      </c>
      <c r="AY134" s="212" t="s">
        <v>132</v>
      </c>
    </row>
    <row r="135" spans="2:51" s="12" customFormat="1" ht="13.5">
      <c r="B135" s="213"/>
      <c r="C135" s="214"/>
      <c r="D135" s="204" t="s">
        <v>141</v>
      </c>
      <c r="E135" s="215" t="s">
        <v>30</v>
      </c>
      <c r="F135" s="216" t="s">
        <v>149</v>
      </c>
      <c r="G135" s="214"/>
      <c r="H135" s="217">
        <v>285.49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141</v>
      </c>
      <c r="AU135" s="223" t="s">
        <v>83</v>
      </c>
      <c r="AV135" s="12" t="s">
        <v>83</v>
      </c>
      <c r="AW135" s="12" t="s">
        <v>36</v>
      </c>
      <c r="AX135" s="12" t="s">
        <v>81</v>
      </c>
      <c r="AY135" s="223" t="s">
        <v>132</v>
      </c>
    </row>
    <row r="136" spans="2:63" s="10" customFormat="1" ht="29.85" customHeight="1">
      <c r="B136" s="174"/>
      <c r="C136" s="175"/>
      <c r="D136" s="176" t="s">
        <v>72</v>
      </c>
      <c r="E136" s="188" t="s">
        <v>179</v>
      </c>
      <c r="F136" s="188" t="s">
        <v>221</v>
      </c>
      <c r="G136" s="175"/>
      <c r="H136" s="175"/>
      <c r="I136" s="178"/>
      <c r="J136" s="189">
        <f>BK136</f>
        <v>0</v>
      </c>
      <c r="K136" s="175"/>
      <c r="L136" s="180"/>
      <c r="M136" s="181"/>
      <c r="N136" s="182"/>
      <c r="O136" s="182"/>
      <c r="P136" s="183">
        <f>SUM(P137:P176)</f>
        <v>0</v>
      </c>
      <c r="Q136" s="182"/>
      <c r="R136" s="183">
        <f>SUM(R137:R176)</f>
        <v>58.134328700000005</v>
      </c>
      <c r="S136" s="182"/>
      <c r="T136" s="184">
        <f>SUM(T137:T176)</f>
        <v>11.276855000000001</v>
      </c>
      <c r="AR136" s="185" t="s">
        <v>81</v>
      </c>
      <c r="AT136" s="186" t="s">
        <v>72</v>
      </c>
      <c r="AU136" s="186" t="s">
        <v>81</v>
      </c>
      <c r="AY136" s="185" t="s">
        <v>132</v>
      </c>
      <c r="BK136" s="187">
        <f>SUM(BK137:BK176)</f>
        <v>0</v>
      </c>
    </row>
    <row r="137" spans="2:65" s="1" customFormat="1" ht="16.5" customHeight="1">
      <c r="B137" s="39"/>
      <c r="C137" s="190" t="s">
        <v>10</v>
      </c>
      <c r="D137" s="190" t="s">
        <v>134</v>
      </c>
      <c r="E137" s="191" t="s">
        <v>222</v>
      </c>
      <c r="F137" s="192" t="s">
        <v>223</v>
      </c>
      <c r="G137" s="193" t="s">
        <v>146</v>
      </c>
      <c r="H137" s="194">
        <v>570.98</v>
      </c>
      <c r="I137" s="195"/>
      <c r="J137" s="196">
        <f>ROUND(I137*H137,2)</f>
        <v>0</v>
      </c>
      <c r="K137" s="192" t="s">
        <v>138</v>
      </c>
      <c r="L137" s="59"/>
      <c r="M137" s="197" t="s">
        <v>30</v>
      </c>
      <c r="N137" s="198" t="s">
        <v>46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2" t="s">
        <v>139</v>
      </c>
      <c r="AT137" s="22" t="s">
        <v>134</v>
      </c>
      <c r="AU137" s="22" t="s">
        <v>83</v>
      </c>
      <c r="AY137" s="22" t="s">
        <v>132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139</v>
      </c>
      <c r="BK137" s="201">
        <f>ROUND(I137*H137,2)</f>
        <v>0</v>
      </c>
      <c r="BL137" s="22" t="s">
        <v>139</v>
      </c>
      <c r="BM137" s="22" t="s">
        <v>224</v>
      </c>
    </row>
    <row r="138" spans="2:51" s="11" customFormat="1" ht="13.5">
      <c r="B138" s="202"/>
      <c r="C138" s="203"/>
      <c r="D138" s="204" t="s">
        <v>141</v>
      </c>
      <c r="E138" s="205" t="s">
        <v>30</v>
      </c>
      <c r="F138" s="206" t="s">
        <v>225</v>
      </c>
      <c r="G138" s="203"/>
      <c r="H138" s="205" t="s">
        <v>30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141</v>
      </c>
      <c r="AU138" s="212" t="s">
        <v>83</v>
      </c>
      <c r="AV138" s="11" t="s">
        <v>81</v>
      </c>
      <c r="AW138" s="11" t="s">
        <v>36</v>
      </c>
      <c r="AX138" s="11" t="s">
        <v>73</v>
      </c>
      <c r="AY138" s="212" t="s">
        <v>132</v>
      </c>
    </row>
    <row r="139" spans="2:51" s="12" customFormat="1" ht="13.5">
      <c r="B139" s="213"/>
      <c r="C139" s="214"/>
      <c r="D139" s="204" t="s">
        <v>141</v>
      </c>
      <c r="E139" s="215" t="s">
        <v>30</v>
      </c>
      <c r="F139" s="216" t="s">
        <v>226</v>
      </c>
      <c r="G139" s="214"/>
      <c r="H139" s="217">
        <v>570.98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141</v>
      </c>
      <c r="AU139" s="223" t="s">
        <v>83</v>
      </c>
      <c r="AV139" s="12" t="s">
        <v>83</v>
      </c>
      <c r="AW139" s="12" t="s">
        <v>36</v>
      </c>
      <c r="AX139" s="12" t="s">
        <v>81</v>
      </c>
      <c r="AY139" s="223" t="s">
        <v>132</v>
      </c>
    </row>
    <row r="140" spans="2:65" s="1" customFormat="1" ht="16.5" customHeight="1">
      <c r="B140" s="39"/>
      <c r="C140" s="190" t="s">
        <v>227</v>
      </c>
      <c r="D140" s="190" t="s">
        <v>134</v>
      </c>
      <c r="E140" s="191" t="s">
        <v>228</v>
      </c>
      <c r="F140" s="192" t="s">
        <v>229</v>
      </c>
      <c r="G140" s="193" t="s">
        <v>146</v>
      </c>
      <c r="H140" s="194">
        <v>285.49</v>
      </c>
      <c r="I140" s="195"/>
      <c r="J140" s="196">
        <f>ROUND(I140*H140,2)</f>
        <v>0</v>
      </c>
      <c r="K140" s="192" t="s">
        <v>30</v>
      </c>
      <c r="L140" s="59"/>
      <c r="M140" s="197" t="s">
        <v>30</v>
      </c>
      <c r="N140" s="198" t="s">
        <v>46</v>
      </c>
      <c r="O140" s="40"/>
      <c r="P140" s="199">
        <f>O140*H140</f>
        <v>0</v>
      </c>
      <c r="Q140" s="199">
        <v>0.00014</v>
      </c>
      <c r="R140" s="199">
        <f>Q140*H140</f>
        <v>0.0399686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83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139</v>
      </c>
      <c r="BK140" s="201">
        <f>ROUND(I140*H140,2)</f>
        <v>0</v>
      </c>
      <c r="BL140" s="22" t="s">
        <v>139</v>
      </c>
      <c r="BM140" s="22" t="s">
        <v>230</v>
      </c>
    </row>
    <row r="141" spans="2:51" s="11" customFormat="1" ht="27">
      <c r="B141" s="202"/>
      <c r="C141" s="203"/>
      <c r="D141" s="204" t="s">
        <v>141</v>
      </c>
      <c r="E141" s="205" t="s">
        <v>30</v>
      </c>
      <c r="F141" s="206" t="s">
        <v>231</v>
      </c>
      <c r="G141" s="203"/>
      <c r="H141" s="205" t="s">
        <v>30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141</v>
      </c>
      <c r="AU141" s="212" t="s">
        <v>83</v>
      </c>
      <c r="AV141" s="11" t="s">
        <v>81</v>
      </c>
      <c r="AW141" s="11" t="s">
        <v>36</v>
      </c>
      <c r="AX141" s="11" t="s">
        <v>73</v>
      </c>
      <c r="AY141" s="212" t="s">
        <v>132</v>
      </c>
    </row>
    <row r="142" spans="2:51" s="12" customFormat="1" ht="13.5">
      <c r="B142" s="213"/>
      <c r="C142" s="214"/>
      <c r="D142" s="204" t="s">
        <v>141</v>
      </c>
      <c r="E142" s="215" t="s">
        <v>30</v>
      </c>
      <c r="F142" s="216" t="s">
        <v>149</v>
      </c>
      <c r="G142" s="214"/>
      <c r="H142" s="217">
        <v>285.49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141</v>
      </c>
      <c r="AU142" s="223" t="s">
        <v>83</v>
      </c>
      <c r="AV142" s="12" t="s">
        <v>83</v>
      </c>
      <c r="AW142" s="12" t="s">
        <v>36</v>
      </c>
      <c r="AX142" s="12" t="s">
        <v>81</v>
      </c>
      <c r="AY142" s="223" t="s">
        <v>132</v>
      </c>
    </row>
    <row r="143" spans="2:65" s="1" customFormat="1" ht="38.25" customHeight="1">
      <c r="B143" s="39"/>
      <c r="C143" s="190" t="s">
        <v>232</v>
      </c>
      <c r="D143" s="190" t="s">
        <v>134</v>
      </c>
      <c r="E143" s="191" t="s">
        <v>233</v>
      </c>
      <c r="F143" s="192" t="s">
        <v>234</v>
      </c>
      <c r="G143" s="193" t="s">
        <v>146</v>
      </c>
      <c r="H143" s="194">
        <v>161.5</v>
      </c>
      <c r="I143" s="195"/>
      <c r="J143" s="196">
        <f>ROUND(I143*H143,2)</f>
        <v>0</v>
      </c>
      <c r="K143" s="192" t="s">
        <v>138</v>
      </c>
      <c r="L143" s="59"/>
      <c r="M143" s="197" t="s">
        <v>30</v>
      </c>
      <c r="N143" s="198" t="s">
        <v>46</v>
      </c>
      <c r="O143" s="4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2" t="s">
        <v>139</v>
      </c>
      <c r="AT143" s="22" t="s">
        <v>134</v>
      </c>
      <c r="AU143" s="22" t="s">
        <v>83</v>
      </c>
      <c r="AY143" s="22" t="s">
        <v>132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139</v>
      </c>
      <c r="BK143" s="201">
        <f>ROUND(I143*H143,2)</f>
        <v>0</v>
      </c>
      <c r="BL143" s="22" t="s">
        <v>139</v>
      </c>
      <c r="BM143" s="22" t="s">
        <v>235</v>
      </c>
    </row>
    <row r="144" spans="2:51" s="11" customFormat="1" ht="13.5">
      <c r="B144" s="202"/>
      <c r="C144" s="203"/>
      <c r="D144" s="204" t="s">
        <v>141</v>
      </c>
      <c r="E144" s="205" t="s">
        <v>30</v>
      </c>
      <c r="F144" s="206" t="s">
        <v>236</v>
      </c>
      <c r="G144" s="203"/>
      <c r="H144" s="205" t="s">
        <v>30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83</v>
      </c>
      <c r="AV144" s="11" t="s">
        <v>81</v>
      </c>
      <c r="AW144" s="11" t="s">
        <v>36</v>
      </c>
      <c r="AX144" s="11" t="s">
        <v>73</v>
      </c>
      <c r="AY144" s="212" t="s">
        <v>132</v>
      </c>
    </row>
    <row r="145" spans="2:51" s="12" customFormat="1" ht="13.5">
      <c r="B145" s="213"/>
      <c r="C145" s="214"/>
      <c r="D145" s="204" t="s">
        <v>141</v>
      </c>
      <c r="E145" s="215" t="s">
        <v>30</v>
      </c>
      <c r="F145" s="216" t="s">
        <v>237</v>
      </c>
      <c r="G145" s="214"/>
      <c r="H145" s="217">
        <v>161.5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141</v>
      </c>
      <c r="AU145" s="223" t="s">
        <v>83</v>
      </c>
      <c r="AV145" s="12" t="s">
        <v>83</v>
      </c>
      <c r="AW145" s="12" t="s">
        <v>36</v>
      </c>
      <c r="AX145" s="12" t="s">
        <v>81</v>
      </c>
      <c r="AY145" s="223" t="s">
        <v>132</v>
      </c>
    </row>
    <row r="146" spans="2:65" s="1" customFormat="1" ht="38.25" customHeight="1">
      <c r="B146" s="39"/>
      <c r="C146" s="190" t="s">
        <v>185</v>
      </c>
      <c r="D146" s="190" t="s">
        <v>134</v>
      </c>
      <c r="E146" s="191" t="s">
        <v>238</v>
      </c>
      <c r="F146" s="192" t="s">
        <v>239</v>
      </c>
      <c r="G146" s="193" t="s">
        <v>146</v>
      </c>
      <c r="H146" s="194">
        <v>9367</v>
      </c>
      <c r="I146" s="195"/>
      <c r="J146" s="196">
        <f>ROUND(I146*H146,2)</f>
        <v>0</v>
      </c>
      <c r="K146" s="192" t="s">
        <v>138</v>
      </c>
      <c r="L146" s="59"/>
      <c r="M146" s="197" t="s">
        <v>30</v>
      </c>
      <c r="N146" s="198" t="s">
        <v>46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2" t="s">
        <v>139</v>
      </c>
      <c r="AT146" s="22" t="s">
        <v>134</v>
      </c>
      <c r="AU146" s="22" t="s">
        <v>83</v>
      </c>
      <c r="AY146" s="22" t="s">
        <v>132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139</v>
      </c>
      <c r="BK146" s="201">
        <f>ROUND(I146*H146,2)</f>
        <v>0</v>
      </c>
      <c r="BL146" s="22" t="s">
        <v>139</v>
      </c>
      <c r="BM146" s="22" t="s">
        <v>240</v>
      </c>
    </row>
    <row r="147" spans="2:51" s="11" customFormat="1" ht="13.5">
      <c r="B147" s="202"/>
      <c r="C147" s="203"/>
      <c r="D147" s="204" t="s">
        <v>141</v>
      </c>
      <c r="E147" s="205" t="s">
        <v>30</v>
      </c>
      <c r="F147" s="206" t="s">
        <v>241</v>
      </c>
      <c r="G147" s="203"/>
      <c r="H147" s="205" t="s">
        <v>30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141</v>
      </c>
      <c r="AU147" s="212" t="s">
        <v>83</v>
      </c>
      <c r="AV147" s="11" t="s">
        <v>81</v>
      </c>
      <c r="AW147" s="11" t="s">
        <v>36</v>
      </c>
      <c r="AX147" s="11" t="s">
        <v>73</v>
      </c>
      <c r="AY147" s="212" t="s">
        <v>132</v>
      </c>
    </row>
    <row r="148" spans="2:51" s="12" customFormat="1" ht="13.5">
      <c r="B148" s="213"/>
      <c r="C148" s="214"/>
      <c r="D148" s="204" t="s">
        <v>141</v>
      </c>
      <c r="E148" s="215" t="s">
        <v>30</v>
      </c>
      <c r="F148" s="216" t="s">
        <v>242</v>
      </c>
      <c r="G148" s="214"/>
      <c r="H148" s="217">
        <v>9367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141</v>
      </c>
      <c r="AU148" s="223" t="s">
        <v>83</v>
      </c>
      <c r="AV148" s="12" t="s">
        <v>83</v>
      </c>
      <c r="AW148" s="12" t="s">
        <v>36</v>
      </c>
      <c r="AX148" s="12" t="s">
        <v>81</v>
      </c>
      <c r="AY148" s="223" t="s">
        <v>132</v>
      </c>
    </row>
    <row r="149" spans="2:65" s="1" customFormat="1" ht="38.25" customHeight="1">
      <c r="B149" s="39"/>
      <c r="C149" s="190" t="s">
        <v>243</v>
      </c>
      <c r="D149" s="190" t="s">
        <v>134</v>
      </c>
      <c r="E149" s="191" t="s">
        <v>244</v>
      </c>
      <c r="F149" s="192" t="s">
        <v>245</v>
      </c>
      <c r="G149" s="193" t="s">
        <v>146</v>
      </c>
      <c r="H149" s="194">
        <v>161.5</v>
      </c>
      <c r="I149" s="195"/>
      <c r="J149" s="196">
        <f>ROUND(I149*H149,2)</f>
        <v>0</v>
      </c>
      <c r="K149" s="192" t="s">
        <v>138</v>
      </c>
      <c r="L149" s="59"/>
      <c r="M149" s="197" t="s">
        <v>30</v>
      </c>
      <c r="N149" s="198" t="s">
        <v>46</v>
      </c>
      <c r="O149" s="40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2" t="s">
        <v>139</v>
      </c>
      <c r="AT149" s="22" t="s">
        <v>134</v>
      </c>
      <c r="AU149" s="22" t="s">
        <v>83</v>
      </c>
      <c r="AY149" s="22" t="s">
        <v>132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139</v>
      </c>
      <c r="BK149" s="201">
        <f>ROUND(I149*H149,2)</f>
        <v>0</v>
      </c>
      <c r="BL149" s="22" t="s">
        <v>139</v>
      </c>
      <c r="BM149" s="22" t="s">
        <v>246</v>
      </c>
    </row>
    <row r="150" spans="2:51" s="11" customFormat="1" ht="13.5">
      <c r="B150" s="202"/>
      <c r="C150" s="203"/>
      <c r="D150" s="204" t="s">
        <v>141</v>
      </c>
      <c r="E150" s="205" t="s">
        <v>30</v>
      </c>
      <c r="F150" s="206" t="s">
        <v>236</v>
      </c>
      <c r="G150" s="203"/>
      <c r="H150" s="205" t="s">
        <v>30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141</v>
      </c>
      <c r="AU150" s="212" t="s">
        <v>83</v>
      </c>
      <c r="AV150" s="11" t="s">
        <v>81</v>
      </c>
      <c r="AW150" s="11" t="s">
        <v>36</v>
      </c>
      <c r="AX150" s="11" t="s">
        <v>73</v>
      </c>
      <c r="AY150" s="212" t="s">
        <v>132</v>
      </c>
    </row>
    <row r="151" spans="2:51" s="12" customFormat="1" ht="13.5">
      <c r="B151" s="213"/>
      <c r="C151" s="214"/>
      <c r="D151" s="204" t="s">
        <v>141</v>
      </c>
      <c r="E151" s="215" t="s">
        <v>30</v>
      </c>
      <c r="F151" s="216" t="s">
        <v>237</v>
      </c>
      <c r="G151" s="214"/>
      <c r="H151" s="217">
        <v>161.5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141</v>
      </c>
      <c r="AU151" s="223" t="s">
        <v>83</v>
      </c>
      <c r="AV151" s="12" t="s">
        <v>83</v>
      </c>
      <c r="AW151" s="12" t="s">
        <v>36</v>
      </c>
      <c r="AX151" s="12" t="s">
        <v>81</v>
      </c>
      <c r="AY151" s="223" t="s">
        <v>132</v>
      </c>
    </row>
    <row r="152" spans="2:65" s="1" customFormat="1" ht="16.5" customHeight="1">
      <c r="B152" s="39"/>
      <c r="C152" s="190" t="s">
        <v>247</v>
      </c>
      <c r="D152" s="190" t="s">
        <v>134</v>
      </c>
      <c r="E152" s="191" t="s">
        <v>248</v>
      </c>
      <c r="F152" s="192" t="s">
        <v>249</v>
      </c>
      <c r="G152" s="193" t="s">
        <v>146</v>
      </c>
      <c r="H152" s="194">
        <v>286.45</v>
      </c>
      <c r="I152" s="195"/>
      <c r="J152" s="196">
        <f>ROUND(I152*H152,2)</f>
        <v>0</v>
      </c>
      <c r="K152" s="192" t="s">
        <v>30</v>
      </c>
      <c r="L152" s="59"/>
      <c r="M152" s="197" t="s">
        <v>30</v>
      </c>
      <c r="N152" s="198" t="s">
        <v>46</v>
      </c>
      <c r="O152" s="40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2" t="s">
        <v>139</v>
      </c>
      <c r="AT152" s="22" t="s">
        <v>134</v>
      </c>
      <c r="AU152" s="22" t="s">
        <v>83</v>
      </c>
      <c r="AY152" s="22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139</v>
      </c>
      <c r="BK152" s="201">
        <f>ROUND(I152*H152,2)</f>
        <v>0</v>
      </c>
      <c r="BL152" s="22" t="s">
        <v>139</v>
      </c>
      <c r="BM152" s="22" t="s">
        <v>250</v>
      </c>
    </row>
    <row r="153" spans="2:51" s="11" customFormat="1" ht="13.5">
      <c r="B153" s="202"/>
      <c r="C153" s="203"/>
      <c r="D153" s="204" t="s">
        <v>141</v>
      </c>
      <c r="E153" s="205" t="s">
        <v>30</v>
      </c>
      <c r="F153" s="206" t="s">
        <v>251</v>
      </c>
      <c r="G153" s="203"/>
      <c r="H153" s="205" t="s">
        <v>30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141</v>
      </c>
      <c r="AU153" s="212" t="s">
        <v>83</v>
      </c>
      <c r="AV153" s="11" t="s">
        <v>81</v>
      </c>
      <c r="AW153" s="11" t="s">
        <v>36</v>
      </c>
      <c r="AX153" s="11" t="s">
        <v>73</v>
      </c>
      <c r="AY153" s="212" t="s">
        <v>132</v>
      </c>
    </row>
    <row r="154" spans="2:51" s="12" customFormat="1" ht="13.5">
      <c r="B154" s="213"/>
      <c r="C154" s="214"/>
      <c r="D154" s="204" t="s">
        <v>141</v>
      </c>
      <c r="E154" s="215" t="s">
        <v>30</v>
      </c>
      <c r="F154" s="216" t="s">
        <v>149</v>
      </c>
      <c r="G154" s="214"/>
      <c r="H154" s="217">
        <v>285.49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141</v>
      </c>
      <c r="AU154" s="223" t="s">
        <v>83</v>
      </c>
      <c r="AV154" s="12" t="s">
        <v>83</v>
      </c>
      <c r="AW154" s="12" t="s">
        <v>36</v>
      </c>
      <c r="AX154" s="12" t="s">
        <v>73</v>
      </c>
      <c r="AY154" s="223" t="s">
        <v>132</v>
      </c>
    </row>
    <row r="155" spans="2:51" s="11" customFormat="1" ht="13.5">
      <c r="B155" s="202"/>
      <c r="C155" s="203"/>
      <c r="D155" s="204" t="s">
        <v>141</v>
      </c>
      <c r="E155" s="205" t="s">
        <v>30</v>
      </c>
      <c r="F155" s="206" t="s">
        <v>252</v>
      </c>
      <c r="G155" s="203"/>
      <c r="H155" s="205" t="s">
        <v>30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141</v>
      </c>
      <c r="AU155" s="212" t="s">
        <v>83</v>
      </c>
      <c r="AV155" s="11" t="s">
        <v>81</v>
      </c>
      <c r="AW155" s="11" t="s">
        <v>36</v>
      </c>
      <c r="AX155" s="11" t="s">
        <v>73</v>
      </c>
      <c r="AY155" s="212" t="s">
        <v>132</v>
      </c>
    </row>
    <row r="156" spans="2:51" s="12" customFormat="1" ht="13.5">
      <c r="B156" s="213"/>
      <c r="C156" s="214"/>
      <c r="D156" s="204" t="s">
        <v>141</v>
      </c>
      <c r="E156" s="215" t="s">
        <v>30</v>
      </c>
      <c r="F156" s="216" t="s">
        <v>253</v>
      </c>
      <c r="G156" s="214"/>
      <c r="H156" s="217">
        <v>0.96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141</v>
      </c>
      <c r="AU156" s="223" t="s">
        <v>83</v>
      </c>
      <c r="AV156" s="12" t="s">
        <v>83</v>
      </c>
      <c r="AW156" s="12" t="s">
        <v>36</v>
      </c>
      <c r="AX156" s="12" t="s">
        <v>73</v>
      </c>
      <c r="AY156" s="223" t="s">
        <v>132</v>
      </c>
    </row>
    <row r="157" spans="2:51" s="13" customFormat="1" ht="13.5">
      <c r="B157" s="234"/>
      <c r="C157" s="235"/>
      <c r="D157" s="204" t="s">
        <v>141</v>
      </c>
      <c r="E157" s="236" t="s">
        <v>30</v>
      </c>
      <c r="F157" s="237" t="s">
        <v>254</v>
      </c>
      <c r="G157" s="235"/>
      <c r="H157" s="238">
        <v>286.45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141</v>
      </c>
      <c r="AU157" s="244" t="s">
        <v>83</v>
      </c>
      <c r="AV157" s="13" t="s">
        <v>139</v>
      </c>
      <c r="AW157" s="13" t="s">
        <v>36</v>
      </c>
      <c r="AX157" s="13" t="s">
        <v>81</v>
      </c>
      <c r="AY157" s="244" t="s">
        <v>132</v>
      </c>
    </row>
    <row r="158" spans="2:65" s="1" customFormat="1" ht="16.5" customHeight="1">
      <c r="B158" s="39"/>
      <c r="C158" s="190" t="s">
        <v>9</v>
      </c>
      <c r="D158" s="190" t="s">
        <v>134</v>
      </c>
      <c r="E158" s="191" t="s">
        <v>255</v>
      </c>
      <c r="F158" s="192" t="s">
        <v>256</v>
      </c>
      <c r="G158" s="193" t="s">
        <v>146</v>
      </c>
      <c r="H158" s="194">
        <v>285.49</v>
      </c>
      <c r="I158" s="195"/>
      <c r="J158" s="196">
        <f>ROUND(I158*H158,2)</f>
        <v>0</v>
      </c>
      <c r="K158" s="192" t="s">
        <v>138</v>
      </c>
      <c r="L158" s="59"/>
      <c r="M158" s="197" t="s">
        <v>30</v>
      </c>
      <c r="N158" s="198" t="s">
        <v>46</v>
      </c>
      <c r="O158" s="40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2" t="s">
        <v>139</v>
      </c>
      <c r="AT158" s="22" t="s">
        <v>134</v>
      </c>
      <c r="AU158" s="22" t="s">
        <v>83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139</v>
      </c>
      <c r="BK158" s="201">
        <f>ROUND(I158*H158,2)</f>
        <v>0</v>
      </c>
      <c r="BL158" s="22" t="s">
        <v>139</v>
      </c>
      <c r="BM158" s="22" t="s">
        <v>257</v>
      </c>
    </row>
    <row r="159" spans="2:51" s="11" customFormat="1" ht="13.5">
      <c r="B159" s="202"/>
      <c r="C159" s="203"/>
      <c r="D159" s="204" t="s">
        <v>141</v>
      </c>
      <c r="E159" s="205" t="s">
        <v>30</v>
      </c>
      <c r="F159" s="206" t="s">
        <v>258</v>
      </c>
      <c r="G159" s="203"/>
      <c r="H159" s="205" t="s">
        <v>30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141</v>
      </c>
      <c r="AU159" s="212" t="s">
        <v>83</v>
      </c>
      <c r="AV159" s="11" t="s">
        <v>81</v>
      </c>
      <c r="AW159" s="11" t="s">
        <v>36</v>
      </c>
      <c r="AX159" s="11" t="s">
        <v>73</v>
      </c>
      <c r="AY159" s="212" t="s">
        <v>132</v>
      </c>
    </row>
    <row r="160" spans="2:51" s="12" customFormat="1" ht="13.5">
      <c r="B160" s="213"/>
      <c r="C160" s="214"/>
      <c r="D160" s="204" t="s">
        <v>141</v>
      </c>
      <c r="E160" s="215" t="s">
        <v>30</v>
      </c>
      <c r="F160" s="216" t="s">
        <v>149</v>
      </c>
      <c r="G160" s="214"/>
      <c r="H160" s="217">
        <v>285.49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141</v>
      </c>
      <c r="AU160" s="223" t="s">
        <v>83</v>
      </c>
      <c r="AV160" s="12" t="s">
        <v>83</v>
      </c>
      <c r="AW160" s="12" t="s">
        <v>36</v>
      </c>
      <c r="AX160" s="12" t="s">
        <v>81</v>
      </c>
      <c r="AY160" s="223" t="s">
        <v>132</v>
      </c>
    </row>
    <row r="161" spans="2:65" s="1" customFormat="1" ht="25.5" customHeight="1">
      <c r="B161" s="39"/>
      <c r="C161" s="190" t="s">
        <v>259</v>
      </c>
      <c r="D161" s="190" t="s">
        <v>134</v>
      </c>
      <c r="E161" s="191" t="s">
        <v>260</v>
      </c>
      <c r="F161" s="192" t="s">
        <v>261</v>
      </c>
      <c r="G161" s="193" t="s">
        <v>146</v>
      </c>
      <c r="H161" s="194">
        <v>285.49</v>
      </c>
      <c r="I161" s="195"/>
      <c r="J161" s="196">
        <f>ROUND(I161*H161,2)</f>
        <v>0</v>
      </c>
      <c r="K161" s="192" t="s">
        <v>138</v>
      </c>
      <c r="L161" s="59"/>
      <c r="M161" s="197" t="s">
        <v>30</v>
      </c>
      <c r="N161" s="198" t="s">
        <v>46</v>
      </c>
      <c r="O161" s="40"/>
      <c r="P161" s="199">
        <f>O161*H161</f>
        <v>0</v>
      </c>
      <c r="Q161" s="199">
        <v>0</v>
      </c>
      <c r="R161" s="199">
        <f>Q161*H161</f>
        <v>0</v>
      </c>
      <c r="S161" s="199">
        <v>0.0395</v>
      </c>
      <c r="T161" s="200">
        <f>S161*H161</f>
        <v>11.276855000000001</v>
      </c>
      <c r="AR161" s="22" t="s">
        <v>139</v>
      </c>
      <c r="AT161" s="22" t="s">
        <v>134</v>
      </c>
      <c r="AU161" s="22" t="s">
        <v>83</v>
      </c>
      <c r="AY161" s="22" t="s">
        <v>132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2" t="s">
        <v>139</v>
      </c>
      <c r="BK161" s="201">
        <f>ROUND(I161*H161,2)</f>
        <v>0</v>
      </c>
      <c r="BL161" s="22" t="s">
        <v>139</v>
      </c>
      <c r="BM161" s="22" t="s">
        <v>262</v>
      </c>
    </row>
    <row r="162" spans="2:51" s="11" customFormat="1" ht="13.5">
      <c r="B162" s="202"/>
      <c r="C162" s="203"/>
      <c r="D162" s="204" t="s">
        <v>141</v>
      </c>
      <c r="E162" s="205" t="s">
        <v>30</v>
      </c>
      <c r="F162" s="206" t="s">
        <v>263</v>
      </c>
      <c r="G162" s="203"/>
      <c r="H162" s="205" t="s">
        <v>30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141</v>
      </c>
      <c r="AU162" s="212" t="s">
        <v>83</v>
      </c>
      <c r="AV162" s="11" t="s">
        <v>81</v>
      </c>
      <c r="AW162" s="11" t="s">
        <v>36</v>
      </c>
      <c r="AX162" s="11" t="s">
        <v>73</v>
      </c>
      <c r="AY162" s="212" t="s">
        <v>132</v>
      </c>
    </row>
    <row r="163" spans="2:51" s="12" customFormat="1" ht="13.5">
      <c r="B163" s="213"/>
      <c r="C163" s="214"/>
      <c r="D163" s="204" t="s">
        <v>141</v>
      </c>
      <c r="E163" s="215" t="s">
        <v>30</v>
      </c>
      <c r="F163" s="216" t="s">
        <v>149</v>
      </c>
      <c r="G163" s="214"/>
      <c r="H163" s="217">
        <v>285.49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141</v>
      </c>
      <c r="AU163" s="223" t="s">
        <v>83</v>
      </c>
      <c r="AV163" s="12" t="s">
        <v>83</v>
      </c>
      <c r="AW163" s="12" t="s">
        <v>36</v>
      </c>
      <c r="AX163" s="12" t="s">
        <v>81</v>
      </c>
      <c r="AY163" s="223" t="s">
        <v>132</v>
      </c>
    </row>
    <row r="164" spans="2:65" s="1" customFormat="1" ht="25.5" customHeight="1">
      <c r="B164" s="39"/>
      <c r="C164" s="190" t="s">
        <v>264</v>
      </c>
      <c r="D164" s="190" t="s">
        <v>134</v>
      </c>
      <c r="E164" s="191" t="s">
        <v>265</v>
      </c>
      <c r="F164" s="192" t="s">
        <v>266</v>
      </c>
      <c r="G164" s="193" t="s">
        <v>146</v>
      </c>
      <c r="H164" s="194">
        <v>285.49</v>
      </c>
      <c r="I164" s="195"/>
      <c r="J164" s="196">
        <f>ROUND(I164*H164,2)</f>
        <v>0</v>
      </c>
      <c r="K164" s="192" t="s">
        <v>30</v>
      </c>
      <c r="L164" s="59"/>
      <c r="M164" s="197" t="s">
        <v>30</v>
      </c>
      <c r="N164" s="198" t="s">
        <v>46</v>
      </c>
      <c r="O164" s="40"/>
      <c r="P164" s="199">
        <f>O164*H164</f>
        <v>0</v>
      </c>
      <c r="Q164" s="199">
        <v>0.00855</v>
      </c>
      <c r="R164" s="199">
        <f>Q164*H164</f>
        <v>2.4409395000000003</v>
      </c>
      <c r="S164" s="199">
        <v>0</v>
      </c>
      <c r="T164" s="200">
        <f>S164*H164</f>
        <v>0</v>
      </c>
      <c r="AR164" s="22" t="s">
        <v>139</v>
      </c>
      <c r="AT164" s="22" t="s">
        <v>134</v>
      </c>
      <c r="AU164" s="22" t="s">
        <v>83</v>
      </c>
      <c r="AY164" s="22" t="s">
        <v>132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139</v>
      </c>
      <c r="BK164" s="201">
        <f>ROUND(I164*H164,2)</f>
        <v>0</v>
      </c>
      <c r="BL164" s="22" t="s">
        <v>139</v>
      </c>
      <c r="BM164" s="22" t="s">
        <v>267</v>
      </c>
    </row>
    <row r="165" spans="2:51" s="11" customFormat="1" ht="13.5">
      <c r="B165" s="202"/>
      <c r="C165" s="203"/>
      <c r="D165" s="204" t="s">
        <v>141</v>
      </c>
      <c r="E165" s="205" t="s">
        <v>30</v>
      </c>
      <c r="F165" s="206" t="s">
        <v>268</v>
      </c>
      <c r="G165" s="203"/>
      <c r="H165" s="205" t="s">
        <v>30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141</v>
      </c>
      <c r="AU165" s="212" t="s">
        <v>83</v>
      </c>
      <c r="AV165" s="11" t="s">
        <v>81</v>
      </c>
      <c r="AW165" s="11" t="s">
        <v>36</v>
      </c>
      <c r="AX165" s="11" t="s">
        <v>73</v>
      </c>
      <c r="AY165" s="212" t="s">
        <v>132</v>
      </c>
    </row>
    <row r="166" spans="2:51" s="12" customFormat="1" ht="13.5">
      <c r="B166" s="213"/>
      <c r="C166" s="214"/>
      <c r="D166" s="204" t="s">
        <v>141</v>
      </c>
      <c r="E166" s="215" t="s">
        <v>30</v>
      </c>
      <c r="F166" s="216" t="s">
        <v>149</v>
      </c>
      <c r="G166" s="214"/>
      <c r="H166" s="217">
        <v>285.49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141</v>
      </c>
      <c r="AU166" s="223" t="s">
        <v>83</v>
      </c>
      <c r="AV166" s="12" t="s">
        <v>83</v>
      </c>
      <c r="AW166" s="12" t="s">
        <v>36</v>
      </c>
      <c r="AX166" s="12" t="s">
        <v>81</v>
      </c>
      <c r="AY166" s="223" t="s">
        <v>132</v>
      </c>
    </row>
    <row r="167" spans="2:65" s="1" customFormat="1" ht="25.5" customHeight="1">
      <c r="B167" s="39"/>
      <c r="C167" s="190" t="s">
        <v>269</v>
      </c>
      <c r="D167" s="190" t="s">
        <v>134</v>
      </c>
      <c r="E167" s="191" t="s">
        <v>270</v>
      </c>
      <c r="F167" s="192" t="s">
        <v>271</v>
      </c>
      <c r="G167" s="193" t="s">
        <v>146</v>
      </c>
      <c r="H167" s="194">
        <v>285.49</v>
      </c>
      <c r="I167" s="195"/>
      <c r="J167" s="196">
        <f>ROUND(I167*H167,2)</f>
        <v>0</v>
      </c>
      <c r="K167" s="192" t="s">
        <v>30</v>
      </c>
      <c r="L167" s="59"/>
      <c r="M167" s="197" t="s">
        <v>30</v>
      </c>
      <c r="N167" s="198" t="s">
        <v>46</v>
      </c>
      <c r="O167" s="40"/>
      <c r="P167" s="199">
        <f>O167*H167</f>
        <v>0</v>
      </c>
      <c r="Q167" s="199">
        <v>0.19494</v>
      </c>
      <c r="R167" s="199">
        <f>Q167*H167</f>
        <v>55.653420600000004</v>
      </c>
      <c r="S167" s="199">
        <v>0</v>
      </c>
      <c r="T167" s="200">
        <f>S167*H167</f>
        <v>0</v>
      </c>
      <c r="AR167" s="22" t="s">
        <v>139</v>
      </c>
      <c r="AT167" s="22" t="s">
        <v>134</v>
      </c>
      <c r="AU167" s="22" t="s">
        <v>83</v>
      </c>
      <c r="AY167" s="22" t="s">
        <v>132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139</v>
      </c>
      <c r="BK167" s="201">
        <f>ROUND(I167*H167,2)</f>
        <v>0</v>
      </c>
      <c r="BL167" s="22" t="s">
        <v>139</v>
      </c>
      <c r="BM167" s="22" t="s">
        <v>272</v>
      </c>
    </row>
    <row r="168" spans="2:51" s="11" customFormat="1" ht="13.5">
      <c r="B168" s="202"/>
      <c r="C168" s="203"/>
      <c r="D168" s="204" t="s">
        <v>141</v>
      </c>
      <c r="E168" s="205" t="s">
        <v>30</v>
      </c>
      <c r="F168" s="206" t="s">
        <v>273</v>
      </c>
      <c r="G168" s="203"/>
      <c r="H168" s="205" t="s">
        <v>30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141</v>
      </c>
      <c r="AU168" s="212" t="s">
        <v>83</v>
      </c>
      <c r="AV168" s="11" t="s">
        <v>81</v>
      </c>
      <c r="AW168" s="11" t="s">
        <v>36</v>
      </c>
      <c r="AX168" s="11" t="s">
        <v>73</v>
      </c>
      <c r="AY168" s="212" t="s">
        <v>132</v>
      </c>
    </row>
    <row r="169" spans="2:51" s="11" customFormat="1" ht="27">
      <c r="B169" s="202"/>
      <c r="C169" s="203"/>
      <c r="D169" s="204" t="s">
        <v>141</v>
      </c>
      <c r="E169" s="205" t="s">
        <v>30</v>
      </c>
      <c r="F169" s="206" t="s">
        <v>274</v>
      </c>
      <c r="G169" s="203"/>
      <c r="H169" s="205" t="s">
        <v>30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141</v>
      </c>
      <c r="AU169" s="212" t="s">
        <v>83</v>
      </c>
      <c r="AV169" s="11" t="s">
        <v>81</v>
      </c>
      <c r="AW169" s="11" t="s">
        <v>36</v>
      </c>
      <c r="AX169" s="11" t="s">
        <v>73</v>
      </c>
      <c r="AY169" s="212" t="s">
        <v>132</v>
      </c>
    </row>
    <row r="170" spans="2:51" s="11" customFormat="1" ht="27">
      <c r="B170" s="202"/>
      <c r="C170" s="203"/>
      <c r="D170" s="204" t="s">
        <v>141</v>
      </c>
      <c r="E170" s="205" t="s">
        <v>30</v>
      </c>
      <c r="F170" s="206" t="s">
        <v>506</v>
      </c>
      <c r="G170" s="203"/>
      <c r="H170" s="205" t="s">
        <v>30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141</v>
      </c>
      <c r="AU170" s="212" t="s">
        <v>83</v>
      </c>
      <c r="AV170" s="11" t="s">
        <v>81</v>
      </c>
      <c r="AW170" s="11" t="s">
        <v>36</v>
      </c>
      <c r="AX170" s="11" t="s">
        <v>73</v>
      </c>
      <c r="AY170" s="212" t="s">
        <v>132</v>
      </c>
    </row>
    <row r="171" spans="2:51" s="11" customFormat="1" ht="13.5">
      <c r="B171" s="202"/>
      <c r="C171" s="203"/>
      <c r="D171" s="204" t="s">
        <v>141</v>
      </c>
      <c r="E171" s="205" t="s">
        <v>30</v>
      </c>
      <c r="F171" s="206" t="s">
        <v>275</v>
      </c>
      <c r="G171" s="203"/>
      <c r="H171" s="205" t="s">
        <v>30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141</v>
      </c>
      <c r="AU171" s="212" t="s">
        <v>83</v>
      </c>
      <c r="AV171" s="11" t="s">
        <v>81</v>
      </c>
      <c r="AW171" s="11" t="s">
        <v>36</v>
      </c>
      <c r="AX171" s="11" t="s">
        <v>73</v>
      </c>
      <c r="AY171" s="212" t="s">
        <v>132</v>
      </c>
    </row>
    <row r="172" spans="2:51" s="11" customFormat="1" ht="13.5">
      <c r="B172" s="202"/>
      <c r="C172" s="203"/>
      <c r="D172" s="204" t="s">
        <v>141</v>
      </c>
      <c r="E172" s="205" t="s">
        <v>30</v>
      </c>
      <c r="F172" s="206" t="s">
        <v>276</v>
      </c>
      <c r="G172" s="203"/>
      <c r="H172" s="205" t="s">
        <v>30</v>
      </c>
      <c r="I172" s="207"/>
      <c r="J172" s="203"/>
      <c r="K172" s="203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141</v>
      </c>
      <c r="AU172" s="212" t="s">
        <v>83</v>
      </c>
      <c r="AV172" s="11" t="s">
        <v>81</v>
      </c>
      <c r="AW172" s="11" t="s">
        <v>36</v>
      </c>
      <c r="AX172" s="11" t="s">
        <v>73</v>
      </c>
      <c r="AY172" s="212" t="s">
        <v>132</v>
      </c>
    </row>
    <row r="173" spans="2:51" s="12" customFormat="1" ht="13.5">
      <c r="B173" s="213"/>
      <c r="C173" s="214"/>
      <c r="D173" s="204" t="s">
        <v>141</v>
      </c>
      <c r="E173" s="215" t="s">
        <v>30</v>
      </c>
      <c r="F173" s="216" t="s">
        <v>149</v>
      </c>
      <c r="G173" s="214"/>
      <c r="H173" s="217">
        <v>285.49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141</v>
      </c>
      <c r="AU173" s="223" t="s">
        <v>83</v>
      </c>
      <c r="AV173" s="12" t="s">
        <v>83</v>
      </c>
      <c r="AW173" s="12" t="s">
        <v>36</v>
      </c>
      <c r="AX173" s="12" t="s">
        <v>81</v>
      </c>
      <c r="AY173" s="223" t="s">
        <v>132</v>
      </c>
    </row>
    <row r="174" spans="2:65" s="1" customFormat="1" ht="25.5" customHeight="1">
      <c r="B174" s="39"/>
      <c r="C174" s="190" t="s">
        <v>277</v>
      </c>
      <c r="D174" s="190" t="s">
        <v>134</v>
      </c>
      <c r="E174" s="191" t="s">
        <v>278</v>
      </c>
      <c r="F174" s="192" t="s">
        <v>279</v>
      </c>
      <c r="G174" s="193" t="s">
        <v>146</v>
      </c>
      <c r="H174" s="194">
        <v>285.49</v>
      </c>
      <c r="I174" s="195"/>
      <c r="J174" s="196">
        <f>ROUND(I174*H174,2)</f>
        <v>0</v>
      </c>
      <c r="K174" s="192" t="s">
        <v>138</v>
      </c>
      <c r="L174" s="59"/>
      <c r="M174" s="197" t="s">
        <v>30</v>
      </c>
      <c r="N174" s="198" t="s">
        <v>46</v>
      </c>
      <c r="O174" s="40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2" t="s">
        <v>139</v>
      </c>
      <c r="AT174" s="22" t="s">
        <v>134</v>
      </c>
      <c r="AU174" s="22" t="s">
        <v>83</v>
      </c>
      <c r="AY174" s="22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139</v>
      </c>
      <c r="BK174" s="201">
        <f>ROUND(I174*H174,2)</f>
        <v>0</v>
      </c>
      <c r="BL174" s="22" t="s">
        <v>139</v>
      </c>
      <c r="BM174" s="22" t="s">
        <v>280</v>
      </c>
    </row>
    <row r="175" spans="2:51" s="11" customFormat="1" ht="13.5">
      <c r="B175" s="202"/>
      <c r="C175" s="203"/>
      <c r="D175" s="204" t="s">
        <v>141</v>
      </c>
      <c r="E175" s="205" t="s">
        <v>30</v>
      </c>
      <c r="F175" s="206" t="s">
        <v>273</v>
      </c>
      <c r="G175" s="203"/>
      <c r="H175" s="205" t="s">
        <v>30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141</v>
      </c>
      <c r="AU175" s="212" t="s">
        <v>83</v>
      </c>
      <c r="AV175" s="11" t="s">
        <v>81</v>
      </c>
      <c r="AW175" s="11" t="s">
        <v>36</v>
      </c>
      <c r="AX175" s="11" t="s">
        <v>73</v>
      </c>
      <c r="AY175" s="212" t="s">
        <v>132</v>
      </c>
    </row>
    <row r="176" spans="2:51" s="12" customFormat="1" ht="13.5">
      <c r="B176" s="213"/>
      <c r="C176" s="214"/>
      <c r="D176" s="204" t="s">
        <v>141</v>
      </c>
      <c r="E176" s="215" t="s">
        <v>30</v>
      </c>
      <c r="F176" s="216" t="s">
        <v>149</v>
      </c>
      <c r="G176" s="214"/>
      <c r="H176" s="217">
        <v>285.49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141</v>
      </c>
      <c r="AU176" s="223" t="s">
        <v>83</v>
      </c>
      <c r="AV176" s="12" t="s">
        <v>83</v>
      </c>
      <c r="AW176" s="12" t="s">
        <v>36</v>
      </c>
      <c r="AX176" s="12" t="s">
        <v>81</v>
      </c>
      <c r="AY176" s="223" t="s">
        <v>132</v>
      </c>
    </row>
    <row r="177" spans="2:63" s="10" customFormat="1" ht="29.85" customHeight="1">
      <c r="B177" s="174"/>
      <c r="C177" s="175"/>
      <c r="D177" s="176" t="s">
        <v>72</v>
      </c>
      <c r="E177" s="188" t="s">
        <v>281</v>
      </c>
      <c r="F177" s="188" t="s">
        <v>282</v>
      </c>
      <c r="G177" s="175"/>
      <c r="H177" s="175"/>
      <c r="I177" s="178"/>
      <c r="J177" s="189">
        <f>BK177</f>
        <v>0</v>
      </c>
      <c r="K177" s="175"/>
      <c r="L177" s="180"/>
      <c r="M177" s="181"/>
      <c r="N177" s="182"/>
      <c r="O177" s="182"/>
      <c r="P177" s="183">
        <f>SUM(P178:P192)</f>
        <v>0</v>
      </c>
      <c r="Q177" s="182"/>
      <c r="R177" s="183">
        <f>SUM(R178:R192)</f>
        <v>0</v>
      </c>
      <c r="S177" s="182"/>
      <c r="T177" s="184">
        <f>SUM(T178:T192)</f>
        <v>0</v>
      </c>
      <c r="AR177" s="185" t="s">
        <v>81</v>
      </c>
      <c r="AT177" s="186" t="s">
        <v>72</v>
      </c>
      <c r="AU177" s="186" t="s">
        <v>81</v>
      </c>
      <c r="AY177" s="185" t="s">
        <v>132</v>
      </c>
      <c r="BK177" s="187">
        <f>SUM(BK178:BK192)</f>
        <v>0</v>
      </c>
    </row>
    <row r="178" spans="2:65" s="1" customFormat="1" ht="25.5" customHeight="1">
      <c r="B178" s="39"/>
      <c r="C178" s="190" t="s">
        <v>283</v>
      </c>
      <c r="D178" s="190" t="s">
        <v>134</v>
      </c>
      <c r="E178" s="191" t="s">
        <v>284</v>
      </c>
      <c r="F178" s="192" t="s">
        <v>285</v>
      </c>
      <c r="G178" s="193" t="s">
        <v>170</v>
      </c>
      <c r="H178" s="194">
        <v>0.071</v>
      </c>
      <c r="I178" s="195"/>
      <c r="J178" s="196">
        <f>ROUND(I178*H178,2)</f>
        <v>0</v>
      </c>
      <c r="K178" s="192" t="s">
        <v>138</v>
      </c>
      <c r="L178" s="59"/>
      <c r="M178" s="197" t="s">
        <v>30</v>
      </c>
      <c r="N178" s="198" t="s">
        <v>46</v>
      </c>
      <c r="O178" s="40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AR178" s="22" t="s">
        <v>139</v>
      </c>
      <c r="AT178" s="22" t="s">
        <v>134</v>
      </c>
      <c r="AU178" s="22" t="s">
        <v>83</v>
      </c>
      <c r="AY178" s="22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139</v>
      </c>
      <c r="BK178" s="201">
        <f>ROUND(I178*H178,2)</f>
        <v>0</v>
      </c>
      <c r="BL178" s="22" t="s">
        <v>139</v>
      </c>
      <c r="BM178" s="22" t="s">
        <v>286</v>
      </c>
    </row>
    <row r="179" spans="2:51" s="11" customFormat="1" ht="13.5">
      <c r="B179" s="202"/>
      <c r="C179" s="203"/>
      <c r="D179" s="204" t="s">
        <v>141</v>
      </c>
      <c r="E179" s="205" t="s">
        <v>30</v>
      </c>
      <c r="F179" s="206" t="s">
        <v>236</v>
      </c>
      <c r="G179" s="203"/>
      <c r="H179" s="205" t="s">
        <v>30</v>
      </c>
      <c r="I179" s="207"/>
      <c r="J179" s="203"/>
      <c r="K179" s="203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141</v>
      </c>
      <c r="AU179" s="212" t="s">
        <v>83</v>
      </c>
      <c r="AV179" s="11" t="s">
        <v>81</v>
      </c>
      <c r="AW179" s="11" t="s">
        <v>36</v>
      </c>
      <c r="AX179" s="11" t="s">
        <v>73</v>
      </c>
      <c r="AY179" s="212" t="s">
        <v>132</v>
      </c>
    </row>
    <row r="180" spans="2:51" s="11" customFormat="1" ht="13.5">
      <c r="B180" s="202"/>
      <c r="C180" s="203"/>
      <c r="D180" s="204" t="s">
        <v>141</v>
      </c>
      <c r="E180" s="205" t="s">
        <v>30</v>
      </c>
      <c r="F180" s="206" t="s">
        <v>287</v>
      </c>
      <c r="G180" s="203"/>
      <c r="H180" s="205" t="s">
        <v>30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141</v>
      </c>
      <c r="AU180" s="212" t="s">
        <v>83</v>
      </c>
      <c r="AV180" s="11" t="s">
        <v>81</v>
      </c>
      <c r="AW180" s="11" t="s">
        <v>36</v>
      </c>
      <c r="AX180" s="11" t="s">
        <v>73</v>
      </c>
      <c r="AY180" s="212" t="s">
        <v>132</v>
      </c>
    </row>
    <row r="181" spans="2:51" s="11" customFormat="1" ht="13.5">
      <c r="B181" s="202"/>
      <c r="C181" s="203"/>
      <c r="D181" s="204" t="s">
        <v>141</v>
      </c>
      <c r="E181" s="205" t="s">
        <v>30</v>
      </c>
      <c r="F181" s="206" t="s">
        <v>288</v>
      </c>
      <c r="G181" s="203"/>
      <c r="H181" s="205" t="s">
        <v>30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141</v>
      </c>
      <c r="AU181" s="212" t="s">
        <v>83</v>
      </c>
      <c r="AV181" s="11" t="s">
        <v>81</v>
      </c>
      <c r="AW181" s="11" t="s">
        <v>36</v>
      </c>
      <c r="AX181" s="11" t="s">
        <v>73</v>
      </c>
      <c r="AY181" s="212" t="s">
        <v>132</v>
      </c>
    </row>
    <row r="182" spans="2:51" s="12" customFormat="1" ht="13.5">
      <c r="B182" s="213"/>
      <c r="C182" s="214"/>
      <c r="D182" s="204" t="s">
        <v>141</v>
      </c>
      <c r="E182" s="215" t="s">
        <v>30</v>
      </c>
      <c r="F182" s="216" t="s">
        <v>289</v>
      </c>
      <c r="G182" s="214"/>
      <c r="H182" s="217">
        <v>0.046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141</v>
      </c>
      <c r="AU182" s="223" t="s">
        <v>83</v>
      </c>
      <c r="AV182" s="12" t="s">
        <v>83</v>
      </c>
      <c r="AW182" s="12" t="s">
        <v>36</v>
      </c>
      <c r="AX182" s="12" t="s">
        <v>73</v>
      </c>
      <c r="AY182" s="223" t="s">
        <v>132</v>
      </c>
    </row>
    <row r="183" spans="2:51" s="11" customFormat="1" ht="13.5">
      <c r="B183" s="202"/>
      <c r="C183" s="203"/>
      <c r="D183" s="204" t="s">
        <v>141</v>
      </c>
      <c r="E183" s="205" t="s">
        <v>30</v>
      </c>
      <c r="F183" s="206" t="s">
        <v>290</v>
      </c>
      <c r="G183" s="203"/>
      <c r="H183" s="205" t="s">
        <v>30</v>
      </c>
      <c r="I183" s="207"/>
      <c r="J183" s="203"/>
      <c r="K183" s="203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141</v>
      </c>
      <c r="AU183" s="212" t="s">
        <v>83</v>
      </c>
      <c r="AV183" s="11" t="s">
        <v>81</v>
      </c>
      <c r="AW183" s="11" t="s">
        <v>36</v>
      </c>
      <c r="AX183" s="11" t="s">
        <v>73</v>
      </c>
      <c r="AY183" s="212" t="s">
        <v>132</v>
      </c>
    </row>
    <row r="184" spans="2:51" s="12" customFormat="1" ht="13.5">
      <c r="B184" s="213"/>
      <c r="C184" s="214"/>
      <c r="D184" s="204" t="s">
        <v>141</v>
      </c>
      <c r="E184" s="215" t="s">
        <v>30</v>
      </c>
      <c r="F184" s="216" t="s">
        <v>291</v>
      </c>
      <c r="G184" s="214"/>
      <c r="H184" s="217">
        <v>0.025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141</v>
      </c>
      <c r="AU184" s="223" t="s">
        <v>83</v>
      </c>
      <c r="AV184" s="12" t="s">
        <v>83</v>
      </c>
      <c r="AW184" s="12" t="s">
        <v>36</v>
      </c>
      <c r="AX184" s="12" t="s">
        <v>73</v>
      </c>
      <c r="AY184" s="223" t="s">
        <v>132</v>
      </c>
    </row>
    <row r="185" spans="2:51" s="13" customFormat="1" ht="13.5">
      <c r="B185" s="234"/>
      <c r="C185" s="235"/>
      <c r="D185" s="204" t="s">
        <v>141</v>
      </c>
      <c r="E185" s="236" t="s">
        <v>30</v>
      </c>
      <c r="F185" s="237" t="s">
        <v>254</v>
      </c>
      <c r="G185" s="235"/>
      <c r="H185" s="238">
        <v>0.071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141</v>
      </c>
      <c r="AU185" s="244" t="s">
        <v>83</v>
      </c>
      <c r="AV185" s="13" t="s">
        <v>139</v>
      </c>
      <c r="AW185" s="13" t="s">
        <v>36</v>
      </c>
      <c r="AX185" s="13" t="s">
        <v>81</v>
      </c>
      <c r="AY185" s="244" t="s">
        <v>132</v>
      </c>
    </row>
    <row r="186" spans="2:65" s="1" customFormat="1" ht="25.5" customHeight="1">
      <c r="B186" s="39"/>
      <c r="C186" s="190" t="s">
        <v>292</v>
      </c>
      <c r="D186" s="190" t="s">
        <v>134</v>
      </c>
      <c r="E186" s="191" t="s">
        <v>293</v>
      </c>
      <c r="F186" s="192" t="s">
        <v>294</v>
      </c>
      <c r="G186" s="193" t="s">
        <v>170</v>
      </c>
      <c r="H186" s="194">
        <v>0.284</v>
      </c>
      <c r="I186" s="195"/>
      <c r="J186" s="196">
        <f>ROUND(I186*H186,2)</f>
        <v>0</v>
      </c>
      <c r="K186" s="192" t="s">
        <v>138</v>
      </c>
      <c r="L186" s="59"/>
      <c r="M186" s="197" t="s">
        <v>30</v>
      </c>
      <c r="N186" s="198" t="s">
        <v>46</v>
      </c>
      <c r="O186" s="40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2" t="s">
        <v>139</v>
      </c>
      <c r="AT186" s="22" t="s">
        <v>134</v>
      </c>
      <c r="AU186" s="22" t="s">
        <v>83</v>
      </c>
      <c r="AY186" s="22" t="s">
        <v>132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139</v>
      </c>
      <c r="BK186" s="201">
        <f>ROUND(I186*H186,2)</f>
        <v>0</v>
      </c>
      <c r="BL186" s="22" t="s">
        <v>139</v>
      </c>
      <c r="BM186" s="22" t="s">
        <v>295</v>
      </c>
    </row>
    <row r="187" spans="2:51" s="11" customFormat="1" ht="13.5">
      <c r="B187" s="202"/>
      <c r="C187" s="203"/>
      <c r="D187" s="204" t="s">
        <v>141</v>
      </c>
      <c r="E187" s="205" t="s">
        <v>30</v>
      </c>
      <c r="F187" s="206" t="s">
        <v>236</v>
      </c>
      <c r="G187" s="203"/>
      <c r="H187" s="205" t="s">
        <v>30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141</v>
      </c>
      <c r="AU187" s="212" t="s">
        <v>83</v>
      </c>
      <c r="AV187" s="11" t="s">
        <v>81</v>
      </c>
      <c r="AW187" s="11" t="s">
        <v>36</v>
      </c>
      <c r="AX187" s="11" t="s">
        <v>73</v>
      </c>
      <c r="AY187" s="212" t="s">
        <v>132</v>
      </c>
    </row>
    <row r="188" spans="2:51" s="11" customFormat="1" ht="13.5">
      <c r="B188" s="202"/>
      <c r="C188" s="203"/>
      <c r="D188" s="204" t="s">
        <v>141</v>
      </c>
      <c r="E188" s="205" t="s">
        <v>30</v>
      </c>
      <c r="F188" s="206" t="s">
        <v>296</v>
      </c>
      <c r="G188" s="203"/>
      <c r="H188" s="205" t="s">
        <v>30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141</v>
      </c>
      <c r="AU188" s="212" t="s">
        <v>83</v>
      </c>
      <c r="AV188" s="11" t="s">
        <v>81</v>
      </c>
      <c r="AW188" s="11" t="s">
        <v>36</v>
      </c>
      <c r="AX188" s="11" t="s">
        <v>73</v>
      </c>
      <c r="AY188" s="212" t="s">
        <v>132</v>
      </c>
    </row>
    <row r="189" spans="2:51" s="12" customFormat="1" ht="13.5">
      <c r="B189" s="213"/>
      <c r="C189" s="214"/>
      <c r="D189" s="204" t="s">
        <v>141</v>
      </c>
      <c r="E189" s="215" t="s">
        <v>30</v>
      </c>
      <c r="F189" s="216" t="s">
        <v>297</v>
      </c>
      <c r="G189" s="214"/>
      <c r="H189" s="217">
        <v>0.284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141</v>
      </c>
      <c r="AU189" s="223" t="s">
        <v>83</v>
      </c>
      <c r="AV189" s="12" t="s">
        <v>83</v>
      </c>
      <c r="AW189" s="12" t="s">
        <v>36</v>
      </c>
      <c r="AX189" s="12" t="s">
        <v>81</v>
      </c>
      <c r="AY189" s="223" t="s">
        <v>132</v>
      </c>
    </row>
    <row r="190" spans="2:65" s="1" customFormat="1" ht="25.5" customHeight="1">
      <c r="B190" s="39"/>
      <c r="C190" s="190" t="s">
        <v>298</v>
      </c>
      <c r="D190" s="190" t="s">
        <v>134</v>
      </c>
      <c r="E190" s="191" t="s">
        <v>299</v>
      </c>
      <c r="F190" s="192" t="s">
        <v>300</v>
      </c>
      <c r="G190" s="193" t="s">
        <v>170</v>
      </c>
      <c r="H190" s="194">
        <v>22.616</v>
      </c>
      <c r="I190" s="195"/>
      <c r="J190" s="196">
        <f>ROUND(I190*H190,2)</f>
        <v>0</v>
      </c>
      <c r="K190" s="192" t="s">
        <v>30</v>
      </c>
      <c r="L190" s="59"/>
      <c r="M190" s="197" t="s">
        <v>30</v>
      </c>
      <c r="N190" s="198" t="s">
        <v>46</v>
      </c>
      <c r="O190" s="4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2" t="s">
        <v>139</v>
      </c>
      <c r="AT190" s="22" t="s">
        <v>134</v>
      </c>
      <c r="AU190" s="22" t="s">
        <v>83</v>
      </c>
      <c r="AY190" s="22" t="s">
        <v>132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2" t="s">
        <v>139</v>
      </c>
      <c r="BK190" s="201">
        <f>ROUND(I190*H190,2)</f>
        <v>0</v>
      </c>
      <c r="BL190" s="22" t="s">
        <v>139</v>
      </c>
      <c r="BM190" s="22" t="s">
        <v>301</v>
      </c>
    </row>
    <row r="191" spans="2:51" s="11" customFormat="1" ht="13.5">
      <c r="B191" s="202"/>
      <c r="C191" s="203"/>
      <c r="D191" s="204" t="s">
        <v>141</v>
      </c>
      <c r="E191" s="205" t="s">
        <v>30</v>
      </c>
      <c r="F191" s="206" t="s">
        <v>302</v>
      </c>
      <c r="G191" s="203"/>
      <c r="H191" s="205" t="s">
        <v>30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141</v>
      </c>
      <c r="AU191" s="212" t="s">
        <v>83</v>
      </c>
      <c r="AV191" s="11" t="s">
        <v>81</v>
      </c>
      <c r="AW191" s="11" t="s">
        <v>36</v>
      </c>
      <c r="AX191" s="11" t="s">
        <v>73</v>
      </c>
      <c r="AY191" s="212" t="s">
        <v>132</v>
      </c>
    </row>
    <row r="192" spans="2:51" s="12" customFormat="1" ht="13.5">
      <c r="B192" s="213"/>
      <c r="C192" s="214"/>
      <c r="D192" s="204" t="s">
        <v>141</v>
      </c>
      <c r="E192" s="215" t="s">
        <v>30</v>
      </c>
      <c r="F192" s="216" t="s">
        <v>303</v>
      </c>
      <c r="G192" s="214"/>
      <c r="H192" s="217">
        <v>22.616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141</v>
      </c>
      <c r="AU192" s="223" t="s">
        <v>83</v>
      </c>
      <c r="AV192" s="12" t="s">
        <v>83</v>
      </c>
      <c r="AW192" s="12" t="s">
        <v>36</v>
      </c>
      <c r="AX192" s="12" t="s">
        <v>81</v>
      </c>
      <c r="AY192" s="223" t="s">
        <v>132</v>
      </c>
    </row>
    <row r="193" spans="2:63" s="10" customFormat="1" ht="29.85" customHeight="1">
      <c r="B193" s="174"/>
      <c r="C193" s="175"/>
      <c r="D193" s="176" t="s">
        <v>72</v>
      </c>
      <c r="E193" s="188" t="s">
        <v>304</v>
      </c>
      <c r="F193" s="188" t="s">
        <v>305</v>
      </c>
      <c r="G193" s="175"/>
      <c r="H193" s="175"/>
      <c r="I193" s="178"/>
      <c r="J193" s="189">
        <f>BK193</f>
        <v>0</v>
      </c>
      <c r="K193" s="175"/>
      <c r="L193" s="180"/>
      <c r="M193" s="181"/>
      <c r="N193" s="182"/>
      <c r="O193" s="182"/>
      <c r="P193" s="183">
        <f>P194</f>
        <v>0</v>
      </c>
      <c r="Q193" s="182"/>
      <c r="R193" s="183">
        <f>R194</f>
        <v>0</v>
      </c>
      <c r="S193" s="182"/>
      <c r="T193" s="184">
        <f>T194</f>
        <v>0</v>
      </c>
      <c r="AR193" s="185" t="s">
        <v>81</v>
      </c>
      <c r="AT193" s="186" t="s">
        <v>72</v>
      </c>
      <c r="AU193" s="186" t="s">
        <v>81</v>
      </c>
      <c r="AY193" s="185" t="s">
        <v>132</v>
      </c>
      <c r="BK193" s="187">
        <f>BK194</f>
        <v>0</v>
      </c>
    </row>
    <row r="194" spans="2:65" s="1" customFormat="1" ht="25.5" customHeight="1">
      <c r="B194" s="39"/>
      <c r="C194" s="190" t="s">
        <v>306</v>
      </c>
      <c r="D194" s="190" t="s">
        <v>134</v>
      </c>
      <c r="E194" s="191" t="s">
        <v>307</v>
      </c>
      <c r="F194" s="192" t="s">
        <v>308</v>
      </c>
      <c r="G194" s="193" t="s">
        <v>170</v>
      </c>
      <c r="H194" s="194">
        <v>103.897</v>
      </c>
      <c r="I194" s="195"/>
      <c r="J194" s="196">
        <f>ROUND(I194*H194,2)</f>
        <v>0</v>
      </c>
      <c r="K194" s="192" t="s">
        <v>138</v>
      </c>
      <c r="L194" s="59"/>
      <c r="M194" s="197" t="s">
        <v>30</v>
      </c>
      <c r="N194" s="198" t="s">
        <v>46</v>
      </c>
      <c r="O194" s="40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AR194" s="22" t="s">
        <v>139</v>
      </c>
      <c r="AT194" s="22" t="s">
        <v>134</v>
      </c>
      <c r="AU194" s="22" t="s">
        <v>83</v>
      </c>
      <c r="AY194" s="22" t="s">
        <v>132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2" t="s">
        <v>139</v>
      </c>
      <c r="BK194" s="201">
        <f>ROUND(I194*H194,2)</f>
        <v>0</v>
      </c>
      <c r="BL194" s="22" t="s">
        <v>139</v>
      </c>
      <c r="BM194" s="22" t="s">
        <v>309</v>
      </c>
    </row>
    <row r="195" spans="2:63" s="10" customFormat="1" ht="37.35" customHeight="1">
      <c r="B195" s="174"/>
      <c r="C195" s="175"/>
      <c r="D195" s="176" t="s">
        <v>72</v>
      </c>
      <c r="E195" s="177" t="s">
        <v>310</v>
      </c>
      <c r="F195" s="177" t="s">
        <v>311</v>
      </c>
      <c r="G195" s="175"/>
      <c r="H195" s="175"/>
      <c r="I195" s="178"/>
      <c r="J195" s="179">
        <f>BK195</f>
        <v>0</v>
      </c>
      <c r="K195" s="175"/>
      <c r="L195" s="180"/>
      <c r="M195" s="181"/>
      <c r="N195" s="182"/>
      <c r="O195" s="182"/>
      <c r="P195" s="183">
        <f>P196+P206</f>
        <v>0</v>
      </c>
      <c r="Q195" s="182"/>
      <c r="R195" s="183">
        <f>R196+R206</f>
        <v>0.2439438</v>
      </c>
      <c r="S195" s="182"/>
      <c r="T195" s="184">
        <f>T196+T206</f>
        <v>0.1121</v>
      </c>
      <c r="AR195" s="185" t="s">
        <v>83</v>
      </c>
      <c r="AT195" s="186" t="s">
        <v>72</v>
      </c>
      <c r="AU195" s="186" t="s">
        <v>73</v>
      </c>
      <c r="AY195" s="185" t="s">
        <v>132</v>
      </c>
      <c r="BK195" s="187">
        <f>BK196+BK206</f>
        <v>0</v>
      </c>
    </row>
    <row r="196" spans="2:63" s="10" customFormat="1" ht="19.9" customHeight="1">
      <c r="B196" s="174"/>
      <c r="C196" s="175"/>
      <c r="D196" s="176" t="s">
        <v>72</v>
      </c>
      <c r="E196" s="188" t="s">
        <v>312</v>
      </c>
      <c r="F196" s="188" t="s">
        <v>313</v>
      </c>
      <c r="G196" s="175"/>
      <c r="H196" s="175"/>
      <c r="I196" s="178"/>
      <c r="J196" s="189">
        <f>BK196</f>
        <v>0</v>
      </c>
      <c r="K196" s="175"/>
      <c r="L196" s="180"/>
      <c r="M196" s="181"/>
      <c r="N196" s="182"/>
      <c r="O196" s="182"/>
      <c r="P196" s="183">
        <f>SUM(P197:P205)</f>
        <v>0</v>
      </c>
      <c r="Q196" s="182"/>
      <c r="R196" s="183">
        <f>SUM(R197:R205)</f>
        <v>0.0001</v>
      </c>
      <c r="S196" s="182"/>
      <c r="T196" s="184">
        <f>SUM(T197:T205)</f>
        <v>0.1121</v>
      </c>
      <c r="AR196" s="185" t="s">
        <v>83</v>
      </c>
      <c r="AT196" s="186" t="s">
        <v>72</v>
      </c>
      <c r="AU196" s="186" t="s">
        <v>81</v>
      </c>
      <c r="AY196" s="185" t="s">
        <v>132</v>
      </c>
      <c r="BK196" s="187">
        <f>SUM(BK197:BK205)</f>
        <v>0</v>
      </c>
    </row>
    <row r="197" spans="2:65" s="1" customFormat="1" ht="25.5" customHeight="1">
      <c r="B197" s="39"/>
      <c r="C197" s="190" t="s">
        <v>314</v>
      </c>
      <c r="D197" s="190" t="s">
        <v>134</v>
      </c>
      <c r="E197" s="191" t="s">
        <v>315</v>
      </c>
      <c r="F197" s="192" t="s">
        <v>316</v>
      </c>
      <c r="G197" s="193" t="s">
        <v>317</v>
      </c>
      <c r="H197" s="194">
        <v>7</v>
      </c>
      <c r="I197" s="195"/>
      <c r="J197" s="196">
        <f>ROUND(I197*H197,2)</f>
        <v>0</v>
      </c>
      <c r="K197" s="192" t="s">
        <v>138</v>
      </c>
      <c r="L197" s="59"/>
      <c r="M197" s="197" t="s">
        <v>30</v>
      </c>
      <c r="N197" s="198" t="s">
        <v>46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0.016</v>
      </c>
      <c r="T197" s="200">
        <f>S197*H197</f>
        <v>0.112</v>
      </c>
      <c r="AR197" s="22" t="s">
        <v>227</v>
      </c>
      <c r="AT197" s="22" t="s">
        <v>134</v>
      </c>
      <c r="AU197" s="22" t="s">
        <v>83</v>
      </c>
      <c r="AY197" s="22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139</v>
      </c>
      <c r="BK197" s="201">
        <f>ROUND(I197*H197,2)</f>
        <v>0</v>
      </c>
      <c r="BL197" s="22" t="s">
        <v>227</v>
      </c>
      <c r="BM197" s="22" t="s">
        <v>318</v>
      </c>
    </row>
    <row r="198" spans="2:51" s="11" customFormat="1" ht="13.5">
      <c r="B198" s="202"/>
      <c r="C198" s="203"/>
      <c r="D198" s="204" t="s">
        <v>141</v>
      </c>
      <c r="E198" s="205" t="s">
        <v>30</v>
      </c>
      <c r="F198" s="206" t="s">
        <v>319</v>
      </c>
      <c r="G198" s="203"/>
      <c r="H198" s="205" t="s">
        <v>30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141</v>
      </c>
      <c r="AU198" s="212" t="s">
        <v>83</v>
      </c>
      <c r="AV198" s="11" t="s">
        <v>81</v>
      </c>
      <c r="AW198" s="11" t="s">
        <v>36</v>
      </c>
      <c r="AX198" s="11" t="s">
        <v>73</v>
      </c>
      <c r="AY198" s="212" t="s">
        <v>132</v>
      </c>
    </row>
    <row r="199" spans="2:51" s="12" customFormat="1" ht="13.5">
      <c r="B199" s="213"/>
      <c r="C199" s="214"/>
      <c r="D199" s="204" t="s">
        <v>141</v>
      </c>
      <c r="E199" s="215" t="s">
        <v>30</v>
      </c>
      <c r="F199" s="216" t="s">
        <v>320</v>
      </c>
      <c r="G199" s="214"/>
      <c r="H199" s="217">
        <v>4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141</v>
      </c>
      <c r="AU199" s="223" t="s">
        <v>83</v>
      </c>
      <c r="AV199" s="12" t="s">
        <v>83</v>
      </c>
      <c r="AW199" s="12" t="s">
        <v>36</v>
      </c>
      <c r="AX199" s="12" t="s">
        <v>73</v>
      </c>
      <c r="AY199" s="223" t="s">
        <v>132</v>
      </c>
    </row>
    <row r="200" spans="2:51" s="11" customFormat="1" ht="13.5">
      <c r="B200" s="202"/>
      <c r="C200" s="203"/>
      <c r="D200" s="204" t="s">
        <v>141</v>
      </c>
      <c r="E200" s="205" t="s">
        <v>30</v>
      </c>
      <c r="F200" s="206" t="s">
        <v>321</v>
      </c>
      <c r="G200" s="203"/>
      <c r="H200" s="205" t="s">
        <v>30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141</v>
      </c>
      <c r="AU200" s="212" t="s">
        <v>83</v>
      </c>
      <c r="AV200" s="11" t="s">
        <v>81</v>
      </c>
      <c r="AW200" s="11" t="s">
        <v>36</v>
      </c>
      <c r="AX200" s="11" t="s">
        <v>73</v>
      </c>
      <c r="AY200" s="212" t="s">
        <v>132</v>
      </c>
    </row>
    <row r="201" spans="2:51" s="12" customFormat="1" ht="13.5">
      <c r="B201" s="213"/>
      <c r="C201" s="214"/>
      <c r="D201" s="204" t="s">
        <v>141</v>
      </c>
      <c r="E201" s="215" t="s">
        <v>30</v>
      </c>
      <c r="F201" s="216" t="s">
        <v>322</v>
      </c>
      <c r="G201" s="214"/>
      <c r="H201" s="217">
        <v>3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141</v>
      </c>
      <c r="AU201" s="223" t="s">
        <v>83</v>
      </c>
      <c r="AV201" s="12" t="s">
        <v>83</v>
      </c>
      <c r="AW201" s="12" t="s">
        <v>36</v>
      </c>
      <c r="AX201" s="12" t="s">
        <v>73</v>
      </c>
      <c r="AY201" s="223" t="s">
        <v>132</v>
      </c>
    </row>
    <row r="202" spans="2:51" s="13" customFormat="1" ht="13.5">
      <c r="B202" s="234"/>
      <c r="C202" s="235"/>
      <c r="D202" s="204" t="s">
        <v>141</v>
      </c>
      <c r="E202" s="236" t="s">
        <v>30</v>
      </c>
      <c r="F202" s="237" t="s">
        <v>254</v>
      </c>
      <c r="G202" s="235"/>
      <c r="H202" s="238">
        <v>7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141</v>
      </c>
      <c r="AU202" s="244" t="s">
        <v>83</v>
      </c>
      <c r="AV202" s="13" t="s">
        <v>139</v>
      </c>
      <c r="AW202" s="13" t="s">
        <v>36</v>
      </c>
      <c r="AX202" s="13" t="s">
        <v>81</v>
      </c>
      <c r="AY202" s="244" t="s">
        <v>132</v>
      </c>
    </row>
    <row r="203" spans="2:65" s="1" customFormat="1" ht="16.5" customHeight="1">
      <c r="B203" s="39"/>
      <c r="C203" s="190" t="s">
        <v>323</v>
      </c>
      <c r="D203" s="190" t="s">
        <v>134</v>
      </c>
      <c r="E203" s="191" t="s">
        <v>324</v>
      </c>
      <c r="F203" s="192" t="s">
        <v>325</v>
      </c>
      <c r="G203" s="193" t="s">
        <v>326</v>
      </c>
      <c r="H203" s="194">
        <v>1</v>
      </c>
      <c r="I203" s="195"/>
      <c r="J203" s="196">
        <f>ROUND(I203*H203,2)</f>
        <v>0</v>
      </c>
      <c r="K203" s="192" t="s">
        <v>30</v>
      </c>
      <c r="L203" s="59"/>
      <c r="M203" s="197" t="s">
        <v>30</v>
      </c>
      <c r="N203" s="198" t="s">
        <v>46</v>
      </c>
      <c r="O203" s="40"/>
      <c r="P203" s="199">
        <f>O203*H203</f>
        <v>0</v>
      </c>
      <c r="Q203" s="199">
        <v>0.0001</v>
      </c>
      <c r="R203" s="199">
        <f>Q203*H203</f>
        <v>0.0001</v>
      </c>
      <c r="S203" s="199">
        <v>0.0001</v>
      </c>
      <c r="T203" s="200">
        <f>S203*H203</f>
        <v>0.0001</v>
      </c>
      <c r="AR203" s="22" t="s">
        <v>227</v>
      </c>
      <c r="AT203" s="22" t="s">
        <v>134</v>
      </c>
      <c r="AU203" s="22" t="s">
        <v>83</v>
      </c>
      <c r="AY203" s="22" t="s">
        <v>132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2" t="s">
        <v>139</v>
      </c>
      <c r="BK203" s="201">
        <f>ROUND(I203*H203,2)</f>
        <v>0</v>
      </c>
      <c r="BL203" s="22" t="s">
        <v>227</v>
      </c>
      <c r="BM203" s="22" t="s">
        <v>327</v>
      </c>
    </row>
    <row r="204" spans="2:51" s="11" customFormat="1" ht="27">
      <c r="B204" s="202"/>
      <c r="C204" s="203"/>
      <c r="D204" s="204" t="s">
        <v>141</v>
      </c>
      <c r="E204" s="205" t="s">
        <v>30</v>
      </c>
      <c r="F204" s="206" t="s">
        <v>328</v>
      </c>
      <c r="G204" s="203"/>
      <c r="H204" s="205" t="s">
        <v>30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141</v>
      </c>
      <c r="AU204" s="212" t="s">
        <v>83</v>
      </c>
      <c r="AV204" s="11" t="s">
        <v>81</v>
      </c>
      <c r="AW204" s="11" t="s">
        <v>36</v>
      </c>
      <c r="AX204" s="11" t="s">
        <v>73</v>
      </c>
      <c r="AY204" s="212" t="s">
        <v>132</v>
      </c>
    </row>
    <row r="205" spans="2:51" s="12" customFormat="1" ht="13.5">
      <c r="B205" s="213"/>
      <c r="C205" s="214"/>
      <c r="D205" s="204" t="s">
        <v>141</v>
      </c>
      <c r="E205" s="215" t="s">
        <v>30</v>
      </c>
      <c r="F205" s="216" t="s">
        <v>81</v>
      </c>
      <c r="G205" s="214"/>
      <c r="H205" s="217">
        <v>1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141</v>
      </c>
      <c r="AU205" s="223" t="s">
        <v>83</v>
      </c>
      <c r="AV205" s="12" t="s">
        <v>83</v>
      </c>
      <c r="AW205" s="12" t="s">
        <v>36</v>
      </c>
      <c r="AX205" s="12" t="s">
        <v>81</v>
      </c>
      <c r="AY205" s="223" t="s">
        <v>132</v>
      </c>
    </row>
    <row r="206" spans="2:63" s="10" customFormat="1" ht="29.85" customHeight="1">
      <c r="B206" s="174"/>
      <c r="C206" s="175"/>
      <c r="D206" s="176" t="s">
        <v>72</v>
      </c>
      <c r="E206" s="188" t="s">
        <v>329</v>
      </c>
      <c r="F206" s="188" t="s">
        <v>330</v>
      </c>
      <c r="G206" s="175"/>
      <c r="H206" s="175"/>
      <c r="I206" s="178"/>
      <c r="J206" s="189">
        <f>BK206</f>
        <v>0</v>
      </c>
      <c r="K206" s="175"/>
      <c r="L206" s="180"/>
      <c r="M206" s="181"/>
      <c r="N206" s="182"/>
      <c r="O206" s="182"/>
      <c r="P206" s="183">
        <f>SUM(P207:P221)</f>
        <v>0</v>
      </c>
      <c r="Q206" s="182"/>
      <c r="R206" s="183">
        <f>SUM(R207:R221)</f>
        <v>0.2438438</v>
      </c>
      <c r="S206" s="182"/>
      <c r="T206" s="184">
        <f>SUM(T207:T221)</f>
        <v>0</v>
      </c>
      <c r="AR206" s="185" t="s">
        <v>83</v>
      </c>
      <c r="AT206" s="186" t="s">
        <v>72</v>
      </c>
      <c r="AU206" s="186" t="s">
        <v>81</v>
      </c>
      <c r="AY206" s="185" t="s">
        <v>132</v>
      </c>
      <c r="BK206" s="187">
        <f>SUM(BK207:BK221)</f>
        <v>0</v>
      </c>
    </row>
    <row r="207" spans="2:65" s="1" customFormat="1" ht="16.5" customHeight="1">
      <c r="B207" s="39"/>
      <c r="C207" s="190" t="s">
        <v>331</v>
      </c>
      <c r="D207" s="190" t="s">
        <v>134</v>
      </c>
      <c r="E207" s="191" t="s">
        <v>332</v>
      </c>
      <c r="F207" s="192" t="s">
        <v>333</v>
      </c>
      <c r="G207" s="193" t="s">
        <v>146</v>
      </c>
      <c r="H207" s="194">
        <v>1.13</v>
      </c>
      <c r="I207" s="195"/>
      <c r="J207" s="196">
        <f>ROUND(I207*H207,2)</f>
        <v>0</v>
      </c>
      <c r="K207" s="192" t="s">
        <v>138</v>
      </c>
      <c r="L207" s="59"/>
      <c r="M207" s="197" t="s">
        <v>30</v>
      </c>
      <c r="N207" s="198" t="s">
        <v>46</v>
      </c>
      <c r="O207" s="40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AR207" s="22" t="s">
        <v>227</v>
      </c>
      <c r="AT207" s="22" t="s">
        <v>134</v>
      </c>
      <c r="AU207" s="22" t="s">
        <v>83</v>
      </c>
      <c r="AY207" s="22" t="s">
        <v>132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2" t="s">
        <v>139</v>
      </c>
      <c r="BK207" s="201">
        <f>ROUND(I207*H207,2)</f>
        <v>0</v>
      </c>
      <c r="BL207" s="22" t="s">
        <v>227</v>
      </c>
      <c r="BM207" s="22" t="s">
        <v>334</v>
      </c>
    </row>
    <row r="208" spans="2:51" s="11" customFormat="1" ht="13.5">
      <c r="B208" s="202"/>
      <c r="C208" s="203"/>
      <c r="D208" s="204" t="s">
        <v>141</v>
      </c>
      <c r="E208" s="205" t="s">
        <v>30</v>
      </c>
      <c r="F208" s="206" t="s">
        <v>335</v>
      </c>
      <c r="G208" s="203"/>
      <c r="H208" s="205" t="s">
        <v>30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141</v>
      </c>
      <c r="AU208" s="212" t="s">
        <v>83</v>
      </c>
      <c r="AV208" s="11" t="s">
        <v>81</v>
      </c>
      <c r="AW208" s="11" t="s">
        <v>36</v>
      </c>
      <c r="AX208" s="11" t="s">
        <v>73</v>
      </c>
      <c r="AY208" s="212" t="s">
        <v>132</v>
      </c>
    </row>
    <row r="209" spans="2:51" s="12" customFormat="1" ht="13.5">
      <c r="B209" s="213"/>
      <c r="C209" s="214"/>
      <c r="D209" s="204" t="s">
        <v>141</v>
      </c>
      <c r="E209" s="215" t="s">
        <v>30</v>
      </c>
      <c r="F209" s="216" t="s">
        <v>336</v>
      </c>
      <c r="G209" s="214"/>
      <c r="H209" s="217">
        <v>1.13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141</v>
      </c>
      <c r="AU209" s="223" t="s">
        <v>83</v>
      </c>
      <c r="AV209" s="12" t="s">
        <v>83</v>
      </c>
      <c r="AW209" s="12" t="s">
        <v>36</v>
      </c>
      <c r="AX209" s="12" t="s">
        <v>81</v>
      </c>
      <c r="AY209" s="223" t="s">
        <v>132</v>
      </c>
    </row>
    <row r="210" spans="2:65" s="1" customFormat="1" ht="16.5" customHeight="1">
      <c r="B210" s="39"/>
      <c r="C210" s="190" t="s">
        <v>337</v>
      </c>
      <c r="D210" s="190" t="s">
        <v>134</v>
      </c>
      <c r="E210" s="191" t="s">
        <v>338</v>
      </c>
      <c r="F210" s="192" t="s">
        <v>339</v>
      </c>
      <c r="G210" s="193" t="s">
        <v>146</v>
      </c>
      <c r="H210" s="194">
        <v>1.13</v>
      </c>
      <c r="I210" s="195"/>
      <c r="J210" s="196">
        <f>ROUND(I210*H210,2)</f>
        <v>0</v>
      </c>
      <c r="K210" s="192" t="s">
        <v>138</v>
      </c>
      <c r="L210" s="59"/>
      <c r="M210" s="197" t="s">
        <v>30</v>
      </c>
      <c r="N210" s="198" t="s">
        <v>46</v>
      </c>
      <c r="O210" s="40"/>
      <c r="P210" s="199">
        <f>O210*H210</f>
        <v>0</v>
      </c>
      <c r="Q210" s="199">
        <v>0.00014</v>
      </c>
      <c r="R210" s="199">
        <f>Q210*H210</f>
        <v>0.00015819999999999997</v>
      </c>
      <c r="S210" s="199">
        <v>0</v>
      </c>
      <c r="T210" s="200">
        <f>S210*H210</f>
        <v>0</v>
      </c>
      <c r="AR210" s="22" t="s">
        <v>227</v>
      </c>
      <c r="AT210" s="22" t="s">
        <v>134</v>
      </c>
      <c r="AU210" s="22" t="s">
        <v>83</v>
      </c>
      <c r="AY210" s="22" t="s">
        <v>132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22" t="s">
        <v>139</v>
      </c>
      <c r="BK210" s="201">
        <f>ROUND(I210*H210,2)</f>
        <v>0</v>
      </c>
      <c r="BL210" s="22" t="s">
        <v>227</v>
      </c>
      <c r="BM210" s="22" t="s">
        <v>340</v>
      </c>
    </row>
    <row r="211" spans="2:51" s="11" customFormat="1" ht="13.5">
      <c r="B211" s="202"/>
      <c r="C211" s="203"/>
      <c r="D211" s="204" t="s">
        <v>141</v>
      </c>
      <c r="E211" s="205" t="s">
        <v>30</v>
      </c>
      <c r="F211" s="206" t="s">
        <v>341</v>
      </c>
      <c r="G211" s="203"/>
      <c r="H211" s="205" t="s">
        <v>30</v>
      </c>
      <c r="I211" s="207"/>
      <c r="J211" s="203"/>
      <c r="K211" s="203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141</v>
      </c>
      <c r="AU211" s="212" t="s">
        <v>83</v>
      </c>
      <c r="AV211" s="11" t="s">
        <v>81</v>
      </c>
      <c r="AW211" s="11" t="s">
        <v>36</v>
      </c>
      <c r="AX211" s="11" t="s">
        <v>73</v>
      </c>
      <c r="AY211" s="212" t="s">
        <v>132</v>
      </c>
    </row>
    <row r="212" spans="2:51" s="12" customFormat="1" ht="13.5">
      <c r="B212" s="213"/>
      <c r="C212" s="214"/>
      <c r="D212" s="204" t="s">
        <v>141</v>
      </c>
      <c r="E212" s="215" t="s">
        <v>30</v>
      </c>
      <c r="F212" s="216" t="s">
        <v>336</v>
      </c>
      <c r="G212" s="214"/>
      <c r="H212" s="217">
        <v>1.13</v>
      </c>
      <c r="I212" s="218"/>
      <c r="J212" s="214"/>
      <c r="K212" s="214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141</v>
      </c>
      <c r="AU212" s="223" t="s">
        <v>83</v>
      </c>
      <c r="AV212" s="12" t="s">
        <v>83</v>
      </c>
      <c r="AW212" s="12" t="s">
        <v>36</v>
      </c>
      <c r="AX212" s="12" t="s">
        <v>81</v>
      </c>
      <c r="AY212" s="223" t="s">
        <v>132</v>
      </c>
    </row>
    <row r="213" spans="2:65" s="1" customFormat="1" ht="25.5" customHeight="1">
      <c r="B213" s="39"/>
      <c r="C213" s="190" t="s">
        <v>342</v>
      </c>
      <c r="D213" s="190" t="s">
        <v>134</v>
      </c>
      <c r="E213" s="191" t="s">
        <v>343</v>
      </c>
      <c r="F213" s="192" t="s">
        <v>344</v>
      </c>
      <c r="G213" s="193" t="s">
        <v>146</v>
      </c>
      <c r="H213" s="194">
        <v>1.13</v>
      </c>
      <c r="I213" s="195"/>
      <c r="J213" s="196">
        <f>ROUND(I213*H213,2)</f>
        <v>0</v>
      </c>
      <c r="K213" s="192" t="s">
        <v>138</v>
      </c>
      <c r="L213" s="59"/>
      <c r="M213" s="197" t="s">
        <v>30</v>
      </c>
      <c r="N213" s="198" t="s">
        <v>46</v>
      </c>
      <c r="O213" s="40"/>
      <c r="P213" s="199">
        <f>O213*H213</f>
        <v>0</v>
      </c>
      <c r="Q213" s="199">
        <v>0.00012</v>
      </c>
      <c r="R213" s="199">
        <f>Q213*H213</f>
        <v>0.0001356</v>
      </c>
      <c r="S213" s="199">
        <v>0</v>
      </c>
      <c r="T213" s="200">
        <f>S213*H213</f>
        <v>0</v>
      </c>
      <c r="AR213" s="22" t="s">
        <v>227</v>
      </c>
      <c r="AT213" s="22" t="s">
        <v>134</v>
      </c>
      <c r="AU213" s="22" t="s">
        <v>83</v>
      </c>
      <c r="AY213" s="22" t="s">
        <v>132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2" t="s">
        <v>139</v>
      </c>
      <c r="BK213" s="201">
        <f>ROUND(I213*H213,2)</f>
        <v>0</v>
      </c>
      <c r="BL213" s="22" t="s">
        <v>227</v>
      </c>
      <c r="BM213" s="22" t="s">
        <v>345</v>
      </c>
    </row>
    <row r="214" spans="2:51" s="11" customFormat="1" ht="13.5">
      <c r="B214" s="202"/>
      <c r="C214" s="203"/>
      <c r="D214" s="204" t="s">
        <v>141</v>
      </c>
      <c r="E214" s="205" t="s">
        <v>30</v>
      </c>
      <c r="F214" s="206" t="s">
        <v>341</v>
      </c>
      <c r="G214" s="203"/>
      <c r="H214" s="205" t="s">
        <v>30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141</v>
      </c>
      <c r="AU214" s="212" t="s">
        <v>83</v>
      </c>
      <c r="AV214" s="11" t="s">
        <v>81</v>
      </c>
      <c r="AW214" s="11" t="s">
        <v>36</v>
      </c>
      <c r="AX214" s="11" t="s">
        <v>73</v>
      </c>
      <c r="AY214" s="212" t="s">
        <v>132</v>
      </c>
    </row>
    <row r="215" spans="2:51" s="12" customFormat="1" ht="13.5">
      <c r="B215" s="213"/>
      <c r="C215" s="214"/>
      <c r="D215" s="204" t="s">
        <v>141</v>
      </c>
      <c r="E215" s="215" t="s">
        <v>30</v>
      </c>
      <c r="F215" s="216" t="s">
        <v>336</v>
      </c>
      <c r="G215" s="214"/>
      <c r="H215" s="217">
        <v>1.13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141</v>
      </c>
      <c r="AU215" s="223" t="s">
        <v>83</v>
      </c>
      <c r="AV215" s="12" t="s">
        <v>83</v>
      </c>
      <c r="AW215" s="12" t="s">
        <v>36</v>
      </c>
      <c r="AX215" s="12" t="s">
        <v>81</v>
      </c>
      <c r="AY215" s="223" t="s">
        <v>132</v>
      </c>
    </row>
    <row r="216" spans="2:65" s="1" customFormat="1" ht="25.5" customHeight="1">
      <c r="B216" s="39"/>
      <c r="C216" s="190" t="s">
        <v>346</v>
      </c>
      <c r="D216" s="190" t="s">
        <v>134</v>
      </c>
      <c r="E216" s="191" t="s">
        <v>347</v>
      </c>
      <c r="F216" s="192" t="s">
        <v>348</v>
      </c>
      <c r="G216" s="193" t="s">
        <v>146</v>
      </c>
      <c r="H216" s="194">
        <v>4</v>
      </c>
      <c r="I216" s="195"/>
      <c r="J216" s="196">
        <f>ROUND(I216*H216,2)</f>
        <v>0</v>
      </c>
      <c r="K216" s="192" t="s">
        <v>138</v>
      </c>
      <c r="L216" s="59"/>
      <c r="M216" s="197" t="s">
        <v>30</v>
      </c>
      <c r="N216" s="198" t="s">
        <v>46</v>
      </c>
      <c r="O216" s="40"/>
      <c r="P216" s="199">
        <f>O216*H216</f>
        <v>0</v>
      </c>
      <c r="Q216" s="199">
        <v>0.02123</v>
      </c>
      <c r="R216" s="199">
        <f>Q216*H216</f>
        <v>0.08492</v>
      </c>
      <c r="S216" s="199">
        <v>0</v>
      </c>
      <c r="T216" s="200">
        <f>S216*H216</f>
        <v>0</v>
      </c>
      <c r="AR216" s="22" t="s">
        <v>227</v>
      </c>
      <c r="AT216" s="22" t="s">
        <v>134</v>
      </c>
      <c r="AU216" s="22" t="s">
        <v>83</v>
      </c>
      <c r="AY216" s="22" t="s">
        <v>132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2" t="s">
        <v>139</v>
      </c>
      <c r="BK216" s="201">
        <f>ROUND(I216*H216,2)</f>
        <v>0</v>
      </c>
      <c r="BL216" s="22" t="s">
        <v>227</v>
      </c>
      <c r="BM216" s="22" t="s">
        <v>349</v>
      </c>
    </row>
    <row r="217" spans="2:51" s="11" customFormat="1" ht="13.5">
      <c r="B217" s="202"/>
      <c r="C217" s="203"/>
      <c r="D217" s="204" t="s">
        <v>141</v>
      </c>
      <c r="E217" s="205" t="s">
        <v>30</v>
      </c>
      <c r="F217" s="206" t="s">
        <v>206</v>
      </c>
      <c r="G217" s="203"/>
      <c r="H217" s="205" t="s">
        <v>30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141</v>
      </c>
      <c r="AU217" s="212" t="s">
        <v>83</v>
      </c>
      <c r="AV217" s="11" t="s">
        <v>81</v>
      </c>
      <c r="AW217" s="11" t="s">
        <v>36</v>
      </c>
      <c r="AX217" s="11" t="s">
        <v>73</v>
      </c>
      <c r="AY217" s="212" t="s">
        <v>132</v>
      </c>
    </row>
    <row r="218" spans="2:51" s="12" customFormat="1" ht="13.5">
      <c r="B218" s="213"/>
      <c r="C218" s="214"/>
      <c r="D218" s="204" t="s">
        <v>141</v>
      </c>
      <c r="E218" s="215" t="s">
        <v>30</v>
      </c>
      <c r="F218" s="216" t="s">
        <v>320</v>
      </c>
      <c r="G218" s="214"/>
      <c r="H218" s="217">
        <v>4</v>
      </c>
      <c r="I218" s="218"/>
      <c r="J218" s="214"/>
      <c r="K218" s="214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141</v>
      </c>
      <c r="AU218" s="223" t="s">
        <v>83</v>
      </c>
      <c r="AV218" s="12" t="s">
        <v>83</v>
      </c>
      <c r="AW218" s="12" t="s">
        <v>36</v>
      </c>
      <c r="AX218" s="12" t="s">
        <v>81</v>
      </c>
      <c r="AY218" s="223" t="s">
        <v>132</v>
      </c>
    </row>
    <row r="219" spans="2:65" s="1" customFormat="1" ht="25.5" customHeight="1">
      <c r="B219" s="39"/>
      <c r="C219" s="190" t="s">
        <v>350</v>
      </c>
      <c r="D219" s="190" t="s">
        <v>134</v>
      </c>
      <c r="E219" s="191" t="s">
        <v>351</v>
      </c>
      <c r="F219" s="192" t="s">
        <v>352</v>
      </c>
      <c r="G219" s="193" t="s">
        <v>146</v>
      </c>
      <c r="H219" s="194">
        <v>317.26</v>
      </c>
      <c r="I219" s="195"/>
      <c r="J219" s="196">
        <f>ROUND(I219*H219,2)</f>
        <v>0</v>
      </c>
      <c r="K219" s="192" t="s">
        <v>138</v>
      </c>
      <c r="L219" s="59"/>
      <c r="M219" s="197" t="s">
        <v>30</v>
      </c>
      <c r="N219" s="198" t="s">
        <v>46</v>
      </c>
      <c r="O219" s="40"/>
      <c r="P219" s="199">
        <f>O219*H219</f>
        <v>0</v>
      </c>
      <c r="Q219" s="199">
        <v>0.0005</v>
      </c>
      <c r="R219" s="199">
        <f>Q219*H219</f>
        <v>0.15863</v>
      </c>
      <c r="S219" s="199">
        <v>0</v>
      </c>
      <c r="T219" s="200">
        <f>S219*H219</f>
        <v>0</v>
      </c>
      <c r="AR219" s="22" t="s">
        <v>227</v>
      </c>
      <c r="AT219" s="22" t="s">
        <v>134</v>
      </c>
      <c r="AU219" s="22" t="s">
        <v>83</v>
      </c>
      <c r="AY219" s="22" t="s">
        <v>132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2" t="s">
        <v>139</v>
      </c>
      <c r="BK219" s="201">
        <f>ROUND(I219*H219,2)</f>
        <v>0</v>
      </c>
      <c r="BL219" s="22" t="s">
        <v>227</v>
      </c>
      <c r="BM219" s="22" t="s">
        <v>353</v>
      </c>
    </row>
    <row r="220" spans="2:51" s="11" customFormat="1" ht="13.5">
      <c r="B220" s="202"/>
      <c r="C220" s="203"/>
      <c r="D220" s="204" t="s">
        <v>141</v>
      </c>
      <c r="E220" s="205" t="s">
        <v>30</v>
      </c>
      <c r="F220" s="206" t="s">
        <v>206</v>
      </c>
      <c r="G220" s="203"/>
      <c r="H220" s="205" t="s">
        <v>30</v>
      </c>
      <c r="I220" s="207"/>
      <c r="J220" s="203"/>
      <c r="K220" s="203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141</v>
      </c>
      <c r="AU220" s="212" t="s">
        <v>83</v>
      </c>
      <c r="AV220" s="11" t="s">
        <v>81</v>
      </c>
      <c r="AW220" s="11" t="s">
        <v>36</v>
      </c>
      <c r="AX220" s="11" t="s">
        <v>73</v>
      </c>
      <c r="AY220" s="212" t="s">
        <v>132</v>
      </c>
    </row>
    <row r="221" spans="2:51" s="12" customFormat="1" ht="13.5">
      <c r="B221" s="213"/>
      <c r="C221" s="214"/>
      <c r="D221" s="204" t="s">
        <v>141</v>
      </c>
      <c r="E221" s="215" t="s">
        <v>30</v>
      </c>
      <c r="F221" s="216" t="s">
        <v>354</v>
      </c>
      <c r="G221" s="214"/>
      <c r="H221" s="217">
        <v>317.26</v>
      </c>
      <c r="I221" s="218"/>
      <c r="J221" s="214"/>
      <c r="K221" s="214"/>
      <c r="L221" s="219"/>
      <c r="M221" s="245"/>
      <c r="N221" s="246"/>
      <c r="O221" s="246"/>
      <c r="P221" s="246"/>
      <c r="Q221" s="246"/>
      <c r="R221" s="246"/>
      <c r="S221" s="246"/>
      <c r="T221" s="247"/>
      <c r="AT221" s="223" t="s">
        <v>141</v>
      </c>
      <c r="AU221" s="223" t="s">
        <v>83</v>
      </c>
      <c r="AV221" s="12" t="s">
        <v>83</v>
      </c>
      <c r="AW221" s="12" t="s">
        <v>36</v>
      </c>
      <c r="AX221" s="12" t="s">
        <v>81</v>
      </c>
      <c r="AY221" s="223" t="s">
        <v>132</v>
      </c>
    </row>
    <row r="222" spans="2:12" s="1" customFormat="1" ht="6.95" customHeight="1">
      <c r="B222" s="54"/>
      <c r="C222" s="55"/>
      <c r="D222" s="55"/>
      <c r="E222" s="55"/>
      <c r="F222" s="55"/>
      <c r="G222" s="55"/>
      <c r="H222" s="55"/>
      <c r="I222" s="137"/>
      <c r="J222" s="55"/>
      <c r="K222" s="55"/>
      <c r="L222" s="59"/>
    </row>
  </sheetData>
  <sheetProtection password="C475" sheet="1" objects="1" scenarios="1"/>
  <autoFilter ref="C87:K221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77" activePane="bottomLeft" state="frozen"/>
      <selection pane="bottomLeft" activeCell="W95" sqref="W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291" t="s">
        <v>91</v>
      </c>
      <c r="H1" s="291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36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292" t="str">
        <f>'Rekapitulace stavby'!K6</f>
        <v>Hradec Králové, oprava spárování opěrných zdí, ř. km 994,330 - 994,440</v>
      </c>
      <c r="F7" s="293"/>
      <c r="G7" s="293"/>
      <c r="H7" s="293"/>
      <c r="I7" s="115"/>
      <c r="J7" s="27"/>
      <c r="K7" s="29"/>
    </row>
    <row r="8" spans="2:11" s="1" customFormat="1" ht="1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294" t="s">
        <v>355</v>
      </c>
      <c r="F9" s="295"/>
      <c r="G9" s="295"/>
      <c r="H9" s="29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24</v>
      </c>
      <c r="E12" s="40"/>
      <c r="F12" s="33" t="s">
        <v>25</v>
      </c>
      <c r="G12" s="40"/>
      <c r="H12" s="40"/>
      <c r="I12" s="117" t="s">
        <v>26</v>
      </c>
      <c r="J12" s="118" t="str">
        <f>'Rekapitulace stavby'!AN8</f>
        <v>16.10.2018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28</v>
      </c>
      <c r="E14" s="40"/>
      <c r="F14" s="40"/>
      <c r="G14" s="40"/>
      <c r="H14" s="40"/>
      <c r="I14" s="117" t="s">
        <v>29</v>
      </c>
      <c r="J14" s="33" t="s">
        <v>30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30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29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29</v>
      </c>
      <c r="J20" s="33" t="s">
        <v>30</v>
      </c>
      <c r="K20" s="43"/>
    </row>
    <row r="21" spans="2:11" s="1" customFormat="1" ht="18" customHeight="1">
      <c r="B21" s="39"/>
      <c r="C21" s="40"/>
      <c r="D21" s="40"/>
      <c r="E21" s="33" t="s">
        <v>31</v>
      </c>
      <c r="F21" s="40"/>
      <c r="G21" s="40"/>
      <c r="H21" s="40"/>
      <c r="I21" s="117" t="s">
        <v>32</v>
      </c>
      <c r="J21" s="33" t="s">
        <v>30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28.5" customHeight="1">
      <c r="B24" s="119"/>
      <c r="C24" s="120"/>
      <c r="D24" s="120"/>
      <c r="E24" s="263" t="s">
        <v>98</v>
      </c>
      <c r="F24" s="263"/>
      <c r="G24" s="263"/>
      <c r="H24" s="26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ROUND(J87,2)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 hidden="1">
      <c r="B30" s="39"/>
      <c r="C30" s="40"/>
      <c r="D30" s="47" t="s">
        <v>43</v>
      </c>
      <c r="E30" s="47" t="s">
        <v>44</v>
      </c>
      <c r="F30" s="128">
        <f>ROUND(SUM(BE87:BE216),2)</f>
        <v>0</v>
      </c>
      <c r="G30" s="40"/>
      <c r="H30" s="40"/>
      <c r="I30" s="129">
        <v>0.21</v>
      </c>
      <c r="J30" s="128">
        <f>ROUND(ROUND((SUM(BE87:BE216)),2)*I30,2)</f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8">
        <f>ROUND(SUM(BF87:BF216),2)</f>
        <v>0</v>
      </c>
      <c r="G31" s="40"/>
      <c r="H31" s="40"/>
      <c r="I31" s="129">
        <v>0.15</v>
      </c>
      <c r="J31" s="128">
        <f>ROUND(ROUND((SUM(BF87:BF216)),2)*I31,2)</f>
        <v>0</v>
      </c>
      <c r="K31" s="43"/>
    </row>
    <row r="32" spans="2:11" s="1" customFormat="1" ht="14.45" customHeight="1">
      <c r="B32" s="39"/>
      <c r="C32" s="40"/>
      <c r="D32" s="47" t="s">
        <v>43</v>
      </c>
      <c r="E32" s="47" t="s">
        <v>46</v>
      </c>
      <c r="F32" s="128">
        <f>ROUND(SUM(BG87:BG216),2)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>
      <c r="B33" s="39"/>
      <c r="C33" s="40"/>
      <c r="D33" s="40"/>
      <c r="E33" s="47" t="s">
        <v>47</v>
      </c>
      <c r="F33" s="128">
        <f>ROUND(SUM(BH87:BH216),2)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ROUND(SUM(BI87:BI216),2)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292" t="str">
        <f>E7</f>
        <v>Hradec Králové, oprava spárování opěrných zdí, ř. km 994,330 - 994,440</v>
      </c>
      <c r="F45" s="293"/>
      <c r="G45" s="293"/>
      <c r="H45" s="293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294" t="str">
        <f>E9</f>
        <v>2. - SO 02 Oprava spárování na PB, ř. km 994,330 - 994,440</v>
      </c>
      <c r="F47" s="295"/>
      <c r="G47" s="295"/>
      <c r="H47" s="29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24</v>
      </c>
      <c r="D49" s="40"/>
      <c r="E49" s="40"/>
      <c r="F49" s="33" t="str">
        <f>F12</f>
        <v>Hradec Králové</v>
      </c>
      <c r="G49" s="40"/>
      <c r="H49" s="40"/>
      <c r="I49" s="117" t="s">
        <v>26</v>
      </c>
      <c r="J49" s="118" t="str">
        <f>IF(J12="","",J12)</f>
        <v>16.10.2018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28</v>
      </c>
      <c r="D51" s="40"/>
      <c r="E51" s="40"/>
      <c r="F51" s="33" t="str">
        <f>E15</f>
        <v>Povodí Labe, státní podnik, OIČ, Hradec Králové</v>
      </c>
      <c r="G51" s="40"/>
      <c r="H51" s="40"/>
      <c r="I51" s="117" t="s">
        <v>35</v>
      </c>
      <c r="J51" s="263" t="str">
        <f>E21</f>
        <v>Povodí Labe, státní podnik, OIČ, Hradec Králové</v>
      </c>
      <c r="K51" s="43"/>
    </row>
    <row r="52" spans="2:11" s="1" customFormat="1" ht="23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28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J87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J88</f>
        <v>0</v>
      </c>
      <c r="K57" s="153"/>
    </row>
    <row r="58" spans="2:11" s="8" customFormat="1" ht="19.9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J89</f>
        <v>0</v>
      </c>
      <c r="K58" s="160"/>
    </row>
    <row r="59" spans="2:11" s="8" customFormat="1" ht="14.85" customHeight="1">
      <c r="B59" s="154"/>
      <c r="C59" s="155"/>
      <c r="D59" s="156" t="s">
        <v>106</v>
      </c>
      <c r="E59" s="157"/>
      <c r="F59" s="157"/>
      <c r="G59" s="157"/>
      <c r="H59" s="157"/>
      <c r="I59" s="158"/>
      <c r="J59" s="159">
        <f>J122</f>
        <v>0</v>
      </c>
      <c r="K59" s="160"/>
    </row>
    <row r="60" spans="2:11" s="8" customFormat="1" ht="19.9" customHeight="1">
      <c r="B60" s="154"/>
      <c r="C60" s="155"/>
      <c r="D60" s="156" t="s">
        <v>107</v>
      </c>
      <c r="E60" s="157"/>
      <c r="F60" s="157"/>
      <c r="G60" s="157"/>
      <c r="H60" s="157"/>
      <c r="I60" s="158"/>
      <c r="J60" s="159">
        <f>J134</f>
        <v>0</v>
      </c>
      <c r="K60" s="160"/>
    </row>
    <row r="61" spans="2:11" s="8" customFormat="1" ht="19.9" customHeight="1">
      <c r="B61" s="154"/>
      <c r="C61" s="155"/>
      <c r="D61" s="156" t="s">
        <v>108</v>
      </c>
      <c r="E61" s="157"/>
      <c r="F61" s="157"/>
      <c r="G61" s="157"/>
      <c r="H61" s="157"/>
      <c r="I61" s="158"/>
      <c r="J61" s="159">
        <f>J139</f>
        <v>0</v>
      </c>
      <c r="K61" s="160"/>
    </row>
    <row r="62" spans="2:11" s="8" customFormat="1" ht="19.9" customHeight="1">
      <c r="B62" s="154"/>
      <c r="C62" s="155"/>
      <c r="D62" s="156" t="s">
        <v>109</v>
      </c>
      <c r="E62" s="157"/>
      <c r="F62" s="157"/>
      <c r="G62" s="157"/>
      <c r="H62" s="157"/>
      <c r="I62" s="158"/>
      <c r="J62" s="159">
        <f>J149</f>
        <v>0</v>
      </c>
      <c r="K62" s="160"/>
    </row>
    <row r="63" spans="2:11" s="8" customFormat="1" ht="19.9" customHeight="1">
      <c r="B63" s="154"/>
      <c r="C63" s="155"/>
      <c r="D63" s="156" t="s">
        <v>110</v>
      </c>
      <c r="E63" s="157"/>
      <c r="F63" s="157"/>
      <c r="G63" s="157"/>
      <c r="H63" s="157"/>
      <c r="I63" s="158"/>
      <c r="J63" s="159">
        <f>J154</f>
        <v>0</v>
      </c>
      <c r="K63" s="160"/>
    </row>
    <row r="64" spans="2:11" s="8" customFormat="1" ht="19.9" customHeight="1">
      <c r="B64" s="154"/>
      <c r="C64" s="155"/>
      <c r="D64" s="156" t="s">
        <v>111</v>
      </c>
      <c r="E64" s="157"/>
      <c r="F64" s="157"/>
      <c r="G64" s="157"/>
      <c r="H64" s="157"/>
      <c r="I64" s="158"/>
      <c r="J64" s="159">
        <f>J199</f>
        <v>0</v>
      </c>
      <c r="K64" s="160"/>
    </row>
    <row r="65" spans="2:11" s="8" customFormat="1" ht="19.9" customHeight="1">
      <c r="B65" s="154"/>
      <c r="C65" s="155"/>
      <c r="D65" s="156" t="s">
        <v>112</v>
      </c>
      <c r="E65" s="157"/>
      <c r="F65" s="157"/>
      <c r="G65" s="157"/>
      <c r="H65" s="157"/>
      <c r="I65" s="158"/>
      <c r="J65" s="159">
        <f>J207</f>
        <v>0</v>
      </c>
      <c r="K65" s="160"/>
    </row>
    <row r="66" spans="2:11" s="7" customFormat="1" ht="24.95" customHeight="1">
      <c r="B66" s="147"/>
      <c r="C66" s="148"/>
      <c r="D66" s="149" t="s">
        <v>113</v>
      </c>
      <c r="E66" s="150"/>
      <c r="F66" s="150"/>
      <c r="G66" s="150"/>
      <c r="H66" s="150"/>
      <c r="I66" s="151"/>
      <c r="J66" s="152">
        <f>J209</f>
        <v>0</v>
      </c>
      <c r="K66" s="153"/>
    </row>
    <row r="67" spans="2:11" s="8" customFormat="1" ht="19.9" customHeight="1">
      <c r="B67" s="154"/>
      <c r="C67" s="155"/>
      <c r="D67" s="156" t="s">
        <v>115</v>
      </c>
      <c r="E67" s="157"/>
      <c r="F67" s="157"/>
      <c r="G67" s="157"/>
      <c r="H67" s="157"/>
      <c r="I67" s="158"/>
      <c r="J67" s="159">
        <f>J210</f>
        <v>0</v>
      </c>
      <c r="K67" s="160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16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37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40"/>
      <c r="J73" s="58"/>
      <c r="K73" s="58"/>
      <c r="L73" s="59"/>
    </row>
    <row r="74" spans="2:12" s="1" customFormat="1" ht="36.95" customHeight="1">
      <c r="B74" s="39"/>
      <c r="C74" s="60" t="s">
        <v>116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4.45" customHeight="1">
      <c r="B76" s="39"/>
      <c r="C76" s="63" t="s">
        <v>18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6.5" customHeight="1">
      <c r="B77" s="39"/>
      <c r="C77" s="61"/>
      <c r="D77" s="61"/>
      <c r="E77" s="288" t="str">
        <f>E7</f>
        <v>Hradec Králové, oprava spárování opěrných zdí, ř. km 994,330 - 994,440</v>
      </c>
      <c r="F77" s="289"/>
      <c r="G77" s="289"/>
      <c r="H77" s="289"/>
      <c r="I77" s="161"/>
      <c r="J77" s="61"/>
      <c r="K77" s="61"/>
      <c r="L77" s="59"/>
    </row>
    <row r="78" spans="2:12" s="1" customFormat="1" ht="14.45" customHeight="1">
      <c r="B78" s="39"/>
      <c r="C78" s="63" t="s">
        <v>96</v>
      </c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7.25" customHeight="1">
      <c r="B79" s="39"/>
      <c r="C79" s="61"/>
      <c r="D79" s="61"/>
      <c r="E79" s="283" t="str">
        <f>E9</f>
        <v>2. - SO 02 Oprava spárování na PB, ř. km 994,330 - 994,440</v>
      </c>
      <c r="F79" s="290"/>
      <c r="G79" s="290"/>
      <c r="H79" s="290"/>
      <c r="I79" s="161"/>
      <c r="J79" s="61"/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8" customHeight="1">
      <c r="B81" s="39"/>
      <c r="C81" s="63" t="s">
        <v>24</v>
      </c>
      <c r="D81" s="61"/>
      <c r="E81" s="61"/>
      <c r="F81" s="162" t="str">
        <f>F12</f>
        <v>Hradec Králové</v>
      </c>
      <c r="G81" s="61"/>
      <c r="H81" s="61"/>
      <c r="I81" s="163" t="s">
        <v>26</v>
      </c>
      <c r="J81" s="71" t="str">
        <f>IF(J12="","",J12)</f>
        <v>16.10.2018</v>
      </c>
      <c r="K81" s="61"/>
      <c r="L81" s="59"/>
    </row>
    <row r="82" spans="2:12" s="1" customFormat="1" ht="6.9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15">
      <c r="B83" s="39"/>
      <c r="C83" s="63" t="s">
        <v>28</v>
      </c>
      <c r="D83" s="61"/>
      <c r="E83" s="61"/>
      <c r="F83" s="162" t="str">
        <f>E15</f>
        <v>Povodí Labe, státní podnik, OIČ, Hradec Králové</v>
      </c>
      <c r="G83" s="61"/>
      <c r="H83" s="61"/>
      <c r="I83" s="163" t="s">
        <v>35</v>
      </c>
      <c r="J83" s="162" t="str">
        <f>E21</f>
        <v>Povodí Labe, státní podnik, OIČ, Hradec Králové</v>
      </c>
      <c r="K83" s="61"/>
      <c r="L83" s="59"/>
    </row>
    <row r="84" spans="2:12" s="1" customFormat="1" ht="14.45" customHeight="1">
      <c r="B84" s="39"/>
      <c r="C84" s="63" t="s">
        <v>33</v>
      </c>
      <c r="D84" s="61"/>
      <c r="E84" s="61"/>
      <c r="F84" s="162" t="str">
        <f>IF(E18="","",E18)</f>
        <v/>
      </c>
      <c r="G84" s="61"/>
      <c r="H84" s="61"/>
      <c r="I84" s="161"/>
      <c r="J84" s="61"/>
      <c r="K84" s="61"/>
      <c r="L84" s="59"/>
    </row>
    <row r="85" spans="2:12" s="1" customFormat="1" ht="10.3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20" s="9" customFormat="1" ht="29.25" customHeight="1">
      <c r="B86" s="164"/>
      <c r="C86" s="165" t="s">
        <v>117</v>
      </c>
      <c r="D86" s="166" t="s">
        <v>58</v>
      </c>
      <c r="E86" s="166" t="s">
        <v>54</v>
      </c>
      <c r="F86" s="166" t="s">
        <v>118</v>
      </c>
      <c r="G86" s="166" t="s">
        <v>119</v>
      </c>
      <c r="H86" s="166" t="s">
        <v>120</v>
      </c>
      <c r="I86" s="167" t="s">
        <v>121</v>
      </c>
      <c r="J86" s="166" t="s">
        <v>101</v>
      </c>
      <c r="K86" s="168" t="s">
        <v>122</v>
      </c>
      <c r="L86" s="169"/>
      <c r="M86" s="79" t="s">
        <v>123</v>
      </c>
      <c r="N86" s="80" t="s">
        <v>43</v>
      </c>
      <c r="O86" s="80" t="s">
        <v>124</v>
      </c>
      <c r="P86" s="80" t="s">
        <v>125</v>
      </c>
      <c r="Q86" s="80" t="s">
        <v>126</v>
      </c>
      <c r="R86" s="80" t="s">
        <v>127</v>
      </c>
      <c r="S86" s="80" t="s">
        <v>128</v>
      </c>
      <c r="T86" s="81" t="s">
        <v>129</v>
      </c>
    </row>
    <row r="87" spans="2:63" s="1" customFormat="1" ht="29.25" customHeight="1">
      <c r="B87" s="39"/>
      <c r="C87" s="85" t="s">
        <v>102</v>
      </c>
      <c r="D87" s="61"/>
      <c r="E87" s="61"/>
      <c r="F87" s="61"/>
      <c r="G87" s="61"/>
      <c r="H87" s="61"/>
      <c r="I87" s="161"/>
      <c r="J87" s="170">
        <f>BK87</f>
        <v>0</v>
      </c>
      <c r="K87" s="61"/>
      <c r="L87" s="59"/>
      <c r="M87" s="82"/>
      <c r="N87" s="83"/>
      <c r="O87" s="83"/>
      <c r="P87" s="171">
        <f>P88+P209</f>
        <v>0</v>
      </c>
      <c r="Q87" s="83"/>
      <c r="R87" s="171">
        <f>R88+R209</f>
        <v>74.3003856</v>
      </c>
      <c r="S87" s="83"/>
      <c r="T87" s="172">
        <f>T88+T209</f>
        <v>7.6638850000000005</v>
      </c>
      <c r="AT87" s="22" t="s">
        <v>72</v>
      </c>
      <c r="AU87" s="22" t="s">
        <v>103</v>
      </c>
      <c r="BK87" s="173">
        <f>BK88+BK209</f>
        <v>0</v>
      </c>
    </row>
    <row r="88" spans="2:63" s="10" customFormat="1" ht="37.35" customHeight="1">
      <c r="B88" s="174"/>
      <c r="C88" s="175"/>
      <c r="D88" s="176" t="s">
        <v>72</v>
      </c>
      <c r="E88" s="177" t="s">
        <v>130</v>
      </c>
      <c r="F88" s="177" t="s">
        <v>131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P89+P134+P139+P149+P154+P199+P207</f>
        <v>0</v>
      </c>
      <c r="Q88" s="182"/>
      <c r="R88" s="183">
        <f>R89+R134+R139+R149+R154+R199+R207</f>
        <v>73.9974636</v>
      </c>
      <c r="S88" s="182"/>
      <c r="T88" s="184">
        <f>T89+T134+T139+T149+T154+T199+T207</f>
        <v>7.6638850000000005</v>
      </c>
      <c r="AR88" s="185" t="s">
        <v>81</v>
      </c>
      <c r="AT88" s="186" t="s">
        <v>72</v>
      </c>
      <c r="AU88" s="186" t="s">
        <v>73</v>
      </c>
      <c r="AY88" s="185" t="s">
        <v>132</v>
      </c>
      <c r="BK88" s="187">
        <f>BK89+BK134+BK139+BK149+BK154+BK199+BK207</f>
        <v>0</v>
      </c>
    </row>
    <row r="89" spans="2:63" s="10" customFormat="1" ht="19.9" customHeight="1">
      <c r="B89" s="174"/>
      <c r="C89" s="175"/>
      <c r="D89" s="176" t="s">
        <v>72</v>
      </c>
      <c r="E89" s="188" t="s">
        <v>81</v>
      </c>
      <c r="F89" s="188" t="s">
        <v>133</v>
      </c>
      <c r="G89" s="175"/>
      <c r="H89" s="175"/>
      <c r="I89" s="178"/>
      <c r="J89" s="189">
        <f>BK89</f>
        <v>0</v>
      </c>
      <c r="K89" s="175"/>
      <c r="L89" s="180"/>
      <c r="M89" s="181"/>
      <c r="N89" s="182"/>
      <c r="O89" s="182"/>
      <c r="P89" s="183">
        <f>P90+SUM(P91:P122)</f>
        <v>0</v>
      </c>
      <c r="Q89" s="182"/>
      <c r="R89" s="183">
        <f>R90+SUM(R91:R122)</f>
        <v>0.5886887</v>
      </c>
      <c r="S89" s="182"/>
      <c r="T89" s="184">
        <f>T90+SUM(T91:T122)</f>
        <v>0</v>
      </c>
      <c r="AR89" s="185" t="s">
        <v>81</v>
      </c>
      <c r="AT89" s="186" t="s">
        <v>72</v>
      </c>
      <c r="AU89" s="186" t="s">
        <v>81</v>
      </c>
      <c r="AY89" s="185" t="s">
        <v>132</v>
      </c>
      <c r="BK89" s="187">
        <f>BK90+SUM(BK91:BK122)</f>
        <v>0</v>
      </c>
    </row>
    <row r="90" spans="2:65" s="1" customFormat="1" ht="38.25" customHeight="1">
      <c r="B90" s="39"/>
      <c r="C90" s="190" t="s">
        <v>81</v>
      </c>
      <c r="D90" s="190" t="s">
        <v>134</v>
      </c>
      <c r="E90" s="191" t="s">
        <v>135</v>
      </c>
      <c r="F90" s="192" t="s">
        <v>136</v>
      </c>
      <c r="G90" s="193" t="s">
        <v>137</v>
      </c>
      <c r="H90" s="194">
        <v>11.28</v>
      </c>
      <c r="I90" s="195"/>
      <c r="J90" s="196">
        <f>ROUND(I90*H90,2)</f>
        <v>0</v>
      </c>
      <c r="K90" s="192" t="s">
        <v>138</v>
      </c>
      <c r="L90" s="59"/>
      <c r="M90" s="197" t="s">
        <v>30</v>
      </c>
      <c r="N90" s="198" t="s">
        <v>46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2" t="s">
        <v>139</v>
      </c>
      <c r="AT90" s="22" t="s">
        <v>134</v>
      </c>
      <c r="AU90" s="22" t="s">
        <v>83</v>
      </c>
      <c r="AY90" s="22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139</v>
      </c>
      <c r="BK90" s="201">
        <f>ROUND(I90*H90,2)</f>
        <v>0</v>
      </c>
      <c r="BL90" s="22" t="s">
        <v>139</v>
      </c>
      <c r="BM90" s="22" t="s">
        <v>140</v>
      </c>
    </row>
    <row r="91" spans="2:51" s="11" customFormat="1" ht="13.5">
      <c r="B91" s="202"/>
      <c r="C91" s="203"/>
      <c r="D91" s="204" t="s">
        <v>141</v>
      </c>
      <c r="E91" s="205" t="s">
        <v>30</v>
      </c>
      <c r="F91" s="206" t="s">
        <v>142</v>
      </c>
      <c r="G91" s="203"/>
      <c r="H91" s="205" t="s">
        <v>30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141</v>
      </c>
      <c r="AU91" s="212" t="s">
        <v>83</v>
      </c>
      <c r="AV91" s="11" t="s">
        <v>81</v>
      </c>
      <c r="AW91" s="11" t="s">
        <v>36</v>
      </c>
      <c r="AX91" s="11" t="s">
        <v>73</v>
      </c>
      <c r="AY91" s="212" t="s">
        <v>132</v>
      </c>
    </row>
    <row r="92" spans="2:51" s="12" customFormat="1" ht="13.5">
      <c r="B92" s="213"/>
      <c r="C92" s="214"/>
      <c r="D92" s="204" t="s">
        <v>141</v>
      </c>
      <c r="E92" s="215" t="s">
        <v>30</v>
      </c>
      <c r="F92" s="216" t="s">
        <v>356</v>
      </c>
      <c r="G92" s="214"/>
      <c r="H92" s="217">
        <v>11.28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141</v>
      </c>
      <c r="AU92" s="223" t="s">
        <v>83</v>
      </c>
      <c r="AV92" s="12" t="s">
        <v>83</v>
      </c>
      <c r="AW92" s="12" t="s">
        <v>36</v>
      </c>
      <c r="AX92" s="12" t="s">
        <v>81</v>
      </c>
      <c r="AY92" s="223" t="s">
        <v>132</v>
      </c>
    </row>
    <row r="93" spans="2:65" s="1" customFormat="1" ht="25.5" customHeight="1">
      <c r="B93" s="39"/>
      <c r="C93" s="190" t="s">
        <v>83</v>
      </c>
      <c r="D93" s="190" t="s">
        <v>134</v>
      </c>
      <c r="E93" s="191" t="s">
        <v>144</v>
      </c>
      <c r="F93" s="192" t="s">
        <v>145</v>
      </c>
      <c r="G93" s="193" t="s">
        <v>146</v>
      </c>
      <c r="H93" s="194">
        <v>182.63</v>
      </c>
      <c r="I93" s="195"/>
      <c r="J93" s="196">
        <f>ROUND(I93*H93,2)</f>
        <v>0</v>
      </c>
      <c r="K93" s="192" t="s">
        <v>138</v>
      </c>
      <c r="L93" s="59"/>
      <c r="M93" s="197" t="s">
        <v>30</v>
      </c>
      <c r="N93" s="198" t="s">
        <v>46</v>
      </c>
      <c r="O93" s="40"/>
      <c r="P93" s="199">
        <f>O93*H93</f>
        <v>0</v>
      </c>
      <c r="Q93" s="199">
        <v>0.0007</v>
      </c>
      <c r="R93" s="199">
        <f>Q93*H93</f>
        <v>0.12784099999999998</v>
      </c>
      <c r="S93" s="199">
        <v>0</v>
      </c>
      <c r="T93" s="200">
        <f>S93*H93</f>
        <v>0</v>
      </c>
      <c r="AR93" s="22" t="s">
        <v>139</v>
      </c>
      <c r="AT93" s="22" t="s">
        <v>134</v>
      </c>
      <c r="AU93" s="22" t="s">
        <v>83</v>
      </c>
      <c r="AY93" s="22" t="s">
        <v>132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2" t="s">
        <v>139</v>
      </c>
      <c r="BK93" s="201">
        <f>ROUND(I93*H93,2)</f>
        <v>0</v>
      </c>
      <c r="BL93" s="22" t="s">
        <v>139</v>
      </c>
      <c r="BM93" s="22" t="s">
        <v>147</v>
      </c>
    </row>
    <row r="94" spans="2:51" s="11" customFormat="1" ht="13.5">
      <c r="B94" s="202"/>
      <c r="C94" s="203"/>
      <c r="D94" s="204" t="s">
        <v>141</v>
      </c>
      <c r="E94" s="205" t="s">
        <v>30</v>
      </c>
      <c r="F94" s="206" t="s">
        <v>148</v>
      </c>
      <c r="G94" s="203"/>
      <c r="H94" s="205" t="s">
        <v>30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141</v>
      </c>
      <c r="AU94" s="212" t="s">
        <v>83</v>
      </c>
      <c r="AV94" s="11" t="s">
        <v>81</v>
      </c>
      <c r="AW94" s="11" t="s">
        <v>36</v>
      </c>
      <c r="AX94" s="11" t="s">
        <v>73</v>
      </c>
      <c r="AY94" s="212" t="s">
        <v>132</v>
      </c>
    </row>
    <row r="95" spans="2:51" s="12" customFormat="1" ht="13.5">
      <c r="B95" s="213"/>
      <c r="C95" s="214"/>
      <c r="D95" s="204" t="s">
        <v>141</v>
      </c>
      <c r="E95" s="215" t="s">
        <v>30</v>
      </c>
      <c r="F95" s="216" t="s">
        <v>357</v>
      </c>
      <c r="G95" s="214"/>
      <c r="H95" s="217">
        <v>182.63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141</v>
      </c>
      <c r="AU95" s="223" t="s">
        <v>83</v>
      </c>
      <c r="AV95" s="12" t="s">
        <v>83</v>
      </c>
      <c r="AW95" s="12" t="s">
        <v>36</v>
      </c>
      <c r="AX95" s="12" t="s">
        <v>81</v>
      </c>
      <c r="AY95" s="223" t="s">
        <v>132</v>
      </c>
    </row>
    <row r="96" spans="2:65" s="1" customFormat="1" ht="25.5" customHeight="1">
      <c r="B96" s="39"/>
      <c r="C96" s="190" t="s">
        <v>150</v>
      </c>
      <c r="D96" s="190" t="s">
        <v>134</v>
      </c>
      <c r="E96" s="191" t="s">
        <v>151</v>
      </c>
      <c r="F96" s="192" t="s">
        <v>152</v>
      </c>
      <c r="G96" s="193" t="s">
        <v>146</v>
      </c>
      <c r="H96" s="194">
        <v>182.63</v>
      </c>
      <c r="I96" s="195"/>
      <c r="J96" s="196">
        <f>ROUND(I96*H96,2)</f>
        <v>0</v>
      </c>
      <c r="K96" s="192" t="s">
        <v>138</v>
      </c>
      <c r="L96" s="59"/>
      <c r="M96" s="197" t="s">
        <v>30</v>
      </c>
      <c r="N96" s="198" t="s">
        <v>46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139</v>
      </c>
      <c r="AT96" s="22" t="s">
        <v>134</v>
      </c>
      <c r="AU96" s="22" t="s">
        <v>83</v>
      </c>
      <c r="AY96" s="22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139</v>
      </c>
      <c r="BK96" s="201">
        <f>ROUND(I96*H96,2)</f>
        <v>0</v>
      </c>
      <c r="BL96" s="22" t="s">
        <v>139</v>
      </c>
      <c r="BM96" s="22" t="s">
        <v>153</v>
      </c>
    </row>
    <row r="97" spans="2:65" s="1" customFormat="1" ht="25.5" customHeight="1">
      <c r="B97" s="39"/>
      <c r="C97" s="190" t="s">
        <v>139</v>
      </c>
      <c r="D97" s="190" t="s">
        <v>134</v>
      </c>
      <c r="E97" s="191" t="s">
        <v>154</v>
      </c>
      <c r="F97" s="192" t="s">
        <v>155</v>
      </c>
      <c r="G97" s="193" t="s">
        <v>146</v>
      </c>
      <c r="H97" s="194">
        <v>182.63</v>
      </c>
      <c r="I97" s="195"/>
      <c r="J97" s="196">
        <f>ROUND(I97*H97,2)</f>
        <v>0</v>
      </c>
      <c r="K97" s="192" t="s">
        <v>138</v>
      </c>
      <c r="L97" s="59"/>
      <c r="M97" s="197" t="s">
        <v>30</v>
      </c>
      <c r="N97" s="198" t="s">
        <v>46</v>
      </c>
      <c r="O97" s="40"/>
      <c r="P97" s="199">
        <f>O97*H97</f>
        <v>0</v>
      </c>
      <c r="Q97" s="199">
        <v>0.00079</v>
      </c>
      <c r="R97" s="199">
        <f>Q97*H97</f>
        <v>0.1442777</v>
      </c>
      <c r="S97" s="199">
        <v>0</v>
      </c>
      <c r="T97" s="200">
        <f>S97*H97</f>
        <v>0</v>
      </c>
      <c r="AR97" s="22" t="s">
        <v>139</v>
      </c>
      <c r="AT97" s="22" t="s">
        <v>134</v>
      </c>
      <c r="AU97" s="22" t="s">
        <v>83</v>
      </c>
      <c r="AY97" s="22" t="s">
        <v>132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139</v>
      </c>
      <c r="BK97" s="201">
        <f>ROUND(I97*H97,2)</f>
        <v>0</v>
      </c>
      <c r="BL97" s="22" t="s">
        <v>139</v>
      </c>
      <c r="BM97" s="22" t="s">
        <v>156</v>
      </c>
    </row>
    <row r="98" spans="2:51" s="11" customFormat="1" ht="13.5">
      <c r="B98" s="202"/>
      <c r="C98" s="203"/>
      <c r="D98" s="204" t="s">
        <v>141</v>
      </c>
      <c r="E98" s="205" t="s">
        <v>30</v>
      </c>
      <c r="F98" s="206" t="s">
        <v>148</v>
      </c>
      <c r="G98" s="203"/>
      <c r="H98" s="205" t="s">
        <v>30</v>
      </c>
      <c r="I98" s="207"/>
      <c r="J98" s="203"/>
      <c r="K98" s="203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141</v>
      </c>
      <c r="AU98" s="212" t="s">
        <v>83</v>
      </c>
      <c r="AV98" s="11" t="s">
        <v>81</v>
      </c>
      <c r="AW98" s="11" t="s">
        <v>36</v>
      </c>
      <c r="AX98" s="11" t="s">
        <v>73</v>
      </c>
      <c r="AY98" s="212" t="s">
        <v>132</v>
      </c>
    </row>
    <row r="99" spans="2:51" s="12" customFormat="1" ht="13.5">
      <c r="B99" s="213"/>
      <c r="C99" s="214"/>
      <c r="D99" s="204" t="s">
        <v>141</v>
      </c>
      <c r="E99" s="215" t="s">
        <v>30</v>
      </c>
      <c r="F99" s="216" t="s">
        <v>357</v>
      </c>
      <c r="G99" s="214"/>
      <c r="H99" s="217">
        <v>182.63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141</v>
      </c>
      <c r="AU99" s="223" t="s">
        <v>83</v>
      </c>
      <c r="AV99" s="12" t="s">
        <v>83</v>
      </c>
      <c r="AW99" s="12" t="s">
        <v>36</v>
      </c>
      <c r="AX99" s="12" t="s">
        <v>81</v>
      </c>
      <c r="AY99" s="223" t="s">
        <v>132</v>
      </c>
    </row>
    <row r="100" spans="2:65" s="1" customFormat="1" ht="25.5" customHeight="1">
      <c r="B100" s="39"/>
      <c r="C100" s="190" t="s">
        <v>157</v>
      </c>
      <c r="D100" s="190" t="s">
        <v>134</v>
      </c>
      <c r="E100" s="191" t="s">
        <v>158</v>
      </c>
      <c r="F100" s="192" t="s">
        <v>159</v>
      </c>
      <c r="G100" s="193" t="s">
        <v>146</v>
      </c>
      <c r="H100" s="194">
        <v>182.63</v>
      </c>
      <c r="I100" s="195"/>
      <c r="J100" s="196">
        <f>ROUND(I100*H100,2)</f>
        <v>0</v>
      </c>
      <c r="K100" s="192" t="s">
        <v>138</v>
      </c>
      <c r="L100" s="59"/>
      <c r="M100" s="197" t="s">
        <v>30</v>
      </c>
      <c r="N100" s="198" t="s">
        <v>46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139</v>
      </c>
      <c r="AT100" s="22" t="s">
        <v>134</v>
      </c>
      <c r="AU100" s="22" t="s">
        <v>83</v>
      </c>
      <c r="AY100" s="22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139</v>
      </c>
      <c r="BK100" s="201">
        <f>ROUND(I100*H100,2)</f>
        <v>0</v>
      </c>
      <c r="BL100" s="22" t="s">
        <v>139</v>
      </c>
      <c r="BM100" s="22" t="s">
        <v>160</v>
      </c>
    </row>
    <row r="101" spans="2:65" s="1" customFormat="1" ht="25.5" customHeight="1">
      <c r="B101" s="39"/>
      <c r="C101" s="190" t="s">
        <v>161</v>
      </c>
      <c r="D101" s="190" t="s">
        <v>134</v>
      </c>
      <c r="E101" s="191" t="s">
        <v>162</v>
      </c>
      <c r="F101" s="192" t="s">
        <v>163</v>
      </c>
      <c r="G101" s="193" t="s">
        <v>137</v>
      </c>
      <c r="H101" s="194">
        <v>7.97</v>
      </c>
      <c r="I101" s="195"/>
      <c r="J101" s="196">
        <f>ROUND(I101*H101,2)</f>
        <v>0</v>
      </c>
      <c r="K101" s="192" t="s">
        <v>138</v>
      </c>
      <c r="L101" s="59"/>
      <c r="M101" s="197" t="s">
        <v>30</v>
      </c>
      <c r="N101" s="198" t="s">
        <v>46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139</v>
      </c>
      <c r="AT101" s="22" t="s">
        <v>134</v>
      </c>
      <c r="AU101" s="22" t="s">
        <v>83</v>
      </c>
      <c r="AY101" s="22" t="s">
        <v>132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139</v>
      </c>
      <c r="BK101" s="201">
        <f>ROUND(I101*H101,2)</f>
        <v>0</v>
      </c>
      <c r="BL101" s="22" t="s">
        <v>139</v>
      </c>
      <c r="BM101" s="22" t="s">
        <v>164</v>
      </c>
    </row>
    <row r="102" spans="2:51" s="11" customFormat="1" ht="27">
      <c r="B102" s="202"/>
      <c r="C102" s="203"/>
      <c r="D102" s="204" t="s">
        <v>141</v>
      </c>
      <c r="E102" s="205" t="s">
        <v>30</v>
      </c>
      <c r="F102" s="206" t="s">
        <v>165</v>
      </c>
      <c r="G102" s="203"/>
      <c r="H102" s="205" t="s">
        <v>30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141</v>
      </c>
      <c r="AU102" s="212" t="s">
        <v>83</v>
      </c>
      <c r="AV102" s="11" t="s">
        <v>81</v>
      </c>
      <c r="AW102" s="11" t="s">
        <v>36</v>
      </c>
      <c r="AX102" s="11" t="s">
        <v>73</v>
      </c>
      <c r="AY102" s="212" t="s">
        <v>132</v>
      </c>
    </row>
    <row r="103" spans="2:51" s="12" customFormat="1" ht="13.5">
      <c r="B103" s="213"/>
      <c r="C103" s="214"/>
      <c r="D103" s="204" t="s">
        <v>141</v>
      </c>
      <c r="E103" s="215" t="s">
        <v>30</v>
      </c>
      <c r="F103" s="216" t="s">
        <v>358</v>
      </c>
      <c r="G103" s="214"/>
      <c r="H103" s="217">
        <v>7.97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141</v>
      </c>
      <c r="AU103" s="223" t="s">
        <v>83</v>
      </c>
      <c r="AV103" s="12" t="s">
        <v>83</v>
      </c>
      <c r="AW103" s="12" t="s">
        <v>36</v>
      </c>
      <c r="AX103" s="12" t="s">
        <v>81</v>
      </c>
      <c r="AY103" s="223" t="s">
        <v>132</v>
      </c>
    </row>
    <row r="104" spans="2:65" s="1" customFormat="1" ht="25.5" customHeight="1">
      <c r="B104" s="39"/>
      <c r="C104" s="190" t="s">
        <v>167</v>
      </c>
      <c r="D104" s="190" t="s">
        <v>134</v>
      </c>
      <c r="E104" s="191" t="s">
        <v>168</v>
      </c>
      <c r="F104" s="192" t="s">
        <v>169</v>
      </c>
      <c r="G104" s="193" t="s">
        <v>170</v>
      </c>
      <c r="H104" s="194">
        <v>12.752</v>
      </c>
      <c r="I104" s="195"/>
      <c r="J104" s="196">
        <f>ROUND(I104*H104,2)</f>
        <v>0</v>
      </c>
      <c r="K104" s="192" t="s">
        <v>30</v>
      </c>
      <c r="L104" s="59"/>
      <c r="M104" s="197" t="s">
        <v>30</v>
      </c>
      <c r="N104" s="198" t="s">
        <v>46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139</v>
      </c>
      <c r="AT104" s="22" t="s">
        <v>134</v>
      </c>
      <c r="AU104" s="22" t="s">
        <v>83</v>
      </c>
      <c r="AY104" s="22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139</v>
      </c>
      <c r="BK104" s="201">
        <f>ROUND(I104*H104,2)</f>
        <v>0</v>
      </c>
      <c r="BL104" s="22" t="s">
        <v>139</v>
      </c>
      <c r="BM104" s="22" t="s">
        <v>359</v>
      </c>
    </row>
    <row r="105" spans="2:51" s="11" customFormat="1" ht="13.5">
      <c r="B105" s="202"/>
      <c r="C105" s="203"/>
      <c r="D105" s="204" t="s">
        <v>141</v>
      </c>
      <c r="E105" s="205" t="s">
        <v>30</v>
      </c>
      <c r="F105" s="206" t="s">
        <v>172</v>
      </c>
      <c r="G105" s="203"/>
      <c r="H105" s="205" t="s">
        <v>30</v>
      </c>
      <c r="I105" s="207"/>
      <c r="J105" s="203"/>
      <c r="K105" s="203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141</v>
      </c>
      <c r="AU105" s="212" t="s">
        <v>83</v>
      </c>
      <c r="AV105" s="11" t="s">
        <v>81</v>
      </c>
      <c r="AW105" s="11" t="s">
        <v>36</v>
      </c>
      <c r="AX105" s="11" t="s">
        <v>73</v>
      </c>
      <c r="AY105" s="212" t="s">
        <v>132</v>
      </c>
    </row>
    <row r="106" spans="2:51" s="12" customFormat="1" ht="13.5">
      <c r="B106" s="213"/>
      <c r="C106" s="214"/>
      <c r="D106" s="204" t="s">
        <v>141</v>
      </c>
      <c r="E106" s="215" t="s">
        <v>30</v>
      </c>
      <c r="F106" s="216" t="s">
        <v>360</v>
      </c>
      <c r="G106" s="214"/>
      <c r="H106" s="217">
        <v>12.752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141</v>
      </c>
      <c r="AU106" s="223" t="s">
        <v>83</v>
      </c>
      <c r="AV106" s="12" t="s">
        <v>83</v>
      </c>
      <c r="AW106" s="12" t="s">
        <v>36</v>
      </c>
      <c r="AX106" s="12" t="s">
        <v>81</v>
      </c>
      <c r="AY106" s="223" t="s">
        <v>132</v>
      </c>
    </row>
    <row r="107" spans="2:65" s="1" customFormat="1" ht="16.5" customHeight="1">
      <c r="B107" s="39"/>
      <c r="C107" s="190" t="s">
        <v>174</v>
      </c>
      <c r="D107" s="190" t="s">
        <v>134</v>
      </c>
      <c r="E107" s="191" t="s">
        <v>175</v>
      </c>
      <c r="F107" s="192" t="s">
        <v>176</v>
      </c>
      <c r="G107" s="193" t="s">
        <v>137</v>
      </c>
      <c r="H107" s="194">
        <v>11.28</v>
      </c>
      <c r="I107" s="195"/>
      <c r="J107" s="196">
        <f>ROUND(I107*H107,2)</f>
        <v>0</v>
      </c>
      <c r="K107" s="192" t="s">
        <v>30</v>
      </c>
      <c r="L107" s="59"/>
      <c r="M107" s="197" t="s">
        <v>30</v>
      </c>
      <c r="N107" s="198" t="s">
        <v>46</v>
      </c>
      <c r="O107" s="40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2" t="s">
        <v>139</v>
      </c>
      <c r="AT107" s="22" t="s">
        <v>134</v>
      </c>
      <c r="AU107" s="22" t="s">
        <v>83</v>
      </c>
      <c r="AY107" s="22" t="s">
        <v>132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2" t="s">
        <v>139</v>
      </c>
      <c r="BK107" s="201">
        <f>ROUND(I107*H107,2)</f>
        <v>0</v>
      </c>
      <c r="BL107" s="22" t="s">
        <v>139</v>
      </c>
      <c r="BM107" s="22" t="s">
        <v>177</v>
      </c>
    </row>
    <row r="108" spans="2:51" s="11" customFormat="1" ht="13.5">
      <c r="B108" s="202"/>
      <c r="C108" s="203"/>
      <c r="D108" s="204" t="s">
        <v>141</v>
      </c>
      <c r="E108" s="205" t="s">
        <v>30</v>
      </c>
      <c r="F108" s="206" t="s">
        <v>178</v>
      </c>
      <c r="G108" s="203"/>
      <c r="H108" s="205" t="s">
        <v>30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141</v>
      </c>
      <c r="AU108" s="212" t="s">
        <v>83</v>
      </c>
      <c r="AV108" s="11" t="s">
        <v>81</v>
      </c>
      <c r="AW108" s="11" t="s">
        <v>36</v>
      </c>
      <c r="AX108" s="11" t="s">
        <v>73</v>
      </c>
      <c r="AY108" s="212" t="s">
        <v>132</v>
      </c>
    </row>
    <row r="109" spans="2:51" s="12" customFormat="1" ht="13.5">
      <c r="B109" s="213"/>
      <c r="C109" s="214"/>
      <c r="D109" s="204" t="s">
        <v>141</v>
      </c>
      <c r="E109" s="215" t="s">
        <v>30</v>
      </c>
      <c r="F109" s="216" t="s">
        <v>356</v>
      </c>
      <c r="G109" s="214"/>
      <c r="H109" s="217">
        <v>11.28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141</v>
      </c>
      <c r="AU109" s="223" t="s">
        <v>83</v>
      </c>
      <c r="AV109" s="12" t="s">
        <v>83</v>
      </c>
      <c r="AW109" s="12" t="s">
        <v>36</v>
      </c>
      <c r="AX109" s="12" t="s">
        <v>81</v>
      </c>
      <c r="AY109" s="223" t="s">
        <v>132</v>
      </c>
    </row>
    <row r="110" spans="2:65" s="1" customFormat="1" ht="25.5" customHeight="1">
      <c r="B110" s="39"/>
      <c r="C110" s="190" t="s">
        <v>179</v>
      </c>
      <c r="D110" s="190" t="s">
        <v>134</v>
      </c>
      <c r="E110" s="191" t="s">
        <v>361</v>
      </c>
      <c r="F110" s="192" t="s">
        <v>362</v>
      </c>
      <c r="G110" s="193" t="s">
        <v>146</v>
      </c>
      <c r="H110" s="194">
        <v>3</v>
      </c>
      <c r="I110" s="195"/>
      <c r="J110" s="196">
        <f>ROUND(I110*H110,2)</f>
        <v>0</v>
      </c>
      <c r="K110" s="192" t="s">
        <v>138</v>
      </c>
      <c r="L110" s="59"/>
      <c r="M110" s="197" t="s">
        <v>30</v>
      </c>
      <c r="N110" s="198" t="s">
        <v>46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139</v>
      </c>
      <c r="AT110" s="22" t="s">
        <v>134</v>
      </c>
      <c r="AU110" s="22" t="s">
        <v>83</v>
      </c>
      <c r="AY110" s="22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139</v>
      </c>
      <c r="BK110" s="201">
        <f>ROUND(I110*H110,2)</f>
        <v>0</v>
      </c>
      <c r="BL110" s="22" t="s">
        <v>139</v>
      </c>
      <c r="BM110" s="22" t="s">
        <v>363</v>
      </c>
    </row>
    <row r="111" spans="2:51" s="11" customFormat="1" ht="13.5">
      <c r="B111" s="202"/>
      <c r="C111" s="203"/>
      <c r="D111" s="204" t="s">
        <v>141</v>
      </c>
      <c r="E111" s="205" t="s">
        <v>30</v>
      </c>
      <c r="F111" s="206" t="s">
        <v>364</v>
      </c>
      <c r="G111" s="203"/>
      <c r="H111" s="205" t="s">
        <v>30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141</v>
      </c>
      <c r="AU111" s="212" t="s">
        <v>83</v>
      </c>
      <c r="AV111" s="11" t="s">
        <v>81</v>
      </c>
      <c r="AW111" s="11" t="s">
        <v>36</v>
      </c>
      <c r="AX111" s="11" t="s">
        <v>73</v>
      </c>
      <c r="AY111" s="212" t="s">
        <v>132</v>
      </c>
    </row>
    <row r="112" spans="2:51" s="12" customFormat="1" ht="13.5">
      <c r="B112" s="213"/>
      <c r="C112" s="214"/>
      <c r="D112" s="204" t="s">
        <v>141</v>
      </c>
      <c r="E112" s="215" t="s">
        <v>30</v>
      </c>
      <c r="F112" s="216" t="s">
        <v>322</v>
      </c>
      <c r="G112" s="214"/>
      <c r="H112" s="217">
        <v>3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141</v>
      </c>
      <c r="AU112" s="223" t="s">
        <v>83</v>
      </c>
      <c r="AV112" s="12" t="s">
        <v>83</v>
      </c>
      <c r="AW112" s="12" t="s">
        <v>36</v>
      </c>
      <c r="AX112" s="12" t="s">
        <v>81</v>
      </c>
      <c r="AY112" s="223" t="s">
        <v>132</v>
      </c>
    </row>
    <row r="113" spans="2:65" s="1" customFormat="1" ht="25.5" customHeight="1">
      <c r="B113" s="39"/>
      <c r="C113" s="190" t="s">
        <v>187</v>
      </c>
      <c r="D113" s="190" t="s">
        <v>134</v>
      </c>
      <c r="E113" s="191" t="s">
        <v>180</v>
      </c>
      <c r="F113" s="192" t="s">
        <v>181</v>
      </c>
      <c r="G113" s="193" t="s">
        <v>146</v>
      </c>
      <c r="H113" s="194">
        <v>66.19</v>
      </c>
      <c r="I113" s="195"/>
      <c r="J113" s="196">
        <f>ROUND(I113*H113,2)</f>
        <v>0</v>
      </c>
      <c r="K113" s="192" t="s">
        <v>138</v>
      </c>
      <c r="L113" s="59"/>
      <c r="M113" s="197" t="s">
        <v>30</v>
      </c>
      <c r="N113" s="198" t="s">
        <v>46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2" t="s">
        <v>139</v>
      </c>
      <c r="AT113" s="22" t="s">
        <v>134</v>
      </c>
      <c r="AU113" s="22" t="s">
        <v>83</v>
      </c>
      <c r="AY113" s="22" t="s">
        <v>132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139</v>
      </c>
      <c r="BK113" s="201">
        <f>ROUND(I113*H113,2)</f>
        <v>0</v>
      </c>
      <c r="BL113" s="22" t="s">
        <v>139</v>
      </c>
      <c r="BM113" s="22" t="s">
        <v>365</v>
      </c>
    </row>
    <row r="114" spans="2:51" s="11" customFormat="1" ht="13.5">
      <c r="B114" s="202"/>
      <c r="C114" s="203"/>
      <c r="D114" s="204" t="s">
        <v>141</v>
      </c>
      <c r="E114" s="205" t="s">
        <v>30</v>
      </c>
      <c r="F114" s="206" t="s">
        <v>183</v>
      </c>
      <c r="G114" s="203"/>
      <c r="H114" s="205" t="s">
        <v>30</v>
      </c>
      <c r="I114" s="207"/>
      <c r="J114" s="203"/>
      <c r="K114" s="203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141</v>
      </c>
      <c r="AU114" s="212" t="s">
        <v>83</v>
      </c>
      <c r="AV114" s="11" t="s">
        <v>81</v>
      </c>
      <c r="AW114" s="11" t="s">
        <v>36</v>
      </c>
      <c r="AX114" s="11" t="s">
        <v>73</v>
      </c>
      <c r="AY114" s="212" t="s">
        <v>132</v>
      </c>
    </row>
    <row r="115" spans="2:51" s="12" customFormat="1" ht="13.5">
      <c r="B115" s="213"/>
      <c r="C115" s="214"/>
      <c r="D115" s="204" t="s">
        <v>141</v>
      </c>
      <c r="E115" s="215" t="s">
        <v>30</v>
      </c>
      <c r="F115" s="216" t="s">
        <v>366</v>
      </c>
      <c r="G115" s="214"/>
      <c r="H115" s="217">
        <v>66.19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141</v>
      </c>
      <c r="AU115" s="223" t="s">
        <v>83</v>
      </c>
      <c r="AV115" s="12" t="s">
        <v>83</v>
      </c>
      <c r="AW115" s="12" t="s">
        <v>36</v>
      </c>
      <c r="AX115" s="12" t="s">
        <v>81</v>
      </c>
      <c r="AY115" s="223" t="s">
        <v>132</v>
      </c>
    </row>
    <row r="116" spans="2:65" s="1" customFormat="1" ht="25.5" customHeight="1">
      <c r="B116" s="39"/>
      <c r="C116" s="190" t="s">
        <v>193</v>
      </c>
      <c r="D116" s="190" t="s">
        <v>134</v>
      </c>
      <c r="E116" s="191" t="s">
        <v>367</v>
      </c>
      <c r="F116" s="192" t="s">
        <v>368</v>
      </c>
      <c r="G116" s="193" t="s">
        <v>146</v>
      </c>
      <c r="H116" s="194">
        <v>10</v>
      </c>
      <c r="I116" s="195"/>
      <c r="J116" s="196">
        <f>ROUND(I116*H116,2)</f>
        <v>0</v>
      </c>
      <c r="K116" s="192" t="s">
        <v>138</v>
      </c>
      <c r="L116" s="59"/>
      <c r="M116" s="197" t="s">
        <v>30</v>
      </c>
      <c r="N116" s="198" t="s">
        <v>46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139</v>
      </c>
      <c r="AT116" s="22" t="s">
        <v>134</v>
      </c>
      <c r="AU116" s="22" t="s">
        <v>83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139</v>
      </c>
      <c r="BK116" s="201">
        <f>ROUND(I116*H116,2)</f>
        <v>0</v>
      </c>
      <c r="BL116" s="22" t="s">
        <v>139</v>
      </c>
      <c r="BM116" s="22" t="s">
        <v>182</v>
      </c>
    </row>
    <row r="117" spans="2:51" s="11" customFormat="1" ht="13.5">
      <c r="B117" s="202"/>
      <c r="C117" s="203"/>
      <c r="D117" s="204" t="s">
        <v>141</v>
      </c>
      <c r="E117" s="205" t="s">
        <v>30</v>
      </c>
      <c r="F117" s="206" t="s">
        <v>369</v>
      </c>
      <c r="G117" s="203"/>
      <c r="H117" s="205" t="s">
        <v>30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141</v>
      </c>
      <c r="AU117" s="212" t="s">
        <v>83</v>
      </c>
      <c r="AV117" s="11" t="s">
        <v>81</v>
      </c>
      <c r="AW117" s="11" t="s">
        <v>36</v>
      </c>
      <c r="AX117" s="11" t="s">
        <v>73</v>
      </c>
      <c r="AY117" s="212" t="s">
        <v>132</v>
      </c>
    </row>
    <row r="118" spans="2:51" s="12" customFormat="1" ht="13.5">
      <c r="B118" s="213"/>
      <c r="C118" s="214"/>
      <c r="D118" s="204" t="s">
        <v>141</v>
      </c>
      <c r="E118" s="215" t="s">
        <v>30</v>
      </c>
      <c r="F118" s="216" t="s">
        <v>370</v>
      </c>
      <c r="G118" s="214"/>
      <c r="H118" s="217">
        <v>10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141</v>
      </c>
      <c r="AU118" s="223" t="s">
        <v>83</v>
      </c>
      <c r="AV118" s="12" t="s">
        <v>83</v>
      </c>
      <c r="AW118" s="12" t="s">
        <v>36</v>
      </c>
      <c r="AX118" s="12" t="s">
        <v>81</v>
      </c>
      <c r="AY118" s="223" t="s">
        <v>132</v>
      </c>
    </row>
    <row r="119" spans="2:65" s="1" customFormat="1" ht="16.5" customHeight="1">
      <c r="B119" s="39"/>
      <c r="C119" s="224" t="s">
        <v>202</v>
      </c>
      <c r="D119" s="224" t="s">
        <v>194</v>
      </c>
      <c r="E119" s="225" t="s">
        <v>371</v>
      </c>
      <c r="F119" s="226" t="s">
        <v>372</v>
      </c>
      <c r="G119" s="227" t="s">
        <v>137</v>
      </c>
      <c r="H119" s="228">
        <v>1.5</v>
      </c>
      <c r="I119" s="229"/>
      <c r="J119" s="230">
        <f>ROUND(I119*H119,2)</f>
        <v>0</v>
      </c>
      <c r="K119" s="226" t="s">
        <v>138</v>
      </c>
      <c r="L119" s="231"/>
      <c r="M119" s="232" t="s">
        <v>30</v>
      </c>
      <c r="N119" s="233" t="s">
        <v>46</v>
      </c>
      <c r="O119" s="40"/>
      <c r="P119" s="199">
        <f>O119*H119</f>
        <v>0</v>
      </c>
      <c r="Q119" s="199">
        <v>0.21</v>
      </c>
      <c r="R119" s="199">
        <f>Q119*H119</f>
        <v>0.315</v>
      </c>
      <c r="S119" s="199">
        <v>0</v>
      </c>
      <c r="T119" s="200">
        <f>S119*H119</f>
        <v>0</v>
      </c>
      <c r="AR119" s="22" t="s">
        <v>174</v>
      </c>
      <c r="AT119" s="22" t="s">
        <v>194</v>
      </c>
      <c r="AU119" s="22" t="s">
        <v>83</v>
      </c>
      <c r="AY119" s="22" t="s">
        <v>132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139</v>
      </c>
      <c r="BK119" s="201">
        <f>ROUND(I119*H119,2)</f>
        <v>0</v>
      </c>
      <c r="BL119" s="22" t="s">
        <v>139</v>
      </c>
      <c r="BM119" s="22" t="s">
        <v>373</v>
      </c>
    </row>
    <row r="120" spans="2:51" s="11" customFormat="1" ht="13.5">
      <c r="B120" s="202"/>
      <c r="C120" s="203"/>
      <c r="D120" s="204" t="s">
        <v>141</v>
      </c>
      <c r="E120" s="205" t="s">
        <v>30</v>
      </c>
      <c r="F120" s="206" t="s">
        <v>374</v>
      </c>
      <c r="G120" s="203"/>
      <c r="H120" s="205" t="s">
        <v>30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141</v>
      </c>
      <c r="AU120" s="212" t="s">
        <v>83</v>
      </c>
      <c r="AV120" s="11" t="s">
        <v>81</v>
      </c>
      <c r="AW120" s="11" t="s">
        <v>36</v>
      </c>
      <c r="AX120" s="11" t="s">
        <v>73</v>
      </c>
      <c r="AY120" s="212" t="s">
        <v>132</v>
      </c>
    </row>
    <row r="121" spans="2:51" s="12" customFormat="1" ht="13.5">
      <c r="B121" s="213"/>
      <c r="C121" s="214"/>
      <c r="D121" s="204" t="s">
        <v>141</v>
      </c>
      <c r="E121" s="215" t="s">
        <v>30</v>
      </c>
      <c r="F121" s="216" t="s">
        <v>375</v>
      </c>
      <c r="G121" s="214"/>
      <c r="H121" s="217">
        <v>1.5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141</v>
      </c>
      <c r="AU121" s="223" t="s">
        <v>83</v>
      </c>
      <c r="AV121" s="12" t="s">
        <v>83</v>
      </c>
      <c r="AW121" s="12" t="s">
        <v>36</v>
      </c>
      <c r="AX121" s="12" t="s">
        <v>81</v>
      </c>
      <c r="AY121" s="223" t="s">
        <v>132</v>
      </c>
    </row>
    <row r="122" spans="2:63" s="10" customFormat="1" ht="22.35" customHeight="1">
      <c r="B122" s="174"/>
      <c r="C122" s="175"/>
      <c r="D122" s="176" t="s">
        <v>72</v>
      </c>
      <c r="E122" s="188" t="s">
        <v>185</v>
      </c>
      <c r="F122" s="188" t="s">
        <v>186</v>
      </c>
      <c r="G122" s="175"/>
      <c r="H122" s="175"/>
      <c r="I122" s="178"/>
      <c r="J122" s="189">
        <f>BK122</f>
        <v>0</v>
      </c>
      <c r="K122" s="175"/>
      <c r="L122" s="180"/>
      <c r="M122" s="181"/>
      <c r="N122" s="182"/>
      <c r="O122" s="182"/>
      <c r="P122" s="183">
        <f>SUM(P123:P133)</f>
        <v>0</v>
      </c>
      <c r="Q122" s="182"/>
      <c r="R122" s="183">
        <f>SUM(R123:R133)</f>
        <v>0.00157</v>
      </c>
      <c r="S122" s="182"/>
      <c r="T122" s="184">
        <f>SUM(T123:T133)</f>
        <v>0</v>
      </c>
      <c r="AR122" s="185" t="s">
        <v>81</v>
      </c>
      <c r="AT122" s="186" t="s">
        <v>72</v>
      </c>
      <c r="AU122" s="186" t="s">
        <v>83</v>
      </c>
      <c r="AY122" s="185" t="s">
        <v>132</v>
      </c>
      <c r="BK122" s="187">
        <f>SUM(BK123:BK133)</f>
        <v>0</v>
      </c>
    </row>
    <row r="123" spans="2:65" s="1" customFormat="1" ht="25.5" customHeight="1">
      <c r="B123" s="39"/>
      <c r="C123" s="190" t="s">
        <v>210</v>
      </c>
      <c r="D123" s="190" t="s">
        <v>134</v>
      </c>
      <c r="E123" s="191" t="s">
        <v>188</v>
      </c>
      <c r="F123" s="192" t="s">
        <v>189</v>
      </c>
      <c r="G123" s="193" t="s">
        <v>146</v>
      </c>
      <c r="H123" s="194">
        <v>66.19</v>
      </c>
      <c r="I123" s="195"/>
      <c r="J123" s="196">
        <f>ROUND(I123*H123,2)</f>
        <v>0</v>
      </c>
      <c r="K123" s="192" t="s">
        <v>138</v>
      </c>
      <c r="L123" s="59"/>
      <c r="M123" s="197" t="s">
        <v>30</v>
      </c>
      <c r="N123" s="198" t="s">
        <v>46</v>
      </c>
      <c r="O123" s="40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2" t="s">
        <v>139</v>
      </c>
      <c r="AT123" s="22" t="s">
        <v>134</v>
      </c>
      <c r="AU123" s="22" t="s">
        <v>150</v>
      </c>
      <c r="AY123" s="22" t="s">
        <v>132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139</v>
      </c>
      <c r="BK123" s="201">
        <f>ROUND(I123*H123,2)</f>
        <v>0</v>
      </c>
      <c r="BL123" s="22" t="s">
        <v>139</v>
      </c>
      <c r="BM123" s="22" t="s">
        <v>376</v>
      </c>
    </row>
    <row r="124" spans="2:51" s="11" customFormat="1" ht="13.5">
      <c r="B124" s="202"/>
      <c r="C124" s="203"/>
      <c r="D124" s="204" t="s">
        <v>141</v>
      </c>
      <c r="E124" s="205" t="s">
        <v>30</v>
      </c>
      <c r="F124" s="206" t="s">
        <v>191</v>
      </c>
      <c r="G124" s="203"/>
      <c r="H124" s="205" t="s">
        <v>30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141</v>
      </c>
      <c r="AU124" s="212" t="s">
        <v>150</v>
      </c>
      <c r="AV124" s="11" t="s">
        <v>81</v>
      </c>
      <c r="AW124" s="11" t="s">
        <v>36</v>
      </c>
      <c r="AX124" s="11" t="s">
        <v>73</v>
      </c>
      <c r="AY124" s="212" t="s">
        <v>132</v>
      </c>
    </row>
    <row r="125" spans="2:51" s="11" customFormat="1" ht="13.5">
      <c r="B125" s="202"/>
      <c r="C125" s="203"/>
      <c r="D125" s="204" t="s">
        <v>141</v>
      </c>
      <c r="E125" s="205" t="s">
        <v>30</v>
      </c>
      <c r="F125" s="206" t="s">
        <v>377</v>
      </c>
      <c r="G125" s="203"/>
      <c r="H125" s="205" t="s">
        <v>30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141</v>
      </c>
      <c r="AU125" s="212" t="s">
        <v>150</v>
      </c>
      <c r="AV125" s="11" t="s">
        <v>81</v>
      </c>
      <c r="AW125" s="11" t="s">
        <v>36</v>
      </c>
      <c r="AX125" s="11" t="s">
        <v>73</v>
      </c>
      <c r="AY125" s="212" t="s">
        <v>132</v>
      </c>
    </row>
    <row r="126" spans="2:51" s="12" customFormat="1" ht="13.5">
      <c r="B126" s="213"/>
      <c r="C126" s="214"/>
      <c r="D126" s="204" t="s">
        <v>141</v>
      </c>
      <c r="E126" s="215" t="s">
        <v>30</v>
      </c>
      <c r="F126" s="216" t="s">
        <v>366</v>
      </c>
      <c r="G126" s="214"/>
      <c r="H126" s="217">
        <v>66.19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141</v>
      </c>
      <c r="AU126" s="223" t="s">
        <v>150</v>
      </c>
      <c r="AV126" s="12" t="s">
        <v>83</v>
      </c>
      <c r="AW126" s="12" t="s">
        <v>36</v>
      </c>
      <c r="AX126" s="12" t="s">
        <v>81</v>
      </c>
      <c r="AY126" s="223" t="s">
        <v>132</v>
      </c>
    </row>
    <row r="127" spans="2:65" s="1" customFormat="1" ht="25.5" customHeight="1">
      <c r="B127" s="39"/>
      <c r="C127" s="190" t="s">
        <v>216</v>
      </c>
      <c r="D127" s="190" t="s">
        <v>134</v>
      </c>
      <c r="E127" s="191" t="s">
        <v>378</v>
      </c>
      <c r="F127" s="192" t="s">
        <v>379</v>
      </c>
      <c r="G127" s="193" t="s">
        <v>146</v>
      </c>
      <c r="H127" s="194">
        <v>10</v>
      </c>
      <c r="I127" s="195"/>
      <c r="J127" s="196">
        <f>ROUND(I127*H127,2)</f>
        <v>0</v>
      </c>
      <c r="K127" s="192" t="s">
        <v>138</v>
      </c>
      <c r="L127" s="59"/>
      <c r="M127" s="197" t="s">
        <v>30</v>
      </c>
      <c r="N127" s="198" t="s">
        <v>46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139</v>
      </c>
      <c r="AT127" s="22" t="s">
        <v>134</v>
      </c>
      <c r="AU127" s="22" t="s">
        <v>150</v>
      </c>
      <c r="AY127" s="22" t="s">
        <v>132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139</v>
      </c>
      <c r="BK127" s="201">
        <f>ROUND(I127*H127,2)</f>
        <v>0</v>
      </c>
      <c r="BL127" s="22" t="s">
        <v>139</v>
      </c>
      <c r="BM127" s="22" t="s">
        <v>190</v>
      </c>
    </row>
    <row r="128" spans="2:51" s="11" customFormat="1" ht="13.5">
      <c r="B128" s="202"/>
      <c r="C128" s="203"/>
      <c r="D128" s="204" t="s">
        <v>141</v>
      </c>
      <c r="E128" s="205" t="s">
        <v>30</v>
      </c>
      <c r="F128" s="206" t="s">
        <v>191</v>
      </c>
      <c r="G128" s="203"/>
      <c r="H128" s="205" t="s">
        <v>30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141</v>
      </c>
      <c r="AU128" s="212" t="s">
        <v>150</v>
      </c>
      <c r="AV128" s="11" t="s">
        <v>81</v>
      </c>
      <c r="AW128" s="11" t="s">
        <v>36</v>
      </c>
      <c r="AX128" s="11" t="s">
        <v>73</v>
      </c>
      <c r="AY128" s="212" t="s">
        <v>132</v>
      </c>
    </row>
    <row r="129" spans="2:51" s="11" customFormat="1" ht="13.5">
      <c r="B129" s="202"/>
      <c r="C129" s="203"/>
      <c r="D129" s="204" t="s">
        <v>141</v>
      </c>
      <c r="E129" s="205" t="s">
        <v>30</v>
      </c>
      <c r="F129" s="206" t="s">
        <v>380</v>
      </c>
      <c r="G129" s="203"/>
      <c r="H129" s="205" t="s">
        <v>30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141</v>
      </c>
      <c r="AU129" s="212" t="s">
        <v>150</v>
      </c>
      <c r="AV129" s="11" t="s">
        <v>81</v>
      </c>
      <c r="AW129" s="11" t="s">
        <v>36</v>
      </c>
      <c r="AX129" s="11" t="s">
        <v>73</v>
      </c>
      <c r="AY129" s="212" t="s">
        <v>132</v>
      </c>
    </row>
    <row r="130" spans="2:51" s="12" customFormat="1" ht="13.5">
      <c r="B130" s="213"/>
      <c r="C130" s="214"/>
      <c r="D130" s="204" t="s">
        <v>141</v>
      </c>
      <c r="E130" s="215" t="s">
        <v>30</v>
      </c>
      <c r="F130" s="216" t="s">
        <v>370</v>
      </c>
      <c r="G130" s="214"/>
      <c r="H130" s="217">
        <v>10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141</v>
      </c>
      <c r="AU130" s="223" t="s">
        <v>150</v>
      </c>
      <c r="AV130" s="12" t="s">
        <v>83</v>
      </c>
      <c r="AW130" s="12" t="s">
        <v>36</v>
      </c>
      <c r="AX130" s="12" t="s">
        <v>81</v>
      </c>
      <c r="AY130" s="223" t="s">
        <v>132</v>
      </c>
    </row>
    <row r="131" spans="2:65" s="1" customFormat="1" ht="16.5" customHeight="1">
      <c r="B131" s="39"/>
      <c r="C131" s="224" t="s">
        <v>10</v>
      </c>
      <c r="D131" s="224" t="s">
        <v>194</v>
      </c>
      <c r="E131" s="225" t="s">
        <v>195</v>
      </c>
      <c r="F131" s="226" t="s">
        <v>196</v>
      </c>
      <c r="G131" s="227" t="s">
        <v>197</v>
      </c>
      <c r="H131" s="228">
        <v>1.57</v>
      </c>
      <c r="I131" s="229"/>
      <c r="J131" s="230">
        <f>ROUND(I131*H131,2)</f>
        <v>0</v>
      </c>
      <c r="K131" s="226" t="s">
        <v>30</v>
      </c>
      <c r="L131" s="231"/>
      <c r="M131" s="232" t="s">
        <v>30</v>
      </c>
      <c r="N131" s="233" t="s">
        <v>46</v>
      </c>
      <c r="O131" s="40"/>
      <c r="P131" s="199">
        <f>O131*H131</f>
        <v>0</v>
      </c>
      <c r="Q131" s="199">
        <v>0.001</v>
      </c>
      <c r="R131" s="199">
        <f>Q131*H131</f>
        <v>0.00157</v>
      </c>
      <c r="S131" s="199">
        <v>0</v>
      </c>
      <c r="T131" s="200">
        <f>S131*H131</f>
        <v>0</v>
      </c>
      <c r="AR131" s="22" t="s">
        <v>174</v>
      </c>
      <c r="AT131" s="22" t="s">
        <v>194</v>
      </c>
      <c r="AU131" s="22" t="s">
        <v>150</v>
      </c>
      <c r="AY131" s="22" t="s">
        <v>132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139</v>
      </c>
      <c r="BK131" s="201">
        <f>ROUND(I131*H131,2)</f>
        <v>0</v>
      </c>
      <c r="BL131" s="22" t="s">
        <v>139</v>
      </c>
      <c r="BM131" s="22" t="s">
        <v>198</v>
      </c>
    </row>
    <row r="132" spans="2:51" s="11" customFormat="1" ht="13.5">
      <c r="B132" s="202"/>
      <c r="C132" s="203"/>
      <c r="D132" s="204" t="s">
        <v>141</v>
      </c>
      <c r="E132" s="205" t="s">
        <v>30</v>
      </c>
      <c r="F132" s="206" t="s">
        <v>199</v>
      </c>
      <c r="G132" s="203"/>
      <c r="H132" s="205" t="s">
        <v>30</v>
      </c>
      <c r="I132" s="207"/>
      <c r="J132" s="203"/>
      <c r="K132" s="203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141</v>
      </c>
      <c r="AU132" s="212" t="s">
        <v>150</v>
      </c>
      <c r="AV132" s="11" t="s">
        <v>81</v>
      </c>
      <c r="AW132" s="11" t="s">
        <v>36</v>
      </c>
      <c r="AX132" s="11" t="s">
        <v>73</v>
      </c>
      <c r="AY132" s="212" t="s">
        <v>132</v>
      </c>
    </row>
    <row r="133" spans="2:51" s="12" customFormat="1" ht="13.5">
      <c r="B133" s="213"/>
      <c r="C133" s="214"/>
      <c r="D133" s="204" t="s">
        <v>141</v>
      </c>
      <c r="E133" s="215" t="s">
        <v>30</v>
      </c>
      <c r="F133" s="216" t="s">
        <v>381</v>
      </c>
      <c r="G133" s="214"/>
      <c r="H133" s="217">
        <v>1.57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141</v>
      </c>
      <c r="AU133" s="223" t="s">
        <v>150</v>
      </c>
      <c r="AV133" s="12" t="s">
        <v>83</v>
      </c>
      <c r="AW133" s="12" t="s">
        <v>36</v>
      </c>
      <c r="AX133" s="12" t="s">
        <v>81</v>
      </c>
      <c r="AY133" s="223" t="s">
        <v>132</v>
      </c>
    </row>
    <row r="134" spans="2:63" s="10" customFormat="1" ht="29.85" customHeight="1">
      <c r="B134" s="174"/>
      <c r="C134" s="175"/>
      <c r="D134" s="176" t="s">
        <v>72</v>
      </c>
      <c r="E134" s="188" t="s">
        <v>150</v>
      </c>
      <c r="F134" s="188" t="s">
        <v>201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SUM(P135:P138)</f>
        <v>0</v>
      </c>
      <c r="Q134" s="182"/>
      <c r="R134" s="183">
        <f>SUM(R135:R138)</f>
        <v>0.085158</v>
      </c>
      <c r="S134" s="182"/>
      <c r="T134" s="184">
        <f>SUM(T135:T138)</f>
        <v>0</v>
      </c>
      <c r="AR134" s="185" t="s">
        <v>81</v>
      </c>
      <c r="AT134" s="186" t="s">
        <v>72</v>
      </c>
      <c r="AU134" s="186" t="s">
        <v>81</v>
      </c>
      <c r="AY134" s="185" t="s">
        <v>132</v>
      </c>
      <c r="BK134" s="187">
        <f>SUM(BK135:BK138)</f>
        <v>0</v>
      </c>
    </row>
    <row r="135" spans="2:65" s="1" customFormat="1" ht="51" customHeight="1">
      <c r="B135" s="39"/>
      <c r="C135" s="190" t="s">
        <v>227</v>
      </c>
      <c r="D135" s="190" t="s">
        <v>134</v>
      </c>
      <c r="E135" s="191" t="s">
        <v>203</v>
      </c>
      <c r="F135" s="192" t="s">
        <v>204</v>
      </c>
      <c r="G135" s="193" t="s">
        <v>137</v>
      </c>
      <c r="H135" s="194">
        <v>0.027</v>
      </c>
      <c r="I135" s="195"/>
      <c r="J135" s="196">
        <f>ROUND(I135*H135,2)</f>
        <v>0</v>
      </c>
      <c r="K135" s="192" t="s">
        <v>30</v>
      </c>
      <c r="L135" s="59"/>
      <c r="M135" s="197" t="s">
        <v>30</v>
      </c>
      <c r="N135" s="198" t="s">
        <v>46</v>
      </c>
      <c r="O135" s="40"/>
      <c r="P135" s="199">
        <f>O135*H135</f>
        <v>0</v>
      </c>
      <c r="Q135" s="199">
        <v>3.154</v>
      </c>
      <c r="R135" s="199">
        <f>Q135*H135</f>
        <v>0.085158</v>
      </c>
      <c r="S135" s="199">
        <v>0</v>
      </c>
      <c r="T135" s="200">
        <f>S135*H135</f>
        <v>0</v>
      </c>
      <c r="AR135" s="22" t="s">
        <v>139</v>
      </c>
      <c r="AT135" s="22" t="s">
        <v>134</v>
      </c>
      <c r="AU135" s="22" t="s">
        <v>83</v>
      </c>
      <c r="AY135" s="22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139</v>
      </c>
      <c r="BK135" s="201">
        <f>ROUND(I135*H135,2)</f>
        <v>0</v>
      </c>
      <c r="BL135" s="22" t="s">
        <v>139</v>
      </c>
      <c r="BM135" s="22" t="s">
        <v>205</v>
      </c>
    </row>
    <row r="136" spans="2:51" s="11" customFormat="1" ht="13.5">
      <c r="B136" s="202"/>
      <c r="C136" s="203"/>
      <c r="D136" s="204" t="s">
        <v>141</v>
      </c>
      <c r="E136" s="205" t="s">
        <v>30</v>
      </c>
      <c r="F136" s="206" t="s">
        <v>206</v>
      </c>
      <c r="G136" s="203"/>
      <c r="H136" s="205" t="s">
        <v>30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141</v>
      </c>
      <c r="AU136" s="212" t="s">
        <v>83</v>
      </c>
      <c r="AV136" s="11" t="s">
        <v>81</v>
      </c>
      <c r="AW136" s="11" t="s">
        <v>36</v>
      </c>
      <c r="AX136" s="11" t="s">
        <v>73</v>
      </c>
      <c r="AY136" s="212" t="s">
        <v>132</v>
      </c>
    </row>
    <row r="137" spans="2:51" s="11" customFormat="1" ht="27">
      <c r="B137" s="202"/>
      <c r="C137" s="203"/>
      <c r="D137" s="204" t="s">
        <v>141</v>
      </c>
      <c r="E137" s="205" t="s">
        <v>30</v>
      </c>
      <c r="F137" s="206" t="s">
        <v>207</v>
      </c>
      <c r="G137" s="203"/>
      <c r="H137" s="205" t="s">
        <v>30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141</v>
      </c>
      <c r="AU137" s="212" t="s">
        <v>83</v>
      </c>
      <c r="AV137" s="11" t="s">
        <v>81</v>
      </c>
      <c r="AW137" s="11" t="s">
        <v>36</v>
      </c>
      <c r="AX137" s="11" t="s">
        <v>73</v>
      </c>
      <c r="AY137" s="212" t="s">
        <v>132</v>
      </c>
    </row>
    <row r="138" spans="2:51" s="12" customFormat="1" ht="13.5">
      <c r="B138" s="213"/>
      <c r="C138" s="214"/>
      <c r="D138" s="204" t="s">
        <v>141</v>
      </c>
      <c r="E138" s="215" t="s">
        <v>30</v>
      </c>
      <c r="F138" s="216" t="s">
        <v>382</v>
      </c>
      <c r="G138" s="214"/>
      <c r="H138" s="217">
        <v>0.027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141</v>
      </c>
      <c r="AU138" s="223" t="s">
        <v>83</v>
      </c>
      <c r="AV138" s="12" t="s">
        <v>83</v>
      </c>
      <c r="AW138" s="12" t="s">
        <v>36</v>
      </c>
      <c r="AX138" s="12" t="s">
        <v>81</v>
      </c>
      <c r="AY138" s="223" t="s">
        <v>132</v>
      </c>
    </row>
    <row r="139" spans="2:63" s="10" customFormat="1" ht="29.85" customHeight="1">
      <c r="B139" s="174"/>
      <c r="C139" s="175"/>
      <c r="D139" s="176" t="s">
        <v>72</v>
      </c>
      <c r="E139" s="188" t="s">
        <v>139</v>
      </c>
      <c r="F139" s="188" t="s">
        <v>209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SUM(P140:P148)</f>
        <v>0</v>
      </c>
      <c r="Q139" s="182"/>
      <c r="R139" s="183">
        <f>SUM(R140:R148)</f>
        <v>25.724759999999996</v>
      </c>
      <c r="S139" s="182"/>
      <c r="T139" s="184">
        <f>SUM(T140:T148)</f>
        <v>0</v>
      </c>
      <c r="AR139" s="185" t="s">
        <v>81</v>
      </c>
      <c r="AT139" s="186" t="s">
        <v>72</v>
      </c>
      <c r="AU139" s="186" t="s">
        <v>81</v>
      </c>
      <c r="AY139" s="185" t="s">
        <v>132</v>
      </c>
      <c r="BK139" s="187">
        <f>SUM(BK140:BK148)</f>
        <v>0</v>
      </c>
    </row>
    <row r="140" spans="2:65" s="1" customFormat="1" ht="16.5" customHeight="1">
      <c r="B140" s="39"/>
      <c r="C140" s="190" t="s">
        <v>232</v>
      </c>
      <c r="D140" s="190" t="s">
        <v>134</v>
      </c>
      <c r="E140" s="191" t="s">
        <v>383</v>
      </c>
      <c r="F140" s="192" t="s">
        <v>384</v>
      </c>
      <c r="G140" s="193" t="s">
        <v>146</v>
      </c>
      <c r="H140" s="194">
        <v>3</v>
      </c>
      <c r="I140" s="195"/>
      <c r="J140" s="196">
        <f>ROUND(I140*H140,2)</f>
        <v>0</v>
      </c>
      <c r="K140" s="192" t="s">
        <v>138</v>
      </c>
      <c r="L140" s="59"/>
      <c r="M140" s="197" t="s">
        <v>30</v>
      </c>
      <c r="N140" s="198" t="s">
        <v>46</v>
      </c>
      <c r="O140" s="40"/>
      <c r="P140" s="199">
        <f>O140*H140</f>
        <v>0</v>
      </c>
      <c r="Q140" s="199">
        <v>0.21252</v>
      </c>
      <c r="R140" s="199">
        <f>Q140*H140</f>
        <v>0.6375599999999999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83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139</v>
      </c>
      <c r="BK140" s="201">
        <f>ROUND(I140*H140,2)</f>
        <v>0</v>
      </c>
      <c r="BL140" s="22" t="s">
        <v>139</v>
      </c>
      <c r="BM140" s="22" t="s">
        <v>385</v>
      </c>
    </row>
    <row r="141" spans="2:51" s="11" customFormat="1" ht="13.5">
      <c r="B141" s="202"/>
      <c r="C141" s="203"/>
      <c r="D141" s="204" t="s">
        <v>141</v>
      </c>
      <c r="E141" s="205" t="s">
        <v>30</v>
      </c>
      <c r="F141" s="206" t="s">
        <v>386</v>
      </c>
      <c r="G141" s="203"/>
      <c r="H141" s="205" t="s">
        <v>30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141</v>
      </c>
      <c r="AU141" s="212" t="s">
        <v>83</v>
      </c>
      <c r="AV141" s="11" t="s">
        <v>81</v>
      </c>
      <c r="AW141" s="11" t="s">
        <v>36</v>
      </c>
      <c r="AX141" s="11" t="s">
        <v>73</v>
      </c>
      <c r="AY141" s="212" t="s">
        <v>132</v>
      </c>
    </row>
    <row r="142" spans="2:51" s="12" customFormat="1" ht="13.5">
      <c r="B142" s="213"/>
      <c r="C142" s="214"/>
      <c r="D142" s="204" t="s">
        <v>141</v>
      </c>
      <c r="E142" s="215" t="s">
        <v>30</v>
      </c>
      <c r="F142" s="216" t="s">
        <v>322</v>
      </c>
      <c r="G142" s="214"/>
      <c r="H142" s="217">
        <v>3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141</v>
      </c>
      <c r="AU142" s="223" t="s">
        <v>83</v>
      </c>
      <c r="AV142" s="12" t="s">
        <v>83</v>
      </c>
      <c r="AW142" s="12" t="s">
        <v>36</v>
      </c>
      <c r="AX142" s="12" t="s">
        <v>81</v>
      </c>
      <c r="AY142" s="223" t="s">
        <v>132</v>
      </c>
    </row>
    <row r="143" spans="2:65" s="1" customFormat="1" ht="25.5" customHeight="1">
      <c r="B143" s="39"/>
      <c r="C143" s="190" t="s">
        <v>185</v>
      </c>
      <c r="D143" s="190" t="s">
        <v>134</v>
      </c>
      <c r="E143" s="191" t="s">
        <v>211</v>
      </c>
      <c r="F143" s="192" t="s">
        <v>212</v>
      </c>
      <c r="G143" s="193" t="s">
        <v>137</v>
      </c>
      <c r="H143" s="194">
        <v>11.28</v>
      </c>
      <c r="I143" s="195"/>
      <c r="J143" s="196">
        <f>ROUND(I143*H143,2)</f>
        <v>0</v>
      </c>
      <c r="K143" s="192" t="s">
        <v>138</v>
      </c>
      <c r="L143" s="59"/>
      <c r="M143" s="197" t="s">
        <v>30</v>
      </c>
      <c r="N143" s="198" t="s">
        <v>46</v>
      </c>
      <c r="O143" s="40"/>
      <c r="P143" s="199">
        <f>O143*H143</f>
        <v>0</v>
      </c>
      <c r="Q143" s="199">
        <v>2.0875</v>
      </c>
      <c r="R143" s="199">
        <f>Q143*H143</f>
        <v>23.546999999999997</v>
      </c>
      <c r="S143" s="199">
        <v>0</v>
      </c>
      <c r="T143" s="200">
        <f>S143*H143</f>
        <v>0</v>
      </c>
      <c r="AR143" s="22" t="s">
        <v>139</v>
      </c>
      <c r="AT143" s="22" t="s">
        <v>134</v>
      </c>
      <c r="AU143" s="22" t="s">
        <v>83</v>
      </c>
      <c r="AY143" s="22" t="s">
        <v>132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139</v>
      </c>
      <c r="BK143" s="201">
        <f>ROUND(I143*H143,2)</f>
        <v>0</v>
      </c>
      <c r="BL143" s="22" t="s">
        <v>139</v>
      </c>
      <c r="BM143" s="22" t="s">
        <v>213</v>
      </c>
    </row>
    <row r="144" spans="2:51" s="11" customFormat="1" ht="27">
      <c r="B144" s="202"/>
      <c r="C144" s="203"/>
      <c r="D144" s="204" t="s">
        <v>141</v>
      </c>
      <c r="E144" s="205" t="s">
        <v>30</v>
      </c>
      <c r="F144" s="206" t="s">
        <v>214</v>
      </c>
      <c r="G144" s="203"/>
      <c r="H144" s="205" t="s">
        <v>30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83</v>
      </c>
      <c r="AV144" s="11" t="s">
        <v>81</v>
      </c>
      <c r="AW144" s="11" t="s">
        <v>36</v>
      </c>
      <c r="AX144" s="11" t="s">
        <v>73</v>
      </c>
      <c r="AY144" s="212" t="s">
        <v>132</v>
      </c>
    </row>
    <row r="145" spans="2:51" s="12" customFormat="1" ht="13.5">
      <c r="B145" s="213"/>
      <c r="C145" s="214"/>
      <c r="D145" s="204" t="s">
        <v>141</v>
      </c>
      <c r="E145" s="215" t="s">
        <v>30</v>
      </c>
      <c r="F145" s="216" t="s">
        <v>356</v>
      </c>
      <c r="G145" s="214"/>
      <c r="H145" s="217">
        <v>11.28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141</v>
      </c>
      <c r="AU145" s="223" t="s">
        <v>83</v>
      </c>
      <c r="AV145" s="12" t="s">
        <v>83</v>
      </c>
      <c r="AW145" s="12" t="s">
        <v>36</v>
      </c>
      <c r="AX145" s="12" t="s">
        <v>81</v>
      </c>
      <c r="AY145" s="223" t="s">
        <v>132</v>
      </c>
    </row>
    <row r="146" spans="2:65" s="1" customFormat="1" ht="38.25" customHeight="1">
      <c r="B146" s="39"/>
      <c r="C146" s="190" t="s">
        <v>243</v>
      </c>
      <c r="D146" s="190" t="s">
        <v>134</v>
      </c>
      <c r="E146" s="191" t="s">
        <v>387</v>
      </c>
      <c r="F146" s="192" t="s">
        <v>388</v>
      </c>
      <c r="G146" s="193" t="s">
        <v>146</v>
      </c>
      <c r="H146" s="194">
        <v>3</v>
      </c>
      <c r="I146" s="195"/>
      <c r="J146" s="196">
        <f>ROUND(I146*H146,2)</f>
        <v>0</v>
      </c>
      <c r="K146" s="192" t="s">
        <v>138</v>
      </c>
      <c r="L146" s="59"/>
      <c r="M146" s="197" t="s">
        <v>30</v>
      </c>
      <c r="N146" s="198" t="s">
        <v>46</v>
      </c>
      <c r="O146" s="40"/>
      <c r="P146" s="199">
        <f>O146*H146</f>
        <v>0</v>
      </c>
      <c r="Q146" s="199">
        <v>0.5134</v>
      </c>
      <c r="R146" s="199">
        <f>Q146*H146</f>
        <v>1.5402</v>
      </c>
      <c r="S146" s="199">
        <v>0</v>
      </c>
      <c r="T146" s="200">
        <f>S146*H146</f>
        <v>0</v>
      </c>
      <c r="AR146" s="22" t="s">
        <v>139</v>
      </c>
      <c r="AT146" s="22" t="s">
        <v>134</v>
      </c>
      <c r="AU146" s="22" t="s">
        <v>83</v>
      </c>
      <c r="AY146" s="22" t="s">
        <v>132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139</v>
      </c>
      <c r="BK146" s="201">
        <f>ROUND(I146*H146,2)</f>
        <v>0</v>
      </c>
      <c r="BL146" s="22" t="s">
        <v>139</v>
      </c>
      <c r="BM146" s="22" t="s">
        <v>389</v>
      </c>
    </row>
    <row r="147" spans="2:51" s="11" customFormat="1" ht="13.5">
      <c r="B147" s="202"/>
      <c r="C147" s="203"/>
      <c r="D147" s="204" t="s">
        <v>141</v>
      </c>
      <c r="E147" s="205" t="s">
        <v>30</v>
      </c>
      <c r="F147" s="206" t="s">
        <v>390</v>
      </c>
      <c r="G147" s="203"/>
      <c r="H147" s="205" t="s">
        <v>30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141</v>
      </c>
      <c r="AU147" s="212" t="s">
        <v>83</v>
      </c>
      <c r="AV147" s="11" t="s">
        <v>81</v>
      </c>
      <c r="AW147" s="11" t="s">
        <v>36</v>
      </c>
      <c r="AX147" s="11" t="s">
        <v>73</v>
      </c>
      <c r="AY147" s="212" t="s">
        <v>132</v>
      </c>
    </row>
    <row r="148" spans="2:51" s="12" customFormat="1" ht="13.5">
      <c r="B148" s="213"/>
      <c r="C148" s="214"/>
      <c r="D148" s="204" t="s">
        <v>141</v>
      </c>
      <c r="E148" s="215" t="s">
        <v>30</v>
      </c>
      <c r="F148" s="216" t="s">
        <v>322</v>
      </c>
      <c r="G148" s="214"/>
      <c r="H148" s="217">
        <v>3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141</v>
      </c>
      <c r="AU148" s="223" t="s">
        <v>83</v>
      </c>
      <c r="AV148" s="12" t="s">
        <v>83</v>
      </c>
      <c r="AW148" s="12" t="s">
        <v>36</v>
      </c>
      <c r="AX148" s="12" t="s">
        <v>81</v>
      </c>
      <c r="AY148" s="223" t="s">
        <v>132</v>
      </c>
    </row>
    <row r="149" spans="2:63" s="10" customFormat="1" ht="29.85" customHeight="1">
      <c r="B149" s="174"/>
      <c r="C149" s="175"/>
      <c r="D149" s="176" t="s">
        <v>72</v>
      </c>
      <c r="E149" s="188" t="s">
        <v>161</v>
      </c>
      <c r="F149" s="188" t="s">
        <v>215</v>
      </c>
      <c r="G149" s="175"/>
      <c r="H149" s="175"/>
      <c r="I149" s="178"/>
      <c r="J149" s="189">
        <f>BK149</f>
        <v>0</v>
      </c>
      <c r="K149" s="175"/>
      <c r="L149" s="180"/>
      <c r="M149" s="181"/>
      <c r="N149" s="182"/>
      <c r="O149" s="182"/>
      <c r="P149" s="183">
        <f>SUM(P150:P153)</f>
        <v>0</v>
      </c>
      <c r="Q149" s="182"/>
      <c r="R149" s="183">
        <f>SUM(R150:R153)</f>
        <v>10.40991</v>
      </c>
      <c r="S149" s="182"/>
      <c r="T149" s="184">
        <f>SUM(T150:T153)</f>
        <v>0</v>
      </c>
      <c r="AR149" s="185" t="s">
        <v>81</v>
      </c>
      <c r="AT149" s="186" t="s">
        <v>72</v>
      </c>
      <c r="AU149" s="186" t="s">
        <v>81</v>
      </c>
      <c r="AY149" s="185" t="s">
        <v>132</v>
      </c>
      <c r="BK149" s="187">
        <f>SUM(BK150:BK153)</f>
        <v>0</v>
      </c>
    </row>
    <row r="150" spans="2:65" s="1" customFormat="1" ht="38.25" customHeight="1">
      <c r="B150" s="39"/>
      <c r="C150" s="190" t="s">
        <v>247</v>
      </c>
      <c r="D150" s="190" t="s">
        <v>134</v>
      </c>
      <c r="E150" s="191" t="s">
        <v>217</v>
      </c>
      <c r="F150" s="192" t="s">
        <v>218</v>
      </c>
      <c r="G150" s="193" t="s">
        <v>146</v>
      </c>
      <c r="H150" s="194">
        <v>182.63</v>
      </c>
      <c r="I150" s="195"/>
      <c r="J150" s="196">
        <f>ROUND(I150*H150,2)</f>
        <v>0</v>
      </c>
      <c r="K150" s="192" t="s">
        <v>30</v>
      </c>
      <c r="L150" s="59"/>
      <c r="M150" s="197" t="s">
        <v>30</v>
      </c>
      <c r="N150" s="198" t="s">
        <v>46</v>
      </c>
      <c r="O150" s="40"/>
      <c r="P150" s="199">
        <f>O150*H150</f>
        <v>0</v>
      </c>
      <c r="Q150" s="199">
        <v>0.057</v>
      </c>
      <c r="R150" s="199">
        <f>Q150*H150</f>
        <v>10.40991</v>
      </c>
      <c r="S150" s="199">
        <v>0</v>
      </c>
      <c r="T150" s="200">
        <f>S150*H150</f>
        <v>0</v>
      </c>
      <c r="AR150" s="22" t="s">
        <v>139</v>
      </c>
      <c r="AT150" s="22" t="s">
        <v>134</v>
      </c>
      <c r="AU150" s="22" t="s">
        <v>83</v>
      </c>
      <c r="AY150" s="22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139</v>
      </c>
      <c r="BK150" s="201">
        <f>ROUND(I150*H150,2)</f>
        <v>0</v>
      </c>
      <c r="BL150" s="22" t="s">
        <v>139</v>
      </c>
      <c r="BM150" s="22" t="s">
        <v>219</v>
      </c>
    </row>
    <row r="151" spans="2:51" s="11" customFormat="1" ht="13.5">
      <c r="B151" s="202"/>
      <c r="C151" s="203"/>
      <c r="D151" s="204" t="s">
        <v>141</v>
      </c>
      <c r="E151" s="205" t="s">
        <v>30</v>
      </c>
      <c r="F151" s="206" t="s">
        <v>206</v>
      </c>
      <c r="G151" s="203"/>
      <c r="H151" s="205" t="s">
        <v>30</v>
      </c>
      <c r="I151" s="207"/>
      <c r="J151" s="203"/>
      <c r="K151" s="203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141</v>
      </c>
      <c r="AU151" s="212" t="s">
        <v>83</v>
      </c>
      <c r="AV151" s="11" t="s">
        <v>81</v>
      </c>
      <c r="AW151" s="11" t="s">
        <v>36</v>
      </c>
      <c r="AX151" s="11" t="s">
        <v>73</v>
      </c>
      <c r="AY151" s="212" t="s">
        <v>132</v>
      </c>
    </row>
    <row r="152" spans="2:51" s="11" customFormat="1" ht="27">
      <c r="B152" s="202"/>
      <c r="C152" s="203"/>
      <c r="D152" s="204" t="s">
        <v>141</v>
      </c>
      <c r="E152" s="205" t="s">
        <v>30</v>
      </c>
      <c r="F152" s="206" t="s">
        <v>220</v>
      </c>
      <c r="G152" s="203"/>
      <c r="H152" s="205" t="s">
        <v>30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141</v>
      </c>
      <c r="AU152" s="212" t="s">
        <v>83</v>
      </c>
      <c r="AV152" s="11" t="s">
        <v>81</v>
      </c>
      <c r="AW152" s="11" t="s">
        <v>36</v>
      </c>
      <c r="AX152" s="11" t="s">
        <v>73</v>
      </c>
      <c r="AY152" s="212" t="s">
        <v>132</v>
      </c>
    </row>
    <row r="153" spans="2:51" s="12" customFormat="1" ht="13.5">
      <c r="B153" s="213"/>
      <c r="C153" s="214"/>
      <c r="D153" s="204" t="s">
        <v>141</v>
      </c>
      <c r="E153" s="215" t="s">
        <v>30</v>
      </c>
      <c r="F153" s="216" t="s">
        <v>357</v>
      </c>
      <c r="G153" s="214"/>
      <c r="H153" s="217">
        <v>182.63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141</v>
      </c>
      <c r="AU153" s="223" t="s">
        <v>83</v>
      </c>
      <c r="AV153" s="12" t="s">
        <v>83</v>
      </c>
      <c r="AW153" s="12" t="s">
        <v>36</v>
      </c>
      <c r="AX153" s="12" t="s">
        <v>81</v>
      </c>
      <c r="AY153" s="223" t="s">
        <v>132</v>
      </c>
    </row>
    <row r="154" spans="2:63" s="10" customFormat="1" ht="29.85" customHeight="1">
      <c r="B154" s="174"/>
      <c r="C154" s="175"/>
      <c r="D154" s="176" t="s">
        <v>72</v>
      </c>
      <c r="E154" s="188" t="s">
        <v>179</v>
      </c>
      <c r="F154" s="188" t="s">
        <v>221</v>
      </c>
      <c r="G154" s="175"/>
      <c r="H154" s="175"/>
      <c r="I154" s="178"/>
      <c r="J154" s="189">
        <f>BK154</f>
        <v>0</v>
      </c>
      <c r="K154" s="175"/>
      <c r="L154" s="180"/>
      <c r="M154" s="181"/>
      <c r="N154" s="182"/>
      <c r="O154" s="182"/>
      <c r="P154" s="183">
        <f>SUM(P155:P198)</f>
        <v>0</v>
      </c>
      <c r="Q154" s="182"/>
      <c r="R154" s="183">
        <f>SUM(R155:R198)</f>
        <v>37.188946900000005</v>
      </c>
      <c r="S154" s="182"/>
      <c r="T154" s="184">
        <f>SUM(T155:T198)</f>
        <v>7.6638850000000005</v>
      </c>
      <c r="AR154" s="185" t="s">
        <v>81</v>
      </c>
      <c r="AT154" s="186" t="s">
        <v>72</v>
      </c>
      <c r="AU154" s="186" t="s">
        <v>81</v>
      </c>
      <c r="AY154" s="185" t="s">
        <v>132</v>
      </c>
      <c r="BK154" s="187">
        <f>SUM(BK155:BK198)</f>
        <v>0</v>
      </c>
    </row>
    <row r="155" spans="2:65" s="1" customFormat="1" ht="16.5" customHeight="1">
      <c r="B155" s="39"/>
      <c r="C155" s="190" t="s">
        <v>9</v>
      </c>
      <c r="D155" s="190" t="s">
        <v>134</v>
      </c>
      <c r="E155" s="191" t="s">
        <v>222</v>
      </c>
      <c r="F155" s="192" t="s">
        <v>223</v>
      </c>
      <c r="G155" s="193" t="s">
        <v>146</v>
      </c>
      <c r="H155" s="194">
        <v>365.26</v>
      </c>
      <c r="I155" s="195"/>
      <c r="J155" s="196">
        <f>ROUND(I155*H155,2)</f>
        <v>0</v>
      </c>
      <c r="K155" s="192" t="s">
        <v>138</v>
      </c>
      <c r="L155" s="59"/>
      <c r="M155" s="197" t="s">
        <v>30</v>
      </c>
      <c r="N155" s="198" t="s">
        <v>46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2" t="s">
        <v>139</v>
      </c>
      <c r="AT155" s="22" t="s">
        <v>134</v>
      </c>
      <c r="AU155" s="22" t="s">
        <v>83</v>
      </c>
      <c r="AY155" s="22" t="s">
        <v>132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139</v>
      </c>
      <c r="BK155" s="201">
        <f>ROUND(I155*H155,2)</f>
        <v>0</v>
      </c>
      <c r="BL155" s="22" t="s">
        <v>139</v>
      </c>
      <c r="BM155" s="22" t="s">
        <v>224</v>
      </c>
    </row>
    <row r="156" spans="2:51" s="11" customFormat="1" ht="13.5">
      <c r="B156" s="202"/>
      <c r="C156" s="203"/>
      <c r="D156" s="204" t="s">
        <v>141</v>
      </c>
      <c r="E156" s="205" t="s">
        <v>30</v>
      </c>
      <c r="F156" s="206" t="s">
        <v>225</v>
      </c>
      <c r="G156" s="203"/>
      <c r="H156" s="205" t="s">
        <v>30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141</v>
      </c>
      <c r="AU156" s="212" t="s">
        <v>83</v>
      </c>
      <c r="AV156" s="11" t="s">
        <v>81</v>
      </c>
      <c r="AW156" s="11" t="s">
        <v>36</v>
      </c>
      <c r="AX156" s="11" t="s">
        <v>73</v>
      </c>
      <c r="AY156" s="212" t="s">
        <v>132</v>
      </c>
    </row>
    <row r="157" spans="2:51" s="12" customFormat="1" ht="13.5">
      <c r="B157" s="213"/>
      <c r="C157" s="214"/>
      <c r="D157" s="204" t="s">
        <v>141</v>
      </c>
      <c r="E157" s="215" t="s">
        <v>30</v>
      </c>
      <c r="F157" s="216" t="s">
        <v>391</v>
      </c>
      <c r="G157" s="214"/>
      <c r="H157" s="217">
        <v>365.26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141</v>
      </c>
      <c r="AU157" s="223" t="s">
        <v>83</v>
      </c>
      <c r="AV157" s="12" t="s">
        <v>83</v>
      </c>
      <c r="AW157" s="12" t="s">
        <v>36</v>
      </c>
      <c r="AX157" s="12" t="s">
        <v>81</v>
      </c>
      <c r="AY157" s="223" t="s">
        <v>132</v>
      </c>
    </row>
    <row r="158" spans="2:65" s="1" customFormat="1" ht="16.5" customHeight="1">
      <c r="B158" s="39"/>
      <c r="C158" s="190" t="s">
        <v>259</v>
      </c>
      <c r="D158" s="190" t="s">
        <v>134</v>
      </c>
      <c r="E158" s="191" t="s">
        <v>392</v>
      </c>
      <c r="F158" s="192" t="s">
        <v>393</v>
      </c>
      <c r="G158" s="193" t="s">
        <v>137</v>
      </c>
      <c r="H158" s="194">
        <v>0.2</v>
      </c>
      <c r="I158" s="195"/>
      <c r="J158" s="196">
        <f>ROUND(I158*H158,2)</f>
        <v>0</v>
      </c>
      <c r="K158" s="192" t="s">
        <v>30</v>
      </c>
      <c r="L158" s="59"/>
      <c r="M158" s="197" t="s">
        <v>30</v>
      </c>
      <c r="N158" s="198" t="s">
        <v>46</v>
      </c>
      <c r="O158" s="40"/>
      <c r="P158" s="199">
        <f>O158*H158</f>
        <v>0</v>
      </c>
      <c r="Q158" s="199">
        <v>0</v>
      </c>
      <c r="R158" s="199">
        <f>Q158*H158</f>
        <v>0</v>
      </c>
      <c r="S158" s="199">
        <v>2.25</v>
      </c>
      <c r="T158" s="200">
        <f>S158*H158</f>
        <v>0.45</v>
      </c>
      <c r="AR158" s="22" t="s">
        <v>139</v>
      </c>
      <c r="AT158" s="22" t="s">
        <v>134</v>
      </c>
      <c r="AU158" s="22" t="s">
        <v>83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139</v>
      </c>
      <c r="BK158" s="201">
        <f>ROUND(I158*H158,2)</f>
        <v>0</v>
      </c>
      <c r="BL158" s="22" t="s">
        <v>139</v>
      </c>
      <c r="BM158" s="22" t="s">
        <v>394</v>
      </c>
    </row>
    <row r="159" spans="2:51" s="11" customFormat="1" ht="13.5">
      <c r="B159" s="202"/>
      <c r="C159" s="203"/>
      <c r="D159" s="204" t="s">
        <v>141</v>
      </c>
      <c r="E159" s="205" t="s">
        <v>30</v>
      </c>
      <c r="F159" s="206" t="s">
        <v>395</v>
      </c>
      <c r="G159" s="203"/>
      <c r="H159" s="205" t="s">
        <v>30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141</v>
      </c>
      <c r="AU159" s="212" t="s">
        <v>83</v>
      </c>
      <c r="AV159" s="11" t="s">
        <v>81</v>
      </c>
      <c r="AW159" s="11" t="s">
        <v>36</v>
      </c>
      <c r="AX159" s="11" t="s">
        <v>73</v>
      </c>
      <c r="AY159" s="212" t="s">
        <v>132</v>
      </c>
    </row>
    <row r="160" spans="2:51" s="11" customFormat="1" ht="13.5">
      <c r="B160" s="202"/>
      <c r="C160" s="203"/>
      <c r="D160" s="204" t="s">
        <v>141</v>
      </c>
      <c r="E160" s="205" t="s">
        <v>30</v>
      </c>
      <c r="F160" s="206" t="s">
        <v>396</v>
      </c>
      <c r="G160" s="203"/>
      <c r="H160" s="205" t="s">
        <v>30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141</v>
      </c>
      <c r="AU160" s="212" t="s">
        <v>83</v>
      </c>
      <c r="AV160" s="11" t="s">
        <v>81</v>
      </c>
      <c r="AW160" s="11" t="s">
        <v>36</v>
      </c>
      <c r="AX160" s="11" t="s">
        <v>73</v>
      </c>
      <c r="AY160" s="212" t="s">
        <v>132</v>
      </c>
    </row>
    <row r="161" spans="2:51" s="12" customFormat="1" ht="13.5">
      <c r="B161" s="213"/>
      <c r="C161" s="214"/>
      <c r="D161" s="204" t="s">
        <v>141</v>
      </c>
      <c r="E161" s="215" t="s">
        <v>30</v>
      </c>
      <c r="F161" s="216" t="s">
        <v>397</v>
      </c>
      <c r="G161" s="214"/>
      <c r="H161" s="217">
        <v>0.2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141</v>
      </c>
      <c r="AU161" s="223" t="s">
        <v>83</v>
      </c>
      <c r="AV161" s="12" t="s">
        <v>83</v>
      </c>
      <c r="AW161" s="12" t="s">
        <v>36</v>
      </c>
      <c r="AX161" s="12" t="s">
        <v>81</v>
      </c>
      <c r="AY161" s="223" t="s">
        <v>132</v>
      </c>
    </row>
    <row r="162" spans="2:65" s="1" customFormat="1" ht="16.5" customHeight="1">
      <c r="B162" s="39"/>
      <c r="C162" s="190" t="s">
        <v>264</v>
      </c>
      <c r="D162" s="190" t="s">
        <v>134</v>
      </c>
      <c r="E162" s="191" t="s">
        <v>228</v>
      </c>
      <c r="F162" s="192" t="s">
        <v>229</v>
      </c>
      <c r="G162" s="193" t="s">
        <v>146</v>
      </c>
      <c r="H162" s="194">
        <v>182.63</v>
      </c>
      <c r="I162" s="195"/>
      <c r="J162" s="196">
        <f>ROUND(I162*H162,2)</f>
        <v>0</v>
      </c>
      <c r="K162" s="192" t="s">
        <v>30</v>
      </c>
      <c r="L162" s="59"/>
      <c r="M162" s="197" t="s">
        <v>30</v>
      </c>
      <c r="N162" s="198" t="s">
        <v>46</v>
      </c>
      <c r="O162" s="40"/>
      <c r="P162" s="199">
        <f>O162*H162</f>
        <v>0</v>
      </c>
      <c r="Q162" s="199">
        <v>0.00014</v>
      </c>
      <c r="R162" s="199">
        <f>Q162*H162</f>
        <v>0.025568199999999996</v>
      </c>
      <c r="S162" s="199">
        <v>0</v>
      </c>
      <c r="T162" s="200">
        <f>S162*H162</f>
        <v>0</v>
      </c>
      <c r="AR162" s="22" t="s">
        <v>139</v>
      </c>
      <c r="AT162" s="22" t="s">
        <v>134</v>
      </c>
      <c r="AU162" s="22" t="s">
        <v>83</v>
      </c>
      <c r="AY162" s="22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139</v>
      </c>
      <c r="BK162" s="201">
        <f>ROUND(I162*H162,2)</f>
        <v>0</v>
      </c>
      <c r="BL162" s="22" t="s">
        <v>139</v>
      </c>
      <c r="BM162" s="22" t="s">
        <v>230</v>
      </c>
    </row>
    <row r="163" spans="2:51" s="11" customFormat="1" ht="27">
      <c r="B163" s="202"/>
      <c r="C163" s="203"/>
      <c r="D163" s="204" t="s">
        <v>141</v>
      </c>
      <c r="E163" s="205" t="s">
        <v>30</v>
      </c>
      <c r="F163" s="206" t="s">
        <v>231</v>
      </c>
      <c r="G163" s="203"/>
      <c r="H163" s="205" t="s">
        <v>30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141</v>
      </c>
      <c r="AU163" s="212" t="s">
        <v>83</v>
      </c>
      <c r="AV163" s="11" t="s">
        <v>81</v>
      </c>
      <c r="AW163" s="11" t="s">
        <v>36</v>
      </c>
      <c r="AX163" s="11" t="s">
        <v>73</v>
      </c>
      <c r="AY163" s="212" t="s">
        <v>132</v>
      </c>
    </row>
    <row r="164" spans="2:51" s="12" customFormat="1" ht="13.5">
      <c r="B164" s="213"/>
      <c r="C164" s="214"/>
      <c r="D164" s="204" t="s">
        <v>141</v>
      </c>
      <c r="E164" s="215" t="s">
        <v>30</v>
      </c>
      <c r="F164" s="216" t="s">
        <v>357</v>
      </c>
      <c r="G164" s="214"/>
      <c r="H164" s="217">
        <v>182.63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141</v>
      </c>
      <c r="AU164" s="223" t="s">
        <v>83</v>
      </c>
      <c r="AV164" s="12" t="s">
        <v>83</v>
      </c>
      <c r="AW164" s="12" t="s">
        <v>36</v>
      </c>
      <c r="AX164" s="12" t="s">
        <v>81</v>
      </c>
      <c r="AY164" s="223" t="s">
        <v>132</v>
      </c>
    </row>
    <row r="165" spans="2:65" s="1" customFormat="1" ht="38.25" customHeight="1">
      <c r="B165" s="39"/>
      <c r="C165" s="190" t="s">
        <v>269</v>
      </c>
      <c r="D165" s="190" t="s">
        <v>134</v>
      </c>
      <c r="E165" s="191" t="s">
        <v>233</v>
      </c>
      <c r="F165" s="192" t="s">
        <v>234</v>
      </c>
      <c r="G165" s="193" t="s">
        <v>146</v>
      </c>
      <c r="H165" s="194">
        <v>42.5</v>
      </c>
      <c r="I165" s="195"/>
      <c r="J165" s="196">
        <f>ROUND(I165*H165,2)</f>
        <v>0</v>
      </c>
      <c r="K165" s="192" t="s">
        <v>138</v>
      </c>
      <c r="L165" s="59"/>
      <c r="M165" s="197" t="s">
        <v>30</v>
      </c>
      <c r="N165" s="198" t="s">
        <v>46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139</v>
      </c>
      <c r="AT165" s="22" t="s">
        <v>134</v>
      </c>
      <c r="AU165" s="22" t="s">
        <v>83</v>
      </c>
      <c r="AY165" s="22" t="s">
        <v>132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139</v>
      </c>
      <c r="BK165" s="201">
        <f>ROUND(I165*H165,2)</f>
        <v>0</v>
      </c>
      <c r="BL165" s="22" t="s">
        <v>139</v>
      </c>
      <c r="BM165" s="22" t="s">
        <v>235</v>
      </c>
    </row>
    <row r="166" spans="2:51" s="11" customFormat="1" ht="13.5">
      <c r="B166" s="202"/>
      <c r="C166" s="203"/>
      <c r="D166" s="204" t="s">
        <v>141</v>
      </c>
      <c r="E166" s="205" t="s">
        <v>30</v>
      </c>
      <c r="F166" s="206" t="s">
        <v>236</v>
      </c>
      <c r="G166" s="203"/>
      <c r="H166" s="205" t="s">
        <v>30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141</v>
      </c>
      <c r="AU166" s="212" t="s">
        <v>83</v>
      </c>
      <c r="AV166" s="11" t="s">
        <v>81</v>
      </c>
      <c r="AW166" s="11" t="s">
        <v>36</v>
      </c>
      <c r="AX166" s="11" t="s">
        <v>73</v>
      </c>
      <c r="AY166" s="212" t="s">
        <v>132</v>
      </c>
    </row>
    <row r="167" spans="2:51" s="12" customFormat="1" ht="13.5">
      <c r="B167" s="213"/>
      <c r="C167" s="214"/>
      <c r="D167" s="204" t="s">
        <v>141</v>
      </c>
      <c r="E167" s="215" t="s">
        <v>30</v>
      </c>
      <c r="F167" s="216" t="s">
        <v>398</v>
      </c>
      <c r="G167" s="214"/>
      <c r="H167" s="217">
        <v>42.5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141</v>
      </c>
      <c r="AU167" s="223" t="s">
        <v>83</v>
      </c>
      <c r="AV167" s="12" t="s">
        <v>83</v>
      </c>
      <c r="AW167" s="12" t="s">
        <v>36</v>
      </c>
      <c r="AX167" s="12" t="s">
        <v>81</v>
      </c>
      <c r="AY167" s="223" t="s">
        <v>132</v>
      </c>
    </row>
    <row r="168" spans="2:65" s="1" customFormat="1" ht="38.25" customHeight="1">
      <c r="B168" s="39"/>
      <c r="C168" s="190" t="s">
        <v>277</v>
      </c>
      <c r="D168" s="190" t="s">
        <v>134</v>
      </c>
      <c r="E168" s="191" t="s">
        <v>238</v>
      </c>
      <c r="F168" s="192" t="s">
        <v>239</v>
      </c>
      <c r="G168" s="193" t="s">
        <v>146</v>
      </c>
      <c r="H168" s="194">
        <v>850</v>
      </c>
      <c r="I168" s="195"/>
      <c r="J168" s="196">
        <f>ROUND(I168*H168,2)</f>
        <v>0</v>
      </c>
      <c r="K168" s="192" t="s">
        <v>138</v>
      </c>
      <c r="L168" s="59"/>
      <c r="M168" s="197" t="s">
        <v>30</v>
      </c>
      <c r="N168" s="198" t="s">
        <v>46</v>
      </c>
      <c r="O168" s="40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2" t="s">
        <v>139</v>
      </c>
      <c r="AT168" s="22" t="s">
        <v>134</v>
      </c>
      <c r="AU168" s="22" t="s">
        <v>83</v>
      </c>
      <c r="AY168" s="22" t="s">
        <v>132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2" t="s">
        <v>139</v>
      </c>
      <c r="BK168" s="201">
        <f>ROUND(I168*H168,2)</f>
        <v>0</v>
      </c>
      <c r="BL168" s="22" t="s">
        <v>139</v>
      </c>
      <c r="BM168" s="22" t="s">
        <v>240</v>
      </c>
    </row>
    <row r="169" spans="2:51" s="11" customFormat="1" ht="13.5">
      <c r="B169" s="202"/>
      <c r="C169" s="203"/>
      <c r="D169" s="204" t="s">
        <v>141</v>
      </c>
      <c r="E169" s="205" t="s">
        <v>30</v>
      </c>
      <c r="F169" s="206" t="s">
        <v>399</v>
      </c>
      <c r="G169" s="203"/>
      <c r="H169" s="205" t="s">
        <v>30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141</v>
      </c>
      <c r="AU169" s="212" t="s">
        <v>83</v>
      </c>
      <c r="AV169" s="11" t="s">
        <v>81</v>
      </c>
      <c r="AW169" s="11" t="s">
        <v>36</v>
      </c>
      <c r="AX169" s="11" t="s">
        <v>73</v>
      </c>
      <c r="AY169" s="212" t="s">
        <v>132</v>
      </c>
    </row>
    <row r="170" spans="2:51" s="12" customFormat="1" ht="13.5">
      <c r="B170" s="213"/>
      <c r="C170" s="214"/>
      <c r="D170" s="204" t="s">
        <v>141</v>
      </c>
      <c r="E170" s="215" t="s">
        <v>30</v>
      </c>
      <c r="F170" s="216" t="s">
        <v>400</v>
      </c>
      <c r="G170" s="214"/>
      <c r="H170" s="217">
        <v>850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141</v>
      </c>
      <c r="AU170" s="223" t="s">
        <v>83</v>
      </c>
      <c r="AV170" s="12" t="s">
        <v>83</v>
      </c>
      <c r="AW170" s="12" t="s">
        <v>36</v>
      </c>
      <c r="AX170" s="12" t="s">
        <v>81</v>
      </c>
      <c r="AY170" s="223" t="s">
        <v>132</v>
      </c>
    </row>
    <row r="171" spans="2:65" s="1" customFormat="1" ht="38.25" customHeight="1">
      <c r="B171" s="39"/>
      <c r="C171" s="190" t="s">
        <v>283</v>
      </c>
      <c r="D171" s="190" t="s">
        <v>134</v>
      </c>
      <c r="E171" s="191" t="s">
        <v>244</v>
      </c>
      <c r="F171" s="192" t="s">
        <v>245</v>
      </c>
      <c r="G171" s="193" t="s">
        <v>146</v>
      </c>
      <c r="H171" s="194">
        <v>42.5</v>
      </c>
      <c r="I171" s="195"/>
      <c r="J171" s="196">
        <f>ROUND(I171*H171,2)</f>
        <v>0</v>
      </c>
      <c r="K171" s="192" t="s">
        <v>138</v>
      </c>
      <c r="L171" s="59"/>
      <c r="M171" s="197" t="s">
        <v>30</v>
      </c>
      <c r="N171" s="198" t="s">
        <v>46</v>
      </c>
      <c r="O171" s="40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2" t="s">
        <v>139</v>
      </c>
      <c r="AT171" s="22" t="s">
        <v>134</v>
      </c>
      <c r="AU171" s="22" t="s">
        <v>83</v>
      </c>
      <c r="AY171" s="22" t="s">
        <v>132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2" t="s">
        <v>139</v>
      </c>
      <c r="BK171" s="201">
        <f>ROUND(I171*H171,2)</f>
        <v>0</v>
      </c>
      <c r="BL171" s="22" t="s">
        <v>139</v>
      </c>
      <c r="BM171" s="22" t="s">
        <v>246</v>
      </c>
    </row>
    <row r="172" spans="2:51" s="11" customFormat="1" ht="13.5">
      <c r="B172" s="202"/>
      <c r="C172" s="203"/>
      <c r="D172" s="204" t="s">
        <v>141</v>
      </c>
      <c r="E172" s="205" t="s">
        <v>30</v>
      </c>
      <c r="F172" s="206" t="s">
        <v>236</v>
      </c>
      <c r="G172" s="203"/>
      <c r="H172" s="205" t="s">
        <v>30</v>
      </c>
      <c r="I172" s="207"/>
      <c r="J172" s="203"/>
      <c r="K172" s="203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141</v>
      </c>
      <c r="AU172" s="212" t="s">
        <v>83</v>
      </c>
      <c r="AV172" s="11" t="s">
        <v>81</v>
      </c>
      <c r="AW172" s="11" t="s">
        <v>36</v>
      </c>
      <c r="AX172" s="11" t="s">
        <v>73</v>
      </c>
      <c r="AY172" s="212" t="s">
        <v>132</v>
      </c>
    </row>
    <row r="173" spans="2:51" s="12" customFormat="1" ht="13.5">
      <c r="B173" s="213"/>
      <c r="C173" s="214"/>
      <c r="D173" s="204" t="s">
        <v>141</v>
      </c>
      <c r="E173" s="215" t="s">
        <v>30</v>
      </c>
      <c r="F173" s="216" t="s">
        <v>398</v>
      </c>
      <c r="G173" s="214"/>
      <c r="H173" s="217">
        <v>42.5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141</v>
      </c>
      <c r="AU173" s="223" t="s">
        <v>83</v>
      </c>
      <c r="AV173" s="12" t="s">
        <v>83</v>
      </c>
      <c r="AW173" s="12" t="s">
        <v>36</v>
      </c>
      <c r="AX173" s="12" t="s">
        <v>81</v>
      </c>
      <c r="AY173" s="223" t="s">
        <v>132</v>
      </c>
    </row>
    <row r="174" spans="2:65" s="1" customFormat="1" ht="16.5" customHeight="1">
      <c r="B174" s="39"/>
      <c r="C174" s="190" t="s">
        <v>292</v>
      </c>
      <c r="D174" s="190" t="s">
        <v>134</v>
      </c>
      <c r="E174" s="191" t="s">
        <v>248</v>
      </c>
      <c r="F174" s="192" t="s">
        <v>249</v>
      </c>
      <c r="G174" s="193" t="s">
        <v>146</v>
      </c>
      <c r="H174" s="194">
        <v>182.97</v>
      </c>
      <c r="I174" s="195"/>
      <c r="J174" s="196">
        <f>ROUND(I174*H174,2)</f>
        <v>0</v>
      </c>
      <c r="K174" s="192" t="s">
        <v>30</v>
      </c>
      <c r="L174" s="59"/>
      <c r="M174" s="197" t="s">
        <v>30</v>
      </c>
      <c r="N174" s="198" t="s">
        <v>46</v>
      </c>
      <c r="O174" s="40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2" t="s">
        <v>139</v>
      </c>
      <c r="AT174" s="22" t="s">
        <v>134</v>
      </c>
      <c r="AU174" s="22" t="s">
        <v>83</v>
      </c>
      <c r="AY174" s="22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139</v>
      </c>
      <c r="BK174" s="201">
        <f>ROUND(I174*H174,2)</f>
        <v>0</v>
      </c>
      <c r="BL174" s="22" t="s">
        <v>139</v>
      </c>
      <c r="BM174" s="22" t="s">
        <v>250</v>
      </c>
    </row>
    <row r="175" spans="2:51" s="11" customFormat="1" ht="13.5">
      <c r="B175" s="202"/>
      <c r="C175" s="203"/>
      <c r="D175" s="204" t="s">
        <v>141</v>
      </c>
      <c r="E175" s="205" t="s">
        <v>30</v>
      </c>
      <c r="F175" s="206" t="s">
        <v>251</v>
      </c>
      <c r="G175" s="203"/>
      <c r="H175" s="205" t="s">
        <v>30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141</v>
      </c>
      <c r="AU175" s="212" t="s">
        <v>83</v>
      </c>
      <c r="AV175" s="11" t="s">
        <v>81</v>
      </c>
      <c r="AW175" s="11" t="s">
        <v>36</v>
      </c>
      <c r="AX175" s="11" t="s">
        <v>73</v>
      </c>
      <c r="AY175" s="212" t="s">
        <v>132</v>
      </c>
    </row>
    <row r="176" spans="2:51" s="12" customFormat="1" ht="13.5">
      <c r="B176" s="213"/>
      <c r="C176" s="214"/>
      <c r="D176" s="204" t="s">
        <v>141</v>
      </c>
      <c r="E176" s="215" t="s">
        <v>30</v>
      </c>
      <c r="F176" s="216" t="s">
        <v>357</v>
      </c>
      <c r="G176" s="214"/>
      <c r="H176" s="217">
        <v>182.63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141</v>
      </c>
      <c r="AU176" s="223" t="s">
        <v>83</v>
      </c>
      <c r="AV176" s="12" t="s">
        <v>83</v>
      </c>
      <c r="AW176" s="12" t="s">
        <v>36</v>
      </c>
      <c r="AX176" s="12" t="s">
        <v>73</v>
      </c>
      <c r="AY176" s="223" t="s">
        <v>132</v>
      </c>
    </row>
    <row r="177" spans="2:51" s="11" customFormat="1" ht="13.5">
      <c r="B177" s="202"/>
      <c r="C177" s="203"/>
      <c r="D177" s="204" t="s">
        <v>141</v>
      </c>
      <c r="E177" s="205" t="s">
        <v>30</v>
      </c>
      <c r="F177" s="206" t="s">
        <v>252</v>
      </c>
      <c r="G177" s="203"/>
      <c r="H177" s="205" t="s">
        <v>30</v>
      </c>
      <c r="I177" s="207"/>
      <c r="J177" s="203"/>
      <c r="K177" s="203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141</v>
      </c>
      <c r="AU177" s="212" t="s">
        <v>83</v>
      </c>
      <c r="AV177" s="11" t="s">
        <v>81</v>
      </c>
      <c r="AW177" s="11" t="s">
        <v>36</v>
      </c>
      <c r="AX177" s="11" t="s">
        <v>73</v>
      </c>
      <c r="AY177" s="212" t="s">
        <v>132</v>
      </c>
    </row>
    <row r="178" spans="2:51" s="12" customFormat="1" ht="13.5">
      <c r="B178" s="213"/>
      <c r="C178" s="214"/>
      <c r="D178" s="204" t="s">
        <v>141</v>
      </c>
      <c r="E178" s="215" t="s">
        <v>30</v>
      </c>
      <c r="F178" s="216" t="s">
        <v>401</v>
      </c>
      <c r="G178" s="214"/>
      <c r="H178" s="217">
        <v>0.34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141</v>
      </c>
      <c r="AU178" s="223" t="s">
        <v>83</v>
      </c>
      <c r="AV178" s="12" t="s">
        <v>83</v>
      </c>
      <c r="AW178" s="12" t="s">
        <v>36</v>
      </c>
      <c r="AX178" s="12" t="s">
        <v>73</v>
      </c>
      <c r="AY178" s="223" t="s">
        <v>132</v>
      </c>
    </row>
    <row r="179" spans="2:51" s="13" customFormat="1" ht="13.5">
      <c r="B179" s="234"/>
      <c r="C179" s="235"/>
      <c r="D179" s="204" t="s">
        <v>141</v>
      </c>
      <c r="E179" s="236" t="s">
        <v>30</v>
      </c>
      <c r="F179" s="237" t="s">
        <v>254</v>
      </c>
      <c r="G179" s="235"/>
      <c r="H179" s="238">
        <v>182.97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141</v>
      </c>
      <c r="AU179" s="244" t="s">
        <v>83</v>
      </c>
      <c r="AV179" s="13" t="s">
        <v>139</v>
      </c>
      <c r="AW179" s="13" t="s">
        <v>36</v>
      </c>
      <c r="AX179" s="13" t="s">
        <v>81</v>
      </c>
      <c r="AY179" s="244" t="s">
        <v>132</v>
      </c>
    </row>
    <row r="180" spans="2:65" s="1" customFormat="1" ht="16.5" customHeight="1">
      <c r="B180" s="39"/>
      <c r="C180" s="190" t="s">
        <v>298</v>
      </c>
      <c r="D180" s="190" t="s">
        <v>134</v>
      </c>
      <c r="E180" s="191" t="s">
        <v>255</v>
      </c>
      <c r="F180" s="192" t="s">
        <v>256</v>
      </c>
      <c r="G180" s="193" t="s">
        <v>146</v>
      </c>
      <c r="H180" s="194">
        <v>182.63</v>
      </c>
      <c r="I180" s="195"/>
      <c r="J180" s="196">
        <f>ROUND(I180*H180,2)</f>
        <v>0</v>
      </c>
      <c r="K180" s="192" t="s">
        <v>138</v>
      </c>
      <c r="L180" s="59"/>
      <c r="M180" s="197" t="s">
        <v>30</v>
      </c>
      <c r="N180" s="198" t="s">
        <v>46</v>
      </c>
      <c r="O180" s="4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2" t="s">
        <v>139</v>
      </c>
      <c r="AT180" s="22" t="s">
        <v>134</v>
      </c>
      <c r="AU180" s="22" t="s">
        <v>83</v>
      </c>
      <c r="AY180" s="22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139</v>
      </c>
      <c r="BK180" s="201">
        <f>ROUND(I180*H180,2)</f>
        <v>0</v>
      </c>
      <c r="BL180" s="22" t="s">
        <v>139</v>
      </c>
      <c r="BM180" s="22" t="s">
        <v>257</v>
      </c>
    </row>
    <row r="181" spans="2:51" s="11" customFormat="1" ht="13.5">
      <c r="B181" s="202"/>
      <c r="C181" s="203"/>
      <c r="D181" s="204" t="s">
        <v>141</v>
      </c>
      <c r="E181" s="205" t="s">
        <v>30</v>
      </c>
      <c r="F181" s="206" t="s">
        <v>258</v>
      </c>
      <c r="G181" s="203"/>
      <c r="H181" s="205" t="s">
        <v>30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141</v>
      </c>
      <c r="AU181" s="212" t="s">
        <v>83</v>
      </c>
      <c r="AV181" s="11" t="s">
        <v>81</v>
      </c>
      <c r="AW181" s="11" t="s">
        <v>36</v>
      </c>
      <c r="AX181" s="11" t="s">
        <v>73</v>
      </c>
      <c r="AY181" s="212" t="s">
        <v>132</v>
      </c>
    </row>
    <row r="182" spans="2:51" s="12" customFormat="1" ht="13.5">
      <c r="B182" s="213"/>
      <c r="C182" s="214"/>
      <c r="D182" s="204" t="s">
        <v>141</v>
      </c>
      <c r="E182" s="215" t="s">
        <v>30</v>
      </c>
      <c r="F182" s="216" t="s">
        <v>357</v>
      </c>
      <c r="G182" s="214"/>
      <c r="H182" s="217">
        <v>182.63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141</v>
      </c>
      <c r="AU182" s="223" t="s">
        <v>83</v>
      </c>
      <c r="AV182" s="12" t="s">
        <v>83</v>
      </c>
      <c r="AW182" s="12" t="s">
        <v>36</v>
      </c>
      <c r="AX182" s="12" t="s">
        <v>81</v>
      </c>
      <c r="AY182" s="223" t="s">
        <v>132</v>
      </c>
    </row>
    <row r="183" spans="2:65" s="1" customFormat="1" ht="25.5" customHeight="1">
      <c r="B183" s="39"/>
      <c r="C183" s="190" t="s">
        <v>306</v>
      </c>
      <c r="D183" s="190" t="s">
        <v>134</v>
      </c>
      <c r="E183" s="191" t="s">
        <v>260</v>
      </c>
      <c r="F183" s="192" t="s">
        <v>261</v>
      </c>
      <c r="G183" s="193" t="s">
        <v>146</v>
      </c>
      <c r="H183" s="194">
        <v>182.63</v>
      </c>
      <c r="I183" s="195"/>
      <c r="J183" s="196">
        <f>ROUND(I183*H183,2)</f>
        <v>0</v>
      </c>
      <c r="K183" s="192" t="s">
        <v>138</v>
      </c>
      <c r="L183" s="59"/>
      <c r="M183" s="197" t="s">
        <v>30</v>
      </c>
      <c r="N183" s="198" t="s">
        <v>46</v>
      </c>
      <c r="O183" s="40"/>
      <c r="P183" s="199">
        <f>O183*H183</f>
        <v>0</v>
      </c>
      <c r="Q183" s="199">
        <v>0</v>
      </c>
      <c r="R183" s="199">
        <f>Q183*H183</f>
        <v>0</v>
      </c>
      <c r="S183" s="199">
        <v>0.0395</v>
      </c>
      <c r="T183" s="200">
        <f>S183*H183</f>
        <v>7.213885</v>
      </c>
      <c r="AR183" s="22" t="s">
        <v>139</v>
      </c>
      <c r="AT183" s="22" t="s">
        <v>134</v>
      </c>
      <c r="AU183" s="22" t="s">
        <v>83</v>
      </c>
      <c r="AY183" s="22" t="s">
        <v>132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2" t="s">
        <v>139</v>
      </c>
      <c r="BK183" s="201">
        <f>ROUND(I183*H183,2)</f>
        <v>0</v>
      </c>
      <c r="BL183" s="22" t="s">
        <v>139</v>
      </c>
      <c r="BM183" s="22" t="s">
        <v>262</v>
      </c>
    </row>
    <row r="184" spans="2:51" s="11" customFormat="1" ht="13.5">
      <c r="B184" s="202"/>
      <c r="C184" s="203"/>
      <c r="D184" s="204" t="s">
        <v>141</v>
      </c>
      <c r="E184" s="205" t="s">
        <v>30</v>
      </c>
      <c r="F184" s="206" t="s">
        <v>263</v>
      </c>
      <c r="G184" s="203"/>
      <c r="H184" s="205" t="s">
        <v>30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141</v>
      </c>
      <c r="AU184" s="212" t="s">
        <v>83</v>
      </c>
      <c r="AV184" s="11" t="s">
        <v>81</v>
      </c>
      <c r="AW184" s="11" t="s">
        <v>36</v>
      </c>
      <c r="AX184" s="11" t="s">
        <v>73</v>
      </c>
      <c r="AY184" s="212" t="s">
        <v>132</v>
      </c>
    </row>
    <row r="185" spans="2:51" s="12" customFormat="1" ht="13.5">
      <c r="B185" s="213"/>
      <c r="C185" s="214"/>
      <c r="D185" s="204" t="s">
        <v>141</v>
      </c>
      <c r="E185" s="215" t="s">
        <v>30</v>
      </c>
      <c r="F185" s="216" t="s">
        <v>357</v>
      </c>
      <c r="G185" s="214"/>
      <c r="H185" s="217">
        <v>182.63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141</v>
      </c>
      <c r="AU185" s="223" t="s">
        <v>83</v>
      </c>
      <c r="AV185" s="12" t="s">
        <v>83</v>
      </c>
      <c r="AW185" s="12" t="s">
        <v>36</v>
      </c>
      <c r="AX185" s="12" t="s">
        <v>81</v>
      </c>
      <c r="AY185" s="223" t="s">
        <v>132</v>
      </c>
    </row>
    <row r="186" spans="2:65" s="1" customFormat="1" ht="25.5" customHeight="1">
      <c r="B186" s="39"/>
      <c r="C186" s="190" t="s">
        <v>402</v>
      </c>
      <c r="D186" s="190" t="s">
        <v>134</v>
      </c>
      <c r="E186" s="191" t="s">
        <v>265</v>
      </c>
      <c r="F186" s="192" t="s">
        <v>266</v>
      </c>
      <c r="G186" s="193" t="s">
        <v>146</v>
      </c>
      <c r="H186" s="194">
        <v>182.63</v>
      </c>
      <c r="I186" s="195"/>
      <c r="J186" s="196">
        <f>ROUND(I186*H186,2)</f>
        <v>0</v>
      </c>
      <c r="K186" s="192" t="s">
        <v>30</v>
      </c>
      <c r="L186" s="59"/>
      <c r="M186" s="197" t="s">
        <v>30</v>
      </c>
      <c r="N186" s="198" t="s">
        <v>46</v>
      </c>
      <c r="O186" s="40"/>
      <c r="P186" s="199">
        <f>O186*H186</f>
        <v>0</v>
      </c>
      <c r="Q186" s="199">
        <v>0.00855</v>
      </c>
      <c r="R186" s="199">
        <f>Q186*H186</f>
        <v>1.5614865</v>
      </c>
      <c r="S186" s="199">
        <v>0</v>
      </c>
      <c r="T186" s="200">
        <f>S186*H186</f>
        <v>0</v>
      </c>
      <c r="AR186" s="22" t="s">
        <v>139</v>
      </c>
      <c r="AT186" s="22" t="s">
        <v>134</v>
      </c>
      <c r="AU186" s="22" t="s">
        <v>83</v>
      </c>
      <c r="AY186" s="22" t="s">
        <v>132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139</v>
      </c>
      <c r="BK186" s="201">
        <f>ROUND(I186*H186,2)</f>
        <v>0</v>
      </c>
      <c r="BL186" s="22" t="s">
        <v>139</v>
      </c>
      <c r="BM186" s="22" t="s">
        <v>267</v>
      </c>
    </row>
    <row r="187" spans="2:51" s="11" customFormat="1" ht="13.5">
      <c r="B187" s="202"/>
      <c r="C187" s="203"/>
      <c r="D187" s="204" t="s">
        <v>141</v>
      </c>
      <c r="E187" s="205" t="s">
        <v>30</v>
      </c>
      <c r="F187" s="206" t="s">
        <v>268</v>
      </c>
      <c r="G187" s="203"/>
      <c r="H187" s="205" t="s">
        <v>30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141</v>
      </c>
      <c r="AU187" s="212" t="s">
        <v>83</v>
      </c>
      <c r="AV187" s="11" t="s">
        <v>81</v>
      </c>
      <c r="AW187" s="11" t="s">
        <v>36</v>
      </c>
      <c r="AX187" s="11" t="s">
        <v>73</v>
      </c>
      <c r="AY187" s="212" t="s">
        <v>132</v>
      </c>
    </row>
    <row r="188" spans="2:51" s="12" customFormat="1" ht="13.5">
      <c r="B188" s="213"/>
      <c r="C188" s="214"/>
      <c r="D188" s="204" t="s">
        <v>141</v>
      </c>
      <c r="E188" s="215" t="s">
        <v>30</v>
      </c>
      <c r="F188" s="216" t="s">
        <v>357</v>
      </c>
      <c r="G188" s="214"/>
      <c r="H188" s="217">
        <v>182.63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141</v>
      </c>
      <c r="AU188" s="223" t="s">
        <v>83</v>
      </c>
      <c r="AV188" s="12" t="s">
        <v>83</v>
      </c>
      <c r="AW188" s="12" t="s">
        <v>36</v>
      </c>
      <c r="AX188" s="12" t="s">
        <v>81</v>
      </c>
      <c r="AY188" s="223" t="s">
        <v>132</v>
      </c>
    </row>
    <row r="189" spans="2:65" s="1" customFormat="1" ht="25.5" customHeight="1">
      <c r="B189" s="39"/>
      <c r="C189" s="190" t="s">
        <v>314</v>
      </c>
      <c r="D189" s="190" t="s">
        <v>134</v>
      </c>
      <c r="E189" s="191" t="s">
        <v>270</v>
      </c>
      <c r="F189" s="192" t="s">
        <v>271</v>
      </c>
      <c r="G189" s="193" t="s">
        <v>146</v>
      </c>
      <c r="H189" s="194">
        <v>182.63</v>
      </c>
      <c r="I189" s="195"/>
      <c r="J189" s="196">
        <f>ROUND(I189*H189,2)</f>
        <v>0</v>
      </c>
      <c r="K189" s="192" t="s">
        <v>30</v>
      </c>
      <c r="L189" s="59"/>
      <c r="M189" s="197" t="s">
        <v>30</v>
      </c>
      <c r="N189" s="198" t="s">
        <v>46</v>
      </c>
      <c r="O189" s="40"/>
      <c r="P189" s="199">
        <f>O189*H189</f>
        <v>0</v>
      </c>
      <c r="Q189" s="199">
        <v>0.19494</v>
      </c>
      <c r="R189" s="199">
        <f>Q189*H189</f>
        <v>35.6018922</v>
      </c>
      <c r="S189" s="199">
        <v>0</v>
      </c>
      <c r="T189" s="200">
        <f>S189*H189</f>
        <v>0</v>
      </c>
      <c r="AR189" s="22" t="s">
        <v>139</v>
      </c>
      <c r="AT189" s="22" t="s">
        <v>134</v>
      </c>
      <c r="AU189" s="22" t="s">
        <v>83</v>
      </c>
      <c r="AY189" s="22" t="s">
        <v>132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139</v>
      </c>
      <c r="BK189" s="201">
        <f>ROUND(I189*H189,2)</f>
        <v>0</v>
      </c>
      <c r="BL189" s="22" t="s">
        <v>139</v>
      </c>
      <c r="BM189" s="22" t="s">
        <v>272</v>
      </c>
    </row>
    <row r="190" spans="2:51" s="11" customFormat="1" ht="13.5">
      <c r="B190" s="202"/>
      <c r="C190" s="203"/>
      <c r="D190" s="204" t="s">
        <v>141</v>
      </c>
      <c r="E190" s="205" t="s">
        <v>30</v>
      </c>
      <c r="F190" s="206" t="s">
        <v>273</v>
      </c>
      <c r="G190" s="203"/>
      <c r="H190" s="205" t="s">
        <v>30</v>
      </c>
      <c r="I190" s="207"/>
      <c r="J190" s="203"/>
      <c r="K190" s="203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141</v>
      </c>
      <c r="AU190" s="212" t="s">
        <v>83</v>
      </c>
      <c r="AV190" s="11" t="s">
        <v>81</v>
      </c>
      <c r="AW190" s="11" t="s">
        <v>36</v>
      </c>
      <c r="AX190" s="11" t="s">
        <v>73</v>
      </c>
      <c r="AY190" s="212" t="s">
        <v>132</v>
      </c>
    </row>
    <row r="191" spans="2:51" s="11" customFormat="1" ht="27">
      <c r="B191" s="202"/>
      <c r="C191" s="203"/>
      <c r="D191" s="204" t="s">
        <v>141</v>
      </c>
      <c r="E191" s="205" t="s">
        <v>30</v>
      </c>
      <c r="F191" s="206" t="s">
        <v>274</v>
      </c>
      <c r="G191" s="203"/>
      <c r="H191" s="205" t="s">
        <v>30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141</v>
      </c>
      <c r="AU191" s="212" t="s">
        <v>83</v>
      </c>
      <c r="AV191" s="11" t="s">
        <v>81</v>
      </c>
      <c r="AW191" s="11" t="s">
        <v>36</v>
      </c>
      <c r="AX191" s="11" t="s">
        <v>73</v>
      </c>
      <c r="AY191" s="212" t="s">
        <v>132</v>
      </c>
    </row>
    <row r="192" spans="2:51" s="11" customFormat="1" ht="27">
      <c r="B192" s="202"/>
      <c r="C192" s="203"/>
      <c r="D192" s="204" t="s">
        <v>141</v>
      </c>
      <c r="E192" s="205" t="s">
        <v>30</v>
      </c>
      <c r="F192" s="206" t="s">
        <v>506</v>
      </c>
      <c r="G192" s="203"/>
      <c r="H192" s="205" t="s">
        <v>30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141</v>
      </c>
      <c r="AU192" s="212" t="s">
        <v>83</v>
      </c>
      <c r="AV192" s="11" t="s">
        <v>81</v>
      </c>
      <c r="AW192" s="11" t="s">
        <v>36</v>
      </c>
      <c r="AX192" s="11" t="s">
        <v>73</v>
      </c>
      <c r="AY192" s="212" t="s">
        <v>132</v>
      </c>
    </row>
    <row r="193" spans="2:51" s="11" customFormat="1" ht="13.5">
      <c r="B193" s="202"/>
      <c r="C193" s="203"/>
      <c r="D193" s="204" t="s">
        <v>141</v>
      </c>
      <c r="E193" s="205" t="s">
        <v>30</v>
      </c>
      <c r="F193" s="206" t="s">
        <v>275</v>
      </c>
      <c r="G193" s="203"/>
      <c r="H193" s="205" t="s">
        <v>30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141</v>
      </c>
      <c r="AU193" s="212" t="s">
        <v>83</v>
      </c>
      <c r="AV193" s="11" t="s">
        <v>81</v>
      </c>
      <c r="AW193" s="11" t="s">
        <v>36</v>
      </c>
      <c r="AX193" s="11" t="s">
        <v>73</v>
      </c>
      <c r="AY193" s="212" t="s">
        <v>132</v>
      </c>
    </row>
    <row r="194" spans="2:51" s="11" customFormat="1" ht="13.5">
      <c r="B194" s="202"/>
      <c r="C194" s="203"/>
      <c r="D194" s="204" t="s">
        <v>141</v>
      </c>
      <c r="E194" s="205" t="s">
        <v>30</v>
      </c>
      <c r="F194" s="206" t="s">
        <v>276</v>
      </c>
      <c r="G194" s="203"/>
      <c r="H194" s="205" t="s">
        <v>30</v>
      </c>
      <c r="I194" s="207"/>
      <c r="J194" s="203"/>
      <c r="K194" s="203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141</v>
      </c>
      <c r="AU194" s="212" t="s">
        <v>83</v>
      </c>
      <c r="AV194" s="11" t="s">
        <v>81</v>
      </c>
      <c r="AW194" s="11" t="s">
        <v>36</v>
      </c>
      <c r="AX194" s="11" t="s">
        <v>73</v>
      </c>
      <c r="AY194" s="212" t="s">
        <v>132</v>
      </c>
    </row>
    <row r="195" spans="2:51" s="12" customFormat="1" ht="13.5">
      <c r="B195" s="213"/>
      <c r="C195" s="214"/>
      <c r="D195" s="204" t="s">
        <v>141</v>
      </c>
      <c r="E195" s="215" t="s">
        <v>30</v>
      </c>
      <c r="F195" s="216" t="s">
        <v>357</v>
      </c>
      <c r="G195" s="214"/>
      <c r="H195" s="217">
        <v>182.63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141</v>
      </c>
      <c r="AU195" s="223" t="s">
        <v>83</v>
      </c>
      <c r="AV195" s="12" t="s">
        <v>83</v>
      </c>
      <c r="AW195" s="12" t="s">
        <v>36</v>
      </c>
      <c r="AX195" s="12" t="s">
        <v>81</v>
      </c>
      <c r="AY195" s="223" t="s">
        <v>132</v>
      </c>
    </row>
    <row r="196" spans="2:65" s="1" customFormat="1" ht="25.5" customHeight="1">
      <c r="B196" s="39"/>
      <c r="C196" s="190" t="s">
        <v>323</v>
      </c>
      <c r="D196" s="190" t="s">
        <v>134</v>
      </c>
      <c r="E196" s="191" t="s">
        <v>278</v>
      </c>
      <c r="F196" s="192" t="s">
        <v>279</v>
      </c>
      <c r="G196" s="193" t="s">
        <v>146</v>
      </c>
      <c r="H196" s="194">
        <v>182.63</v>
      </c>
      <c r="I196" s="195"/>
      <c r="J196" s="196">
        <f>ROUND(I196*H196,2)</f>
        <v>0</v>
      </c>
      <c r="K196" s="192" t="s">
        <v>138</v>
      </c>
      <c r="L196" s="59"/>
      <c r="M196" s="197" t="s">
        <v>30</v>
      </c>
      <c r="N196" s="198" t="s">
        <v>46</v>
      </c>
      <c r="O196" s="40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AR196" s="22" t="s">
        <v>139</v>
      </c>
      <c r="AT196" s="22" t="s">
        <v>134</v>
      </c>
      <c r="AU196" s="22" t="s">
        <v>83</v>
      </c>
      <c r="AY196" s="22" t="s">
        <v>132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2" t="s">
        <v>139</v>
      </c>
      <c r="BK196" s="201">
        <f>ROUND(I196*H196,2)</f>
        <v>0</v>
      </c>
      <c r="BL196" s="22" t="s">
        <v>139</v>
      </c>
      <c r="BM196" s="22" t="s">
        <v>280</v>
      </c>
    </row>
    <row r="197" spans="2:51" s="11" customFormat="1" ht="13.5">
      <c r="B197" s="202"/>
      <c r="C197" s="203"/>
      <c r="D197" s="204" t="s">
        <v>141</v>
      </c>
      <c r="E197" s="205" t="s">
        <v>30</v>
      </c>
      <c r="F197" s="206" t="s">
        <v>273</v>
      </c>
      <c r="G197" s="203"/>
      <c r="H197" s="205" t="s">
        <v>30</v>
      </c>
      <c r="I197" s="207"/>
      <c r="J197" s="203"/>
      <c r="K197" s="203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141</v>
      </c>
      <c r="AU197" s="212" t="s">
        <v>83</v>
      </c>
      <c r="AV197" s="11" t="s">
        <v>81</v>
      </c>
      <c r="AW197" s="11" t="s">
        <v>36</v>
      </c>
      <c r="AX197" s="11" t="s">
        <v>73</v>
      </c>
      <c r="AY197" s="212" t="s">
        <v>132</v>
      </c>
    </row>
    <row r="198" spans="2:51" s="12" customFormat="1" ht="13.5">
      <c r="B198" s="213"/>
      <c r="C198" s="214"/>
      <c r="D198" s="204" t="s">
        <v>141</v>
      </c>
      <c r="E198" s="215" t="s">
        <v>30</v>
      </c>
      <c r="F198" s="216" t="s">
        <v>357</v>
      </c>
      <c r="G198" s="214"/>
      <c r="H198" s="217">
        <v>182.63</v>
      </c>
      <c r="I198" s="218"/>
      <c r="J198" s="214"/>
      <c r="K198" s="214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141</v>
      </c>
      <c r="AU198" s="223" t="s">
        <v>83</v>
      </c>
      <c r="AV198" s="12" t="s">
        <v>83</v>
      </c>
      <c r="AW198" s="12" t="s">
        <v>36</v>
      </c>
      <c r="AX198" s="12" t="s">
        <v>81</v>
      </c>
      <c r="AY198" s="223" t="s">
        <v>132</v>
      </c>
    </row>
    <row r="199" spans="2:63" s="10" customFormat="1" ht="29.85" customHeight="1">
      <c r="B199" s="174"/>
      <c r="C199" s="175"/>
      <c r="D199" s="176" t="s">
        <v>72</v>
      </c>
      <c r="E199" s="188" t="s">
        <v>281</v>
      </c>
      <c r="F199" s="188" t="s">
        <v>282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SUM(P200:P206)</f>
        <v>0</v>
      </c>
      <c r="Q199" s="182"/>
      <c r="R199" s="183">
        <f>SUM(R200:R206)</f>
        <v>0</v>
      </c>
      <c r="S199" s="182"/>
      <c r="T199" s="184">
        <f>SUM(T200:T206)</f>
        <v>0</v>
      </c>
      <c r="AR199" s="185" t="s">
        <v>81</v>
      </c>
      <c r="AT199" s="186" t="s">
        <v>72</v>
      </c>
      <c r="AU199" s="186" t="s">
        <v>81</v>
      </c>
      <c r="AY199" s="185" t="s">
        <v>132</v>
      </c>
      <c r="BK199" s="187">
        <f>SUM(BK200:BK206)</f>
        <v>0</v>
      </c>
    </row>
    <row r="200" spans="2:65" s="1" customFormat="1" ht="25.5" customHeight="1">
      <c r="B200" s="39"/>
      <c r="C200" s="190" t="s">
        <v>331</v>
      </c>
      <c r="D200" s="190" t="s">
        <v>134</v>
      </c>
      <c r="E200" s="191" t="s">
        <v>299</v>
      </c>
      <c r="F200" s="192" t="s">
        <v>300</v>
      </c>
      <c r="G200" s="193" t="s">
        <v>170</v>
      </c>
      <c r="H200" s="194">
        <v>14.956</v>
      </c>
      <c r="I200" s="195"/>
      <c r="J200" s="196">
        <f>ROUND(I200*H200,2)</f>
        <v>0</v>
      </c>
      <c r="K200" s="192" t="s">
        <v>30</v>
      </c>
      <c r="L200" s="59"/>
      <c r="M200" s="197" t="s">
        <v>30</v>
      </c>
      <c r="N200" s="198" t="s">
        <v>46</v>
      </c>
      <c r="O200" s="40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2" t="s">
        <v>139</v>
      </c>
      <c r="AT200" s="22" t="s">
        <v>134</v>
      </c>
      <c r="AU200" s="22" t="s">
        <v>83</v>
      </c>
      <c r="AY200" s="22" t="s">
        <v>132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139</v>
      </c>
      <c r="BK200" s="201">
        <f>ROUND(I200*H200,2)</f>
        <v>0</v>
      </c>
      <c r="BL200" s="22" t="s">
        <v>139</v>
      </c>
      <c r="BM200" s="22" t="s">
        <v>403</v>
      </c>
    </row>
    <row r="201" spans="2:51" s="11" customFormat="1" ht="13.5">
      <c r="B201" s="202"/>
      <c r="C201" s="203"/>
      <c r="D201" s="204" t="s">
        <v>141</v>
      </c>
      <c r="E201" s="205" t="s">
        <v>30</v>
      </c>
      <c r="F201" s="206" t="s">
        <v>404</v>
      </c>
      <c r="G201" s="203"/>
      <c r="H201" s="205" t="s">
        <v>30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141</v>
      </c>
      <c r="AU201" s="212" t="s">
        <v>83</v>
      </c>
      <c r="AV201" s="11" t="s">
        <v>81</v>
      </c>
      <c r="AW201" s="11" t="s">
        <v>36</v>
      </c>
      <c r="AX201" s="11" t="s">
        <v>73</v>
      </c>
      <c r="AY201" s="212" t="s">
        <v>132</v>
      </c>
    </row>
    <row r="202" spans="2:51" s="11" customFormat="1" ht="13.5">
      <c r="B202" s="202"/>
      <c r="C202" s="203"/>
      <c r="D202" s="204" t="s">
        <v>141</v>
      </c>
      <c r="E202" s="205" t="s">
        <v>30</v>
      </c>
      <c r="F202" s="206" t="s">
        <v>405</v>
      </c>
      <c r="G202" s="203"/>
      <c r="H202" s="205" t="s">
        <v>30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141</v>
      </c>
      <c r="AU202" s="212" t="s">
        <v>83</v>
      </c>
      <c r="AV202" s="11" t="s">
        <v>81</v>
      </c>
      <c r="AW202" s="11" t="s">
        <v>36</v>
      </c>
      <c r="AX202" s="11" t="s">
        <v>73</v>
      </c>
      <c r="AY202" s="212" t="s">
        <v>132</v>
      </c>
    </row>
    <row r="203" spans="2:51" s="12" customFormat="1" ht="13.5">
      <c r="B203" s="213"/>
      <c r="C203" s="214"/>
      <c r="D203" s="204" t="s">
        <v>141</v>
      </c>
      <c r="E203" s="215" t="s">
        <v>30</v>
      </c>
      <c r="F203" s="216" t="s">
        <v>406</v>
      </c>
      <c r="G203" s="214"/>
      <c r="H203" s="217">
        <v>14.476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141</v>
      </c>
      <c r="AU203" s="223" t="s">
        <v>83</v>
      </c>
      <c r="AV203" s="12" t="s">
        <v>83</v>
      </c>
      <c r="AW203" s="12" t="s">
        <v>36</v>
      </c>
      <c r="AX203" s="12" t="s">
        <v>73</v>
      </c>
      <c r="AY203" s="223" t="s">
        <v>132</v>
      </c>
    </row>
    <row r="204" spans="2:51" s="11" customFormat="1" ht="13.5">
      <c r="B204" s="202"/>
      <c r="C204" s="203"/>
      <c r="D204" s="204" t="s">
        <v>141</v>
      </c>
      <c r="E204" s="205" t="s">
        <v>30</v>
      </c>
      <c r="F204" s="206" t="s">
        <v>407</v>
      </c>
      <c r="G204" s="203"/>
      <c r="H204" s="205" t="s">
        <v>30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141</v>
      </c>
      <c r="AU204" s="212" t="s">
        <v>83</v>
      </c>
      <c r="AV204" s="11" t="s">
        <v>81</v>
      </c>
      <c r="AW204" s="11" t="s">
        <v>36</v>
      </c>
      <c r="AX204" s="11" t="s">
        <v>73</v>
      </c>
      <c r="AY204" s="212" t="s">
        <v>132</v>
      </c>
    </row>
    <row r="205" spans="2:51" s="12" customFormat="1" ht="13.5">
      <c r="B205" s="213"/>
      <c r="C205" s="214"/>
      <c r="D205" s="204" t="s">
        <v>141</v>
      </c>
      <c r="E205" s="215" t="s">
        <v>30</v>
      </c>
      <c r="F205" s="216" t="s">
        <v>408</v>
      </c>
      <c r="G205" s="214"/>
      <c r="H205" s="217">
        <v>0.48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141</v>
      </c>
      <c r="AU205" s="223" t="s">
        <v>83</v>
      </c>
      <c r="AV205" s="12" t="s">
        <v>83</v>
      </c>
      <c r="AW205" s="12" t="s">
        <v>36</v>
      </c>
      <c r="AX205" s="12" t="s">
        <v>73</v>
      </c>
      <c r="AY205" s="223" t="s">
        <v>132</v>
      </c>
    </row>
    <row r="206" spans="2:51" s="13" customFormat="1" ht="13.5">
      <c r="B206" s="234"/>
      <c r="C206" s="235"/>
      <c r="D206" s="204" t="s">
        <v>141</v>
      </c>
      <c r="E206" s="236" t="s">
        <v>30</v>
      </c>
      <c r="F206" s="237" t="s">
        <v>254</v>
      </c>
      <c r="G206" s="235"/>
      <c r="H206" s="238">
        <v>14.956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141</v>
      </c>
      <c r="AU206" s="244" t="s">
        <v>83</v>
      </c>
      <c r="AV206" s="13" t="s">
        <v>139</v>
      </c>
      <c r="AW206" s="13" t="s">
        <v>36</v>
      </c>
      <c r="AX206" s="13" t="s">
        <v>81</v>
      </c>
      <c r="AY206" s="244" t="s">
        <v>132</v>
      </c>
    </row>
    <row r="207" spans="2:63" s="10" customFormat="1" ht="29.85" customHeight="1">
      <c r="B207" s="174"/>
      <c r="C207" s="175"/>
      <c r="D207" s="176" t="s">
        <v>72</v>
      </c>
      <c r="E207" s="188" t="s">
        <v>304</v>
      </c>
      <c r="F207" s="188" t="s">
        <v>305</v>
      </c>
      <c r="G207" s="175"/>
      <c r="H207" s="175"/>
      <c r="I207" s="178"/>
      <c r="J207" s="189">
        <f>BK207</f>
        <v>0</v>
      </c>
      <c r="K207" s="175"/>
      <c r="L207" s="180"/>
      <c r="M207" s="181"/>
      <c r="N207" s="182"/>
      <c r="O207" s="182"/>
      <c r="P207" s="183">
        <f>P208</f>
        <v>0</v>
      </c>
      <c r="Q207" s="182"/>
      <c r="R207" s="183">
        <f>R208</f>
        <v>0</v>
      </c>
      <c r="S207" s="182"/>
      <c r="T207" s="184">
        <f>T208</f>
        <v>0</v>
      </c>
      <c r="AR207" s="185" t="s">
        <v>81</v>
      </c>
      <c r="AT207" s="186" t="s">
        <v>72</v>
      </c>
      <c r="AU207" s="186" t="s">
        <v>81</v>
      </c>
      <c r="AY207" s="185" t="s">
        <v>132</v>
      </c>
      <c r="BK207" s="187">
        <f>BK208</f>
        <v>0</v>
      </c>
    </row>
    <row r="208" spans="2:65" s="1" customFormat="1" ht="25.5" customHeight="1">
      <c r="B208" s="39"/>
      <c r="C208" s="190" t="s">
        <v>337</v>
      </c>
      <c r="D208" s="190" t="s">
        <v>134</v>
      </c>
      <c r="E208" s="191" t="s">
        <v>307</v>
      </c>
      <c r="F208" s="192" t="s">
        <v>308</v>
      </c>
      <c r="G208" s="193" t="s">
        <v>170</v>
      </c>
      <c r="H208" s="194">
        <v>73.997</v>
      </c>
      <c r="I208" s="195"/>
      <c r="J208" s="196">
        <f>ROUND(I208*H208,2)</f>
        <v>0</v>
      </c>
      <c r="K208" s="192" t="s">
        <v>138</v>
      </c>
      <c r="L208" s="59"/>
      <c r="M208" s="197" t="s">
        <v>30</v>
      </c>
      <c r="N208" s="198" t="s">
        <v>46</v>
      </c>
      <c r="O208" s="40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2" t="s">
        <v>139</v>
      </c>
      <c r="AT208" s="22" t="s">
        <v>134</v>
      </c>
      <c r="AU208" s="22" t="s">
        <v>83</v>
      </c>
      <c r="AY208" s="22" t="s">
        <v>132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2" t="s">
        <v>139</v>
      </c>
      <c r="BK208" s="201">
        <f>ROUND(I208*H208,2)</f>
        <v>0</v>
      </c>
      <c r="BL208" s="22" t="s">
        <v>139</v>
      </c>
      <c r="BM208" s="22" t="s">
        <v>309</v>
      </c>
    </row>
    <row r="209" spans="2:63" s="10" customFormat="1" ht="37.35" customHeight="1">
      <c r="B209" s="174"/>
      <c r="C209" s="175"/>
      <c r="D209" s="176" t="s">
        <v>72</v>
      </c>
      <c r="E209" s="177" t="s">
        <v>310</v>
      </c>
      <c r="F209" s="177" t="s">
        <v>311</v>
      </c>
      <c r="G209" s="175"/>
      <c r="H209" s="175"/>
      <c r="I209" s="178"/>
      <c r="J209" s="179">
        <f>BK209</f>
        <v>0</v>
      </c>
      <c r="K209" s="175"/>
      <c r="L209" s="180"/>
      <c r="M209" s="181"/>
      <c r="N209" s="182"/>
      <c r="O209" s="182"/>
      <c r="P209" s="183">
        <f>P210</f>
        <v>0</v>
      </c>
      <c r="Q209" s="182"/>
      <c r="R209" s="183">
        <f>R210</f>
        <v>0.30292199999999997</v>
      </c>
      <c r="S209" s="182"/>
      <c r="T209" s="184">
        <f>T210</f>
        <v>0</v>
      </c>
      <c r="AR209" s="185" t="s">
        <v>83</v>
      </c>
      <c r="AT209" s="186" t="s">
        <v>72</v>
      </c>
      <c r="AU209" s="186" t="s">
        <v>73</v>
      </c>
      <c r="AY209" s="185" t="s">
        <v>132</v>
      </c>
      <c r="BK209" s="187">
        <f>BK210</f>
        <v>0</v>
      </c>
    </row>
    <row r="210" spans="2:63" s="10" customFormat="1" ht="19.9" customHeight="1">
      <c r="B210" s="174"/>
      <c r="C210" s="175"/>
      <c r="D210" s="176" t="s">
        <v>72</v>
      </c>
      <c r="E210" s="188" t="s">
        <v>329</v>
      </c>
      <c r="F210" s="188" t="s">
        <v>330</v>
      </c>
      <c r="G210" s="175"/>
      <c r="H210" s="175"/>
      <c r="I210" s="178"/>
      <c r="J210" s="189">
        <f>BK210</f>
        <v>0</v>
      </c>
      <c r="K210" s="175"/>
      <c r="L210" s="180"/>
      <c r="M210" s="181"/>
      <c r="N210" s="182"/>
      <c r="O210" s="182"/>
      <c r="P210" s="183">
        <f>SUM(P211:P216)</f>
        <v>0</v>
      </c>
      <c r="Q210" s="182"/>
      <c r="R210" s="183">
        <f>SUM(R211:R216)</f>
        <v>0.30292199999999997</v>
      </c>
      <c r="S210" s="182"/>
      <c r="T210" s="184">
        <f>SUM(T211:T216)</f>
        <v>0</v>
      </c>
      <c r="AR210" s="185" t="s">
        <v>83</v>
      </c>
      <c r="AT210" s="186" t="s">
        <v>72</v>
      </c>
      <c r="AU210" s="186" t="s">
        <v>81</v>
      </c>
      <c r="AY210" s="185" t="s">
        <v>132</v>
      </c>
      <c r="BK210" s="187">
        <f>SUM(BK211:BK216)</f>
        <v>0</v>
      </c>
    </row>
    <row r="211" spans="2:65" s="1" customFormat="1" ht="25.5" customHeight="1">
      <c r="B211" s="39"/>
      <c r="C211" s="190" t="s">
        <v>342</v>
      </c>
      <c r="D211" s="190" t="s">
        <v>134</v>
      </c>
      <c r="E211" s="191" t="s">
        <v>347</v>
      </c>
      <c r="F211" s="192" t="s">
        <v>348</v>
      </c>
      <c r="G211" s="193" t="s">
        <v>146</v>
      </c>
      <c r="H211" s="194">
        <v>10.4</v>
      </c>
      <c r="I211" s="195"/>
      <c r="J211" s="196">
        <f>ROUND(I211*H211,2)</f>
        <v>0</v>
      </c>
      <c r="K211" s="192" t="s">
        <v>138</v>
      </c>
      <c r="L211" s="59"/>
      <c r="M211" s="197" t="s">
        <v>30</v>
      </c>
      <c r="N211" s="198" t="s">
        <v>46</v>
      </c>
      <c r="O211" s="40"/>
      <c r="P211" s="199">
        <f>O211*H211</f>
        <v>0</v>
      </c>
      <c r="Q211" s="199">
        <v>0.02123</v>
      </c>
      <c r="R211" s="199">
        <f>Q211*H211</f>
        <v>0.220792</v>
      </c>
      <c r="S211" s="199">
        <v>0</v>
      </c>
      <c r="T211" s="200">
        <f>S211*H211</f>
        <v>0</v>
      </c>
      <c r="AR211" s="22" t="s">
        <v>227</v>
      </c>
      <c r="AT211" s="22" t="s">
        <v>134</v>
      </c>
      <c r="AU211" s="22" t="s">
        <v>83</v>
      </c>
      <c r="AY211" s="22" t="s">
        <v>132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2" t="s">
        <v>139</v>
      </c>
      <c r="BK211" s="201">
        <f>ROUND(I211*H211,2)</f>
        <v>0</v>
      </c>
      <c r="BL211" s="22" t="s">
        <v>227</v>
      </c>
      <c r="BM211" s="22" t="s">
        <v>349</v>
      </c>
    </row>
    <row r="212" spans="2:51" s="11" customFormat="1" ht="13.5">
      <c r="B212" s="202"/>
      <c r="C212" s="203"/>
      <c r="D212" s="204" t="s">
        <v>141</v>
      </c>
      <c r="E212" s="205" t="s">
        <v>30</v>
      </c>
      <c r="F212" s="206" t="s">
        <v>206</v>
      </c>
      <c r="G212" s="203"/>
      <c r="H212" s="205" t="s">
        <v>30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141</v>
      </c>
      <c r="AU212" s="212" t="s">
        <v>83</v>
      </c>
      <c r="AV212" s="11" t="s">
        <v>81</v>
      </c>
      <c r="AW212" s="11" t="s">
        <v>36</v>
      </c>
      <c r="AX212" s="11" t="s">
        <v>73</v>
      </c>
      <c r="AY212" s="212" t="s">
        <v>132</v>
      </c>
    </row>
    <row r="213" spans="2:51" s="12" customFormat="1" ht="13.5">
      <c r="B213" s="213"/>
      <c r="C213" s="214"/>
      <c r="D213" s="204" t="s">
        <v>141</v>
      </c>
      <c r="E213" s="215" t="s">
        <v>30</v>
      </c>
      <c r="F213" s="216" t="s">
        <v>409</v>
      </c>
      <c r="G213" s="214"/>
      <c r="H213" s="217">
        <v>10.4</v>
      </c>
      <c r="I213" s="218"/>
      <c r="J213" s="214"/>
      <c r="K213" s="214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141</v>
      </c>
      <c r="AU213" s="223" t="s">
        <v>83</v>
      </c>
      <c r="AV213" s="12" t="s">
        <v>83</v>
      </c>
      <c r="AW213" s="12" t="s">
        <v>36</v>
      </c>
      <c r="AX213" s="12" t="s">
        <v>81</v>
      </c>
      <c r="AY213" s="223" t="s">
        <v>132</v>
      </c>
    </row>
    <row r="214" spans="2:65" s="1" customFormat="1" ht="25.5" customHeight="1">
      <c r="B214" s="39"/>
      <c r="C214" s="190" t="s">
        <v>346</v>
      </c>
      <c r="D214" s="190" t="s">
        <v>134</v>
      </c>
      <c r="E214" s="191" t="s">
        <v>351</v>
      </c>
      <c r="F214" s="192" t="s">
        <v>352</v>
      </c>
      <c r="G214" s="193" t="s">
        <v>146</v>
      </c>
      <c r="H214" s="194">
        <v>164.26</v>
      </c>
      <c r="I214" s="195"/>
      <c r="J214" s="196">
        <f>ROUND(I214*H214,2)</f>
        <v>0</v>
      </c>
      <c r="K214" s="192" t="s">
        <v>138</v>
      </c>
      <c r="L214" s="59"/>
      <c r="M214" s="197" t="s">
        <v>30</v>
      </c>
      <c r="N214" s="198" t="s">
        <v>46</v>
      </c>
      <c r="O214" s="40"/>
      <c r="P214" s="199">
        <f>O214*H214</f>
        <v>0</v>
      </c>
      <c r="Q214" s="199">
        <v>0.0005</v>
      </c>
      <c r="R214" s="199">
        <f>Q214*H214</f>
        <v>0.08213</v>
      </c>
      <c r="S214" s="199">
        <v>0</v>
      </c>
      <c r="T214" s="200">
        <f>S214*H214</f>
        <v>0</v>
      </c>
      <c r="AR214" s="22" t="s">
        <v>227</v>
      </c>
      <c r="AT214" s="22" t="s">
        <v>134</v>
      </c>
      <c r="AU214" s="22" t="s">
        <v>83</v>
      </c>
      <c r="AY214" s="22" t="s">
        <v>132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22" t="s">
        <v>139</v>
      </c>
      <c r="BK214" s="201">
        <f>ROUND(I214*H214,2)</f>
        <v>0</v>
      </c>
      <c r="BL214" s="22" t="s">
        <v>227</v>
      </c>
      <c r="BM214" s="22" t="s">
        <v>353</v>
      </c>
    </row>
    <row r="215" spans="2:51" s="11" customFormat="1" ht="13.5">
      <c r="B215" s="202"/>
      <c r="C215" s="203"/>
      <c r="D215" s="204" t="s">
        <v>141</v>
      </c>
      <c r="E215" s="205" t="s">
        <v>30</v>
      </c>
      <c r="F215" s="206" t="s">
        <v>410</v>
      </c>
      <c r="G215" s="203"/>
      <c r="H215" s="205" t="s">
        <v>30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141</v>
      </c>
      <c r="AU215" s="212" t="s">
        <v>83</v>
      </c>
      <c r="AV215" s="11" t="s">
        <v>81</v>
      </c>
      <c r="AW215" s="11" t="s">
        <v>36</v>
      </c>
      <c r="AX215" s="11" t="s">
        <v>73</v>
      </c>
      <c r="AY215" s="212" t="s">
        <v>132</v>
      </c>
    </row>
    <row r="216" spans="2:51" s="12" customFormat="1" ht="13.5">
      <c r="B216" s="213"/>
      <c r="C216" s="214"/>
      <c r="D216" s="204" t="s">
        <v>141</v>
      </c>
      <c r="E216" s="215" t="s">
        <v>30</v>
      </c>
      <c r="F216" s="216" t="s">
        <v>411</v>
      </c>
      <c r="G216" s="214"/>
      <c r="H216" s="217">
        <v>164.26</v>
      </c>
      <c r="I216" s="218"/>
      <c r="J216" s="214"/>
      <c r="K216" s="214"/>
      <c r="L216" s="219"/>
      <c r="M216" s="245"/>
      <c r="N216" s="246"/>
      <c r="O216" s="246"/>
      <c r="P216" s="246"/>
      <c r="Q216" s="246"/>
      <c r="R216" s="246"/>
      <c r="S216" s="246"/>
      <c r="T216" s="247"/>
      <c r="AT216" s="223" t="s">
        <v>141</v>
      </c>
      <c r="AU216" s="223" t="s">
        <v>83</v>
      </c>
      <c r="AV216" s="12" t="s">
        <v>83</v>
      </c>
      <c r="AW216" s="12" t="s">
        <v>36</v>
      </c>
      <c r="AX216" s="12" t="s">
        <v>81</v>
      </c>
      <c r="AY216" s="223" t="s">
        <v>132</v>
      </c>
    </row>
    <row r="217" spans="2:12" s="1" customFormat="1" ht="6.95" customHeight="1">
      <c r="B217" s="54"/>
      <c r="C217" s="55"/>
      <c r="D217" s="55"/>
      <c r="E217" s="55"/>
      <c r="F217" s="55"/>
      <c r="G217" s="55"/>
      <c r="H217" s="55"/>
      <c r="I217" s="137"/>
      <c r="J217" s="55"/>
      <c r="K217" s="55"/>
      <c r="L217" s="59"/>
    </row>
  </sheetData>
  <sheetProtection password="C475" sheet="1" objects="1" scenarios="1"/>
  <autoFilter ref="C86:K216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38" activePane="bottomLeft" state="frozen"/>
      <selection pane="bottomLeft" activeCell="H101" sqref="H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291" t="s">
        <v>91</v>
      </c>
      <c r="H1" s="291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36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292" t="str">
        <f>'Rekapitulace stavby'!K6</f>
        <v>Hradec Králové, oprava spárování opěrných zdí, ř. km 994,330 - 994,440</v>
      </c>
      <c r="F7" s="293"/>
      <c r="G7" s="293"/>
      <c r="H7" s="293"/>
      <c r="I7" s="115"/>
      <c r="J7" s="27"/>
      <c r="K7" s="29"/>
    </row>
    <row r="8" spans="2:11" s="1" customFormat="1" ht="1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294" t="s">
        <v>412</v>
      </c>
      <c r="F9" s="295"/>
      <c r="G9" s="295"/>
      <c r="H9" s="29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24</v>
      </c>
      <c r="E12" s="40"/>
      <c r="F12" s="33" t="s">
        <v>25</v>
      </c>
      <c r="G12" s="40"/>
      <c r="H12" s="40"/>
      <c r="I12" s="117" t="s">
        <v>26</v>
      </c>
      <c r="J12" s="118" t="str">
        <f>'Rekapitulace stavby'!AN8</f>
        <v>16.10.2018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28</v>
      </c>
      <c r="E14" s="40"/>
      <c r="F14" s="40"/>
      <c r="G14" s="40"/>
      <c r="H14" s="40"/>
      <c r="I14" s="117" t="s">
        <v>29</v>
      </c>
      <c r="J14" s="33" t="s">
        <v>30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30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29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29</v>
      </c>
      <c r="J20" s="33" t="s">
        <v>30</v>
      </c>
      <c r="K20" s="43"/>
    </row>
    <row r="21" spans="2:11" s="1" customFormat="1" ht="18" customHeight="1">
      <c r="B21" s="39"/>
      <c r="C21" s="40"/>
      <c r="D21" s="40"/>
      <c r="E21" s="33" t="s">
        <v>31</v>
      </c>
      <c r="F21" s="40"/>
      <c r="G21" s="40"/>
      <c r="H21" s="40"/>
      <c r="I21" s="117" t="s">
        <v>32</v>
      </c>
      <c r="J21" s="33" t="s">
        <v>30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28.5" customHeight="1">
      <c r="B24" s="119"/>
      <c r="C24" s="120"/>
      <c r="D24" s="120"/>
      <c r="E24" s="263" t="s">
        <v>98</v>
      </c>
      <c r="F24" s="263"/>
      <c r="G24" s="263"/>
      <c r="H24" s="26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 hidden="1">
      <c r="B30" s="39"/>
      <c r="C30" s="40"/>
      <c r="D30" s="47" t="s">
        <v>43</v>
      </c>
      <c r="E30" s="47" t="s">
        <v>44</v>
      </c>
      <c r="F30" s="128">
        <f>ROUND(SUM(BE81:BE153),2)</f>
        <v>0</v>
      </c>
      <c r="G30" s="40"/>
      <c r="H30" s="40"/>
      <c r="I30" s="129">
        <v>0.21</v>
      </c>
      <c r="J30" s="128">
        <f>ROUND(ROUND((SUM(BE81:BE153)),2)*I30,2)</f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8">
        <f>ROUND(SUM(BF81:BF153),2)</f>
        <v>0</v>
      </c>
      <c r="G31" s="40"/>
      <c r="H31" s="40"/>
      <c r="I31" s="129">
        <v>0.15</v>
      </c>
      <c r="J31" s="128">
        <f>ROUND(ROUND((SUM(BF81:BF153)),2)*I31,2)</f>
        <v>0</v>
      </c>
      <c r="K31" s="43"/>
    </row>
    <row r="32" spans="2:11" s="1" customFormat="1" ht="14.45" customHeight="1">
      <c r="B32" s="39"/>
      <c r="C32" s="40"/>
      <c r="D32" s="47" t="s">
        <v>43</v>
      </c>
      <c r="E32" s="47" t="s">
        <v>46</v>
      </c>
      <c r="F32" s="128">
        <f>ROUND(SUM(BG81:BG153),2)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>
      <c r="B33" s="39"/>
      <c r="C33" s="40"/>
      <c r="D33" s="40"/>
      <c r="E33" s="47" t="s">
        <v>47</v>
      </c>
      <c r="F33" s="128">
        <f>ROUND(SUM(BH81:BH153),2)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ROUND(SUM(BI81:BI153),2)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292" t="str">
        <f>E7</f>
        <v>Hradec Králové, oprava spárování opěrných zdí, ř. km 994,330 - 994,440</v>
      </c>
      <c r="F45" s="293"/>
      <c r="G45" s="293"/>
      <c r="H45" s="293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294" t="str">
        <f>E9</f>
        <v>VON - Vedlejší a ostatní náklady</v>
      </c>
      <c r="F47" s="295"/>
      <c r="G47" s="295"/>
      <c r="H47" s="29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24</v>
      </c>
      <c r="D49" s="40"/>
      <c r="E49" s="40"/>
      <c r="F49" s="33" t="str">
        <f>F12</f>
        <v>Hradec Králové</v>
      </c>
      <c r="G49" s="40"/>
      <c r="H49" s="40"/>
      <c r="I49" s="117" t="s">
        <v>26</v>
      </c>
      <c r="J49" s="118" t="str">
        <f>IF(J12="","",J12)</f>
        <v>16.10.2018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28</v>
      </c>
      <c r="D51" s="40"/>
      <c r="E51" s="40"/>
      <c r="F51" s="33" t="str">
        <f>E15</f>
        <v>Povodí Labe, státní podnik, OIČ, Hradec Králové</v>
      </c>
      <c r="G51" s="40"/>
      <c r="H51" s="40"/>
      <c r="I51" s="117" t="s">
        <v>35</v>
      </c>
      <c r="J51" s="263" t="str">
        <f>E21</f>
        <v>Povodí Labe, státní podnik, OIČ, Hradec Králové</v>
      </c>
      <c r="K51" s="43"/>
    </row>
    <row r="52" spans="2:11" s="1" customFormat="1" ht="20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28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413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8" customFormat="1" ht="19.9" customHeight="1">
      <c r="B58" s="154"/>
      <c r="C58" s="155"/>
      <c r="D58" s="156" t="s">
        <v>414</v>
      </c>
      <c r="E58" s="157"/>
      <c r="F58" s="157"/>
      <c r="G58" s="157"/>
      <c r="H58" s="157"/>
      <c r="I58" s="158"/>
      <c r="J58" s="159">
        <f>J83</f>
        <v>0</v>
      </c>
      <c r="K58" s="160"/>
    </row>
    <row r="59" spans="2:11" s="8" customFormat="1" ht="19.9" customHeight="1">
      <c r="B59" s="154"/>
      <c r="C59" s="155"/>
      <c r="D59" s="156" t="s">
        <v>415</v>
      </c>
      <c r="E59" s="157"/>
      <c r="F59" s="157"/>
      <c r="G59" s="157"/>
      <c r="H59" s="157"/>
      <c r="I59" s="158"/>
      <c r="J59" s="159">
        <f>J105</f>
        <v>0</v>
      </c>
      <c r="K59" s="160"/>
    </row>
    <row r="60" spans="2:11" s="8" customFormat="1" ht="19.9" customHeight="1">
      <c r="B60" s="154"/>
      <c r="C60" s="155"/>
      <c r="D60" s="156" t="s">
        <v>416</v>
      </c>
      <c r="E60" s="157"/>
      <c r="F60" s="157"/>
      <c r="G60" s="157"/>
      <c r="H60" s="157"/>
      <c r="I60" s="158"/>
      <c r="J60" s="159">
        <f>J115</f>
        <v>0</v>
      </c>
      <c r="K60" s="160"/>
    </row>
    <row r="61" spans="2:11" s="8" customFormat="1" ht="19.9" customHeight="1">
      <c r="B61" s="154"/>
      <c r="C61" s="155"/>
      <c r="D61" s="156" t="s">
        <v>417</v>
      </c>
      <c r="E61" s="157"/>
      <c r="F61" s="157"/>
      <c r="G61" s="157"/>
      <c r="H61" s="157"/>
      <c r="I61" s="158"/>
      <c r="J61" s="159">
        <f>J120</f>
        <v>0</v>
      </c>
      <c r="K61" s="160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12" s="1" customFormat="1" ht="36.95" customHeight="1">
      <c r="B68" s="39"/>
      <c r="C68" s="60" t="s">
        <v>116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6.5" customHeight="1">
      <c r="B71" s="39"/>
      <c r="C71" s="61"/>
      <c r="D71" s="61"/>
      <c r="E71" s="288" t="str">
        <f>E7</f>
        <v>Hradec Králové, oprava spárování opěrných zdí, ř. km 994,330 - 994,440</v>
      </c>
      <c r="F71" s="289"/>
      <c r="G71" s="289"/>
      <c r="H71" s="289"/>
      <c r="I71" s="161"/>
      <c r="J71" s="61"/>
      <c r="K71" s="61"/>
      <c r="L71" s="59"/>
    </row>
    <row r="72" spans="2:12" s="1" customFormat="1" ht="14.45" customHeight="1">
      <c r="B72" s="39"/>
      <c r="C72" s="63" t="s">
        <v>96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7.25" customHeight="1">
      <c r="B73" s="39"/>
      <c r="C73" s="61"/>
      <c r="D73" s="61"/>
      <c r="E73" s="283" t="str">
        <f>E9</f>
        <v>VON - Vedlejší a ostatní náklady</v>
      </c>
      <c r="F73" s="290"/>
      <c r="G73" s="290"/>
      <c r="H73" s="290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8" customHeight="1">
      <c r="B75" s="39"/>
      <c r="C75" s="63" t="s">
        <v>24</v>
      </c>
      <c r="D75" s="61"/>
      <c r="E75" s="61"/>
      <c r="F75" s="162" t="str">
        <f>F12</f>
        <v>Hradec Králové</v>
      </c>
      <c r="G75" s="61"/>
      <c r="H75" s="61"/>
      <c r="I75" s="163" t="s">
        <v>26</v>
      </c>
      <c r="J75" s="71" t="str">
        <f>IF(J12="","",J12)</f>
        <v>16.10.2018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5">
      <c r="B77" s="39"/>
      <c r="C77" s="63" t="s">
        <v>28</v>
      </c>
      <c r="D77" s="61"/>
      <c r="E77" s="61"/>
      <c r="F77" s="162" t="str">
        <f>E15</f>
        <v>Povodí Labe, státní podnik, OIČ, Hradec Králové</v>
      </c>
      <c r="G77" s="61"/>
      <c r="H77" s="61"/>
      <c r="I77" s="163" t="s">
        <v>35</v>
      </c>
      <c r="J77" s="162" t="str">
        <f>E21</f>
        <v>Povodí Labe, státní podnik, OIČ, Hradec Králové</v>
      </c>
      <c r="K77" s="61"/>
      <c r="L77" s="59"/>
    </row>
    <row r="78" spans="2:12" s="1" customFormat="1" ht="14.45" customHeight="1">
      <c r="B78" s="39"/>
      <c r="C78" s="63" t="s">
        <v>33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117</v>
      </c>
      <c r="D80" s="166" t="s">
        <v>58</v>
      </c>
      <c r="E80" s="166" t="s">
        <v>54</v>
      </c>
      <c r="F80" s="166" t="s">
        <v>118</v>
      </c>
      <c r="G80" s="166" t="s">
        <v>119</v>
      </c>
      <c r="H80" s="166" t="s">
        <v>120</v>
      </c>
      <c r="I80" s="167" t="s">
        <v>121</v>
      </c>
      <c r="J80" s="166" t="s">
        <v>101</v>
      </c>
      <c r="K80" s="168" t="s">
        <v>122</v>
      </c>
      <c r="L80" s="169"/>
      <c r="M80" s="79" t="s">
        <v>123</v>
      </c>
      <c r="N80" s="80" t="s">
        <v>43</v>
      </c>
      <c r="O80" s="80" t="s">
        <v>124</v>
      </c>
      <c r="P80" s="80" t="s">
        <v>125</v>
      </c>
      <c r="Q80" s="80" t="s">
        <v>126</v>
      </c>
      <c r="R80" s="80" t="s">
        <v>127</v>
      </c>
      <c r="S80" s="80" t="s">
        <v>128</v>
      </c>
      <c r="T80" s="81" t="s">
        <v>129</v>
      </c>
    </row>
    <row r="81" spans="2:63" s="1" customFormat="1" ht="29.25" customHeight="1">
      <c r="B81" s="39"/>
      <c r="C81" s="85" t="s">
        <v>102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</f>
        <v>0</v>
      </c>
      <c r="Q81" s="83"/>
      <c r="R81" s="171">
        <f>R82</f>
        <v>0</v>
      </c>
      <c r="S81" s="83"/>
      <c r="T81" s="172">
        <f>T82</f>
        <v>0</v>
      </c>
      <c r="AT81" s="22" t="s">
        <v>72</v>
      </c>
      <c r="AU81" s="22" t="s">
        <v>103</v>
      </c>
      <c r="BK81" s="173">
        <f>BK82</f>
        <v>0</v>
      </c>
    </row>
    <row r="82" spans="2:63" s="10" customFormat="1" ht="37.35" customHeight="1">
      <c r="B82" s="174"/>
      <c r="C82" s="175"/>
      <c r="D82" s="176" t="s">
        <v>72</v>
      </c>
      <c r="E82" s="177" t="s">
        <v>418</v>
      </c>
      <c r="F82" s="177" t="s">
        <v>419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P83+P105+P115+P120</f>
        <v>0</v>
      </c>
      <c r="Q82" s="182"/>
      <c r="R82" s="183">
        <f>R83+R105+R115+R120</f>
        <v>0</v>
      </c>
      <c r="S82" s="182"/>
      <c r="T82" s="184">
        <f>T83+T105+T115+T120</f>
        <v>0</v>
      </c>
      <c r="AR82" s="185" t="s">
        <v>139</v>
      </c>
      <c r="AT82" s="186" t="s">
        <v>72</v>
      </c>
      <c r="AU82" s="186" t="s">
        <v>73</v>
      </c>
      <c r="AY82" s="185" t="s">
        <v>132</v>
      </c>
      <c r="BK82" s="187">
        <f>BK83+BK105+BK115+BK120</f>
        <v>0</v>
      </c>
    </row>
    <row r="83" spans="2:63" s="10" customFormat="1" ht="19.9" customHeight="1">
      <c r="B83" s="174"/>
      <c r="C83" s="175"/>
      <c r="D83" s="176" t="s">
        <v>72</v>
      </c>
      <c r="E83" s="188" t="s">
        <v>420</v>
      </c>
      <c r="F83" s="188" t="s">
        <v>421</v>
      </c>
      <c r="G83" s="175"/>
      <c r="H83" s="175"/>
      <c r="I83" s="178"/>
      <c r="J83" s="189">
        <f>BK83</f>
        <v>0</v>
      </c>
      <c r="K83" s="175"/>
      <c r="L83" s="180"/>
      <c r="M83" s="181"/>
      <c r="N83" s="182"/>
      <c r="O83" s="182"/>
      <c r="P83" s="183">
        <f>SUM(P84:P104)</f>
        <v>0</v>
      </c>
      <c r="Q83" s="182"/>
      <c r="R83" s="183">
        <f>SUM(R84:R104)</f>
        <v>0</v>
      </c>
      <c r="S83" s="182"/>
      <c r="T83" s="184">
        <f>SUM(T84:T104)</f>
        <v>0</v>
      </c>
      <c r="AR83" s="185" t="s">
        <v>139</v>
      </c>
      <c r="AT83" s="186" t="s">
        <v>72</v>
      </c>
      <c r="AU83" s="186" t="s">
        <v>81</v>
      </c>
      <c r="AY83" s="185" t="s">
        <v>132</v>
      </c>
      <c r="BK83" s="187">
        <f>SUM(BK84:BK104)</f>
        <v>0</v>
      </c>
    </row>
    <row r="84" spans="2:65" s="1" customFormat="1" ht="16.5" customHeight="1">
      <c r="B84" s="39"/>
      <c r="C84" s="190" t="s">
        <v>81</v>
      </c>
      <c r="D84" s="190" t="s">
        <v>134</v>
      </c>
      <c r="E84" s="191" t="s">
        <v>422</v>
      </c>
      <c r="F84" s="192" t="s">
        <v>423</v>
      </c>
      <c r="G84" s="193" t="s">
        <v>326</v>
      </c>
      <c r="H84" s="194">
        <v>1</v>
      </c>
      <c r="I84" s="195"/>
      <c r="J84" s="196">
        <f>ROUND(I84*H84,2)</f>
        <v>0</v>
      </c>
      <c r="K84" s="192" t="s">
        <v>30</v>
      </c>
      <c r="L84" s="59"/>
      <c r="M84" s="197" t="s">
        <v>30</v>
      </c>
      <c r="N84" s="198" t="s">
        <v>46</v>
      </c>
      <c r="O84" s="40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2" t="s">
        <v>424</v>
      </c>
      <c r="AT84" s="22" t="s">
        <v>134</v>
      </c>
      <c r="AU84" s="22" t="s">
        <v>83</v>
      </c>
      <c r="AY84" s="22" t="s">
        <v>132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2" t="s">
        <v>139</v>
      </c>
      <c r="BK84" s="201">
        <f>ROUND(I84*H84,2)</f>
        <v>0</v>
      </c>
      <c r="BL84" s="22" t="s">
        <v>424</v>
      </c>
      <c r="BM84" s="22" t="s">
        <v>425</v>
      </c>
    </row>
    <row r="85" spans="2:51" s="11" customFormat="1" ht="13.5">
      <c r="B85" s="202"/>
      <c r="C85" s="203"/>
      <c r="D85" s="204" t="s">
        <v>141</v>
      </c>
      <c r="E85" s="205" t="s">
        <v>30</v>
      </c>
      <c r="F85" s="206" t="s">
        <v>426</v>
      </c>
      <c r="G85" s="203"/>
      <c r="H85" s="205" t="s">
        <v>30</v>
      </c>
      <c r="I85" s="207"/>
      <c r="J85" s="203"/>
      <c r="K85" s="203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141</v>
      </c>
      <c r="AU85" s="212" t="s">
        <v>83</v>
      </c>
      <c r="AV85" s="11" t="s">
        <v>81</v>
      </c>
      <c r="AW85" s="11" t="s">
        <v>36</v>
      </c>
      <c r="AX85" s="11" t="s">
        <v>73</v>
      </c>
      <c r="AY85" s="212" t="s">
        <v>132</v>
      </c>
    </row>
    <row r="86" spans="2:51" s="11" customFormat="1" ht="27">
      <c r="B86" s="202"/>
      <c r="C86" s="203"/>
      <c r="D86" s="204" t="s">
        <v>141</v>
      </c>
      <c r="E86" s="205" t="s">
        <v>30</v>
      </c>
      <c r="F86" s="206" t="s">
        <v>427</v>
      </c>
      <c r="G86" s="203"/>
      <c r="H86" s="205" t="s">
        <v>30</v>
      </c>
      <c r="I86" s="207"/>
      <c r="J86" s="203"/>
      <c r="K86" s="203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141</v>
      </c>
      <c r="AU86" s="212" t="s">
        <v>83</v>
      </c>
      <c r="AV86" s="11" t="s">
        <v>81</v>
      </c>
      <c r="AW86" s="11" t="s">
        <v>36</v>
      </c>
      <c r="AX86" s="11" t="s">
        <v>73</v>
      </c>
      <c r="AY86" s="212" t="s">
        <v>132</v>
      </c>
    </row>
    <row r="87" spans="2:51" s="11" customFormat="1" ht="13.5">
      <c r="B87" s="202"/>
      <c r="C87" s="203"/>
      <c r="D87" s="204" t="s">
        <v>141</v>
      </c>
      <c r="E87" s="205" t="s">
        <v>30</v>
      </c>
      <c r="F87" s="248" t="s">
        <v>507</v>
      </c>
      <c r="G87" s="203"/>
      <c r="H87" s="205" t="s">
        <v>30</v>
      </c>
      <c r="I87" s="207"/>
      <c r="J87" s="203"/>
      <c r="K87" s="203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141</v>
      </c>
      <c r="AU87" s="212" t="s">
        <v>83</v>
      </c>
      <c r="AV87" s="11" t="s">
        <v>81</v>
      </c>
      <c r="AW87" s="11" t="s">
        <v>36</v>
      </c>
      <c r="AX87" s="11" t="s">
        <v>73</v>
      </c>
      <c r="AY87" s="212" t="s">
        <v>132</v>
      </c>
    </row>
    <row r="88" spans="2:51" s="11" customFormat="1" ht="13.5">
      <c r="B88" s="202"/>
      <c r="C88" s="203"/>
      <c r="D88" s="204" t="s">
        <v>141</v>
      </c>
      <c r="E88" s="205" t="s">
        <v>30</v>
      </c>
      <c r="F88" s="248" t="s">
        <v>508</v>
      </c>
      <c r="G88" s="203"/>
      <c r="H88" s="205" t="s">
        <v>30</v>
      </c>
      <c r="I88" s="207"/>
      <c r="J88" s="203"/>
      <c r="K88" s="203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141</v>
      </c>
      <c r="AU88" s="212" t="s">
        <v>83</v>
      </c>
      <c r="AV88" s="11" t="s">
        <v>81</v>
      </c>
      <c r="AW88" s="11" t="s">
        <v>36</v>
      </c>
      <c r="AX88" s="11" t="s">
        <v>73</v>
      </c>
      <c r="AY88" s="212" t="s">
        <v>132</v>
      </c>
    </row>
    <row r="89" spans="2:51" s="11" customFormat="1" ht="13.5">
      <c r="B89" s="202"/>
      <c r="C89" s="203"/>
      <c r="D89" s="204" t="s">
        <v>141</v>
      </c>
      <c r="E89" s="205" t="s">
        <v>30</v>
      </c>
      <c r="F89" s="206" t="s">
        <v>428</v>
      </c>
      <c r="G89" s="203"/>
      <c r="H89" s="205" t="s">
        <v>30</v>
      </c>
      <c r="I89" s="207"/>
      <c r="J89" s="203"/>
      <c r="K89" s="203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141</v>
      </c>
      <c r="AU89" s="212" t="s">
        <v>83</v>
      </c>
      <c r="AV89" s="11" t="s">
        <v>81</v>
      </c>
      <c r="AW89" s="11" t="s">
        <v>36</v>
      </c>
      <c r="AX89" s="11" t="s">
        <v>73</v>
      </c>
      <c r="AY89" s="212" t="s">
        <v>132</v>
      </c>
    </row>
    <row r="90" spans="2:51" s="11" customFormat="1" ht="13.5">
      <c r="B90" s="202"/>
      <c r="C90" s="203"/>
      <c r="D90" s="204" t="s">
        <v>141</v>
      </c>
      <c r="E90" s="205" t="s">
        <v>30</v>
      </c>
      <c r="F90" s="206" t="s">
        <v>429</v>
      </c>
      <c r="G90" s="203"/>
      <c r="H90" s="205" t="s">
        <v>30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141</v>
      </c>
      <c r="AU90" s="212" t="s">
        <v>83</v>
      </c>
      <c r="AV90" s="11" t="s">
        <v>81</v>
      </c>
      <c r="AW90" s="11" t="s">
        <v>36</v>
      </c>
      <c r="AX90" s="11" t="s">
        <v>73</v>
      </c>
      <c r="AY90" s="212" t="s">
        <v>132</v>
      </c>
    </row>
    <row r="91" spans="2:51" s="11" customFormat="1" ht="27">
      <c r="B91" s="202"/>
      <c r="C91" s="203"/>
      <c r="D91" s="204" t="s">
        <v>141</v>
      </c>
      <c r="E91" s="205" t="s">
        <v>30</v>
      </c>
      <c r="F91" s="206" t="s">
        <v>430</v>
      </c>
      <c r="G91" s="203"/>
      <c r="H91" s="205" t="s">
        <v>30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141</v>
      </c>
      <c r="AU91" s="212" t="s">
        <v>83</v>
      </c>
      <c r="AV91" s="11" t="s">
        <v>81</v>
      </c>
      <c r="AW91" s="11" t="s">
        <v>36</v>
      </c>
      <c r="AX91" s="11" t="s">
        <v>73</v>
      </c>
      <c r="AY91" s="212" t="s">
        <v>132</v>
      </c>
    </row>
    <row r="92" spans="2:51" s="11" customFormat="1" ht="27">
      <c r="B92" s="202"/>
      <c r="C92" s="203"/>
      <c r="D92" s="204" t="s">
        <v>141</v>
      </c>
      <c r="E92" s="205" t="s">
        <v>30</v>
      </c>
      <c r="F92" s="206" t="s">
        <v>431</v>
      </c>
      <c r="G92" s="203"/>
      <c r="H92" s="205" t="s">
        <v>30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141</v>
      </c>
      <c r="AU92" s="212" t="s">
        <v>83</v>
      </c>
      <c r="AV92" s="11" t="s">
        <v>81</v>
      </c>
      <c r="AW92" s="11" t="s">
        <v>36</v>
      </c>
      <c r="AX92" s="11" t="s">
        <v>73</v>
      </c>
      <c r="AY92" s="212" t="s">
        <v>132</v>
      </c>
    </row>
    <row r="93" spans="2:51" s="11" customFormat="1" ht="27">
      <c r="B93" s="202"/>
      <c r="C93" s="203"/>
      <c r="D93" s="204" t="s">
        <v>141</v>
      </c>
      <c r="E93" s="205" t="s">
        <v>30</v>
      </c>
      <c r="F93" s="206" t="s">
        <v>432</v>
      </c>
      <c r="G93" s="203"/>
      <c r="H93" s="205" t="s">
        <v>30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141</v>
      </c>
      <c r="AU93" s="212" t="s">
        <v>83</v>
      </c>
      <c r="AV93" s="11" t="s">
        <v>81</v>
      </c>
      <c r="AW93" s="11" t="s">
        <v>36</v>
      </c>
      <c r="AX93" s="11" t="s">
        <v>73</v>
      </c>
      <c r="AY93" s="212" t="s">
        <v>132</v>
      </c>
    </row>
    <row r="94" spans="2:51" s="11" customFormat="1" ht="27">
      <c r="B94" s="202"/>
      <c r="C94" s="203"/>
      <c r="D94" s="204" t="s">
        <v>141</v>
      </c>
      <c r="E94" s="205" t="s">
        <v>30</v>
      </c>
      <c r="F94" s="206" t="s">
        <v>433</v>
      </c>
      <c r="G94" s="203"/>
      <c r="H94" s="205" t="s">
        <v>30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141</v>
      </c>
      <c r="AU94" s="212" t="s">
        <v>83</v>
      </c>
      <c r="AV94" s="11" t="s">
        <v>81</v>
      </c>
      <c r="AW94" s="11" t="s">
        <v>36</v>
      </c>
      <c r="AX94" s="11" t="s">
        <v>73</v>
      </c>
      <c r="AY94" s="212" t="s">
        <v>132</v>
      </c>
    </row>
    <row r="95" spans="2:51" s="11" customFormat="1" ht="27">
      <c r="B95" s="202"/>
      <c r="C95" s="203"/>
      <c r="D95" s="204" t="s">
        <v>141</v>
      </c>
      <c r="E95" s="205" t="s">
        <v>30</v>
      </c>
      <c r="F95" s="206" t="s">
        <v>434</v>
      </c>
      <c r="G95" s="203"/>
      <c r="H95" s="205" t="s">
        <v>30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141</v>
      </c>
      <c r="AU95" s="212" t="s">
        <v>83</v>
      </c>
      <c r="AV95" s="11" t="s">
        <v>81</v>
      </c>
      <c r="AW95" s="11" t="s">
        <v>36</v>
      </c>
      <c r="AX95" s="11" t="s">
        <v>73</v>
      </c>
      <c r="AY95" s="212" t="s">
        <v>132</v>
      </c>
    </row>
    <row r="96" spans="2:51" s="12" customFormat="1" ht="13.5">
      <c r="B96" s="213"/>
      <c r="C96" s="214"/>
      <c r="D96" s="204" t="s">
        <v>141</v>
      </c>
      <c r="E96" s="215" t="s">
        <v>30</v>
      </c>
      <c r="F96" s="216" t="s">
        <v>81</v>
      </c>
      <c r="G96" s="214"/>
      <c r="H96" s="217">
        <v>1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141</v>
      </c>
      <c r="AU96" s="223" t="s">
        <v>83</v>
      </c>
      <c r="AV96" s="12" t="s">
        <v>83</v>
      </c>
      <c r="AW96" s="12" t="s">
        <v>36</v>
      </c>
      <c r="AX96" s="12" t="s">
        <v>81</v>
      </c>
      <c r="AY96" s="223" t="s">
        <v>132</v>
      </c>
    </row>
    <row r="97" spans="2:65" s="1" customFormat="1" ht="16.5" customHeight="1">
      <c r="B97" s="39"/>
      <c r="C97" s="190" t="s">
        <v>83</v>
      </c>
      <c r="D97" s="190" t="s">
        <v>134</v>
      </c>
      <c r="E97" s="191" t="s">
        <v>435</v>
      </c>
      <c r="F97" s="192" t="s">
        <v>436</v>
      </c>
      <c r="G97" s="193" t="s">
        <v>326</v>
      </c>
      <c r="H97" s="194">
        <v>1</v>
      </c>
      <c r="I97" s="195"/>
      <c r="J97" s="196">
        <f>ROUND(I97*H97,2)</f>
        <v>0</v>
      </c>
      <c r="K97" s="192" t="s">
        <v>30</v>
      </c>
      <c r="L97" s="59"/>
      <c r="M97" s="197" t="s">
        <v>30</v>
      </c>
      <c r="N97" s="198" t="s">
        <v>46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424</v>
      </c>
      <c r="AT97" s="22" t="s">
        <v>134</v>
      </c>
      <c r="AU97" s="22" t="s">
        <v>83</v>
      </c>
      <c r="AY97" s="22" t="s">
        <v>132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139</v>
      </c>
      <c r="BK97" s="201">
        <f>ROUND(I97*H97,2)</f>
        <v>0</v>
      </c>
      <c r="BL97" s="22" t="s">
        <v>424</v>
      </c>
      <c r="BM97" s="22" t="s">
        <v>437</v>
      </c>
    </row>
    <row r="98" spans="2:51" s="11" customFormat="1" ht="13.5">
      <c r="B98" s="202"/>
      <c r="C98" s="203"/>
      <c r="D98" s="204" t="s">
        <v>141</v>
      </c>
      <c r="E98" s="205" t="s">
        <v>30</v>
      </c>
      <c r="F98" s="206" t="s">
        <v>438</v>
      </c>
      <c r="G98" s="203"/>
      <c r="H98" s="205" t="s">
        <v>30</v>
      </c>
      <c r="I98" s="207"/>
      <c r="J98" s="203"/>
      <c r="K98" s="203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141</v>
      </c>
      <c r="AU98" s="212" t="s">
        <v>83</v>
      </c>
      <c r="AV98" s="11" t="s">
        <v>81</v>
      </c>
      <c r="AW98" s="11" t="s">
        <v>36</v>
      </c>
      <c r="AX98" s="11" t="s">
        <v>73</v>
      </c>
      <c r="AY98" s="212" t="s">
        <v>132</v>
      </c>
    </row>
    <row r="99" spans="2:51" s="11" customFormat="1" ht="13.5">
      <c r="B99" s="202"/>
      <c r="C99" s="203"/>
      <c r="D99" s="204" t="s">
        <v>141</v>
      </c>
      <c r="E99" s="205" t="s">
        <v>30</v>
      </c>
      <c r="F99" s="206" t="s">
        <v>439</v>
      </c>
      <c r="G99" s="203"/>
      <c r="H99" s="205" t="s">
        <v>30</v>
      </c>
      <c r="I99" s="207"/>
      <c r="J99" s="203"/>
      <c r="K99" s="203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141</v>
      </c>
      <c r="AU99" s="212" t="s">
        <v>83</v>
      </c>
      <c r="AV99" s="11" t="s">
        <v>81</v>
      </c>
      <c r="AW99" s="11" t="s">
        <v>36</v>
      </c>
      <c r="AX99" s="11" t="s">
        <v>73</v>
      </c>
      <c r="AY99" s="212" t="s">
        <v>132</v>
      </c>
    </row>
    <row r="100" spans="2:51" s="12" customFormat="1" ht="13.5">
      <c r="B100" s="213"/>
      <c r="C100" s="214"/>
      <c r="D100" s="204" t="s">
        <v>141</v>
      </c>
      <c r="E100" s="215" t="s">
        <v>30</v>
      </c>
      <c r="F100" s="216" t="s">
        <v>81</v>
      </c>
      <c r="G100" s="214"/>
      <c r="H100" s="217">
        <v>1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141</v>
      </c>
      <c r="AU100" s="223" t="s">
        <v>83</v>
      </c>
      <c r="AV100" s="12" t="s">
        <v>83</v>
      </c>
      <c r="AW100" s="12" t="s">
        <v>36</v>
      </c>
      <c r="AX100" s="12" t="s">
        <v>81</v>
      </c>
      <c r="AY100" s="223" t="s">
        <v>132</v>
      </c>
    </row>
    <row r="101" spans="2:65" s="1" customFormat="1" ht="16.5" customHeight="1">
      <c r="B101" s="39"/>
      <c r="C101" s="190" t="s">
        <v>150</v>
      </c>
      <c r="D101" s="190" t="s">
        <v>134</v>
      </c>
      <c r="E101" s="191" t="s">
        <v>440</v>
      </c>
      <c r="F101" s="192" t="s">
        <v>441</v>
      </c>
      <c r="G101" s="193" t="s">
        <v>326</v>
      </c>
      <c r="H101" s="194">
        <v>1</v>
      </c>
      <c r="I101" s="195"/>
      <c r="J101" s="196">
        <f>ROUND(I101*H101,2)</f>
        <v>0</v>
      </c>
      <c r="K101" s="192" t="s">
        <v>30</v>
      </c>
      <c r="L101" s="59"/>
      <c r="M101" s="197" t="s">
        <v>30</v>
      </c>
      <c r="N101" s="198" t="s">
        <v>46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424</v>
      </c>
      <c r="AT101" s="22" t="s">
        <v>134</v>
      </c>
      <c r="AU101" s="22" t="s">
        <v>83</v>
      </c>
      <c r="AY101" s="22" t="s">
        <v>132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139</v>
      </c>
      <c r="BK101" s="201">
        <f>ROUND(I101*H101,2)</f>
        <v>0</v>
      </c>
      <c r="BL101" s="22" t="s">
        <v>424</v>
      </c>
      <c r="BM101" s="22" t="s">
        <v>442</v>
      </c>
    </row>
    <row r="102" spans="2:51" s="11" customFormat="1" ht="13.5">
      <c r="B102" s="202"/>
      <c r="C102" s="203"/>
      <c r="D102" s="204" t="s">
        <v>141</v>
      </c>
      <c r="E102" s="205" t="s">
        <v>30</v>
      </c>
      <c r="F102" s="206" t="s">
        <v>426</v>
      </c>
      <c r="G102" s="203"/>
      <c r="H102" s="205" t="s">
        <v>30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141</v>
      </c>
      <c r="AU102" s="212" t="s">
        <v>83</v>
      </c>
      <c r="AV102" s="11" t="s">
        <v>81</v>
      </c>
      <c r="AW102" s="11" t="s">
        <v>36</v>
      </c>
      <c r="AX102" s="11" t="s">
        <v>73</v>
      </c>
      <c r="AY102" s="212" t="s">
        <v>132</v>
      </c>
    </row>
    <row r="103" spans="2:51" s="11" customFormat="1" ht="27">
      <c r="B103" s="202"/>
      <c r="C103" s="203"/>
      <c r="D103" s="204" t="s">
        <v>141</v>
      </c>
      <c r="E103" s="205" t="s">
        <v>30</v>
      </c>
      <c r="F103" s="206" t="s">
        <v>443</v>
      </c>
      <c r="G103" s="203"/>
      <c r="H103" s="205" t="s">
        <v>30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141</v>
      </c>
      <c r="AU103" s="212" t="s">
        <v>83</v>
      </c>
      <c r="AV103" s="11" t="s">
        <v>81</v>
      </c>
      <c r="AW103" s="11" t="s">
        <v>36</v>
      </c>
      <c r="AX103" s="11" t="s">
        <v>73</v>
      </c>
      <c r="AY103" s="212" t="s">
        <v>132</v>
      </c>
    </row>
    <row r="104" spans="2:51" s="12" customFormat="1" ht="13.5">
      <c r="B104" s="213"/>
      <c r="C104" s="214"/>
      <c r="D104" s="204" t="s">
        <v>141</v>
      </c>
      <c r="E104" s="215" t="s">
        <v>30</v>
      </c>
      <c r="F104" s="216" t="s">
        <v>81</v>
      </c>
      <c r="G104" s="214"/>
      <c r="H104" s="217">
        <v>1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141</v>
      </c>
      <c r="AU104" s="223" t="s">
        <v>83</v>
      </c>
      <c r="AV104" s="12" t="s">
        <v>83</v>
      </c>
      <c r="AW104" s="12" t="s">
        <v>36</v>
      </c>
      <c r="AX104" s="12" t="s">
        <v>81</v>
      </c>
      <c r="AY104" s="223" t="s">
        <v>132</v>
      </c>
    </row>
    <row r="105" spans="2:63" s="10" customFormat="1" ht="29.85" customHeight="1">
      <c r="B105" s="174"/>
      <c r="C105" s="175"/>
      <c r="D105" s="176" t="s">
        <v>72</v>
      </c>
      <c r="E105" s="188" t="s">
        <v>444</v>
      </c>
      <c r="F105" s="188" t="s">
        <v>445</v>
      </c>
      <c r="G105" s="175"/>
      <c r="H105" s="175"/>
      <c r="I105" s="178"/>
      <c r="J105" s="189">
        <f>BK105</f>
        <v>0</v>
      </c>
      <c r="K105" s="175"/>
      <c r="L105" s="180"/>
      <c r="M105" s="181"/>
      <c r="N105" s="182"/>
      <c r="O105" s="182"/>
      <c r="P105" s="183">
        <f>SUM(P106:P114)</f>
        <v>0</v>
      </c>
      <c r="Q105" s="182"/>
      <c r="R105" s="183">
        <f>SUM(R106:R114)</f>
        <v>0</v>
      </c>
      <c r="S105" s="182"/>
      <c r="T105" s="184">
        <f>SUM(T106:T114)</f>
        <v>0</v>
      </c>
      <c r="AR105" s="185" t="s">
        <v>139</v>
      </c>
      <c r="AT105" s="186" t="s">
        <v>72</v>
      </c>
      <c r="AU105" s="186" t="s">
        <v>81</v>
      </c>
      <c r="AY105" s="185" t="s">
        <v>132</v>
      </c>
      <c r="BK105" s="187">
        <f>SUM(BK106:BK114)</f>
        <v>0</v>
      </c>
    </row>
    <row r="106" spans="2:65" s="1" customFormat="1" ht="38.25" customHeight="1">
      <c r="B106" s="39"/>
      <c r="C106" s="190" t="s">
        <v>139</v>
      </c>
      <c r="D106" s="190" t="s">
        <v>134</v>
      </c>
      <c r="E106" s="191" t="s">
        <v>446</v>
      </c>
      <c r="F106" s="192" t="s">
        <v>447</v>
      </c>
      <c r="G106" s="193" t="s">
        <v>448</v>
      </c>
      <c r="H106" s="194">
        <v>1</v>
      </c>
      <c r="I106" s="195"/>
      <c r="J106" s="196">
        <f>ROUND(I106*H106,2)</f>
        <v>0</v>
      </c>
      <c r="K106" s="192" t="s">
        <v>30</v>
      </c>
      <c r="L106" s="59"/>
      <c r="M106" s="197" t="s">
        <v>30</v>
      </c>
      <c r="N106" s="198" t="s">
        <v>46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424</v>
      </c>
      <c r="AT106" s="22" t="s">
        <v>134</v>
      </c>
      <c r="AU106" s="22" t="s">
        <v>83</v>
      </c>
      <c r="AY106" s="22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139</v>
      </c>
      <c r="BK106" s="201">
        <f>ROUND(I106*H106,2)</f>
        <v>0</v>
      </c>
      <c r="BL106" s="22" t="s">
        <v>424</v>
      </c>
      <c r="BM106" s="22" t="s">
        <v>449</v>
      </c>
    </row>
    <row r="107" spans="2:51" s="11" customFormat="1" ht="13.5">
      <c r="B107" s="202"/>
      <c r="C107" s="203"/>
      <c r="D107" s="204" t="s">
        <v>141</v>
      </c>
      <c r="E107" s="205" t="s">
        <v>30</v>
      </c>
      <c r="F107" s="206" t="s">
        <v>426</v>
      </c>
      <c r="G107" s="203"/>
      <c r="H107" s="205" t="s">
        <v>30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141</v>
      </c>
      <c r="AU107" s="212" t="s">
        <v>83</v>
      </c>
      <c r="AV107" s="11" t="s">
        <v>81</v>
      </c>
      <c r="AW107" s="11" t="s">
        <v>36</v>
      </c>
      <c r="AX107" s="11" t="s">
        <v>73</v>
      </c>
      <c r="AY107" s="212" t="s">
        <v>132</v>
      </c>
    </row>
    <row r="108" spans="2:51" s="12" customFormat="1" ht="13.5">
      <c r="B108" s="213"/>
      <c r="C108" s="214"/>
      <c r="D108" s="204" t="s">
        <v>141</v>
      </c>
      <c r="E108" s="215" t="s">
        <v>30</v>
      </c>
      <c r="F108" s="216" t="s">
        <v>81</v>
      </c>
      <c r="G108" s="214"/>
      <c r="H108" s="217">
        <v>1</v>
      </c>
      <c r="I108" s="218"/>
      <c r="J108" s="214"/>
      <c r="K108" s="214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141</v>
      </c>
      <c r="AU108" s="223" t="s">
        <v>83</v>
      </c>
      <c r="AV108" s="12" t="s">
        <v>83</v>
      </c>
      <c r="AW108" s="12" t="s">
        <v>36</v>
      </c>
      <c r="AX108" s="12" t="s">
        <v>81</v>
      </c>
      <c r="AY108" s="223" t="s">
        <v>132</v>
      </c>
    </row>
    <row r="109" spans="2:65" s="1" customFormat="1" ht="38.25" customHeight="1">
      <c r="B109" s="39"/>
      <c r="C109" s="190" t="s">
        <v>157</v>
      </c>
      <c r="D109" s="190" t="s">
        <v>134</v>
      </c>
      <c r="E109" s="191" t="s">
        <v>450</v>
      </c>
      <c r="F109" s="192" t="s">
        <v>451</v>
      </c>
      <c r="G109" s="193" t="s">
        <v>448</v>
      </c>
      <c r="H109" s="194">
        <v>1</v>
      </c>
      <c r="I109" s="195"/>
      <c r="J109" s="196">
        <f>ROUND(I109*H109,2)</f>
        <v>0</v>
      </c>
      <c r="K109" s="192" t="s">
        <v>30</v>
      </c>
      <c r="L109" s="59"/>
      <c r="M109" s="197" t="s">
        <v>30</v>
      </c>
      <c r="N109" s="198" t="s">
        <v>46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2" t="s">
        <v>424</v>
      </c>
      <c r="AT109" s="22" t="s">
        <v>134</v>
      </c>
      <c r="AU109" s="22" t="s">
        <v>83</v>
      </c>
      <c r="AY109" s="22" t="s">
        <v>132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139</v>
      </c>
      <c r="BK109" s="201">
        <f>ROUND(I109*H109,2)</f>
        <v>0</v>
      </c>
      <c r="BL109" s="22" t="s">
        <v>424</v>
      </c>
      <c r="BM109" s="22" t="s">
        <v>452</v>
      </c>
    </row>
    <row r="110" spans="2:51" s="11" customFormat="1" ht="13.5">
      <c r="B110" s="202"/>
      <c r="C110" s="203"/>
      <c r="D110" s="204" t="s">
        <v>141</v>
      </c>
      <c r="E110" s="205" t="s">
        <v>30</v>
      </c>
      <c r="F110" s="206" t="s">
        <v>426</v>
      </c>
      <c r="G110" s="203"/>
      <c r="H110" s="205" t="s">
        <v>30</v>
      </c>
      <c r="I110" s="207"/>
      <c r="J110" s="203"/>
      <c r="K110" s="203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141</v>
      </c>
      <c r="AU110" s="212" t="s">
        <v>83</v>
      </c>
      <c r="AV110" s="11" t="s">
        <v>81</v>
      </c>
      <c r="AW110" s="11" t="s">
        <v>36</v>
      </c>
      <c r="AX110" s="11" t="s">
        <v>73</v>
      </c>
      <c r="AY110" s="212" t="s">
        <v>132</v>
      </c>
    </row>
    <row r="111" spans="2:51" s="12" customFormat="1" ht="13.5">
      <c r="B111" s="213"/>
      <c r="C111" s="214"/>
      <c r="D111" s="204" t="s">
        <v>141</v>
      </c>
      <c r="E111" s="215" t="s">
        <v>30</v>
      </c>
      <c r="F111" s="216" t="s">
        <v>81</v>
      </c>
      <c r="G111" s="214"/>
      <c r="H111" s="217">
        <v>1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141</v>
      </c>
      <c r="AU111" s="223" t="s">
        <v>83</v>
      </c>
      <c r="AV111" s="12" t="s">
        <v>83</v>
      </c>
      <c r="AW111" s="12" t="s">
        <v>36</v>
      </c>
      <c r="AX111" s="12" t="s">
        <v>81</v>
      </c>
      <c r="AY111" s="223" t="s">
        <v>132</v>
      </c>
    </row>
    <row r="112" spans="2:65" s="1" customFormat="1" ht="16.5" customHeight="1">
      <c r="B112" s="39"/>
      <c r="C112" s="190" t="s">
        <v>161</v>
      </c>
      <c r="D112" s="190" t="s">
        <v>134</v>
      </c>
      <c r="E112" s="191" t="s">
        <v>453</v>
      </c>
      <c r="F112" s="192" t="s">
        <v>454</v>
      </c>
      <c r="G112" s="193" t="s">
        <v>326</v>
      </c>
      <c r="H112" s="194">
        <v>1</v>
      </c>
      <c r="I112" s="195"/>
      <c r="J112" s="196">
        <f>ROUND(I112*H112,2)</f>
        <v>0</v>
      </c>
      <c r="K112" s="192" t="s">
        <v>30</v>
      </c>
      <c r="L112" s="59"/>
      <c r="M112" s="197" t="s">
        <v>30</v>
      </c>
      <c r="N112" s="198" t="s">
        <v>46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424</v>
      </c>
      <c r="AT112" s="22" t="s">
        <v>134</v>
      </c>
      <c r="AU112" s="22" t="s">
        <v>83</v>
      </c>
      <c r="AY112" s="22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139</v>
      </c>
      <c r="BK112" s="201">
        <f>ROUND(I112*H112,2)</f>
        <v>0</v>
      </c>
      <c r="BL112" s="22" t="s">
        <v>424</v>
      </c>
      <c r="BM112" s="22" t="s">
        <v>455</v>
      </c>
    </row>
    <row r="113" spans="2:51" s="11" customFormat="1" ht="13.5">
      <c r="B113" s="202"/>
      <c r="C113" s="203"/>
      <c r="D113" s="204" t="s">
        <v>141</v>
      </c>
      <c r="E113" s="205" t="s">
        <v>30</v>
      </c>
      <c r="F113" s="206" t="s">
        <v>456</v>
      </c>
      <c r="G113" s="203"/>
      <c r="H113" s="205" t="s">
        <v>30</v>
      </c>
      <c r="I113" s="207"/>
      <c r="J113" s="203"/>
      <c r="K113" s="203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141</v>
      </c>
      <c r="AU113" s="212" t="s">
        <v>83</v>
      </c>
      <c r="AV113" s="11" t="s">
        <v>81</v>
      </c>
      <c r="AW113" s="11" t="s">
        <v>36</v>
      </c>
      <c r="AX113" s="11" t="s">
        <v>73</v>
      </c>
      <c r="AY113" s="212" t="s">
        <v>132</v>
      </c>
    </row>
    <row r="114" spans="2:51" s="12" customFormat="1" ht="13.5">
      <c r="B114" s="213"/>
      <c r="C114" s="214"/>
      <c r="D114" s="204" t="s">
        <v>141</v>
      </c>
      <c r="E114" s="215" t="s">
        <v>30</v>
      </c>
      <c r="F114" s="216" t="s">
        <v>81</v>
      </c>
      <c r="G114" s="214"/>
      <c r="H114" s="217">
        <v>1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141</v>
      </c>
      <c r="AU114" s="223" t="s">
        <v>83</v>
      </c>
      <c r="AV114" s="12" t="s">
        <v>83</v>
      </c>
      <c r="AW114" s="12" t="s">
        <v>36</v>
      </c>
      <c r="AX114" s="12" t="s">
        <v>81</v>
      </c>
      <c r="AY114" s="223" t="s">
        <v>132</v>
      </c>
    </row>
    <row r="115" spans="2:63" s="10" customFormat="1" ht="29.85" customHeight="1">
      <c r="B115" s="174"/>
      <c r="C115" s="175"/>
      <c r="D115" s="176" t="s">
        <v>72</v>
      </c>
      <c r="E115" s="188" t="s">
        <v>457</v>
      </c>
      <c r="F115" s="188" t="s">
        <v>458</v>
      </c>
      <c r="G115" s="175"/>
      <c r="H115" s="175"/>
      <c r="I115" s="178"/>
      <c r="J115" s="189">
        <f>BK115</f>
        <v>0</v>
      </c>
      <c r="K115" s="175"/>
      <c r="L115" s="180"/>
      <c r="M115" s="181"/>
      <c r="N115" s="182"/>
      <c r="O115" s="182"/>
      <c r="P115" s="183">
        <f>SUM(P116:P119)</f>
        <v>0</v>
      </c>
      <c r="Q115" s="182"/>
      <c r="R115" s="183">
        <f>SUM(R116:R119)</f>
        <v>0</v>
      </c>
      <c r="S115" s="182"/>
      <c r="T115" s="184">
        <f>SUM(T116:T119)</f>
        <v>0</v>
      </c>
      <c r="AR115" s="185" t="s">
        <v>139</v>
      </c>
      <c r="AT115" s="186" t="s">
        <v>72</v>
      </c>
      <c r="AU115" s="186" t="s">
        <v>81</v>
      </c>
      <c r="AY115" s="185" t="s">
        <v>132</v>
      </c>
      <c r="BK115" s="187">
        <f>SUM(BK116:BK119)</f>
        <v>0</v>
      </c>
    </row>
    <row r="116" spans="2:65" s="1" customFormat="1" ht="16.5" customHeight="1">
      <c r="B116" s="39"/>
      <c r="C116" s="190" t="s">
        <v>167</v>
      </c>
      <c r="D116" s="190" t="s">
        <v>134</v>
      </c>
      <c r="E116" s="191" t="s">
        <v>509</v>
      </c>
      <c r="F116" s="192" t="s">
        <v>510</v>
      </c>
      <c r="G116" s="193" t="s">
        <v>326</v>
      </c>
      <c r="H116" s="194">
        <v>1</v>
      </c>
      <c r="I116" s="195"/>
      <c r="J116" s="196">
        <f>ROUND(I116*H116,2)</f>
        <v>0</v>
      </c>
      <c r="K116" s="192" t="s">
        <v>30</v>
      </c>
      <c r="L116" s="59"/>
      <c r="M116" s="197" t="s">
        <v>30</v>
      </c>
      <c r="N116" s="198" t="s">
        <v>46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459</v>
      </c>
      <c r="AT116" s="22" t="s">
        <v>134</v>
      </c>
      <c r="AU116" s="22" t="s">
        <v>83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139</v>
      </c>
      <c r="BK116" s="201">
        <f>ROUND(I116*H116,2)</f>
        <v>0</v>
      </c>
      <c r="BL116" s="22" t="s">
        <v>459</v>
      </c>
      <c r="BM116" s="22" t="s">
        <v>460</v>
      </c>
    </row>
    <row r="117" spans="2:51" s="11" customFormat="1" ht="13.5">
      <c r="B117" s="202"/>
      <c r="C117" s="203"/>
      <c r="D117" s="204" t="s">
        <v>141</v>
      </c>
      <c r="E117" s="205" t="s">
        <v>30</v>
      </c>
      <c r="F117" s="206"/>
      <c r="G117" s="203"/>
      <c r="H117" s="205" t="s">
        <v>30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141</v>
      </c>
      <c r="AU117" s="212" t="s">
        <v>83</v>
      </c>
      <c r="AV117" s="11" t="s">
        <v>81</v>
      </c>
      <c r="AW117" s="11" t="s">
        <v>36</v>
      </c>
      <c r="AX117" s="11" t="s">
        <v>73</v>
      </c>
      <c r="AY117" s="212" t="s">
        <v>132</v>
      </c>
    </row>
    <row r="118" spans="2:51" s="12" customFormat="1" ht="13.5">
      <c r="B118" s="213"/>
      <c r="C118" s="214"/>
      <c r="D118" s="204" t="s">
        <v>141</v>
      </c>
      <c r="E118" s="215" t="s">
        <v>30</v>
      </c>
      <c r="F118" s="296" t="s">
        <v>81</v>
      </c>
      <c r="G118" s="297"/>
      <c r="H118" s="298">
        <v>1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141</v>
      </c>
      <c r="AU118" s="223" t="s">
        <v>83</v>
      </c>
      <c r="AV118" s="12" t="s">
        <v>83</v>
      </c>
      <c r="AW118" s="12" t="s">
        <v>36</v>
      </c>
      <c r="AX118" s="12" t="s">
        <v>81</v>
      </c>
      <c r="AY118" s="223" t="s">
        <v>132</v>
      </c>
    </row>
    <row r="119" spans="2:65" s="1" customFormat="1" ht="16.5" customHeight="1">
      <c r="B119" s="39"/>
      <c r="C119" s="190" t="s">
        <v>174</v>
      </c>
      <c r="D119" s="190" t="s">
        <v>134</v>
      </c>
      <c r="E119" s="191" t="s">
        <v>509</v>
      </c>
      <c r="F119" s="192" t="s">
        <v>511</v>
      </c>
      <c r="G119" s="193" t="s">
        <v>326</v>
      </c>
      <c r="H119" s="194">
        <v>1</v>
      </c>
      <c r="I119" s="195"/>
      <c r="J119" s="196">
        <f>ROUND(I119*H119,2)</f>
        <v>0</v>
      </c>
      <c r="K119" s="192" t="s">
        <v>30</v>
      </c>
      <c r="L119" s="59"/>
      <c r="M119" s="197" t="s">
        <v>30</v>
      </c>
      <c r="N119" s="198" t="s">
        <v>46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2" t="s">
        <v>459</v>
      </c>
      <c r="AT119" s="22" t="s">
        <v>134</v>
      </c>
      <c r="AU119" s="22" t="s">
        <v>83</v>
      </c>
      <c r="AY119" s="22" t="s">
        <v>132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139</v>
      </c>
      <c r="BK119" s="201">
        <f>ROUND(I119*H119,2)</f>
        <v>0</v>
      </c>
      <c r="BL119" s="22" t="s">
        <v>459</v>
      </c>
      <c r="BM119" s="22" t="s">
        <v>461</v>
      </c>
    </row>
    <row r="120" spans="2:63" s="10" customFormat="1" ht="29.85" customHeight="1">
      <c r="B120" s="174"/>
      <c r="C120" s="175"/>
      <c r="D120" s="176" t="s">
        <v>72</v>
      </c>
      <c r="E120" s="188" t="s">
        <v>462</v>
      </c>
      <c r="F120" s="188" t="s">
        <v>463</v>
      </c>
      <c r="G120" s="175"/>
      <c r="H120" s="175"/>
      <c r="I120" s="178"/>
      <c r="J120" s="189">
        <f>BK120</f>
        <v>0</v>
      </c>
      <c r="K120" s="175"/>
      <c r="L120" s="180"/>
      <c r="M120" s="181"/>
      <c r="N120" s="182"/>
      <c r="O120" s="182"/>
      <c r="P120" s="183">
        <f>SUM(P121:P153)</f>
        <v>0</v>
      </c>
      <c r="Q120" s="182"/>
      <c r="R120" s="183">
        <f>SUM(R121:R153)</f>
        <v>0</v>
      </c>
      <c r="S120" s="182"/>
      <c r="T120" s="184">
        <f>SUM(T121:T153)</f>
        <v>0</v>
      </c>
      <c r="AR120" s="185" t="s">
        <v>139</v>
      </c>
      <c r="AT120" s="186" t="s">
        <v>72</v>
      </c>
      <c r="AU120" s="186" t="s">
        <v>81</v>
      </c>
      <c r="AY120" s="185" t="s">
        <v>132</v>
      </c>
      <c r="BK120" s="187">
        <f>SUM(BK121:BK153)</f>
        <v>0</v>
      </c>
    </row>
    <row r="121" spans="2:65" s="1" customFormat="1" ht="38.25" customHeight="1">
      <c r="B121" s="39"/>
      <c r="C121" s="190" t="s">
        <v>179</v>
      </c>
      <c r="D121" s="190" t="s">
        <v>134</v>
      </c>
      <c r="E121" s="191" t="s">
        <v>464</v>
      </c>
      <c r="F121" s="192" t="s">
        <v>465</v>
      </c>
      <c r="G121" s="193" t="s">
        <v>326</v>
      </c>
      <c r="H121" s="194">
        <v>1</v>
      </c>
      <c r="I121" s="195"/>
      <c r="J121" s="196">
        <f>ROUND(I121*H121,2)</f>
        <v>0</v>
      </c>
      <c r="K121" s="192" t="s">
        <v>30</v>
      </c>
      <c r="L121" s="59"/>
      <c r="M121" s="197" t="s">
        <v>30</v>
      </c>
      <c r="N121" s="198" t="s">
        <v>46</v>
      </c>
      <c r="O121" s="40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2" t="s">
        <v>459</v>
      </c>
      <c r="AT121" s="22" t="s">
        <v>134</v>
      </c>
      <c r="AU121" s="22" t="s">
        <v>83</v>
      </c>
      <c r="AY121" s="22" t="s">
        <v>132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139</v>
      </c>
      <c r="BK121" s="201">
        <f>ROUND(I121*H121,2)</f>
        <v>0</v>
      </c>
      <c r="BL121" s="22" t="s">
        <v>459</v>
      </c>
      <c r="BM121" s="22" t="s">
        <v>466</v>
      </c>
    </row>
    <row r="122" spans="2:51" s="11" customFormat="1" ht="13.5">
      <c r="B122" s="202"/>
      <c r="C122" s="203"/>
      <c r="D122" s="204" t="s">
        <v>141</v>
      </c>
      <c r="E122" s="205" t="s">
        <v>30</v>
      </c>
      <c r="F122" s="206" t="s">
        <v>438</v>
      </c>
      <c r="G122" s="203"/>
      <c r="H122" s="205" t="s">
        <v>30</v>
      </c>
      <c r="I122" s="207"/>
      <c r="J122" s="203"/>
      <c r="K122" s="203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141</v>
      </c>
      <c r="AU122" s="212" t="s">
        <v>83</v>
      </c>
      <c r="AV122" s="11" t="s">
        <v>81</v>
      </c>
      <c r="AW122" s="11" t="s">
        <v>36</v>
      </c>
      <c r="AX122" s="11" t="s">
        <v>73</v>
      </c>
      <c r="AY122" s="212" t="s">
        <v>132</v>
      </c>
    </row>
    <row r="123" spans="2:51" s="11" customFormat="1" ht="13.5">
      <c r="B123" s="202"/>
      <c r="C123" s="203"/>
      <c r="D123" s="204" t="s">
        <v>141</v>
      </c>
      <c r="E123" s="205" t="s">
        <v>30</v>
      </c>
      <c r="F123" s="206" t="s">
        <v>467</v>
      </c>
      <c r="G123" s="203"/>
      <c r="H123" s="205" t="s">
        <v>30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141</v>
      </c>
      <c r="AU123" s="212" t="s">
        <v>83</v>
      </c>
      <c r="AV123" s="11" t="s">
        <v>81</v>
      </c>
      <c r="AW123" s="11" t="s">
        <v>36</v>
      </c>
      <c r="AX123" s="11" t="s">
        <v>73</v>
      </c>
      <c r="AY123" s="212" t="s">
        <v>132</v>
      </c>
    </row>
    <row r="124" spans="2:51" s="12" customFormat="1" ht="13.5">
      <c r="B124" s="213"/>
      <c r="C124" s="214"/>
      <c r="D124" s="204" t="s">
        <v>141</v>
      </c>
      <c r="E124" s="215" t="s">
        <v>30</v>
      </c>
      <c r="F124" s="216" t="s">
        <v>81</v>
      </c>
      <c r="G124" s="214"/>
      <c r="H124" s="217">
        <v>1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141</v>
      </c>
      <c r="AU124" s="223" t="s">
        <v>83</v>
      </c>
      <c r="AV124" s="12" t="s">
        <v>83</v>
      </c>
      <c r="AW124" s="12" t="s">
        <v>36</v>
      </c>
      <c r="AX124" s="12" t="s">
        <v>81</v>
      </c>
      <c r="AY124" s="223" t="s">
        <v>132</v>
      </c>
    </row>
    <row r="125" spans="2:65" s="1" customFormat="1" ht="16.5" customHeight="1">
      <c r="B125" s="39"/>
      <c r="C125" s="190" t="s">
        <v>187</v>
      </c>
      <c r="D125" s="190" t="s">
        <v>134</v>
      </c>
      <c r="E125" s="191" t="s">
        <v>468</v>
      </c>
      <c r="F125" s="192" t="s">
        <v>469</v>
      </c>
      <c r="G125" s="193" t="s">
        <v>326</v>
      </c>
      <c r="H125" s="194">
        <v>1</v>
      </c>
      <c r="I125" s="195"/>
      <c r="J125" s="196">
        <f>ROUND(I125*H125,2)</f>
        <v>0</v>
      </c>
      <c r="K125" s="192" t="s">
        <v>30</v>
      </c>
      <c r="L125" s="59"/>
      <c r="M125" s="197" t="s">
        <v>30</v>
      </c>
      <c r="N125" s="198" t="s">
        <v>46</v>
      </c>
      <c r="O125" s="40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2" t="s">
        <v>459</v>
      </c>
      <c r="AT125" s="22" t="s">
        <v>134</v>
      </c>
      <c r="AU125" s="22" t="s">
        <v>83</v>
      </c>
      <c r="AY125" s="22" t="s">
        <v>132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139</v>
      </c>
      <c r="BK125" s="201">
        <f>ROUND(I125*H125,2)</f>
        <v>0</v>
      </c>
      <c r="BL125" s="22" t="s">
        <v>459</v>
      </c>
      <c r="BM125" s="22" t="s">
        <v>470</v>
      </c>
    </row>
    <row r="126" spans="2:51" s="11" customFormat="1" ht="13.5">
      <c r="B126" s="202"/>
      <c r="C126" s="203"/>
      <c r="D126" s="204" t="s">
        <v>141</v>
      </c>
      <c r="E126" s="205" t="s">
        <v>30</v>
      </c>
      <c r="F126" s="206" t="s">
        <v>471</v>
      </c>
      <c r="G126" s="203"/>
      <c r="H126" s="205" t="s">
        <v>30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141</v>
      </c>
      <c r="AU126" s="212" t="s">
        <v>83</v>
      </c>
      <c r="AV126" s="11" t="s">
        <v>81</v>
      </c>
      <c r="AW126" s="11" t="s">
        <v>36</v>
      </c>
      <c r="AX126" s="11" t="s">
        <v>73</v>
      </c>
      <c r="AY126" s="212" t="s">
        <v>132</v>
      </c>
    </row>
    <row r="127" spans="2:51" s="12" customFormat="1" ht="13.5">
      <c r="B127" s="213"/>
      <c r="C127" s="214"/>
      <c r="D127" s="204" t="s">
        <v>141</v>
      </c>
      <c r="E127" s="215" t="s">
        <v>30</v>
      </c>
      <c r="F127" s="216" t="s">
        <v>81</v>
      </c>
      <c r="G127" s="214"/>
      <c r="H127" s="217">
        <v>1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141</v>
      </c>
      <c r="AU127" s="223" t="s">
        <v>83</v>
      </c>
      <c r="AV127" s="12" t="s">
        <v>83</v>
      </c>
      <c r="AW127" s="12" t="s">
        <v>36</v>
      </c>
      <c r="AX127" s="12" t="s">
        <v>81</v>
      </c>
      <c r="AY127" s="223" t="s">
        <v>132</v>
      </c>
    </row>
    <row r="128" spans="2:65" s="1" customFormat="1" ht="38.25" customHeight="1">
      <c r="B128" s="39"/>
      <c r="C128" s="190" t="s">
        <v>193</v>
      </c>
      <c r="D128" s="190" t="s">
        <v>134</v>
      </c>
      <c r="E128" s="191" t="s">
        <v>472</v>
      </c>
      <c r="F128" s="192" t="s">
        <v>473</v>
      </c>
      <c r="G128" s="193" t="s">
        <v>326</v>
      </c>
      <c r="H128" s="194">
        <v>1</v>
      </c>
      <c r="I128" s="195"/>
      <c r="J128" s="196">
        <f>ROUND(I128*H128,2)</f>
        <v>0</v>
      </c>
      <c r="K128" s="192" t="s">
        <v>30</v>
      </c>
      <c r="L128" s="59"/>
      <c r="M128" s="197" t="s">
        <v>30</v>
      </c>
      <c r="N128" s="198" t="s">
        <v>46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459</v>
      </c>
      <c r="AT128" s="22" t="s">
        <v>134</v>
      </c>
      <c r="AU128" s="22" t="s">
        <v>83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139</v>
      </c>
      <c r="BK128" s="201">
        <f>ROUND(I128*H128,2)</f>
        <v>0</v>
      </c>
      <c r="BL128" s="22" t="s">
        <v>459</v>
      </c>
      <c r="BM128" s="22" t="s">
        <v>474</v>
      </c>
    </row>
    <row r="129" spans="2:65" s="1" customFormat="1" ht="16.5" customHeight="1">
      <c r="B129" s="39"/>
      <c r="C129" s="190" t="s">
        <v>202</v>
      </c>
      <c r="D129" s="190" t="s">
        <v>134</v>
      </c>
      <c r="E129" s="191" t="s">
        <v>475</v>
      </c>
      <c r="F129" s="192" t="s">
        <v>476</v>
      </c>
      <c r="G129" s="193" t="s">
        <v>326</v>
      </c>
      <c r="H129" s="194">
        <v>1</v>
      </c>
      <c r="I129" s="195"/>
      <c r="J129" s="196">
        <f>ROUND(I129*H129,2)</f>
        <v>0</v>
      </c>
      <c r="K129" s="192" t="s">
        <v>30</v>
      </c>
      <c r="L129" s="59"/>
      <c r="M129" s="197" t="s">
        <v>30</v>
      </c>
      <c r="N129" s="198" t="s">
        <v>46</v>
      </c>
      <c r="O129" s="40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2" t="s">
        <v>459</v>
      </c>
      <c r="AT129" s="22" t="s">
        <v>134</v>
      </c>
      <c r="AU129" s="22" t="s">
        <v>83</v>
      </c>
      <c r="AY129" s="22" t="s">
        <v>132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139</v>
      </c>
      <c r="BK129" s="201">
        <f>ROUND(I129*H129,2)</f>
        <v>0</v>
      </c>
      <c r="BL129" s="22" t="s">
        <v>459</v>
      </c>
      <c r="BM129" s="22" t="s">
        <v>477</v>
      </c>
    </row>
    <row r="130" spans="2:51" s="11" customFormat="1" ht="27">
      <c r="B130" s="202"/>
      <c r="C130" s="203"/>
      <c r="D130" s="204" t="s">
        <v>141</v>
      </c>
      <c r="E130" s="205" t="s">
        <v>30</v>
      </c>
      <c r="F130" s="206" t="s">
        <v>478</v>
      </c>
      <c r="G130" s="203"/>
      <c r="H130" s="205" t="s">
        <v>30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141</v>
      </c>
      <c r="AU130" s="212" t="s">
        <v>83</v>
      </c>
      <c r="AV130" s="11" t="s">
        <v>81</v>
      </c>
      <c r="AW130" s="11" t="s">
        <v>36</v>
      </c>
      <c r="AX130" s="11" t="s">
        <v>73</v>
      </c>
      <c r="AY130" s="212" t="s">
        <v>132</v>
      </c>
    </row>
    <row r="131" spans="2:51" s="12" customFormat="1" ht="13.5">
      <c r="B131" s="213"/>
      <c r="C131" s="214"/>
      <c r="D131" s="204" t="s">
        <v>141</v>
      </c>
      <c r="E131" s="215" t="s">
        <v>30</v>
      </c>
      <c r="F131" s="216" t="s">
        <v>81</v>
      </c>
      <c r="G131" s="214"/>
      <c r="H131" s="217">
        <v>1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141</v>
      </c>
      <c r="AU131" s="223" t="s">
        <v>83</v>
      </c>
      <c r="AV131" s="12" t="s">
        <v>83</v>
      </c>
      <c r="AW131" s="12" t="s">
        <v>36</v>
      </c>
      <c r="AX131" s="12" t="s">
        <v>81</v>
      </c>
      <c r="AY131" s="223" t="s">
        <v>132</v>
      </c>
    </row>
    <row r="132" spans="2:65" s="1" customFormat="1" ht="25.5" customHeight="1">
      <c r="B132" s="39"/>
      <c r="C132" s="190" t="s">
        <v>210</v>
      </c>
      <c r="D132" s="190" t="s">
        <v>134</v>
      </c>
      <c r="E132" s="191" t="s">
        <v>479</v>
      </c>
      <c r="F132" s="192" t="s">
        <v>480</v>
      </c>
      <c r="G132" s="193" t="s">
        <v>326</v>
      </c>
      <c r="H132" s="194">
        <v>1</v>
      </c>
      <c r="I132" s="195"/>
      <c r="J132" s="196">
        <f>ROUND(I132*H132,2)</f>
        <v>0</v>
      </c>
      <c r="K132" s="192" t="s">
        <v>30</v>
      </c>
      <c r="L132" s="59"/>
      <c r="M132" s="197" t="s">
        <v>30</v>
      </c>
      <c r="N132" s="198" t="s">
        <v>46</v>
      </c>
      <c r="O132" s="4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2" t="s">
        <v>459</v>
      </c>
      <c r="AT132" s="22" t="s">
        <v>134</v>
      </c>
      <c r="AU132" s="22" t="s">
        <v>83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139</v>
      </c>
      <c r="BK132" s="201">
        <f>ROUND(I132*H132,2)</f>
        <v>0</v>
      </c>
      <c r="BL132" s="22" t="s">
        <v>459</v>
      </c>
      <c r="BM132" s="22" t="s">
        <v>481</v>
      </c>
    </row>
    <row r="133" spans="2:51" s="11" customFormat="1" ht="13.5">
      <c r="B133" s="202"/>
      <c r="C133" s="203"/>
      <c r="D133" s="204" t="s">
        <v>141</v>
      </c>
      <c r="E133" s="205" t="s">
        <v>30</v>
      </c>
      <c r="F133" s="206" t="s">
        <v>482</v>
      </c>
      <c r="G133" s="203"/>
      <c r="H133" s="205" t="s">
        <v>30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141</v>
      </c>
      <c r="AU133" s="212" t="s">
        <v>83</v>
      </c>
      <c r="AV133" s="11" t="s">
        <v>81</v>
      </c>
      <c r="AW133" s="11" t="s">
        <v>36</v>
      </c>
      <c r="AX133" s="11" t="s">
        <v>73</v>
      </c>
      <c r="AY133" s="212" t="s">
        <v>132</v>
      </c>
    </row>
    <row r="134" spans="2:51" s="12" customFormat="1" ht="13.5">
      <c r="B134" s="213"/>
      <c r="C134" s="214"/>
      <c r="D134" s="204" t="s">
        <v>141</v>
      </c>
      <c r="E134" s="215" t="s">
        <v>30</v>
      </c>
      <c r="F134" s="216" t="s">
        <v>81</v>
      </c>
      <c r="G134" s="214"/>
      <c r="H134" s="217">
        <v>1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141</v>
      </c>
      <c r="AU134" s="223" t="s">
        <v>83</v>
      </c>
      <c r="AV134" s="12" t="s">
        <v>83</v>
      </c>
      <c r="AW134" s="12" t="s">
        <v>36</v>
      </c>
      <c r="AX134" s="12" t="s">
        <v>81</v>
      </c>
      <c r="AY134" s="223" t="s">
        <v>132</v>
      </c>
    </row>
    <row r="135" spans="2:65" s="1" customFormat="1" ht="16.5" customHeight="1">
      <c r="B135" s="39"/>
      <c r="C135" s="190" t="s">
        <v>216</v>
      </c>
      <c r="D135" s="190" t="s">
        <v>134</v>
      </c>
      <c r="E135" s="191" t="s">
        <v>483</v>
      </c>
      <c r="F135" s="192" t="s">
        <v>484</v>
      </c>
      <c r="G135" s="193" t="s">
        <v>326</v>
      </c>
      <c r="H135" s="194">
        <v>1</v>
      </c>
      <c r="I135" s="195"/>
      <c r="J135" s="196">
        <f>ROUND(I135*H135,2)</f>
        <v>0</v>
      </c>
      <c r="K135" s="192" t="s">
        <v>30</v>
      </c>
      <c r="L135" s="59"/>
      <c r="M135" s="197" t="s">
        <v>30</v>
      </c>
      <c r="N135" s="198" t="s">
        <v>46</v>
      </c>
      <c r="O135" s="4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2" t="s">
        <v>459</v>
      </c>
      <c r="AT135" s="22" t="s">
        <v>134</v>
      </c>
      <c r="AU135" s="22" t="s">
        <v>83</v>
      </c>
      <c r="AY135" s="22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139</v>
      </c>
      <c r="BK135" s="201">
        <f>ROUND(I135*H135,2)</f>
        <v>0</v>
      </c>
      <c r="BL135" s="22" t="s">
        <v>459</v>
      </c>
      <c r="BM135" s="22" t="s">
        <v>485</v>
      </c>
    </row>
    <row r="136" spans="2:51" s="11" customFormat="1" ht="13.5">
      <c r="B136" s="202"/>
      <c r="C136" s="203"/>
      <c r="D136" s="204" t="s">
        <v>141</v>
      </c>
      <c r="E136" s="205" t="s">
        <v>30</v>
      </c>
      <c r="F136" s="206" t="s">
        <v>486</v>
      </c>
      <c r="G136" s="203"/>
      <c r="H136" s="205" t="s">
        <v>30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141</v>
      </c>
      <c r="AU136" s="212" t="s">
        <v>83</v>
      </c>
      <c r="AV136" s="11" t="s">
        <v>81</v>
      </c>
      <c r="AW136" s="11" t="s">
        <v>36</v>
      </c>
      <c r="AX136" s="11" t="s">
        <v>73</v>
      </c>
      <c r="AY136" s="212" t="s">
        <v>132</v>
      </c>
    </row>
    <row r="137" spans="2:51" s="11" customFormat="1" ht="13.5">
      <c r="B137" s="202"/>
      <c r="C137" s="203"/>
      <c r="D137" s="204" t="s">
        <v>141</v>
      </c>
      <c r="E137" s="205" t="s">
        <v>30</v>
      </c>
      <c r="F137" s="206" t="s">
        <v>487</v>
      </c>
      <c r="G137" s="203"/>
      <c r="H137" s="205" t="s">
        <v>30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141</v>
      </c>
      <c r="AU137" s="212" t="s">
        <v>83</v>
      </c>
      <c r="AV137" s="11" t="s">
        <v>81</v>
      </c>
      <c r="AW137" s="11" t="s">
        <v>36</v>
      </c>
      <c r="AX137" s="11" t="s">
        <v>73</v>
      </c>
      <c r="AY137" s="212" t="s">
        <v>132</v>
      </c>
    </row>
    <row r="138" spans="2:51" s="11" customFormat="1" ht="27">
      <c r="B138" s="202"/>
      <c r="C138" s="203"/>
      <c r="D138" s="204" t="s">
        <v>141</v>
      </c>
      <c r="E138" s="205" t="s">
        <v>30</v>
      </c>
      <c r="F138" s="206" t="s">
        <v>488</v>
      </c>
      <c r="G138" s="203"/>
      <c r="H138" s="205" t="s">
        <v>30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141</v>
      </c>
      <c r="AU138" s="212" t="s">
        <v>83</v>
      </c>
      <c r="AV138" s="11" t="s">
        <v>81</v>
      </c>
      <c r="AW138" s="11" t="s">
        <v>36</v>
      </c>
      <c r="AX138" s="11" t="s">
        <v>73</v>
      </c>
      <c r="AY138" s="212" t="s">
        <v>132</v>
      </c>
    </row>
    <row r="139" spans="2:51" s="11" customFormat="1" ht="13.5">
      <c r="B139" s="202"/>
      <c r="C139" s="203"/>
      <c r="D139" s="204" t="s">
        <v>141</v>
      </c>
      <c r="E139" s="205" t="s">
        <v>30</v>
      </c>
      <c r="F139" s="206" t="s">
        <v>489</v>
      </c>
      <c r="G139" s="203"/>
      <c r="H139" s="205" t="s">
        <v>30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141</v>
      </c>
      <c r="AU139" s="212" t="s">
        <v>83</v>
      </c>
      <c r="AV139" s="11" t="s">
        <v>81</v>
      </c>
      <c r="AW139" s="11" t="s">
        <v>36</v>
      </c>
      <c r="AX139" s="11" t="s">
        <v>73</v>
      </c>
      <c r="AY139" s="212" t="s">
        <v>132</v>
      </c>
    </row>
    <row r="140" spans="2:51" s="12" customFormat="1" ht="13.5">
      <c r="B140" s="213"/>
      <c r="C140" s="214"/>
      <c r="D140" s="204" t="s">
        <v>141</v>
      </c>
      <c r="E140" s="215" t="s">
        <v>30</v>
      </c>
      <c r="F140" s="216" t="s">
        <v>81</v>
      </c>
      <c r="G140" s="214"/>
      <c r="H140" s="217">
        <v>1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141</v>
      </c>
      <c r="AU140" s="223" t="s">
        <v>83</v>
      </c>
      <c r="AV140" s="12" t="s">
        <v>83</v>
      </c>
      <c r="AW140" s="12" t="s">
        <v>36</v>
      </c>
      <c r="AX140" s="12" t="s">
        <v>81</v>
      </c>
      <c r="AY140" s="223" t="s">
        <v>132</v>
      </c>
    </row>
    <row r="141" spans="2:65" s="1" customFormat="1" ht="16.5" customHeight="1">
      <c r="B141" s="39"/>
      <c r="C141" s="190" t="s">
        <v>10</v>
      </c>
      <c r="D141" s="190" t="s">
        <v>134</v>
      </c>
      <c r="E141" s="191" t="s">
        <v>490</v>
      </c>
      <c r="F141" s="192" t="s">
        <v>491</v>
      </c>
      <c r="G141" s="193" t="s">
        <v>326</v>
      </c>
      <c r="H141" s="194">
        <v>1</v>
      </c>
      <c r="I141" s="195"/>
      <c r="J141" s="196">
        <f>ROUND(I141*H141,2)</f>
        <v>0</v>
      </c>
      <c r="K141" s="192" t="s">
        <v>30</v>
      </c>
      <c r="L141" s="59"/>
      <c r="M141" s="197" t="s">
        <v>30</v>
      </c>
      <c r="N141" s="198" t="s">
        <v>46</v>
      </c>
      <c r="O141" s="40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2" t="s">
        <v>459</v>
      </c>
      <c r="AT141" s="22" t="s">
        <v>134</v>
      </c>
      <c r="AU141" s="22" t="s">
        <v>83</v>
      </c>
      <c r="AY141" s="22" t="s">
        <v>132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139</v>
      </c>
      <c r="BK141" s="201">
        <f>ROUND(I141*H141,2)</f>
        <v>0</v>
      </c>
      <c r="BL141" s="22" t="s">
        <v>459</v>
      </c>
      <c r="BM141" s="22" t="s">
        <v>492</v>
      </c>
    </row>
    <row r="142" spans="2:51" s="11" customFormat="1" ht="13.5">
      <c r="B142" s="202"/>
      <c r="C142" s="203"/>
      <c r="D142" s="204" t="s">
        <v>141</v>
      </c>
      <c r="E142" s="205" t="s">
        <v>30</v>
      </c>
      <c r="F142" s="206" t="s">
        <v>486</v>
      </c>
      <c r="G142" s="203"/>
      <c r="H142" s="205" t="s">
        <v>30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141</v>
      </c>
      <c r="AU142" s="212" t="s">
        <v>83</v>
      </c>
      <c r="AV142" s="11" t="s">
        <v>81</v>
      </c>
      <c r="AW142" s="11" t="s">
        <v>36</v>
      </c>
      <c r="AX142" s="11" t="s">
        <v>73</v>
      </c>
      <c r="AY142" s="212" t="s">
        <v>132</v>
      </c>
    </row>
    <row r="143" spans="2:51" s="12" customFormat="1" ht="13.5">
      <c r="B143" s="213"/>
      <c r="C143" s="214"/>
      <c r="D143" s="204" t="s">
        <v>141</v>
      </c>
      <c r="E143" s="215" t="s">
        <v>30</v>
      </c>
      <c r="F143" s="216" t="s">
        <v>81</v>
      </c>
      <c r="G143" s="214"/>
      <c r="H143" s="217">
        <v>1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141</v>
      </c>
      <c r="AU143" s="223" t="s">
        <v>83</v>
      </c>
      <c r="AV143" s="12" t="s">
        <v>83</v>
      </c>
      <c r="AW143" s="12" t="s">
        <v>36</v>
      </c>
      <c r="AX143" s="12" t="s">
        <v>81</v>
      </c>
      <c r="AY143" s="223" t="s">
        <v>132</v>
      </c>
    </row>
    <row r="144" spans="2:65" s="1" customFormat="1" ht="16.5" customHeight="1">
      <c r="B144" s="39"/>
      <c r="C144" s="190" t="s">
        <v>227</v>
      </c>
      <c r="D144" s="190" t="s">
        <v>134</v>
      </c>
      <c r="E144" s="191" t="s">
        <v>493</v>
      </c>
      <c r="F144" s="192" t="s">
        <v>494</v>
      </c>
      <c r="G144" s="193" t="s">
        <v>326</v>
      </c>
      <c r="H144" s="194">
        <v>1</v>
      </c>
      <c r="I144" s="195"/>
      <c r="J144" s="196">
        <f>ROUND(I144*H144,2)</f>
        <v>0</v>
      </c>
      <c r="K144" s="192" t="s">
        <v>30</v>
      </c>
      <c r="L144" s="59"/>
      <c r="M144" s="197" t="s">
        <v>30</v>
      </c>
      <c r="N144" s="198" t="s">
        <v>46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2" t="s">
        <v>459</v>
      </c>
      <c r="AT144" s="22" t="s">
        <v>134</v>
      </c>
      <c r="AU144" s="22" t="s">
        <v>83</v>
      </c>
      <c r="AY144" s="22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139</v>
      </c>
      <c r="BK144" s="201">
        <f>ROUND(I144*H144,2)</f>
        <v>0</v>
      </c>
      <c r="BL144" s="22" t="s">
        <v>459</v>
      </c>
      <c r="BM144" s="22" t="s">
        <v>495</v>
      </c>
    </row>
    <row r="145" spans="2:65" s="1" customFormat="1" ht="25.5" customHeight="1">
      <c r="B145" s="39"/>
      <c r="C145" s="190" t="s">
        <v>232</v>
      </c>
      <c r="D145" s="190" t="s">
        <v>134</v>
      </c>
      <c r="E145" s="191" t="s">
        <v>496</v>
      </c>
      <c r="F145" s="192" t="s">
        <v>497</v>
      </c>
      <c r="G145" s="193" t="s">
        <v>326</v>
      </c>
      <c r="H145" s="194">
        <v>1</v>
      </c>
      <c r="I145" s="195"/>
      <c r="J145" s="196">
        <f>ROUND(I145*H145,2)</f>
        <v>0</v>
      </c>
      <c r="K145" s="192" t="s">
        <v>30</v>
      </c>
      <c r="L145" s="59"/>
      <c r="M145" s="197" t="s">
        <v>30</v>
      </c>
      <c r="N145" s="198" t="s">
        <v>46</v>
      </c>
      <c r="O145" s="40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2" t="s">
        <v>459</v>
      </c>
      <c r="AT145" s="22" t="s">
        <v>134</v>
      </c>
      <c r="AU145" s="22" t="s">
        <v>83</v>
      </c>
      <c r="AY145" s="22" t="s">
        <v>132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2" t="s">
        <v>139</v>
      </c>
      <c r="BK145" s="201">
        <f>ROUND(I145*H145,2)</f>
        <v>0</v>
      </c>
      <c r="BL145" s="22" t="s">
        <v>459</v>
      </c>
      <c r="BM145" s="22" t="s">
        <v>498</v>
      </c>
    </row>
    <row r="146" spans="2:51" s="11" customFormat="1" ht="13.5">
      <c r="B146" s="202"/>
      <c r="C146" s="203"/>
      <c r="D146" s="204" t="s">
        <v>141</v>
      </c>
      <c r="E146" s="205" t="s">
        <v>30</v>
      </c>
      <c r="F146" s="206" t="s">
        <v>499</v>
      </c>
      <c r="G146" s="203"/>
      <c r="H146" s="205" t="s">
        <v>30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141</v>
      </c>
      <c r="AU146" s="212" t="s">
        <v>83</v>
      </c>
      <c r="AV146" s="11" t="s">
        <v>81</v>
      </c>
      <c r="AW146" s="11" t="s">
        <v>36</v>
      </c>
      <c r="AX146" s="11" t="s">
        <v>73</v>
      </c>
      <c r="AY146" s="212" t="s">
        <v>132</v>
      </c>
    </row>
    <row r="147" spans="2:51" s="12" customFormat="1" ht="13.5">
      <c r="B147" s="213"/>
      <c r="C147" s="214"/>
      <c r="D147" s="204" t="s">
        <v>141</v>
      </c>
      <c r="E147" s="215" t="s">
        <v>30</v>
      </c>
      <c r="F147" s="216" t="s">
        <v>81</v>
      </c>
      <c r="G147" s="214"/>
      <c r="H147" s="217">
        <v>1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141</v>
      </c>
      <c r="AU147" s="223" t="s">
        <v>83</v>
      </c>
      <c r="AV147" s="12" t="s">
        <v>83</v>
      </c>
      <c r="AW147" s="12" t="s">
        <v>36</v>
      </c>
      <c r="AX147" s="12" t="s">
        <v>81</v>
      </c>
      <c r="AY147" s="223" t="s">
        <v>132</v>
      </c>
    </row>
    <row r="148" spans="2:65" s="1" customFormat="1" ht="25.5" customHeight="1">
      <c r="B148" s="39"/>
      <c r="C148" s="190" t="s">
        <v>185</v>
      </c>
      <c r="D148" s="190" t="s">
        <v>134</v>
      </c>
      <c r="E148" s="191" t="s">
        <v>500</v>
      </c>
      <c r="F148" s="192" t="s">
        <v>501</v>
      </c>
      <c r="G148" s="193" t="s">
        <v>326</v>
      </c>
      <c r="H148" s="194">
        <v>1</v>
      </c>
      <c r="I148" s="195"/>
      <c r="J148" s="196">
        <f>ROUND(I148*H148,2)</f>
        <v>0</v>
      </c>
      <c r="K148" s="192" t="s">
        <v>30</v>
      </c>
      <c r="L148" s="59"/>
      <c r="M148" s="197" t="s">
        <v>30</v>
      </c>
      <c r="N148" s="198" t="s">
        <v>46</v>
      </c>
      <c r="O148" s="40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2" t="s">
        <v>459</v>
      </c>
      <c r="AT148" s="22" t="s">
        <v>134</v>
      </c>
      <c r="AU148" s="22" t="s">
        <v>83</v>
      </c>
      <c r="AY148" s="22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139</v>
      </c>
      <c r="BK148" s="201">
        <f>ROUND(I148*H148,2)</f>
        <v>0</v>
      </c>
      <c r="BL148" s="22" t="s">
        <v>459</v>
      </c>
      <c r="BM148" s="22" t="s">
        <v>502</v>
      </c>
    </row>
    <row r="149" spans="2:51" s="11" customFormat="1" ht="13.5">
      <c r="B149" s="202"/>
      <c r="C149" s="203"/>
      <c r="D149" s="204" t="s">
        <v>141</v>
      </c>
      <c r="E149" s="205" t="s">
        <v>30</v>
      </c>
      <c r="F149" s="206" t="s">
        <v>236</v>
      </c>
      <c r="G149" s="203"/>
      <c r="H149" s="205" t="s">
        <v>30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141</v>
      </c>
      <c r="AU149" s="212" t="s">
        <v>83</v>
      </c>
      <c r="AV149" s="11" t="s">
        <v>81</v>
      </c>
      <c r="AW149" s="11" t="s">
        <v>36</v>
      </c>
      <c r="AX149" s="11" t="s">
        <v>73</v>
      </c>
      <c r="AY149" s="212" t="s">
        <v>132</v>
      </c>
    </row>
    <row r="150" spans="2:51" s="12" customFormat="1" ht="13.5">
      <c r="B150" s="213"/>
      <c r="C150" s="214"/>
      <c r="D150" s="204" t="s">
        <v>141</v>
      </c>
      <c r="E150" s="215" t="s">
        <v>30</v>
      </c>
      <c r="F150" s="216" t="s">
        <v>81</v>
      </c>
      <c r="G150" s="214"/>
      <c r="H150" s="217">
        <v>1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141</v>
      </c>
      <c r="AU150" s="223" t="s">
        <v>83</v>
      </c>
      <c r="AV150" s="12" t="s">
        <v>83</v>
      </c>
      <c r="AW150" s="12" t="s">
        <v>36</v>
      </c>
      <c r="AX150" s="12" t="s">
        <v>81</v>
      </c>
      <c r="AY150" s="223" t="s">
        <v>132</v>
      </c>
    </row>
    <row r="151" spans="2:65" s="1" customFormat="1" ht="16.5" customHeight="1">
      <c r="B151" s="39"/>
      <c r="C151" s="190" t="s">
        <v>243</v>
      </c>
      <c r="D151" s="190" t="s">
        <v>134</v>
      </c>
      <c r="E151" s="191" t="s">
        <v>503</v>
      </c>
      <c r="F151" s="192" t="s">
        <v>504</v>
      </c>
      <c r="G151" s="193" t="s">
        <v>326</v>
      </c>
      <c r="H151" s="194">
        <v>1</v>
      </c>
      <c r="I151" s="195"/>
      <c r="J151" s="196">
        <f>ROUND(I151*H151,2)</f>
        <v>0</v>
      </c>
      <c r="K151" s="192" t="s">
        <v>30</v>
      </c>
      <c r="L151" s="59"/>
      <c r="M151" s="197" t="s">
        <v>30</v>
      </c>
      <c r="N151" s="198" t="s">
        <v>46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2" t="s">
        <v>459</v>
      </c>
      <c r="AT151" s="22" t="s">
        <v>134</v>
      </c>
      <c r="AU151" s="22" t="s">
        <v>83</v>
      </c>
      <c r="AY151" s="22" t="s">
        <v>132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139</v>
      </c>
      <c r="BK151" s="201">
        <f>ROUND(I151*H151,2)</f>
        <v>0</v>
      </c>
      <c r="BL151" s="22" t="s">
        <v>459</v>
      </c>
      <c r="BM151" s="22" t="s">
        <v>505</v>
      </c>
    </row>
    <row r="152" spans="2:51" s="11" customFormat="1" ht="13.5">
      <c r="B152" s="202"/>
      <c r="C152" s="203"/>
      <c r="D152" s="204" t="s">
        <v>141</v>
      </c>
      <c r="E152" s="205" t="s">
        <v>30</v>
      </c>
      <c r="F152" s="206" t="s">
        <v>426</v>
      </c>
      <c r="G152" s="203"/>
      <c r="H152" s="205" t="s">
        <v>30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141</v>
      </c>
      <c r="AU152" s="212" t="s">
        <v>83</v>
      </c>
      <c r="AV152" s="11" t="s">
        <v>81</v>
      </c>
      <c r="AW152" s="11" t="s">
        <v>36</v>
      </c>
      <c r="AX152" s="11" t="s">
        <v>73</v>
      </c>
      <c r="AY152" s="212" t="s">
        <v>132</v>
      </c>
    </row>
    <row r="153" spans="2:51" s="12" customFormat="1" ht="13.5">
      <c r="B153" s="213"/>
      <c r="C153" s="214"/>
      <c r="D153" s="204" t="s">
        <v>141</v>
      </c>
      <c r="E153" s="215" t="s">
        <v>30</v>
      </c>
      <c r="F153" s="216" t="s">
        <v>81</v>
      </c>
      <c r="G153" s="214"/>
      <c r="H153" s="217">
        <v>1</v>
      </c>
      <c r="I153" s="218"/>
      <c r="J153" s="214"/>
      <c r="K153" s="214"/>
      <c r="L153" s="219"/>
      <c r="M153" s="245"/>
      <c r="N153" s="246"/>
      <c r="O153" s="246"/>
      <c r="P153" s="246"/>
      <c r="Q153" s="246"/>
      <c r="R153" s="246"/>
      <c r="S153" s="246"/>
      <c r="T153" s="247"/>
      <c r="AT153" s="223" t="s">
        <v>141</v>
      </c>
      <c r="AU153" s="223" t="s">
        <v>83</v>
      </c>
      <c r="AV153" s="12" t="s">
        <v>83</v>
      </c>
      <c r="AW153" s="12" t="s">
        <v>36</v>
      </c>
      <c r="AX153" s="12" t="s">
        <v>81</v>
      </c>
      <c r="AY153" s="223" t="s">
        <v>132</v>
      </c>
    </row>
    <row r="154" spans="2:12" s="1" customFormat="1" ht="6.95" customHeight="1">
      <c r="B154" s="54"/>
      <c r="C154" s="55"/>
      <c r="D154" s="55"/>
      <c r="E154" s="55"/>
      <c r="F154" s="55"/>
      <c r="G154" s="55"/>
      <c r="H154" s="55"/>
      <c r="I154" s="137"/>
      <c r="J154" s="55"/>
      <c r="K154" s="55"/>
      <c r="L154" s="59"/>
    </row>
  </sheetData>
  <sheetProtection password="C475" sheet="1" objects="1" scenarios="1"/>
  <autoFilter ref="C80:K15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Martin Oliva</cp:lastModifiedBy>
  <dcterms:created xsi:type="dcterms:W3CDTF">2018-10-24T11:22:12Z</dcterms:created>
  <dcterms:modified xsi:type="dcterms:W3CDTF">2020-01-09T13:37:50Z</dcterms:modified>
  <cp:category/>
  <cp:version/>
  <cp:contentType/>
  <cp:contentStatus/>
</cp:coreProperties>
</file>