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01 - INŽENÝRSKO-GEOLOGI..." sheetId="2" r:id="rId2"/>
    <sheet name="SO02.1 - Návodní líc a od..." sheetId="3" r:id="rId3"/>
    <sheet name="SO02.2 - Vzdušní líc" sheetId="4" r:id="rId4"/>
    <sheet name="SO02.3 - Drenážní systém" sheetId="5" r:id="rId5"/>
    <sheet name="SO02.4 - Vtok do spodních..." sheetId="6" r:id="rId6"/>
    <sheet name="SO03.1 - Sediment v nádrži" sheetId="7" r:id="rId7"/>
    <sheet name="SO03.2 - Pata hráze" sheetId="8" r:id="rId8"/>
    <sheet name="SO03.3 - 3D model hráze" sheetId="9" r:id="rId9"/>
    <sheet name="VON - VEDLEJŠÍ ROZPOČTOVÉ..." sheetId="10" r:id="rId10"/>
  </sheets>
  <definedNames>
    <definedName name="_xlnm.Print_Area" localSheetId="0">'Rekapitulace stavby'!$D$4:$AO$76,'Rekapitulace stavby'!$C$82:$AQ$106</definedName>
    <definedName name="_xlnm._FilterDatabase" localSheetId="1" hidden="1">'SO01 - INŽENÝRSKO-GEOLOGI...'!$C$129:$K$475</definedName>
    <definedName name="_xlnm.Print_Area" localSheetId="1">'SO01 - INŽENÝRSKO-GEOLOGI...'!$C$4:$J$76,'SO01 - INŽENÝRSKO-GEOLOGI...'!$C$82:$J$111,'SO01 - INŽENÝRSKO-GEOLOGI...'!$C$117:$K$475</definedName>
    <definedName name="_xlnm._FilterDatabase" localSheetId="2" hidden="1">'SO02.1 - Návodní líc a od...'!$C$126:$K$161</definedName>
    <definedName name="_xlnm.Print_Area" localSheetId="2">'SO02.1 - Návodní líc a od...'!$C$4:$J$76,'SO02.1 - Návodní líc a od...'!$C$82:$J$106,'SO02.1 - Návodní líc a od...'!$C$112:$K$161</definedName>
    <definedName name="_xlnm._FilterDatabase" localSheetId="3" hidden="1">'SO02.2 - Vzdušní líc'!$C$121:$K$130</definedName>
    <definedName name="_xlnm.Print_Area" localSheetId="3">'SO02.2 - Vzdušní líc'!$C$4:$J$76,'SO02.2 - Vzdušní líc'!$C$82:$J$101,'SO02.2 - Vzdušní líc'!$C$107:$K$130</definedName>
    <definedName name="_xlnm._FilterDatabase" localSheetId="4" hidden="1">'SO02.3 - Drenážní systém'!$C$124:$K$147</definedName>
    <definedName name="_xlnm.Print_Area" localSheetId="4">'SO02.3 - Drenážní systém'!$C$4:$J$76,'SO02.3 - Drenážní systém'!$C$82:$J$104,'SO02.3 - Drenážní systém'!$C$110:$K$147</definedName>
    <definedName name="_xlnm._FilterDatabase" localSheetId="5" hidden="1">'SO02.4 - Vtok do spodních...'!$C$127:$K$170</definedName>
    <definedName name="_xlnm.Print_Area" localSheetId="5">'SO02.4 - Vtok do spodních...'!$C$4:$J$76,'SO02.4 - Vtok do spodních...'!$C$82:$J$107,'SO02.4 - Vtok do spodních...'!$C$113:$K$170</definedName>
    <definedName name="_xlnm._FilterDatabase" localSheetId="6" hidden="1">'SO03.1 - Sediment v nádrži'!$C$121:$K$130</definedName>
    <definedName name="_xlnm.Print_Area" localSheetId="6">'SO03.1 - Sediment v nádrži'!$C$4:$J$76,'SO03.1 - Sediment v nádrži'!$C$82:$J$101,'SO03.1 - Sediment v nádrži'!$C$107:$K$130</definedName>
    <definedName name="_xlnm._FilterDatabase" localSheetId="7" hidden="1">'SO03.2 - Pata hráze'!$C$121:$K$127</definedName>
    <definedName name="_xlnm.Print_Area" localSheetId="7">'SO03.2 - Pata hráze'!$C$4:$J$76,'SO03.2 - Pata hráze'!$C$82:$J$101,'SO03.2 - Pata hráze'!$C$107:$K$127</definedName>
    <definedName name="_xlnm._FilterDatabase" localSheetId="8" hidden="1">'SO03.3 - 3D model hráze'!$C$121:$K$127</definedName>
    <definedName name="_xlnm.Print_Area" localSheetId="8">'SO03.3 - 3D model hráze'!$C$4:$J$76,'SO03.3 - 3D model hráze'!$C$82:$J$101,'SO03.3 - 3D model hráze'!$C$107:$K$127</definedName>
    <definedName name="_xlnm._FilterDatabase" localSheetId="9" hidden="1">'VON - VEDLEJŠÍ ROZPOČTOVÉ...'!$C$120:$K$150</definedName>
    <definedName name="_xlnm.Print_Area" localSheetId="9">'VON - VEDLEJŠÍ ROZPOČTOVÉ...'!$C$4:$J$76,'VON - VEDLEJŠÍ ROZPOČTOVÉ...'!$C$82:$J$102,'VON - VEDLEJŠÍ ROZPOČTOVÉ...'!$C$108:$K$150</definedName>
    <definedName name="_xlnm.Print_Titles" localSheetId="0">'Rekapitulace stavby'!$92:$92</definedName>
    <definedName name="_xlnm.Print_Titles" localSheetId="1">'SO01 - INŽENÝRSKO-GEOLOGI...'!$129:$129</definedName>
    <definedName name="_xlnm.Print_Titles" localSheetId="2">'SO02.1 - Návodní líc a od...'!$126:$126</definedName>
    <definedName name="_xlnm.Print_Titles" localSheetId="3">'SO02.2 - Vzdušní líc'!$121:$121</definedName>
    <definedName name="_xlnm.Print_Titles" localSheetId="4">'SO02.3 - Drenážní systém'!$124:$124</definedName>
    <definedName name="_xlnm.Print_Titles" localSheetId="5">'SO02.4 - Vtok do spodních...'!$127:$127</definedName>
    <definedName name="_xlnm.Print_Titles" localSheetId="6">'SO03.1 - Sediment v nádrži'!$121:$121</definedName>
    <definedName name="_xlnm.Print_Titles" localSheetId="7">'SO03.2 - Pata hráze'!$121:$121</definedName>
    <definedName name="_xlnm.Print_Titles" localSheetId="8">'SO03.3 - 3D model hráze'!$121:$121</definedName>
    <definedName name="_xlnm.Print_Titles" localSheetId="9">'VON - VEDLEJŠÍ ROZPOČTOVÉ...'!$120:$120</definedName>
  </definedNames>
  <calcPr fullCalcOnLoad="1"/>
</workbook>
</file>

<file path=xl/sharedStrings.xml><?xml version="1.0" encoding="utf-8"?>
<sst xmlns="http://schemas.openxmlformats.org/spreadsheetml/2006/main" count="5439" uniqueCount="706">
  <si>
    <t>Export Komplet</t>
  </si>
  <si>
    <t/>
  </si>
  <si>
    <t>2.0</t>
  </si>
  <si>
    <t>ZAMOK</t>
  </si>
  <si>
    <t>False</t>
  </si>
  <si>
    <t>{e96c08d9-7122-4480-a7ea-f25c00520ceb}</t>
  </si>
  <si>
    <t>0,01</t>
  </si>
  <si>
    <t>21</t>
  </si>
  <si>
    <t>15</t>
  </si>
  <si>
    <t>REKAPITULACE STAVBY</t>
  </si>
  <si>
    <t>v ---  níže se nacházejí doplnkové a pomocné údaje k sestavám  --- v</t>
  </si>
  <si>
    <t>Návod na vyplnění</t>
  </si>
  <si>
    <t>0,001</t>
  </si>
  <si>
    <t>Kód:</t>
  </si>
  <si>
    <t>P2870_19</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</si>
  <si>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</si>
  <si>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</si>
  <si>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VD Kamenička - GO - inženýrskogeologický průzkum - PD</t>
  </si>
  <si>
    <t>KSO:</t>
  </si>
  <si>
    <t>832 1</t>
  </si>
  <si>
    <t>CC-CZ:</t>
  </si>
  <si>
    <t>24201</t>
  </si>
  <si>
    <t>Místo:</t>
  </si>
  <si>
    <t>k.ú. Bečov</t>
  </si>
  <si>
    <t>Datum:</t>
  </si>
  <si>
    <t>28. 10. 2019</t>
  </si>
  <si>
    <t>CZ-CPV:</t>
  </si>
  <si>
    <t>50800000-3</t>
  </si>
  <si>
    <t>CZ-CPA:</t>
  </si>
  <si>
    <t>42.91</t>
  </si>
  <si>
    <t>Zadavatel:</t>
  </si>
  <si>
    <t>IČ:</t>
  </si>
  <si>
    <t>70889988</t>
  </si>
  <si>
    <t>Povodí Ohře, státní podnik</t>
  </si>
  <si>
    <t>DIČ:</t>
  </si>
  <si>
    <t>CZ70889988</t>
  </si>
  <si>
    <t>Uchazeč:</t>
  </si>
  <si>
    <t>Vyplň údaj</t>
  </si>
  <si>
    <t>Projektant:</t>
  </si>
  <si>
    <t>49241648</t>
  </si>
  <si>
    <t>VODNÍ DÍLA - TBD a.s.</t>
  </si>
  <si>
    <t>CZ49241648</t>
  </si>
  <si>
    <t>True</t>
  </si>
  <si>
    <t>Zpracovatel:</t>
  </si>
  <si>
    <t>Ing. T. Klemša</t>
  </si>
  <si>
    <t>Poznámka:</t>
  </si>
  <si>
    <t>Soupis prací je sestaven za využití položek Cenové soustavy URS. Cenové a technické podmínky položek Cenové soustavy URS, které nejsou uvedeny v soupisu prací (tzv.úvodní části katalogů) jsou neomezeně dálkově k dispozici na WWWcs-urs.cz.Položky soupisu prací , které nemají ve sloupci " Cenová soustava " uveden žádný údaj, nepochází z Cenové soustavy ÚRS, ale způsob tvorby ceny vychází z cenových a technických podmínek ÚRS.</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</si>
  <si>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</si>
  <si>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</si>
  <si>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</si>
  <si>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</si>
  <si>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</si>
  <si>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</si>
  <si>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</si>
  <si>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</si>
  <si>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</si>
  <si>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</si>
  <si>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</si>
  <si>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</si>
  <si>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</si>
  <si>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</si>
  <si>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</si>
  <si>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</si>
  <si>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</si>
  <si>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</si>
  <si>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</si>
  <si>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</si>
  <si>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</si>
  <si>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</si>
  <si>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</si>
  <si>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</si>
  <si>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</si>
  <si>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</si>
  <si>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</si>
  <si>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</si>
  <si>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</si>
  <si>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</si>
  <si>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</si>
  <si>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</si>
  <si>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</si>
  <si>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</si>
  <si>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</si>
  <si>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</si>
  <si>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</si>
  <si>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</si>
  <si>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</si>
  <si>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</si>
  <si>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</si>
  <si>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</si>
  <si>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</si>
  <si>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</si>
  <si>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</si>
  <si>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</si>
  <si>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INŽENÝRSKO-GEOLOGICKÝ PRŮZKUM</t>
  </si>
  <si>
    <t>STA</t>
  </si>
  <si>
    <t>1</t>
  </si>
  <si>
    <t>{9c15e021-b0c8-47b3-8d1b-5605da26ff0b}</t>
  </si>
  <si>
    <t>2</t>
  </si>
  <si>
    <t>SO02</t>
  </si>
  <si>
    <t>STAVEBNĚ TECHNICKÝ PRŮZKUM</t>
  </si>
  <si>
    <t>{a97322ad-32b7-4dc0-96d5-0b2c75223d4a}</t>
  </si>
  <si>
    <t>SO02.1</t>
  </si>
  <si>
    <t>Návodní líc a odběrná věž</t>
  </si>
  <si>
    <t>Soupis</t>
  </si>
  <si>
    <t>{73b8e5ee-ac47-4be6-908a-f90711ce4ea7}</t>
  </si>
  <si>
    <t>SO02.2</t>
  </si>
  <si>
    <t>Vzdušní líc</t>
  </si>
  <si>
    <t>{9478e822-b75f-449a-bee7-30d9a7200997}</t>
  </si>
  <si>
    <t>SO02.3</t>
  </si>
  <si>
    <t>Drenážní systém</t>
  </si>
  <si>
    <t>{07e0344e-aa6e-425d-b3a7-81ebddb8e7df}</t>
  </si>
  <si>
    <t>SO02.4</t>
  </si>
  <si>
    <t>Vtok do spodních výpustí</t>
  </si>
  <si>
    <t>{08c2a690-2c21-414c-a656-dc223db40441}</t>
  </si>
  <si>
    <t>SO03</t>
  </si>
  <si>
    <t>OSTATNÍ PRŮZKUMY A ZAMĚŘENÍ</t>
  </si>
  <si>
    <t>{027ad5e6-59a3-456c-95b2-2bb69b228758}</t>
  </si>
  <si>
    <t>SO03.1</t>
  </si>
  <si>
    <t>Sediment v nádrži</t>
  </si>
  <si>
    <t>{c83554cd-c792-4138-84c9-2c9236cc3723}</t>
  </si>
  <si>
    <t>SO03.2</t>
  </si>
  <si>
    <t>Pata hráze</t>
  </si>
  <si>
    <t>{84859ef0-5069-4c8f-b063-0262d9a085f6}</t>
  </si>
  <si>
    <t>SO03.3</t>
  </si>
  <si>
    <t>3D model hráze</t>
  </si>
  <si>
    <t>{aa3b27d2-b647-45d8-823f-5096938533f5}</t>
  </si>
  <si>
    <t>VON</t>
  </si>
  <si>
    <t>VEDLEJŠÍ ROZPOČTOVÉ NÁKLADY</t>
  </si>
  <si>
    <t>{457e437c-3dd1-4f8a-ae4e-cdeb4c4e1ae0}</t>
  </si>
  <si>
    <t>KRYCÍ LIST SOUPISU PRACÍ</t>
  </si>
  <si>
    <t>Objekt:</t>
  </si>
  <si>
    <t>SO01 - INŽENÝRSKO-GEOLOGICKÝ PRŮZKUM</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</si>
  <si>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</si>
  <si>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</si>
  <si>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</si>
  <si>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</si>
  <si>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</si>
  <si>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</si>
  <si>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</si>
  <si>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</si>
  <si>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</si>
  <si>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</si>
  <si>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</si>
  <si>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</si>
  <si>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</si>
  <si>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</si>
  <si>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</si>
  <si>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767 - Konstrukce zámečnické</t>
  </si>
  <si>
    <t>VRN - Vedlejší rozpočtové náklady</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</si>
  <si>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</si>
  <si>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</si>
  <si>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</si>
  <si>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</si>
  <si>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</si>
  <si>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</si>
  <si>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</si>
  <si>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</si>
  <si>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</si>
  <si>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</si>
  <si>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</si>
  <si>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</si>
  <si>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</si>
  <si>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</si>
  <si>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</si>
  <si>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</si>
  <si>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</si>
  <si>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</si>
  <si>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</si>
  <si>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</si>
  <si>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113311121</t>
  </si>
  <si>
    <t>Odstranění geotextilií v komunikacích</t>
  </si>
  <si>
    <t>m2</t>
  </si>
  <si>
    <t>CS ÚRS 2019 02</t>
  </si>
  <si>
    <t>4</t>
  </si>
  <si>
    <t>-1850423847</t>
  </si>
  <si>
    <t>PP</t>
  </si>
  <si>
    <t>Odstranění geosyntetik s uložením na vzdálenost do 20 m nebo naložením na dopravní prostředek geotextilie</t>
  </si>
  <si>
    <t>PSC</t>
  </si>
  <si>
    <t xml:space="preserve">Poznámka k souboru cen:
1. V cenách -1111 až -1131 nejsou započteny náklady na odstranění vrstev uložených nad geosyntetikem. 2. V ceně -1141 jsou započteny i náklady odstranění zásypu buněk a krycí vrstvy tl. 100 mm. </t>
  </si>
  <si>
    <t>VV</t>
  </si>
  <si>
    <t>OCHRANA KORUNY HRÁZE PŘI VRTNÝCH PRACECH</t>
  </si>
  <si>
    <t>V místě vrtů</t>
  </si>
  <si>
    <t>"IK"   5,0*3*2"VRSTVY"</t>
  </si>
  <si>
    <t>"IIK"   5,0*3*2"VRSTVY"</t>
  </si>
  <si>
    <t>"IIIK"   5,0*3*2"VRSTVY"</t>
  </si>
  <si>
    <t>"XIK"  5,0*3*2"VRSTVY"</t>
  </si>
  <si>
    <t>Mezisoučet</t>
  </si>
  <si>
    <t>3</t>
  </si>
  <si>
    <t>Po celé koruně hráze</t>
  </si>
  <si>
    <t>160"m"*3,0*1"VRSTVA"</t>
  </si>
  <si>
    <t>Součet</t>
  </si>
  <si>
    <t>115101202</t>
  </si>
  <si>
    <t>Čerpání vody na dopravní výšku do 10 m průměrný přítok do 1000 l/min</t>
  </si>
  <si>
    <t>hod</t>
  </si>
  <si>
    <t>10038938</t>
  </si>
  <si>
    <t>Čerpání vody na dopravní výšku do 10 m s uvažovaným průměrným přítokem přes 500 do 1 000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</si>
  <si>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</si>
  <si>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t>
  </si>
  <si>
    <t>Poznámka k položce:
VODNÍ TLAKOVÉ ZKOUŠKY
Započítána doba na provádění:
První stupeň - 10 min bez měření spotřeby (pro nasycení prostředí).
Druhý stupeň -10 min s měřením spotřeby při VTZ (měrný).
Třetí stupeň - 10 min s měřením spotřeby při VTZ (srovnávací).</t>
  </si>
  <si>
    <t>Voda pro VTZ</t>
  </si>
  <si>
    <t>"IK"   4"etáže VTZ"*0,5"hod/etáž"</t>
  </si>
  <si>
    <t>"IIK"   7"etáže VTZ"*0,5"hod/etáž"</t>
  </si>
  <si>
    <t>"IIIK"   11"etáže VTZ"*0,5"hod/etáž"</t>
  </si>
  <si>
    <t>"IVP"  7"etáže VTZ"*0,5"hod/etáž"</t>
  </si>
  <si>
    <t>"VP"   9"etáže VTZ"*0,5"hod/etáž"</t>
  </si>
  <si>
    <t>"VIP"   7"etáže VTZ"*0,5"hod/etáž"</t>
  </si>
  <si>
    <t>"VIIP"   10"etáže VTZ"*0,5"hod/etáž"</t>
  </si>
  <si>
    <t>"VIIIP"   8"etáže VTZ"*0,5"hod/etáž"</t>
  </si>
  <si>
    <t>"IXP"   9"etáže VTZ"*0,5"hod/etáž"</t>
  </si>
  <si>
    <t>"XP"   8"etáže VTZ"*0,5"hod/etáž"</t>
  </si>
  <si>
    <t>"XIK"   8"etáže VTZ"*0,5"hod/etáž"</t>
  </si>
  <si>
    <t>"XIIa"  2"etáže VTZ"*0,5"hod/etáž"</t>
  </si>
  <si>
    <t>"XIIb"   2"etáže VTZ"*0,5"hod/etáž"</t>
  </si>
  <si>
    <t>Zakládání</t>
  </si>
  <si>
    <t>225211116</t>
  </si>
  <si>
    <t>Vrty maloprofilové jádrové D do 93 mm úklon do 45° hl do 25 m hor. V a VI</t>
  </si>
  <si>
    <t>m</t>
  </si>
  <si>
    <t>1699798204</t>
  </si>
  <si>
    <t>Maloprofilové vrty jádrové  průměru přes 56 do 93 mm do úklonu 45° v hl 0 až 25 m v hornině tř. V a VI</t>
  </si>
  <si>
    <t>Poznámka k položce:
Výkresová dokumentace: D.4, D.5</t>
  </si>
  <si>
    <t>VRTY - PODLOŽÍ</t>
  </si>
  <si>
    <t>"IK"   5,0</t>
  </si>
  <si>
    <t>"IIK"   8,0</t>
  </si>
  <si>
    <t>"IIIK"   11,0</t>
  </si>
  <si>
    <t>"IVP"   15,0</t>
  </si>
  <si>
    <t>"VP"   18,0</t>
  </si>
  <si>
    <t>"VIP"   18,0</t>
  </si>
  <si>
    <t>"VIIP"   20,0</t>
  </si>
  <si>
    <t>"VIIIP"   18,0</t>
  </si>
  <si>
    <t>"IXP"   18,0</t>
  </si>
  <si>
    <t>"XP"   15,0</t>
  </si>
  <si>
    <t>"XIK"   10,0</t>
  </si>
  <si>
    <t>"XIIa"  5,5</t>
  </si>
  <si>
    <t>"XIIb"   5,5</t>
  </si>
  <si>
    <t>převrtávky při sestupné injektáži - zavalování vrtů</t>
  </si>
  <si>
    <t>30,0</t>
  </si>
  <si>
    <t>2816011R</t>
  </si>
  <si>
    <t>vodní tlakové zkoušky při zkušebním tlaku  0,3 Mpa v etážích po 3 m</t>
  </si>
  <si>
    <t>-542411462</t>
  </si>
  <si>
    <t>Poznámka k položce:
Zkoušky budou vyhodnoceny graficky a tabelárně.
První stupeň - 10 min bez měření spotřeby (pro nasycení prostředí).
Druhý stupeň -10 min s měřením spotřeby při VTZ (měrný).
Třetí stupeň - 10 min s měřením spotřeby při VTZ (srovnávací).
Doba trvání VTZ celkem se započítáním přípravy (montáž a demnotáž zařízení pro VTZ)
2,5 hod/etáž
Voda není započítaná: čerpáno z nádrže</t>
  </si>
  <si>
    <t>VODNÍ TLAKOVÉ ZKOUŠKY</t>
  </si>
  <si>
    <t>"IK"   4"etáže VTZ"*2,5"hod/etáž"</t>
  </si>
  <si>
    <t>"IIK"   7"etáže VTZ"*2,5"hod/etáž"</t>
  </si>
  <si>
    <t>"IIIK"   11"etáže VTZ"*2,5"hod/etáž"</t>
  </si>
  <si>
    <t>"IVP"  7"etáže VTZ"*2,5"hod/etáž"</t>
  </si>
  <si>
    <t>"VP"   9"etáže VTZ"*2,5"hod/etáž"</t>
  </si>
  <si>
    <t>"VIP"   7"etáže VTZ"*2,5"hod/etáž"</t>
  </si>
  <si>
    <t>"VIIP"   10"etáže VTZ"*2,5"hod/etáž"</t>
  </si>
  <si>
    <t>"VIIIP"   8"etáže VTZ"*2,5"hod/etáž"</t>
  </si>
  <si>
    <t>"IXP"   9"etáže VTZ"*2,5"hod/etáž"</t>
  </si>
  <si>
    <t>"XP"   8"etáže VTZ"*2,5"hod/etáž"</t>
  </si>
  <si>
    <t>"XIK"   8"etáže VTZ"*2,5"hod/etáž"</t>
  </si>
  <si>
    <t>"XIIa"  2"etáže VTZ"*2,5"hod/etáž"</t>
  </si>
  <si>
    <t>"XIIb"   2"etáže VTZ"*2,5"hod/etáž"</t>
  </si>
  <si>
    <t>5</t>
  </si>
  <si>
    <t>281604111</t>
  </si>
  <si>
    <t>Injektování aktivovanými směsmi nízkotlaké vzestupné tlakem do 0,6 MPa</t>
  </si>
  <si>
    <t>1282771139</t>
  </si>
  <si>
    <t>Injektování aktivovanými směsmi  vzestupné, tlakem do 0,60 MPa</t>
  </si>
  <si>
    <t xml:space="preserve">Poznámka k souboru cen:
1. Ceny jsou určeny pro injektování a) s obturátorem i bez obturátoru, b) injekční stanicí s automatickou registrací parametrů. 2. Ceny nelze použít pro injektování: a) neaktivovanými směsmi jednoduchým obturátorem; toto injektování se oceňuje cenami souboru cen 28. 60-11 Injektování, b) mikropilot a kotev; toto injektování se oceňuje cenami souboru cen 28. 60-21 Injektování povrchové s dvojitým obturátorem mikropilot nebo kotev,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vodou, e) živicemi za tepla; toto injektování se oceňuje individuálně, f) tryskové; tato injektáž se oceňuje cenami souboru cen 282 60-21 Trysková injektáž. 3. Rozhodující pro volbu ceny podle výšky tlaku je maximální tlak na jednom vrtu. </t>
  </si>
  <si>
    <t>Poznámka k položce:
VYPLNĚNÁ VRTŮ
Injektohodiny:
1,0 hod/m vrtu
Odpočet 0,5 m u vrtů, kde bude plomba</t>
  </si>
  <si>
    <t>VYPLNĚNÍ VRTŮ</t>
  </si>
  <si>
    <t>"IK"   6,0-0,5</t>
  </si>
  <si>
    <t>"IIK"   6,0-0,5</t>
  </si>
  <si>
    <t>"IIIK"   6,0-0,5</t>
  </si>
  <si>
    <t>"IVP"   6,0</t>
  </si>
  <si>
    <t>"VP"   6,0</t>
  </si>
  <si>
    <t>"VIP"   6,0</t>
  </si>
  <si>
    <t>"VIIP"   6,0</t>
  </si>
  <si>
    <t>"VIIIP"   6,0</t>
  </si>
  <si>
    <t>"IXP"   6,0</t>
  </si>
  <si>
    <t>"XP"   6,0</t>
  </si>
  <si>
    <t>"XIK"   6,0-0,5</t>
  </si>
  <si>
    <t>"XIIa"  3,0-0,5</t>
  </si>
  <si>
    <t>"XIIb"   3,0-0,5</t>
  </si>
  <si>
    <t>6</t>
  </si>
  <si>
    <t>M</t>
  </si>
  <si>
    <t>58522150</t>
  </si>
  <si>
    <t>cement portlandský směsný CEM II 32,5MPa</t>
  </si>
  <si>
    <t>t</t>
  </si>
  <si>
    <t>8</t>
  </si>
  <si>
    <t>1780826757</t>
  </si>
  <si>
    <t>Poznámka k položce:
VYPLNĚNÍ VRTŮ</t>
  </si>
  <si>
    <t>CELKOVÁ SPOTŘEBA CEMENTU</t>
  </si>
  <si>
    <t>"celková délka vrtů:"72,0"m"*4,62"kg/m"/1000</t>
  </si>
  <si>
    <t>7</t>
  </si>
  <si>
    <t>58128452</t>
  </si>
  <si>
    <t>bentonit aktivovaný mletý pro vrty, injektáže a těsnění vodních staveb</t>
  </si>
  <si>
    <t>1349792875</t>
  </si>
  <si>
    <t>CELKOVÁ SPOTŘEBA BENTONITU</t>
  </si>
  <si>
    <t>"celková délka vrtů:"72,0"m"*0,15"kg/m"/1000</t>
  </si>
  <si>
    <t>08211321</t>
  </si>
  <si>
    <t>voda pitná pro ostatní odběratele</t>
  </si>
  <si>
    <t>m3</t>
  </si>
  <si>
    <t>1766318694</t>
  </si>
  <si>
    <t>CELKOVÁ SPOTŘEBA VODY</t>
  </si>
  <si>
    <t>"celková délka vrtů:"72,0"m"*7,53"l/m"/1000</t>
  </si>
  <si>
    <t>9</t>
  </si>
  <si>
    <t>282604112</t>
  </si>
  <si>
    <t>Injektování aktivovanými směsmi vysokotlaké vzestupné tlakem do 2 MPa</t>
  </si>
  <si>
    <t>-387478076</t>
  </si>
  <si>
    <t>Injektování aktivovanými směsmi  vzestupné, tlakem přes 0,60 do 2,0 MPa</t>
  </si>
  <si>
    <t>Poznámka k položce:
PRŮZKUMNÁ INJEKTÁŽ
Injektohodiny:
1hod/m vrtu</t>
  </si>
  <si>
    <t>PRŮZKUMNÁ INJEKTÁŽ</t>
  </si>
  <si>
    <t>"IK"   10,6-6,0</t>
  </si>
  <si>
    <t>"IIK"   21,7-6,0</t>
  </si>
  <si>
    <t>"IIIK"   31,8-6,0</t>
  </si>
  <si>
    <t>"IVP"   20,6-6,0</t>
  </si>
  <si>
    <t>"VP"   26,0-6,0</t>
  </si>
  <si>
    <t>"VIP"   20,9-6,0</t>
  </si>
  <si>
    <t>"VIIP"   30,4-6,0</t>
  </si>
  <si>
    <t>"VIIIP"   22,9-6,0</t>
  </si>
  <si>
    <t>"IXP"   25,6-6,0</t>
  </si>
  <si>
    <t>"XP"   22,6-6,0</t>
  </si>
  <si>
    <t>"XIK"  24,4- 6,0</t>
  </si>
  <si>
    <t>"XIIa"  6,0-3,0</t>
  </si>
  <si>
    <t>"XIIb"   6,0-3,0</t>
  </si>
  <si>
    <t>10</t>
  </si>
  <si>
    <t>6412964</t>
  </si>
  <si>
    <t>Poznámka k položce:
PRŮZKUMNÁ INJEKTÁŽ</t>
  </si>
  <si>
    <t>"celková délka vrtů:"197,5"m"*125"kg/m"/1000</t>
  </si>
  <si>
    <t>11</t>
  </si>
  <si>
    <t>1005993874</t>
  </si>
  <si>
    <t>"celková délka vrtů:"197,5"m"*8"kg/m"/1000</t>
  </si>
  <si>
    <t>12</t>
  </si>
  <si>
    <t>1604076362</t>
  </si>
  <si>
    <t>"celková délka vrtů:"197,5"m"*100"l/m"/1000</t>
  </si>
  <si>
    <t>13</t>
  </si>
  <si>
    <t>282604122</t>
  </si>
  <si>
    <t>Injektování aktivovanými směsmi vysokotlaké sestupné tlakem do 2 MPa</t>
  </si>
  <si>
    <t>-553490364</t>
  </si>
  <si>
    <t>Injektování aktivovanými směsmi  sestupné, tlakem přes 0,60 do 2,0 MPa</t>
  </si>
  <si>
    <t>Poznámka k položce:
SESTUPNÁ INJEKTÁŽ
převrtávky při sestupné injektáži - zavalování vrtů
Injektohodiny:
1hod/m vrtu</t>
  </si>
  <si>
    <t xml:space="preserve">SESTUPNÁ INJEKTÁŽ: </t>
  </si>
  <si>
    <t>30"m"*1"hod/m"</t>
  </si>
  <si>
    <t>14</t>
  </si>
  <si>
    <t>-112684612</t>
  </si>
  <si>
    <t>Poznámka k položce:
SESTUPNÁ INJEKTÁŽ</t>
  </si>
  <si>
    <t>"celková délka vrtů:"30"m"*125"kg/m"/1000</t>
  </si>
  <si>
    <t>1129617167</t>
  </si>
  <si>
    <t>"celková délka vrtů:"30,0"m"*8"kg/m"/1000</t>
  </si>
  <si>
    <t>16</t>
  </si>
  <si>
    <t>1009886532</t>
  </si>
  <si>
    <t>"celková délka vrtů:"30,0"m"*100"l/m"/1000</t>
  </si>
  <si>
    <t>Komunikace pozemní</t>
  </si>
  <si>
    <t>17</t>
  </si>
  <si>
    <t>591241111</t>
  </si>
  <si>
    <t>Kladení dlažby z kostek drobných z kamene na MC tl 50 mm</t>
  </si>
  <si>
    <t>926508007</t>
  </si>
  <si>
    <t>Kladení dlažby z kostek  s provedením lože do tl. 50 mm, s vyplněním spár, s dvojím beraněním a se smetením přebytečného materiálu na krajnici drobných z kamene, do lože z cementové malty</t>
  </si>
  <si>
    <t>Poznámka k položce:
malta cementová MC15 pojivo CEM II nebo CEM III
Na konci betonové plomby vrtu bude vsazen  CM odvrt z dlaždice a zacementován
Investor nechce rozebírat dlažice z důvodů obav o jejich porušení.</t>
  </si>
  <si>
    <t>DLAŽBA NA KORUNĚ</t>
  </si>
  <si>
    <t>"IK"  0,076*0,076*3,14/4</t>
  </si>
  <si>
    <t>"IIK"   0,076*0,076*3,14/4</t>
  </si>
  <si>
    <t>"IIIK"   0,076*0,076*3,14/4</t>
  </si>
  <si>
    <t>"XIK"  0,076*0,076*3,14/4</t>
  </si>
  <si>
    <t>Úpravy povrchů, podlahy a osazování výplní</t>
  </si>
  <si>
    <t>18</t>
  </si>
  <si>
    <t>629995101</t>
  </si>
  <si>
    <t>Očištění vnějších ploch tlakovou vodou</t>
  </si>
  <si>
    <t>127947008</t>
  </si>
  <si>
    <t>Očištění vnějších ploch tlakovou vodou omytím</t>
  </si>
  <si>
    <t>Poznámka k položce:
tlak 250-350 Bar</t>
  </si>
  <si>
    <t>OMYTÍ KORUNY HRÁZE PO VRTNÝCH PRACECH A INJEKTÁŽI</t>
  </si>
  <si>
    <t>"Plocha koruny hráze"   159,9*2,60</t>
  </si>
  <si>
    <t>Ostatní konstrukce a práce, bourání</t>
  </si>
  <si>
    <t>19</t>
  </si>
  <si>
    <t>919726126</t>
  </si>
  <si>
    <t>Geotextilie pro ochranu, separaci a filtraci netkaná měrná hmotnost do 1200 g/m2</t>
  </si>
  <si>
    <t>1343308815</t>
  </si>
  <si>
    <t>Geotextilie netkaná pro ochranu, separaci nebo filtraci měrná hmotnost přes 1 000 do 1 200 g/m2</t>
  </si>
  <si>
    <t xml:space="preserve">Poznámka k souboru cen:
1. V cenách jsou započteny i náklady na položení a dodání geotextilie včetně přesahů. </t>
  </si>
  <si>
    <t>20</t>
  </si>
  <si>
    <t>977151116</t>
  </si>
  <si>
    <t>Jádrové vrty diamantovými korunkami do D 80 mm do stavebních materiálů</t>
  </si>
  <si>
    <t>1142961938</t>
  </si>
  <si>
    <t>Jádrové vrty diamantovými korunkami do stavebních materiálů (železobetonu, betonu, cihel, obkladů, dlažeb, kamene) průměru přes 70 do 80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</si>
  <si>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</si>
  <si>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VRTY -TĚLESO HRÁZE (KAMENNÉ ZDIVO, PROSTÝ BETON)</t>
  </si>
  <si>
    <t>"IK"   5,6</t>
  </si>
  <si>
    <t>"IIK"   13,7</t>
  </si>
  <si>
    <t>"IIIK"  20,8</t>
  </si>
  <si>
    <t>"IVP"   5,6</t>
  </si>
  <si>
    <t>"VP"   8,0</t>
  </si>
  <si>
    <t>"VIP"   2,9</t>
  </si>
  <si>
    <t>"VIIP"   10,4</t>
  </si>
  <si>
    <t>"VIIIP"   4,9</t>
  </si>
  <si>
    <t>"IXP"   7,6</t>
  </si>
  <si>
    <t>"XP"   7,6</t>
  </si>
  <si>
    <t>"XIK"   14,4</t>
  </si>
  <si>
    <t>"XIIa"  0,5</t>
  </si>
  <si>
    <t>"XIIb"   0,5</t>
  </si>
  <si>
    <t>985241110</t>
  </si>
  <si>
    <t>Plombování zdiva betonem s upěchováním včetně vybourání narušeného zdiva do 1 m3</t>
  </si>
  <si>
    <t>561474999</t>
  </si>
  <si>
    <t>Plombování zdiva včetně vybourání narušeného zdiva betonem s upěchováním, objemu do 1 m3</t>
  </si>
  <si>
    <t>Poznámka k položce:
beton C 20/25 XC2 kamenivo frakce 0/22
Na konci betonové plomby vrtu bude vsazen  CM odvrt z dlaždice a zacementován
Investor nechce rozebírat dlažice z důvodů obav o jejich porušení.</t>
  </si>
  <si>
    <t>"IK"   0,076*0,076*3,14/4*0,5"m"</t>
  </si>
  <si>
    <t>"IIK"   0,076*0,076*3,14/4*0,5"m"</t>
  </si>
  <si>
    <t>"IIIK"   0,076*0,076*3,14/4*0,5"m"</t>
  </si>
  <si>
    <t>"XIK"   0,076*0,076*3,14/4*0,5"m"</t>
  </si>
  <si>
    <t>"XIIa"  0,076*0,076*3,14/4*0,5"m"</t>
  </si>
  <si>
    <t>"XIIb"   0,076*0,076*3,14/4*0,5"m"</t>
  </si>
  <si>
    <t>997</t>
  </si>
  <si>
    <t>Přesun sutě</t>
  </si>
  <si>
    <t>22</t>
  </si>
  <si>
    <t>997_R3</t>
  </si>
  <si>
    <t>přemístění vybouraných hmot a suti na skládku vč. uložení (poplatku) dle platné legislativy - geotextílie</t>
  </si>
  <si>
    <t>741572869</t>
  </si>
  <si>
    <t>"Odstranění geotextilií v komunikacích"   0,504</t>
  </si>
  <si>
    <t>23</t>
  </si>
  <si>
    <t>997_R6</t>
  </si>
  <si>
    <t>přemístění vybouraných hmot a suti na skládku vč. uložení (poplatku) dle platné legislativy - kámen (vrtné jádra)</t>
  </si>
  <si>
    <t>487645092</t>
  </si>
  <si>
    <t>přemístění vybouraných hmot a suti na skládku vč. uložení (poplatku) dle platné legislativy - kámen</t>
  </si>
  <si>
    <t>VRTNÉ JÁDRA</t>
  </si>
  <si>
    <t>"zdivo"   102,50"m"*0,076*0,076*3,14/4*2,6"t/m3"</t>
  </si>
  <si>
    <t>"podloží"   167,0"m"*0,076*0,076*3,14/4*2,6"t/m3"</t>
  </si>
  <si>
    <t>24</t>
  </si>
  <si>
    <t>997_R9</t>
  </si>
  <si>
    <t>přemístění vybouraných hmot a suti na skládku vč. uložení (poplatku) dle platné legislativy - dřevo</t>
  </si>
  <si>
    <t>1024271661</t>
  </si>
  <si>
    <t>"IK"   5,0*3*0,06*0,8"t/m3"</t>
  </si>
  <si>
    <t>"IIK"   5,0*3*0,06*0,8"t/m3"</t>
  </si>
  <si>
    <t>"IIIK"   5,0*3*0,06*0,8"t/m3"</t>
  </si>
  <si>
    <t>"XIK"  5,0*3*0,06*0,8"t/m3"</t>
  </si>
  <si>
    <t>25</t>
  </si>
  <si>
    <t>997221151</t>
  </si>
  <si>
    <t>Vodorovná doprava suti z kusových materiálů stavebním kolečkem do 50 m</t>
  </si>
  <si>
    <t>1150580392</t>
  </si>
  <si>
    <t>Vodorovná doprava suti stavebním kolečkem s naložením a se složením z kusových materiálů, na vzdálenost do 50 m</t>
  </si>
  <si>
    <t xml:space="preserve">Poznámka k souboru cen:
1. Ceny jsou určeny vodorovnou dopravu suti pro nepřístupné plochy, kam není možný příjezd dopravních prostředků – především pro vnitřní plochy objektů, např. dvorky, atria, terasy. 2. Ceny 997 22-114 jsou určeny pro sypký materiál, např. kamenivo a hmoty kamenitého charakteru stmelené vápnem, cementem nebo živicí. 3. Ceny 997 22-115 jsou určeny pro drobný kusový materiál (dlažební kostky, lomový kámen). </t>
  </si>
  <si>
    <t>Poznámka k položce:
Rozebraná dlažba bude uložena na koruně hráze</t>
  </si>
  <si>
    <t>Odvoz z místa na mezideponii</t>
  </si>
  <si>
    <t>"IK"   1,0"m2"*0,06"m"*2,4"t/m3"</t>
  </si>
  <si>
    <t>"IIK"   1,0"m2"*0,06"m"*2,4"t/m3"</t>
  </si>
  <si>
    <t>"IIIK"   1,0"m2"*0,06"m"*2,4"t/m3"</t>
  </si>
  <si>
    <t>"XIK"  1,0"m2"*0,06"m"*2,4"t/m3"</t>
  </si>
  <si>
    <t>Odvoz z mezidepobie zpět na místo</t>
  </si>
  <si>
    <t>998</t>
  </si>
  <si>
    <t>Přesun hmot</t>
  </si>
  <si>
    <t>26</t>
  </si>
  <si>
    <t>998006011</t>
  </si>
  <si>
    <t>Přesun hmot pro vrty samostatné</t>
  </si>
  <si>
    <t>2084408573</t>
  </si>
  <si>
    <t>Přesun hmot  pro vrty samostatné</t>
  </si>
  <si>
    <t xml:space="preserve">Poznámka k souboru cen:
1. Přesunu hmot lze použít bez omezení největší dopravní vzdálenosti. 2. Ceny přesunu hmot - 1011 jsou určeny i pro výplně z kameniva. </t>
  </si>
  <si>
    <t>PSV</t>
  </si>
  <si>
    <t>Práce a dodávky PSV</t>
  </si>
  <si>
    <t>762</t>
  </si>
  <si>
    <t>Konstrukce tesařské</t>
  </si>
  <si>
    <t>27</t>
  </si>
  <si>
    <t>762591130</t>
  </si>
  <si>
    <t>Montáž dočasného zakrytí prostupů a otvorů fošnami tl do 60 mm volně kladenými</t>
  </si>
  <si>
    <t>624847205</t>
  </si>
  <si>
    <t>Montáž dočasného zakrytí prostupů, otvorů z měkkého nebo tvrdého dřeva, volně kladenými fošnami tloušťky do 60 mm</t>
  </si>
  <si>
    <t>"IK"   5,0*3</t>
  </si>
  <si>
    <t>"IIK"   5,0*3</t>
  </si>
  <si>
    <t>"IIIK"   5,0*3</t>
  </si>
  <si>
    <t>"XIK"  5,0*3</t>
  </si>
  <si>
    <t>28</t>
  </si>
  <si>
    <t>60511022</t>
  </si>
  <si>
    <t>řezivo jehličnaté středové smrk tl 33-100mm dl 2-3,5m</t>
  </si>
  <si>
    <t>32</t>
  </si>
  <si>
    <t>490706965</t>
  </si>
  <si>
    <t>"IK"   5,0*3*0,06</t>
  </si>
  <si>
    <t>"IIK"   5,0*3*0,06</t>
  </si>
  <si>
    <t>"IIIK"   5,0*3*0,06</t>
  </si>
  <si>
    <t>"XIK"  5,0*3*0,06</t>
  </si>
  <si>
    <t>29</t>
  </si>
  <si>
    <t>762521812</t>
  </si>
  <si>
    <t>Demontáž podlah bez polštářů z prken nebo fošen tloušťky přes 32 mm</t>
  </si>
  <si>
    <t>748697427</t>
  </si>
  <si>
    <t>Demontáž podlah  bez polštářů z prken nebo fošen tl. přes 32 mm</t>
  </si>
  <si>
    <t>30</t>
  </si>
  <si>
    <t>998762101</t>
  </si>
  <si>
    <t>Přesun hmot tonážní pro kce tesařské v objektech v do 6 m</t>
  </si>
  <si>
    <t>1531066105</t>
  </si>
  <si>
    <t>Přesun hmot pro konstrukce tesařské  stanovený z hmotnosti přesunovaného materiálu vodorovná dopravní vzdálenost do 50 m v objektech výšky do 6 m</t>
  </si>
  <si>
    <t>31</t>
  </si>
  <si>
    <t>998762194</t>
  </si>
  <si>
    <t>Příplatek k přesunu hmot tonážní 762 za zvětšený přesun do 1000 m</t>
  </si>
  <si>
    <t>-1851399403</t>
  </si>
  <si>
    <t>Přesun hmot pro konstrukce tesařské  stanovený z hmotnosti přesunovaného materiálu Příplatek k cenám za zvětšený přesun přes vymezenou největší dopravní vzdálenost do 1000 m</t>
  </si>
  <si>
    <t>767</t>
  </si>
  <si>
    <t>Konstrukce zámečnické</t>
  </si>
  <si>
    <t>767995114</t>
  </si>
  <si>
    <t>Montáž atypických zámečnických konstrukcí hmotnosti do 50 kg</t>
  </si>
  <si>
    <t>kg</t>
  </si>
  <si>
    <t>1184050006</t>
  </si>
  <si>
    <t>Montáž ostatních atypických zámečnických konstrukcí  hmotnosti přes 20 do 50 kg</t>
  </si>
  <si>
    <t xml:space="preserve">Poznámka k souboru cen:
1. Určení cen se řídí hmotností jednotlivě montovaného dílu konstrukce. </t>
  </si>
  <si>
    <t>Poznámka k položce:
ZPĚTNÉ OSAZENÍ ČESLÍ
Výkresová dokumentace: D.5
PF VII
Položka bez materiálu:
stavájící česle</t>
  </si>
  <si>
    <t>33</t>
  </si>
  <si>
    <t>767996801</t>
  </si>
  <si>
    <t>Demontáž atypických zámečnických konstrukcí rozebráním hmotnosti jednotlivých dílů do 50 kg</t>
  </si>
  <si>
    <t>-1293446034</t>
  </si>
  <si>
    <t>Demontáž ostatních zámečnických konstrukcí  o hmotnosti jednotlivých dílů rozebráním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</si>
  <si>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</si>
  <si>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Poznámka k položce:
ODSTRANĚNÍ ČESLÍ
vč. uložení na místo určené investorem pro zpětné osazení
Výkresová dokumentace: D.5
PF VII</t>
  </si>
  <si>
    <t>34</t>
  </si>
  <si>
    <t>998767101</t>
  </si>
  <si>
    <t>Přesun hmot tonážní pro zámečnické konstrukce v objektech v do 6 m</t>
  </si>
  <si>
    <t>-1181510973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</si>
  <si>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</si>
  <si>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</si>
  <si>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VRN</t>
  </si>
  <si>
    <t>Vedlejší rozpočtové náklady</t>
  </si>
  <si>
    <t>VRN4</t>
  </si>
  <si>
    <t>Inženýrská činnost</t>
  </si>
  <si>
    <t>35</t>
  </si>
  <si>
    <t>0430020R1_SO01</t>
  </si>
  <si>
    <t>Geologická dokumentace vrtných prací dokumentace vrtů</t>
  </si>
  <si>
    <t>kpl.</t>
  </si>
  <si>
    <t>1024</t>
  </si>
  <si>
    <t>-796979752</t>
  </si>
  <si>
    <t xml:space="preserve">Poznámka k položce:
Fotodokumentace, geologický a geotechnický popis jader, stanovení indexu RQD
Další specifikace: Technická zpráva
</t>
  </si>
  <si>
    <t>36</t>
  </si>
  <si>
    <t>0430020R2_SO01</t>
  </si>
  <si>
    <t>Vyhodnocení VTZ</t>
  </si>
  <si>
    <t>235382063</t>
  </si>
  <si>
    <t xml:space="preserve">Poznámka k položce:
Specifikace prací: Technická zpráva
</t>
  </si>
  <si>
    <t>37</t>
  </si>
  <si>
    <t>0430020R3_SO01</t>
  </si>
  <si>
    <t>Kamerový průzkum ve vrtech</t>
  </si>
  <si>
    <t>725210167</t>
  </si>
  <si>
    <t>Poznámka k položce:
Záznam z kamery na CD
Specifikace: Technická zpráva</t>
  </si>
  <si>
    <t>38</t>
  </si>
  <si>
    <t>0430020R4_SO01</t>
  </si>
  <si>
    <t>Mechanická a fyzikální analýza z odvrtů, laboratorní zkoušky vlastností</t>
  </si>
  <si>
    <t>1400919615</t>
  </si>
  <si>
    <t xml:space="preserve">Poznámka k položce:
- Převzetí, popis vzorků, fotodokumentace, likvidace vzorků (celkem 46 ks, nasákavost a chemické rozbory uvažována ze vzorků pro jiné rozbory)
- Stanovení pevnosti v tlaku (celkem 26 ks - uvažováno 13 ks reprezentativních vybraných vzorků pro vzorek horniny z každého jednoho vrtu + 13 ks reprezentativních vybraných vzorků betonu nebo kamene – v místech kde vrt prochází hrází) včetně stanovení objemové hmotnosti vzorku. 
- Stanovení nasákavosti (13 ks vzorků betonu nebo kamene – v místech kde vrt prochází hrází)
- Stanovení smykové pevnosti (7 ks vzorků – podloží hráze, základová spára)
- Stanovení pevnosti v tahu (13 ks vzorků betonu nebo kamene – v místech kde vrt prochází hrází)
- Chemický rozbor (5 ks vybraných vzorků – například malta, beton v základu apod.)
- Souhrnná zpráva ve 3 vyhotoveních,
digitální verze
</t>
  </si>
  <si>
    <t>0,833*1,2 'Přepočtené koeficientem množství</t>
  </si>
  <si>
    <t>39</t>
  </si>
  <si>
    <t>0430020R5_SO01</t>
  </si>
  <si>
    <t>Návrh průzkumné injektáže (kritéria injketáže, technologický postup)</t>
  </si>
  <si>
    <t>1852724995</t>
  </si>
  <si>
    <t>40</t>
  </si>
  <si>
    <t>0430020R6_SO01</t>
  </si>
  <si>
    <t>Základní dokumentace injekčních prací (zkoušky směsi, injekční hlášení)</t>
  </si>
  <si>
    <t>-1534171623</t>
  </si>
  <si>
    <t>41</t>
  </si>
  <si>
    <t>0430020R7_SO01</t>
  </si>
  <si>
    <t>Zhodnocení průzkumné injektáže</t>
  </si>
  <si>
    <t>1564352294</t>
  </si>
  <si>
    <t>Návrh průzkumné injktáže (kritéria injektáže, technologický postup)</t>
  </si>
  <si>
    <t>VRN9</t>
  </si>
  <si>
    <t>Ostatní náklady</t>
  </si>
  <si>
    <t>42</t>
  </si>
  <si>
    <t>0910030R1_SO01</t>
  </si>
  <si>
    <t>Ostatní náklady- vrtné práce práce prováděné z plošiny, doprava vrtné soupravy na pontonu</t>
  </si>
  <si>
    <t>361758336</t>
  </si>
  <si>
    <t>Poznámka k položce:
Práce prováděné etapově podle hladiny v nádrži
Úprava plošiny
Vrtné práce prováděny z plošiny,  
Doprava vrtné soupravy na pontonu.
Mobilní pontonová setava - pronájem</t>
  </si>
  <si>
    <t>SO02 - STAVEBNĚ TECHNICKÝ PRŮZKUM</t>
  </si>
  <si>
    <t>Soupis:</t>
  </si>
  <si>
    <t>SO02.1 - Návodní líc a odběrná věž</t>
  </si>
  <si>
    <t>977151118</t>
  </si>
  <si>
    <t>Jádrové vrty diamantovými korunkami do D 100 mm do stavebních materiálů</t>
  </si>
  <si>
    <t>1332021883</t>
  </si>
  <si>
    <t>Jádrové vrty diamantovými korunkami do stavebních materiálů (železobetonu, betonu, cihel, obkladů, dlažeb, kamene) průměru přes 90 do 100 mm</t>
  </si>
  <si>
    <t>Poznámka k položce:
Vrtáno z pontonu</t>
  </si>
  <si>
    <t>DOPLNĚNÍ STÁVAJÍCÍCH PRŮZKUMNÝCH VRTŮ</t>
  </si>
  <si>
    <t>9"KS"*1,0"m"</t>
  </si>
  <si>
    <t>1225253367</t>
  </si>
  <si>
    <t xml:space="preserve">Poznámka k souboru cen:
1. V cenách jsou započteny i náklady na odstranění narušených zdicích prvků, vyčištění a provlhčení vzniklého otvoru a zřízení i odstranění bednění. 2. V cenách -1110 a -1111 jsou započteny i náklady na pěchování uloženého betonu a jeho dodání. 3. V cenách 1210 a -1211 jsou započteny i náklady na zalití otvoru plastickou betonovou směsí včetně jejího dodání. 4. V cenách nejsou započteny náklady na trny z betonářské oceli pro zajištění spolupůsobení plomby s okolním zdivem, lze oceňovat cenami souboru cen 985 33-1 Dodatečné vlepování betonářské výztuže. </t>
  </si>
  <si>
    <t>Poznámka k položce:
beton C 20/25 XC2 kamenivo frakce 0/22</t>
  </si>
  <si>
    <t>9"KS"*0,10*0,10*3,14/4*1,0</t>
  </si>
  <si>
    <t>837382787</t>
  </si>
  <si>
    <t>9"KS"*0,10*0,10*3,14/4*1,0*2,6"t/m3"</t>
  </si>
  <si>
    <t>-1797602036</t>
  </si>
  <si>
    <t>0430020R3_SO02_1</t>
  </si>
  <si>
    <t>-1218158211</t>
  </si>
  <si>
    <t>0430020R4_SO02_1</t>
  </si>
  <si>
    <t>-773536680</t>
  </si>
  <si>
    <t xml:space="preserve">Poznámka k položce:
- Převzetí, popis vzorků, fotodokumentace, likvidace vzorků (celkem 9 ks, nasákavost je uvažována ze vzorků pro pevnost v tlaku)
- Stanovení pevnosti v tlaku (uvažováno 9 ks reprezentativních vybraných vzorků.
- Stanovení nasákavosti (9 ks vzorků betonu nebo kamene – v místech kde vrt prochází hrází)
- Souhrnná zpráva ve 3 vyhotoveních,
digitální verze
</t>
  </si>
  <si>
    <t>0910030R1_SO02_1</t>
  </si>
  <si>
    <t>Ostatní náklady - vrtné práce prováděné z pontonu</t>
  </si>
  <si>
    <t>-1134625308</t>
  </si>
  <si>
    <t>Poznámka k položce:
Práce prováděné etapově podle hladiny v nádrži.
Doprava 3x
Vrtné práce prováděny z pontonu
Pronájem mobilní pontonové sestavy</t>
  </si>
  <si>
    <t>SO02.2 - Vzdušní líc</t>
  </si>
  <si>
    <t xml:space="preserve">    VRN1 - Průzkumné, geodetické a projektové práce</t>
  </si>
  <si>
    <t>VRN1</t>
  </si>
  <si>
    <t>Průzkumné, geodetické a projektové práce</t>
  </si>
  <si>
    <t>0110020R1_SO02_2</t>
  </si>
  <si>
    <t>Průzkumné práce - pasport vzdušního líce horolezeckou metodou</t>
  </si>
  <si>
    <t>-2085662621</t>
  </si>
  <si>
    <t xml:space="preserve">Poznámka k položce:
Kontrola spárování
Vyhodnocení:
- Technická zpráva
- Zákres poruch
</t>
  </si>
  <si>
    <t>0110020R2_SO02_2</t>
  </si>
  <si>
    <t>Průzkumné práce - fotodokumentace celé hráze UAV - bezpilotním letounem dronem</t>
  </si>
  <si>
    <t>-485475641</t>
  </si>
  <si>
    <t xml:space="preserve">Poznámka k položce:
Specifikace:
Technická zpráva
- fotogrametrické zaměření hráze
Výstup: mračno bodů
- Předletová příprava (analýza lokality s ohledem na platné legislativní podmínky pro provoz UAS, zajiětní potřebných letových povolení, technická a odborná příprava techniky).
- Metodická příprava.
- Zkušební létání, testování a příprava technologie.
- Personální zajištění: piloti a operátoři užitečného zařízení.
- Pořízení datových záznamů v požadovaném rozsahu a kvalitě
- Povolení k leteckým pracím, včetně pojištění
</t>
  </si>
  <si>
    <t>SO02.3 - Drenážní systém</t>
  </si>
  <si>
    <t>9R1</t>
  </si>
  <si>
    <t>ruční čištění sedimentů a výluhů z dna a stěn drenážního systému, včetně očištění lakovou vodou</t>
  </si>
  <si>
    <t>-1231652613</t>
  </si>
  <si>
    <t>Poznámka k položce:
Specifikace: Technická zpráva
Tlak 250-350 Bar</t>
  </si>
  <si>
    <t>997_R4</t>
  </si>
  <si>
    <t>přemístění vybouraných hmot a suti na skládku vč. uložení (poplatku) dle platné legislativy - sediment</t>
  </si>
  <si>
    <t>-1117267241</t>
  </si>
  <si>
    <t>přemístění vybouraných hmot a suti na skládku vč. uložení (poplatku) dle platné legislativy - beton prostý</t>
  </si>
  <si>
    <t xml:space="preserve">Poznámka k položce:
Vyčištění drenážního systému
</t>
  </si>
  <si>
    <t>VYČIŠTĚNÍ DRENÁŽNÍHO SYSTÉMU</t>
  </si>
  <si>
    <t xml:space="preserve">"betonový sintr, výluhy"   </t>
  </si>
  <si>
    <t>"B"   6,88*2,4"t/m3"</t>
  </si>
  <si>
    <t>"C"   9,44*2,4"t/m3"</t>
  </si>
  <si>
    <t>"D"   7,26*2,4"t/m3"</t>
  </si>
  <si>
    <t>"E"   2,06*2,4"t/m3"</t>
  </si>
  <si>
    <t>"F"   4,06*2,4"t/m3"</t>
  </si>
  <si>
    <t>0110020R3_SO02_3</t>
  </si>
  <si>
    <t>Pasport drenáže</t>
  </si>
  <si>
    <t>646021066</t>
  </si>
  <si>
    <t>Poznámka k položce:
Bude proveden pasport a ruční zaměření délky chodby, odbočení, přítoků a směr odklonu drenáže v rámci možností.</t>
  </si>
  <si>
    <t>SO02.4 - Vtok do spodních výpustí</t>
  </si>
  <si>
    <t>11510_SO02_4_R</t>
  </si>
  <si>
    <t>čerpaní vody po dobu stavby</t>
  </si>
  <si>
    <t>-1384578703</t>
  </si>
  <si>
    <t>-1234681378</t>
  </si>
  <si>
    <t>VRTY VTOK</t>
  </si>
  <si>
    <t>2"KS"*1,0"m"</t>
  </si>
  <si>
    <t>90371141</t>
  </si>
  <si>
    <t>2"KS"*0,10*0,10*3,14/4*1,0</t>
  </si>
  <si>
    <t>1487094820</t>
  </si>
  <si>
    <t>2"KS"*0,10*0,10*3,14/4*1,0*2,6"t/m3"</t>
  </si>
  <si>
    <t>933919257</t>
  </si>
  <si>
    <t>0110020R4_SO02_4</t>
  </si>
  <si>
    <t>Pasportizace vtoku do spodních výpustí</t>
  </si>
  <si>
    <t>-1554775518</t>
  </si>
  <si>
    <t xml:space="preserve">Poznámka k položce:
Změřeno GNSS, digitální metr.
Vytvoření výkresové dokumentace
</t>
  </si>
  <si>
    <t>0110020R5_SO02_4</t>
  </si>
  <si>
    <t>Fotodokumentace vtoku do spodních výpustí</t>
  </si>
  <si>
    <t>-1412435254</t>
  </si>
  <si>
    <t xml:space="preserve">Poznámka k položce:
</t>
  </si>
  <si>
    <t>0110020R6_SO02_4</t>
  </si>
  <si>
    <t>Strojní prohlídka ocelových konstrukcí</t>
  </si>
  <si>
    <t>-2009783710</t>
  </si>
  <si>
    <t xml:space="preserve">Poznámka k položce:
Prohlídka stojním znalcem
Záznam z prohlídky strojním znalcem
</t>
  </si>
  <si>
    <t>0430020R3_SO02_4</t>
  </si>
  <si>
    <t>-236411431</t>
  </si>
  <si>
    <t>0430020R4_SO02_4</t>
  </si>
  <si>
    <t>2073961418</t>
  </si>
  <si>
    <t xml:space="preserve">Poznámka k položce:
- Převzetí, popis vzorků, fotodokumentace, likvidace vzorků (celkem 2 ks, nasákavost je uvažována ze vzorků pro pevnost v tlaku)
- Stanovení pevnosti v tlaku (uvažováno 2 ks reprezentativních vybraných vzorků.
- Stanovení nasákavosti (2 ks vzorků betonu nebo kamene – v místech kde vrt prochází hrází)
- Souhrnná zpráva ve 3 vyhotoveních,
digitální verze
</t>
  </si>
  <si>
    <t>0430020R8_SO02_4</t>
  </si>
  <si>
    <t>Analýza pevnosti Schmidtovým kladivem</t>
  </si>
  <si>
    <t>876083133</t>
  </si>
  <si>
    <t>Poznámka k položce:
Provedení měření
Vyhodnocení pevnosti
Zatřídění dle platných ČSN EN</t>
  </si>
  <si>
    <t>SO03 - OSTATNÍ PRŮZKUMY A ZAMĚŘENÍ</t>
  </si>
  <si>
    <t>SO03.1 - Sediment v nádrži</t>
  </si>
  <si>
    <t>0110020R7_SO03_1</t>
  </si>
  <si>
    <t>Fotogrametrické zaměření sedimentů po vypuštění nádrže</t>
  </si>
  <si>
    <t>533664947</t>
  </si>
  <si>
    <t xml:space="preserve">Poznámka k položce:
Celková plocha fotogrametrických prací: 65 000m2
Výkresová dokumentace: C.3 Koordinační situační výkres (zelená čárkovaná čára)
- Předletová příprava (analýza lokality s ohledem na platné legislativní podmínky pro provoz UAS, zajiětní potřebných letových povolení, technická a odborná příprava techniky).
- Metodická příprava.
- Zkušební létání, testování a příprava technologie.
- Personální zajištění: piloti a operátoři užitečného zařízení.
- Pořízení datových záznamů v požadovaném rozsahu a kvalitě
- Povolení k leteckým pracím, včetně pojištění
</t>
  </si>
  <si>
    <t>01200200R8_SO03_1</t>
  </si>
  <si>
    <t>Geodetické práce</t>
  </si>
  <si>
    <t>830357317</t>
  </si>
  <si>
    <t>Poznámka k položce:
Geodetické zaměření po vypuštění nádrže po etapách (min. 4 výjezdy), lokálně všetně sondáže
Souřadný systém S-JTSK
Výškový systém: Balt p.v.
Plocha zaměření: 65000m2 
Požadavek na výstup: situační výkres, výkres batygrafie vrchu pevného dna (ze zaměření) a vrchu sedimentu (z fogrametrického zaměření)</t>
  </si>
  <si>
    <t>SO03.2 - Pata hráze</t>
  </si>
  <si>
    <t>01200200R8_SO03_2</t>
  </si>
  <si>
    <t>-1271387455</t>
  </si>
  <si>
    <t>Poznámka k položce:
Geodetické zaměření návodní paty hráze a prostoru vypuštěné nádrže
Souřadný systém S-JTSK
Výškový systém: Balt p.v.
Plocha zaměření: 2200m2 v pásu šíře cca 15,0m</t>
  </si>
  <si>
    <t>SO03.3 - 3D model hráze</t>
  </si>
  <si>
    <t>0430020R9_SO03_3</t>
  </si>
  <si>
    <t>3D model hráze z mračna bodů</t>
  </si>
  <si>
    <t>Poznámka k položce:
3D model vytvořený proložením mračna bodů křivkami.</t>
  </si>
  <si>
    <t>VON - VEDLEJŠÍ ROZPOČTOVÉ NÁKLADY</t>
  </si>
  <si>
    <t xml:space="preserve">    VRN3 - Zařízení staveniště</t>
  </si>
  <si>
    <t xml:space="preserve">    VRN6 - Územní vlivy</t>
  </si>
  <si>
    <t>01220300R1</t>
  </si>
  <si>
    <t>vytyčení stavby (případně pozemků nebo provedení jiných geodetických prací*) odborně způsobilou osobou v oboru zeměměřičství*</t>
  </si>
  <si>
    <t>-1493060007</t>
  </si>
  <si>
    <t>Poznámka k položce:
- vytyčovací práce,
- zaměření skutečného provedení stavby oprávněným geodetem ve trojím vyhotovení vč. 1x na CD</t>
  </si>
  <si>
    <t>01220300R2</t>
  </si>
  <si>
    <t>dokumentace skutečného provedení stavby (DSPS)</t>
  </si>
  <si>
    <t>1485242216</t>
  </si>
  <si>
    <t>Poznámka k položce:
dokumentace skutečného provedení stavby:
2x tištěná
1x CD editovatelné
1x CD needitovatelné</t>
  </si>
  <si>
    <t>VRN3</t>
  </si>
  <si>
    <t>Zařízení staveniště</t>
  </si>
  <si>
    <t>03000100R1</t>
  </si>
  <si>
    <t>zařízení staveniště (zřízení a odstranění)</t>
  </si>
  <si>
    <t>-63866285</t>
  </si>
  <si>
    <t>Poznámka k položce:
- zřízení provizorního oplocení 
- provizorní pytlované jímky
- zabránění úniku ropných a jiných látek (norná stěna na stavbě apod.)
- značka výjezd ze staveniště
- zabezpeční stavby proti únikům ropných produktů a olejů, staveniště bude vybaveno vhodným sorbentem
-  WC, stavební buňky a informační tabule, tabulek zákazu vstupu a uvedení místa zřízení staveniště po jeho odstranění do původního stavu</t>
  </si>
  <si>
    <t>03000100R2</t>
  </si>
  <si>
    <t>uvedení všech použitých ploch, včetně mezideponie a přístupů, do původního stavu</t>
  </si>
  <si>
    <t>1683221399</t>
  </si>
  <si>
    <t>03240300R3</t>
  </si>
  <si>
    <t>provizorní komunikace (zřízení a odstranění)</t>
  </si>
  <si>
    <t>-2054096784</t>
  </si>
  <si>
    <t>0453030R1</t>
  </si>
  <si>
    <t>koordinační činnost</t>
  </si>
  <si>
    <t>-1911875999</t>
  </si>
  <si>
    <t>Poznámka k položce:
- inženýrské činnosti na staveništi a zpracování stavbou vyvolaných dokladů
- vypracování technologických postupů a plánů kontrol</t>
  </si>
  <si>
    <t>0490020R2</t>
  </si>
  <si>
    <t>pasport stavu přístupových komunikací a cest před začátkem a po ukončení stavby (fotografická dokumentace, záznam poruch apod.)</t>
  </si>
  <si>
    <t>-177580107</t>
  </si>
  <si>
    <t>0490020R3</t>
  </si>
  <si>
    <t>protokolární předání stavbou dotčených pozemků a komunikací, uvedených do původního stavu, zpět jejich vlastníkům</t>
  </si>
  <si>
    <t>1149098729</t>
  </si>
  <si>
    <t>0490020R4</t>
  </si>
  <si>
    <t>součinnost stavby s biologickým dozorem</t>
  </si>
  <si>
    <t>794628062</t>
  </si>
  <si>
    <t>Poznámka k položce:
Bilologický dozor bude zajištěn po dobu stavby investorem, položka zohledńuje součinnost stavby.</t>
  </si>
  <si>
    <t>VRN6</t>
  </si>
  <si>
    <t>Územní vlivy</t>
  </si>
  <si>
    <t>0630020R1</t>
  </si>
  <si>
    <t>práce na těžce přístupných místech</t>
  </si>
  <si>
    <t>-161407568</t>
  </si>
  <si>
    <t>Poznámka k položce:
Ztížený přístup, náklady na přístup
Čištění a úklid dotčených komunikací a veřejných prostranství, čištění kol veškeré stavební techniky před výjezdem  ze staveniště, včetně všech souvisejícíh činností</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</si>
</sst>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2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35</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37</v>
      </c>
      <c r="AO13" s="23"/>
      <c r="AP13" s="23"/>
      <c r="AQ13" s="23"/>
      <c r="AR13" s="21"/>
      <c r="BE13" s="32"/>
      <c r="BS13" s="18" t="s">
        <v>6</v>
      </c>
    </row>
    <row r="14" spans="2:71" ht="12">
      <c r="B14" s="22"/>
      <c r="C14" s="23"/>
      <c r="D14" s="23"/>
      <c r="E14" s="36" t="s">
        <v>37</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37</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39</v>
      </c>
      <c r="AO16" s="23"/>
      <c r="AP16" s="23"/>
      <c r="AQ16" s="23"/>
      <c r="AR16" s="21"/>
      <c r="BE16" s="32"/>
      <c r="BS16" s="18" t="s">
        <v>4</v>
      </c>
    </row>
    <row r="17" spans="2:71" s="1" customFormat="1" ht="18.45"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41</v>
      </c>
      <c r="AO17" s="23"/>
      <c r="AP17" s="23"/>
      <c r="AQ17" s="23"/>
      <c r="AR17" s="21"/>
      <c r="BE17" s="32"/>
      <c r="BS17" s="18" t="s">
        <v>42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pans="2:71" s="1" customFormat="1" ht="18.45" customHeight="1">
      <c r="B20" s="22"/>
      <c r="C20" s="23"/>
      <c r="D20" s="23"/>
      <c r="E20" s="28" t="s">
        <v>44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1</v>
      </c>
      <c r="AO20" s="23"/>
      <c r="AP20" s="23"/>
      <c r="AQ20" s="23"/>
      <c r="AR20" s="21"/>
      <c r="BE20" s="32"/>
      <c r="BS20" s="18" t="s">
        <v>42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51" customHeight="1">
      <c r="B23" s="22"/>
      <c r="C23" s="23"/>
      <c r="D23" s="23"/>
      <c r="E23" s="38" t="s">
        <v>46</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47</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48</v>
      </c>
      <c r="M28" s="47"/>
      <c r="N28" s="47"/>
      <c r="O28" s="47"/>
      <c r="P28" s="47"/>
      <c r="Q28" s="42"/>
      <c r="R28" s="42"/>
      <c r="S28" s="42"/>
      <c r="T28" s="42"/>
      <c r="U28" s="42"/>
      <c r="V28" s="42"/>
      <c r="W28" s="47" t="s">
        <v>49</v>
      </c>
      <c r="X28" s="47"/>
      <c r="Y28" s="47"/>
      <c r="Z28" s="47"/>
      <c r="AA28" s="47"/>
      <c r="AB28" s="47"/>
      <c r="AC28" s="47"/>
      <c r="AD28" s="47"/>
      <c r="AE28" s="47"/>
      <c r="AF28" s="42"/>
      <c r="AG28" s="42"/>
      <c r="AH28" s="42"/>
      <c r="AI28" s="42"/>
      <c r="AJ28" s="42"/>
      <c r="AK28" s="47" t="s">
        <v>50</v>
      </c>
      <c r="AL28" s="47"/>
      <c r="AM28" s="47"/>
      <c r="AN28" s="47"/>
      <c r="AO28" s="47"/>
      <c r="AP28" s="42"/>
      <c r="AQ28" s="42"/>
      <c r="AR28" s="46"/>
      <c r="BE28" s="32"/>
    </row>
    <row r="29" spans="1:57" s="3" customFormat="1" ht="14.4" customHeight="1">
      <c r="A29" s="3"/>
      <c r="B29" s="48"/>
      <c r="C29" s="49"/>
      <c r="D29" s="33" t="s">
        <v>51</v>
      </c>
      <c r="E29" s="49"/>
      <c r="F29" s="33" t="s">
        <v>52</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3" t="s">
        <v>53</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3" t="s">
        <v>54</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55</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56</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pans="1:57" s="2" customFormat="1" ht="25.9" customHeight="1">
      <c r="A35" s="40"/>
      <c r="B35" s="41"/>
      <c r="C35" s="54"/>
      <c r="D35" s="55" t="s">
        <v>57</v>
      </c>
      <c r="E35" s="56"/>
      <c r="F35" s="56"/>
      <c r="G35" s="56"/>
      <c r="H35" s="56"/>
      <c r="I35" s="56"/>
      <c r="J35" s="56"/>
      <c r="K35" s="56"/>
      <c r="L35" s="56"/>
      <c r="M35" s="56"/>
      <c r="N35" s="56"/>
      <c r="O35" s="56"/>
      <c r="P35" s="56"/>
      <c r="Q35" s="56"/>
      <c r="R35" s="56"/>
      <c r="S35" s="56"/>
      <c r="T35" s="57" t="s">
        <v>58</v>
      </c>
      <c r="U35" s="56"/>
      <c r="V35" s="56"/>
      <c r="W35" s="56"/>
      <c r="X35" s="58" t="s">
        <v>59</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1"/>
      <c r="C49" s="62"/>
      <c r="D49" s="63" t="s">
        <v>60</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61</v>
      </c>
      <c r="AI49" s="64"/>
      <c r="AJ49" s="64"/>
      <c r="AK49" s="64"/>
      <c r="AL49" s="64"/>
      <c r="AM49" s="64"/>
      <c r="AN49" s="64"/>
      <c r="AO49" s="64"/>
      <c r="AP49" s="62"/>
      <c r="AQ49" s="62"/>
      <c r="AR49" s="65"/>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40"/>
      <c r="B60" s="41"/>
      <c r="C60" s="42"/>
      <c r="D60" s="66" t="s">
        <v>62</v>
      </c>
      <c r="E60" s="44"/>
      <c r="F60" s="44"/>
      <c r="G60" s="44"/>
      <c r="H60" s="44"/>
      <c r="I60" s="44"/>
      <c r="J60" s="44"/>
      <c r="K60" s="44"/>
      <c r="L60" s="44"/>
      <c r="M60" s="44"/>
      <c r="N60" s="44"/>
      <c r="O60" s="44"/>
      <c r="P60" s="44"/>
      <c r="Q60" s="44"/>
      <c r="R60" s="44"/>
      <c r="S60" s="44"/>
      <c r="T60" s="44"/>
      <c r="U60" s="44"/>
      <c r="V60" s="66" t="s">
        <v>63</v>
      </c>
      <c r="W60" s="44"/>
      <c r="X60" s="44"/>
      <c r="Y60" s="44"/>
      <c r="Z60" s="44"/>
      <c r="AA60" s="44"/>
      <c r="AB60" s="44"/>
      <c r="AC60" s="44"/>
      <c r="AD60" s="44"/>
      <c r="AE60" s="44"/>
      <c r="AF60" s="44"/>
      <c r="AG60" s="44"/>
      <c r="AH60" s="66" t="s">
        <v>62</v>
      </c>
      <c r="AI60" s="44"/>
      <c r="AJ60" s="44"/>
      <c r="AK60" s="44"/>
      <c r="AL60" s="44"/>
      <c r="AM60" s="66" t="s">
        <v>63</v>
      </c>
      <c r="AN60" s="44"/>
      <c r="AO60" s="44"/>
      <c r="AP60" s="42"/>
      <c r="AQ60" s="42"/>
      <c r="AR60" s="46"/>
      <c r="BE60" s="40"/>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40"/>
      <c r="B64" s="41"/>
      <c r="C64" s="42"/>
      <c r="D64" s="63" t="s">
        <v>64</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65</v>
      </c>
      <c r="AI64" s="67"/>
      <c r="AJ64" s="67"/>
      <c r="AK64" s="67"/>
      <c r="AL64" s="67"/>
      <c r="AM64" s="67"/>
      <c r="AN64" s="67"/>
      <c r="AO64" s="67"/>
      <c r="AP64" s="42"/>
      <c r="AQ64" s="42"/>
      <c r="AR64" s="46"/>
      <c r="BE64" s="40"/>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40"/>
      <c r="B75" s="41"/>
      <c r="C75" s="42"/>
      <c r="D75" s="66" t="s">
        <v>62</v>
      </c>
      <c r="E75" s="44"/>
      <c r="F75" s="44"/>
      <c r="G75" s="44"/>
      <c r="H75" s="44"/>
      <c r="I75" s="44"/>
      <c r="J75" s="44"/>
      <c r="K75" s="44"/>
      <c r="L75" s="44"/>
      <c r="M75" s="44"/>
      <c r="N75" s="44"/>
      <c r="O75" s="44"/>
      <c r="P75" s="44"/>
      <c r="Q75" s="44"/>
      <c r="R75" s="44"/>
      <c r="S75" s="44"/>
      <c r="T75" s="44"/>
      <c r="U75" s="44"/>
      <c r="V75" s="66" t="s">
        <v>63</v>
      </c>
      <c r="W75" s="44"/>
      <c r="X75" s="44"/>
      <c r="Y75" s="44"/>
      <c r="Z75" s="44"/>
      <c r="AA75" s="44"/>
      <c r="AB75" s="44"/>
      <c r="AC75" s="44"/>
      <c r="AD75" s="44"/>
      <c r="AE75" s="44"/>
      <c r="AF75" s="44"/>
      <c r="AG75" s="44"/>
      <c r="AH75" s="66" t="s">
        <v>62</v>
      </c>
      <c r="AI75" s="44"/>
      <c r="AJ75" s="44"/>
      <c r="AK75" s="44"/>
      <c r="AL75" s="44"/>
      <c r="AM75" s="66" t="s">
        <v>63</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4" t="s">
        <v>66</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3" t="s">
        <v>13</v>
      </c>
      <c r="D84" s="73"/>
      <c r="E84" s="73"/>
      <c r="F84" s="73"/>
      <c r="G84" s="73"/>
      <c r="H84" s="73"/>
      <c r="I84" s="73"/>
      <c r="J84" s="73"/>
      <c r="K84" s="73"/>
      <c r="L84" s="73" t="str">
        <f>K5</f>
        <v>P2870_19</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VD Kamenička - GO - inženýrskogeologický průzkum - PD</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3" t="s">
        <v>22</v>
      </c>
      <c r="D87" s="42"/>
      <c r="E87" s="42"/>
      <c r="F87" s="42"/>
      <c r="G87" s="42"/>
      <c r="H87" s="42"/>
      <c r="I87" s="42"/>
      <c r="J87" s="42"/>
      <c r="K87" s="42"/>
      <c r="L87" s="80" t="str">
        <f>IF(K8="","",K8)</f>
        <v>k.ú. Bečov</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IF(AN8="","",AN8)</f>
        <v>28. 10. 2019</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3" t="s">
        <v>30</v>
      </c>
      <c r="D89" s="42"/>
      <c r="E89" s="42"/>
      <c r="F89" s="42"/>
      <c r="G89" s="42"/>
      <c r="H89" s="42"/>
      <c r="I89" s="42"/>
      <c r="J89" s="42"/>
      <c r="K89" s="42"/>
      <c r="L89" s="73" t="str">
        <f>IF(E11="","",E11)</f>
        <v>Povodí Ohře, státní podnik</v>
      </c>
      <c r="M89" s="42"/>
      <c r="N89" s="42"/>
      <c r="O89" s="42"/>
      <c r="P89" s="42"/>
      <c r="Q89" s="42"/>
      <c r="R89" s="42"/>
      <c r="S89" s="42"/>
      <c r="T89" s="42"/>
      <c r="U89" s="42"/>
      <c r="V89" s="42"/>
      <c r="W89" s="42"/>
      <c r="X89" s="42"/>
      <c r="Y89" s="42"/>
      <c r="Z89" s="42"/>
      <c r="AA89" s="42"/>
      <c r="AB89" s="42"/>
      <c r="AC89" s="42"/>
      <c r="AD89" s="42"/>
      <c r="AE89" s="42"/>
      <c r="AF89" s="42"/>
      <c r="AG89" s="42"/>
      <c r="AH89" s="42"/>
      <c r="AI89" s="33" t="s">
        <v>38</v>
      </c>
      <c r="AJ89" s="42"/>
      <c r="AK89" s="42"/>
      <c r="AL89" s="42"/>
      <c r="AM89" s="82" t="str">
        <f>IF(E17="","",E17)</f>
        <v>VODNÍ DÍLA - TBD a.s.</v>
      </c>
      <c r="AN89" s="73"/>
      <c r="AO89" s="73"/>
      <c r="AP89" s="73"/>
      <c r="AQ89" s="42"/>
      <c r="AR89" s="46"/>
      <c r="AS89" s="83" t="s">
        <v>67</v>
      </c>
      <c r="AT89" s="84"/>
      <c r="AU89" s="85"/>
      <c r="AV89" s="85"/>
      <c r="AW89" s="85"/>
      <c r="AX89" s="85"/>
      <c r="AY89" s="85"/>
      <c r="AZ89" s="85"/>
      <c r="BA89" s="85"/>
      <c r="BB89" s="85"/>
      <c r="BC89" s="85"/>
      <c r="BD89" s="86"/>
      <c r="BE89" s="40"/>
    </row>
    <row r="90" spans="1:57" s="2" customFormat="1" ht="15.15" customHeight="1">
      <c r="A90" s="40"/>
      <c r="B90" s="41"/>
      <c r="C90" s="33" t="s">
        <v>36</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43</v>
      </c>
      <c r="AJ90" s="42"/>
      <c r="AK90" s="42"/>
      <c r="AL90" s="42"/>
      <c r="AM90" s="82" t="str">
        <f>IF(E20="","",E20)</f>
        <v>Ing. T. Klemša</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68</v>
      </c>
      <c r="D92" s="96"/>
      <c r="E92" s="96"/>
      <c r="F92" s="96"/>
      <c r="G92" s="96"/>
      <c r="H92" s="97"/>
      <c r="I92" s="98" t="s">
        <v>69</v>
      </c>
      <c r="J92" s="96"/>
      <c r="K92" s="96"/>
      <c r="L92" s="96"/>
      <c r="M92" s="96"/>
      <c r="N92" s="96"/>
      <c r="O92" s="96"/>
      <c r="P92" s="96"/>
      <c r="Q92" s="96"/>
      <c r="R92" s="96"/>
      <c r="S92" s="96"/>
      <c r="T92" s="96"/>
      <c r="U92" s="96"/>
      <c r="V92" s="96"/>
      <c r="W92" s="96"/>
      <c r="X92" s="96"/>
      <c r="Y92" s="96"/>
      <c r="Z92" s="96"/>
      <c r="AA92" s="96"/>
      <c r="AB92" s="96"/>
      <c r="AC92" s="96"/>
      <c r="AD92" s="96"/>
      <c r="AE92" s="96"/>
      <c r="AF92" s="96"/>
      <c r="AG92" s="99" t="s">
        <v>70</v>
      </c>
      <c r="AH92" s="96"/>
      <c r="AI92" s="96"/>
      <c r="AJ92" s="96"/>
      <c r="AK92" s="96"/>
      <c r="AL92" s="96"/>
      <c r="AM92" s="96"/>
      <c r="AN92" s="98" t="s">
        <v>71</v>
      </c>
      <c r="AO92" s="96"/>
      <c r="AP92" s="100"/>
      <c r="AQ92" s="101" t="s">
        <v>72</v>
      </c>
      <c r="AR92" s="46"/>
      <c r="AS92" s="102" t="s">
        <v>73</v>
      </c>
      <c r="AT92" s="103" t="s">
        <v>74</v>
      </c>
      <c r="AU92" s="103" t="s">
        <v>75</v>
      </c>
      <c r="AV92" s="103" t="s">
        <v>76</v>
      </c>
      <c r="AW92" s="103" t="s">
        <v>77</v>
      </c>
      <c r="AX92" s="103" t="s">
        <v>78</v>
      </c>
      <c r="AY92" s="103" t="s">
        <v>79</v>
      </c>
      <c r="AZ92" s="103" t="s">
        <v>80</v>
      </c>
      <c r="BA92" s="103" t="s">
        <v>81</v>
      </c>
      <c r="BB92" s="103" t="s">
        <v>82</v>
      </c>
      <c r="BC92" s="103" t="s">
        <v>83</v>
      </c>
      <c r="BD92" s="104" t="s">
        <v>84</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85</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ROUND(AG95+AG96+AG101+AG105,2)</f>
        <v>0</v>
      </c>
      <c r="AH94" s="111"/>
      <c r="AI94" s="111"/>
      <c r="AJ94" s="111"/>
      <c r="AK94" s="111"/>
      <c r="AL94" s="111"/>
      <c r="AM94" s="111"/>
      <c r="AN94" s="112">
        <f>SUM(AG94,AT94)</f>
        <v>0</v>
      </c>
      <c r="AO94" s="112"/>
      <c r="AP94" s="112"/>
      <c r="AQ94" s="113" t="s">
        <v>1</v>
      </c>
      <c r="AR94" s="114"/>
      <c r="AS94" s="115">
        <f>ROUND(AS95+AS96+AS101+AS105,2)</f>
        <v>0</v>
      </c>
      <c r="AT94" s="116">
        <f>ROUND(SUM(AV94:AW94),2)</f>
        <v>0</v>
      </c>
      <c r="AU94" s="117">
        <f>ROUND(AU95+AU96+AU101+AU105,5)</f>
        <v>0</v>
      </c>
      <c r="AV94" s="116">
        <f>ROUND(AZ94*L29,2)</f>
        <v>0</v>
      </c>
      <c r="AW94" s="116">
        <f>ROUND(BA94*L30,2)</f>
        <v>0</v>
      </c>
      <c r="AX94" s="116">
        <f>ROUND(BB94*L29,2)</f>
        <v>0</v>
      </c>
      <c r="AY94" s="116">
        <f>ROUND(BC94*L30,2)</f>
        <v>0</v>
      </c>
      <c r="AZ94" s="116">
        <f>ROUND(AZ95+AZ96+AZ101+AZ105,2)</f>
        <v>0</v>
      </c>
      <c r="BA94" s="116">
        <f>ROUND(BA95+BA96+BA101+BA105,2)</f>
        <v>0</v>
      </c>
      <c r="BB94" s="116">
        <f>ROUND(BB95+BB96+BB101+BB105,2)</f>
        <v>0</v>
      </c>
      <c r="BC94" s="116">
        <f>ROUND(BC95+BC96+BC101+BC105,2)</f>
        <v>0</v>
      </c>
      <c r="BD94" s="118">
        <f>ROUND(BD95+BD96+BD101+BD105,2)</f>
        <v>0</v>
      </c>
      <c r="BE94" s="6"/>
      <c r="BS94" s="119" t="s">
        <v>86</v>
      </c>
      <c r="BT94" s="119" t="s">
        <v>87</v>
      </c>
      <c r="BU94" s="120" t="s">
        <v>88</v>
      </c>
      <c r="BV94" s="119" t="s">
        <v>89</v>
      </c>
      <c r="BW94" s="119" t="s">
        <v>5</v>
      </c>
      <c r="BX94" s="119" t="s">
        <v>90</v>
      </c>
      <c r="CL94" s="119" t="s">
        <v>19</v>
      </c>
    </row>
    <row r="95" spans="1:91" s="7" customFormat="1" ht="16.5" customHeight="1">
      <c r="A95" s="121" t="s">
        <v>91</v>
      </c>
      <c r="B95" s="122"/>
      <c r="C95" s="123"/>
      <c r="D95" s="124" t="s">
        <v>92</v>
      </c>
      <c r="E95" s="124"/>
      <c r="F95" s="124"/>
      <c r="G95" s="124"/>
      <c r="H95" s="124"/>
      <c r="I95" s="125"/>
      <c r="J95" s="124" t="s">
        <v>93</v>
      </c>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6">
        <f>'SO01 - INŽENÝRSKO-GEOLOGI...'!J30</f>
        <v>0</v>
      </c>
      <c r="AH95" s="125"/>
      <c r="AI95" s="125"/>
      <c r="AJ95" s="125"/>
      <c r="AK95" s="125"/>
      <c r="AL95" s="125"/>
      <c r="AM95" s="125"/>
      <c r="AN95" s="126">
        <f>SUM(AG95,AT95)</f>
        <v>0</v>
      </c>
      <c r="AO95" s="125"/>
      <c r="AP95" s="125"/>
      <c r="AQ95" s="127" t="s">
        <v>94</v>
      </c>
      <c r="AR95" s="128"/>
      <c r="AS95" s="129">
        <v>0</v>
      </c>
      <c r="AT95" s="130">
        <f>ROUND(SUM(AV95:AW95),2)</f>
        <v>0</v>
      </c>
      <c r="AU95" s="131">
        <f>'SO01 - INŽENÝRSKO-GEOLOGI...'!P130</f>
        <v>0</v>
      </c>
      <c r="AV95" s="130">
        <f>'SO01 - INŽENÝRSKO-GEOLOGI...'!J33</f>
        <v>0</v>
      </c>
      <c r="AW95" s="130">
        <f>'SO01 - INŽENÝRSKO-GEOLOGI...'!J34</f>
        <v>0</v>
      </c>
      <c r="AX95" s="130">
        <f>'SO01 - INŽENÝRSKO-GEOLOGI...'!J35</f>
        <v>0</v>
      </c>
      <c r="AY95" s="130">
        <f>'SO01 - INŽENÝRSKO-GEOLOGI...'!J36</f>
        <v>0</v>
      </c>
      <c r="AZ95" s="130">
        <f>'SO01 - INŽENÝRSKO-GEOLOGI...'!F33</f>
        <v>0</v>
      </c>
      <c r="BA95" s="130">
        <f>'SO01 - INŽENÝRSKO-GEOLOGI...'!F34</f>
        <v>0</v>
      </c>
      <c r="BB95" s="130">
        <f>'SO01 - INŽENÝRSKO-GEOLOGI...'!F35</f>
        <v>0</v>
      </c>
      <c r="BC95" s="130">
        <f>'SO01 - INŽENÝRSKO-GEOLOGI...'!F36</f>
        <v>0</v>
      </c>
      <c r="BD95" s="132">
        <f>'SO01 - INŽENÝRSKO-GEOLOGI...'!F37</f>
        <v>0</v>
      </c>
      <c r="BE95" s="7"/>
      <c r="BT95" s="133" t="s">
        <v>95</v>
      </c>
      <c r="BV95" s="133" t="s">
        <v>89</v>
      </c>
      <c r="BW95" s="133" t="s">
        <v>96</v>
      </c>
      <c r="BX95" s="133" t="s">
        <v>5</v>
      </c>
      <c r="CL95" s="133" t="s">
        <v>19</v>
      </c>
      <c r="CM95" s="133" t="s">
        <v>97</v>
      </c>
    </row>
    <row r="96" spans="1:91" s="7" customFormat="1" ht="16.5" customHeight="1">
      <c r="A96" s="7"/>
      <c r="B96" s="122"/>
      <c r="C96" s="123"/>
      <c r="D96" s="124" t="s">
        <v>98</v>
      </c>
      <c r="E96" s="124"/>
      <c r="F96" s="124"/>
      <c r="G96" s="124"/>
      <c r="H96" s="124"/>
      <c r="I96" s="125"/>
      <c r="J96" s="124" t="s">
        <v>99</v>
      </c>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34">
        <f>ROUND(SUM(AG97:AG100),2)</f>
        <v>0</v>
      </c>
      <c r="AH96" s="125"/>
      <c r="AI96" s="125"/>
      <c r="AJ96" s="125"/>
      <c r="AK96" s="125"/>
      <c r="AL96" s="125"/>
      <c r="AM96" s="125"/>
      <c r="AN96" s="126">
        <f>SUM(AG96,AT96)</f>
        <v>0</v>
      </c>
      <c r="AO96" s="125"/>
      <c r="AP96" s="125"/>
      <c r="AQ96" s="127" t="s">
        <v>94</v>
      </c>
      <c r="AR96" s="128"/>
      <c r="AS96" s="129">
        <f>ROUND(SUM(AS97:AS100),2)</f>
        <v>0</v>
      </c>
      <c r="AT96" s="130">
        <f>ROUND(SUM(AV96:AW96),2)</f>
        <v>0</v>
      </c>
      <c r="AU96" s="131">
        <f>ROUND(SUM(AU97:AU100),5)</f>
        <v>0</v>
      </c>
      <c r="AV96" s="130">
        <f>ROUND(AZ96*L29,2)</f>
        <v>0</v>
      </c>
      <c r="AW96" s="130">
        <f>ROUND(BA96*L30,2)</f>
        <v>0</v>
      </c>
      <c r="AX96" s="130">
        <f>ROUND(BB96*L29,2)</f>
        <v>0</v>
      </c>
      <c r="AY96" s="130">
        <f>ROUND(BC96*L30,2)</f>
        <v>0</v>
      </c>
      <c r="AZ96" s="130">
        <f>ROUND(SUM(AZ97:AZ100),2)</f>
        <v>0</v>
      </c>
      <c r="BA96" s="130">
        <f>ROUND(SUM(BA97:BA100),2)</f>
        <v>0</v>
      </c>
      <c r="BB96" s="130">
        <f>ROUND(SUM(BB97:BB100),2)</f>
        <v>0</v>
      </c>
      <c r="BC96" s="130">
        <f>ROUND(SUM(BC97:BC100),2)</f>
        <v>0</v>
      </c>
      <c r="BD96" s="132">
        <f>ROUND(SUM(BD97:BD100),2)</f>
        <v>0</v>
      </c>
      <c r="BE96" s="7"/>
      <c r="BS96" s="133" t="s">
        <v>86</v>
      </c>
      <c r="BT96" s="133" t="s">
        <v>95</v>
      </c>
      <c r="BU96" s="133" t="s">
        <v>88</v>
      </c>
      <c r="BV96" s="133" t="s">
        <v>89</v>
      </c>
      <c r="BW96" s="133" t="s">
        <v>100</v>
      </c>
      <c r="BX96" s="133" t="s">
        <v>5</v>
      </c>
      <c r="CL96" s="133" t="s">
        <v>19</v>
      </c>
      <c r="CM96" s="133" t="s">
        <v>97</v>
      </c>
    </row>
    <row r="97" spans="1:90" s="4" customFormat="1" ht="16.5" customHeight="1">
      <c r="A97" s="121" t="s">
        <v>91</v>
      </c>
      <c r="B97" s="72"/>
      <c r="C97" s="135"/>
      <c r="D97" s="135"/>
      <c r="E97" s="136" t="s">
        <v>101</v>
      </c>
      <c r="F97" s="136"/>
      <c r="G97" s="136"/>
      <c r="H97" s="136"/>
      <c r="I97" s="136"/>
      <c r="J97" s="135"/>
      <c r="K97" s="136" t="s">
        <v>102</v>
      </c>
      <c r="L97" s="136"/>
      <c r="M97" s="136"/>
      <c r="N97" s="136"/>
      <c r="O97" s="136"/>
      <c r="P97" s="136"/>
      <c r="Q97" s="136"/>
      <c r="R97" s="136"/>
      <c r="S97" s="136"/>
      <c r="T97" s="136"/>
      <c r="U97" s="136"/>
      <c r="V97" s="136"/>
      <c r="W97" s="136"/>
      <c r="X97" s="136"/>
      <c r="Y97" s="136"/>
      <c r="Z97" s="136"/>
      <c r="AA97" s="136"/>
      <c r="AB97" s="136"/>
      <c r="AC97" s="136"/>
      <c r="AD97" s="136"/>
      <c r="AE97" s="136"/>
      <c r="AF97" s="136"/>
      <c r="AG97" s="137">
        <f>'SO02.1 - Návodní líc a od...'!J32</f>
        <v>0</v>
      </c>
      <c r="AH97" s="135"/>
      <c r="AI97" s="135"/>
      <c r="AJ97" s="135"/>
      <c r="AK97" s="135"/>
      <c r="AL97" s="135"/>
      <c r="AM97" s="135"/>
      <c r="AN97" s="137">
        <f>SUM(AG97,AT97)</f>
        <v>0</v>
      </c>
      <c r="AO97" s="135"/>
      <c r="AP97" s="135"/>
      <c r="AQ97" s="138" t="s">
        <v>103</v>
      </c>
      <c r="AR97" s="74"/>
      <c r="AS97" s="139">
        <v>0</v>
      </c>
      <c r="AT97" s="140">
        <f>ROUND(SUM(AV97:AW97),2)</f>
        <v>0</v>
      </c>
      <c r="AU97" s="141">
        <f>'SO02.1 - Návodní líc a od...'!P127</f>
        <v>0</v>
      </c>
      <c r="AV97" s="140">
        <f>'SO02.1 - Návodní líc a od...'!J35</f>
        <v>0</v>
      </c>
      <c r="AW97" s="140">
        <f>'SO02.1 - Návodní líc a od...'!J36</f>
        <v>0</v>
      </c>
      <c r="AX97" s="140">
        <f>'SO02.1 - Návodní líc a od...'!J37</f>
        <v>0</v>
      </c>
      <c r="AY97" s="140">
        <f>'SO02.1 - Návodní líc a od...'!J38</f>
        <v>0</v>
      </c>
      <c r="AZ97" s="140">
        <f>'SO02.1 - Návodní líc a od...'!F35</f>
        <v>0</v>
      </c>
      <c r="BA97" s="140">
        <f>'SO02.1 - Návodní líc a od...'!F36</f>
        <v>0</v>
      </c>
      <c r="BB97" s="140">
        <f>'SO02.1 - Návodní líc a od...'!F37</f>
        <v>0</v>
      </c>
      <c r="BC97" s="140">
        <f>'SO02.1 - Návodní líc a od...'!F38</f>
        <v>0</v>
      </c>
      <c r="BD97" s="142">
        <f>'SO02.1 - Návodní líc a od...'!F39</f>
        <v>0</v>
      </c>
      <c r="BE97" s="4"/>
      <c r="BT97" s="143" t="s">
        <v>97</v>
      </c>
      <c r="BV97" s="143" t="s">
        <v>89</v>
      </c>
      <c r="BW97" s="143" t="s">
        <v>104</v>
      </c>
      <c r="BX97" s="143" t="s">
        <v>100</v>
      </c>
      <c r="CL97" s="143" t="s">
        <v>19</v>
      </c>
    </row>
    <row r="98" spans="1:90" s="4" customFormat="1" ht="16.5" customHeight="1">
      <c r="A98" s="121" t="s">
        <v>91</v>
      </c>
      <c r="B98" s="72"/>
      <c r="C98" s="135"/>
      <c r="D98" s="135"/>
      <c r="E98" s="136" t="s">
        <v>105</v>
      </c>
      <c r="F98" s="136"/>
      <c r="G98" s="136"/>
      <c r="H98" s="136"/>
      <c r="I98" s="136"/>
      <c r="J98" s="135"/>
      <c r="K98" s="136" t="s">
        <v>106</v>
      </c>
      <c r="L98" s="136"/>
      <c r="M98" s="136"/>
      <c r="N98" s="136"/>
      <c r="O98" s="136"/>
      <c r="P98" s="136"/>
      <c r="Q98" s="136"/>
      <c r="R98" s="136"/>
      <c r="S98" s="136"/>
      <c r="T98" s="136"/>
      <c r="U98" s="136"/>
      <c r="V98" s="136"/>
      <c r="W98" s="136"/>
      <c r="X98" s="136"/>
      <c r="Y98" s="136"/>
      <c r="Z98" s="136"/>
      <c r="AA98" s="136"/>
      <c r="AB98" s="136"/>
      <c r="AC98" s="136"/>
      <c r="AD98" s="136"/>
      <c r="AE98" s="136"/>
      <c r="AF98" s="136"/>
      <c r="AG98" s="137">
        <f>'SO02.2 - Vzdušní líc'!J32</f>
        <v>0</v>
      </c>
      <c r="AH98" s="135"/>
      <c r="AI98" s="135"/>
      <c r="AJ98" s="135"/>
      <c r="AK98" s="135"/>
      <c r="AL98" s="135"/>
      <c r="AM98" s="135"/>
      <c r="AN98" s="137">
        <f>SUM(AG98,AT98)</f>
        <v>0</v>
      </c>
      <c r="AO98" s="135"/>
      <c r="AP98" s="135"/>
      <c r="AQ98" s="138" t="s">
        <v>103</v>
      </c>
      <c r="AR98" s="74"/>
      <c r="AS98" s="139">
        <v>0</v>
      </c>
      <c r="AT98" s="140">
        <f>ROUND(SUM(AV98:AW98),2)</f>
        <v>0</v>
      </c>
      <c r="AU98" s="141">
        <f>'SO02.2 - Vzdušní líc'!P122</f>
        <v>0</v>
      </c>
      <c r="AV98" s="140">
        <f>'SO02.2 - Vzdušní líc'!J35</f>
        <v>0</v>
      </c>
      <c r="AW98" s="140">
        <f>'SO02.2 - Vzdušní líc'!J36</f>
        <v>0</v>
      </c>
      <c r="AX98" s="140">
        <f>'SO02.2 - Vzdušní líc'!J37</f>
        <v>0</v>
      </c>
      <c r="AY98" s="140">
        <f>'SO02.2 - Vzdušní líc'!J38</f>
        <v>0</v>
      </c>
      <c r="AZ98" s="140">
        <f>'SO02.2 - Vzdušní líc'!F35</f>
        <v>0</v>
      </c>
      <c r="BA98" s="140">
        <f>'SO02.2 - Vzdušní líc'!F36</f>
        <v>0</v>
      </c>
      <c r="BB98" s="140">
        <f>'SO02.2 - Vzdušní líc'!F37</f>
        <v>0</v>
      </c>
      <c r="BC98" s="140">
        <f>'SO02.2 - Vzdušní líc'!F38</f>
        <v>0</v>
      </c>
      <c r="BD98" s="142">
        <f>'SO02.2 - Vzdušní líc'!F39</f>
        <v>0</v>
      </c>
      <c r="BE98" s="4"/>
      <c r="BT98" s="143" t="s">
        <v>97</v>
      </c>
      <c r="BV98" s="143" t="s">
        <v>89</v>
      </c>
      <c r="BW98" s="143" t="s">
        <v>107</v>
      </c>
      <c r="BX98" s="143" t="s">
        <v>100</v>
      </c>
      <c r="CL98" s="143" t="s">
        <v>19</v>
      </c>
    </row>
    <row r="99" spans="1:90" s="4" customFormat="1" ht="16.5" customHeight="1">
      <c r="A99" s="121" t="s">
        <v>91</v>
      </c>
      <c r="B99" s="72"/>
      <c r="C99" s="135"/>
      <c r="D99" s="135"/>
      <c r="E99" s="136" t="s">
        <v>108</v>
      </c>
      <c r="F99" s="136"/>
      <c r="G99" s="136"/>
      <c r="H99" s="136"/>
      <c r="I99" s="136"/>
      <c r="J99" s="135"/>
      <c r="K99" s="136" t="s">
        <v>109</v>
      </c>
      <c r="L99" s="136"/>
      <c r="M99" s="136"/>
      <c r="N99" s="136"/>
      <c r="O99" s="136"/>
      <c r="P99" s="136"/>
      <c r="Q99" s="136"/>
      <c r="R99" s="136"/>
      <c r="S99" s="136"/>
      <c r="T99" s="136"/>
      <c r="U99" s="136"/>
      <c r="V99" s="136"/>
      <c r="W99" s="136"/>
      <c r="X99" s="136"/>
      <c r="Y99" s="136"/>
      <c r="Z99" s="136"/>
      <c r="AA99" s="136"/>
      <c r="AB99" s="136"/>
      <c r="AC99" s="136"/>
      <c r="AD99" s="136"/>
      <c r="AE99" s="136"/>
      <c r="AF99" s="136"/>
      <c r="AG99" s="137">
        <f>'SO02.3 - Drenážní systém'!J32</f>
        <v>0</v>
      </c>
      <c r="AH99" s="135"/>
      <c r="AI99" s="135"/>
      <c r="AJ99" s="135"/>
      <c r="AK99" s="135"/>
      <c r="AL99" s="135"/>
      <c r="AM99" s="135"/>
      <c r="AN99" s="137">
        <f>SUM(AG99,AT99)</f>
        <v>0</v>
      </c>
      <c r="AO99" s="135"/>
      <c r="AP99" s="135"/>
      <c r="AQ99" s="138" t="s">
        <v>103</v>
      </c>
      <c r="AR99" s="74"/>
      <c r="AS99" s="139">
        <v>0</v>
      </c>
      <c r="AT99" s="140">
        <f>ROUND(SUM(AV99:AW99),2)</f>
        <v>0</v>
      </c>
      <c r="AU99" s="141">
        <f>'SO02.3 - Drenážní systém'!P125</f>
        <v>0</v>
      </c>
      <c r="AV99" s="140">
        <f>'SO02.3 - Drenážní systém'!J35</f>
        <v>0</v>
      </c>
      <c r="AW99" s="140">
        <f>'SO02.3 - Drenážní systém'!J36</f>
        <v>0</v>
      </c>
      <c r="AX99" s="140">
        <f>'SO02.3 - Drenážní systém'!J37</f>
        <v>0</v>
      </c>
      <c r="AY99" s="140">
        <f>'SO02.3 - Drenážní systém'!J38</f>
        <v>0</v>
      </c>
      <c r="AZ99" s="140">
        <f>'SO02.3 - Drenážní systém'!F35</f>
        <v>0</v>
      </c>
      <c r="BA99" s="140">
        <f>'SO02.3 - Drenážní systém'!F36</f>
        <v>0</v>
      </c>
      <c r="BB99" s="140">
        <f>'SO02.3 - Drenážní systém'!F37</f>
        <v>0</v>
      </c>
      <c r="BC99" s="140">
        <f>'SO02.3 - Drenážní systém'!F38</f>
        <v>0</v>
      </c>
      <c r="BD99" s="142">
        <f>'SO02.3 - Drenážní systém'!F39</f>
        <v>0</v>
      </c>
      <c r="BE99" s="4"/>
      <c r="BT99" s="143" t="s">
        <v>97</v>
      </c>
      <c r="BV99" s="143" t="s">
        <v>89</v>
      </c>
      <c r="BW99" s="143" t="s">
        <v>110</v>
      </c>
      <c r="BX99" s="143" t="s">
        <v>100</v>
      </c>
      <c r="CL99" s="143" t="s">
        <v>19</v>
      </c>
    </row>
    <row r="100" spans="1:90" s="4" customFormat="1" ht="16.5" customHeight="1">
      <c r="A100" s="121" t="s">
        <v>91</v>
      </c>
      <c r="B100" s="72"/>
      <c r="C100" s="135"/>
      <c r="D100" s="135"/>
      <c r="E100" s="136" t="s">
        <v>111</v>
      </c>
      <c r="F100" s="136"/>
      <c r="G100" s="136"/>
      <c r="H100" s="136"/>
      <c r="I100" s="136"/>
      <c r="J100" s="135"/>
      <c r="K100" s="136" t="s">
        <v>112</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7">
        <f>'SO02.4 - Vtok do spodních...'!J32</f>
        <v>0</v>
      </c>
      <c r="AH100" s="135"/>
      <c r="AI100" s="135"/>
      <c r="AJ100" s="135"/>
      <c r="AK100" s="135"/>
      <c r="AL100" s="135"/>
      <c r="AM100" s="135"/>
      <c r="AN100" s="137">
        <f>SUM(AG100,AT100)</f>
        <v>0</v>
      </c>
      <c r="AO100" s="135"/>
      <c r="AP100" s="135"/>
      <c r="AQ100" s="138" t="s">
        <v>103</v>
      </c>
      <c r="AR100" s="74"/>
      <c r="AS100" s="139">
        <v>0</v>
      </c>
      <c r="AT100" s="140">
        <f>ROUND(SUM(AV100:AW100),2)</f>
        <v>0</v>
      </c>
      <c r="AU100" s="141">
        <f>'SO02.4 - Vtok do spodních...'!P128</f>
        <v>0</v>
      </c>
      <c r="AV100" s="140">
        <f>'SO02.4 - Vtok do spodních...'!J35</f>
        <v>0</v>
      </c>
      <c r="AW100" s="140">
        <f>'SO02.4 - Vtok do spodních...'!J36</f>
        <v>0</v>
      </c>
      <c r="AX100" s="140">
        <f>'SO02.4 - Vtok do spodních...'!J37</f>
        <v>0</v>
      </c>
      <c r="AY100" s="140">
        <f>'SO02.4 - Vtok do spodních...'!J38</f>
        <v>0</v>
      </c>
      <c r="AZ100" s="140">
        <f>'SO02.4 - Vtok do spodních...'!F35</f>
        <v>0</v>
      </c>
      <c r="BA100" s="140">
        <f>'SO02.4 - Vtok do spodních...'!F36</f>
        <v>0</v>
      </c>
      <c r="BB100" s="140">
        <f>'SO02.4 - Vtok do spodních...'!F37</f>
        <v>0</v>
      </c>
      <c r="BC100" s="140">
        <f>'SO02.4 - Vtok do spodních...'!F38</f>
        <v>0</v>
      </c>
      <c r="BD100" s="142">
        <f>'SO02.4 - Vtok do spodních...'!F39</f>
        <v>0</v>
      </c>
      <c r="BE100" s="4"/>
      <c r="BT100" s="143" t="s">
        <v>97</v>
      </c>
      <c r="BV100" s="143" t="s">
        <v>89</v>
      </c>
      <c r="BW100" s="143" t="s">
        <v>113</v>
      </c>
      <c r="BX100" s="143" t="s">
        <v>100</v>
      </c>
      <c r="CL100" s="143" t="s">
        <v>19</v>
      </c>
    </row>
    <row r="101" spans="1:91" s="7" customFormat="1" ht="16.5" customHeight="1">
      <c r="A101" s="7"/>
      <c r="B101" s="122"/>
      <c r="C101" s="123"/>
      <c r="D101" s="124" t="s">
        <v>114</v>
      </c>
      <c r="E101" s="124"/>
      <c r="F101" s="124"/>
      <c r="G101" s="124"/>
      <c r="H101" s="124"/>
      <c r="I101" s="125"/>
      <c r="J101" s="124" t="s">
        <v>115</v>
      </c>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34">
        <f>ROUND(SUM(AG102:AG104),2)</f>
        <v>0</v>
      </c>
      <c r="AH101" s="125"/>
      <c r="AI101" s="125"/>
      <c r="AJ101" s="125"/>
      <c r="AK101" s="125"/>
      <c r="AL101" s="125"/>
      <c r="AM101" s="125"/>
      <c r="AN101" s="126">
        <f>SUM(AG101,AT101)</f>
        <v>0</v>
      </c>
      <c r="AO101" s="125"/>
      <c r="AP101" s="125"/>
      <c r="AQ101" s="127" t="s">
        <v>94</v>
      </c>
      <c r="AR101" s="128"/>
      <c r="AS101" s="129">
        <f>ROUND(SUM(AS102:AS104),2)</f>
        <v>0</v>
      </c>
      <c r="AT101" s="130">
        <f>ROUND(SUM(AV101:AW101),2)</f>
        <v>0</v>
      </c>
      <c r="AU101" s="131">
        <f>ROUND(SUM(AU102:AU104),5)</f>
        <v>0</v>
      </c>
      <c r="AV101" s="130">
        <f>ROUND(AZ101*L29,2)</f>
        <v>0</v>
      </c>
      <c r="AW101" s="130">
        <f>ROUND(BA101*L30,2)</f>
        <v>0</v>
      </c>
      <c r="AX101" s="130">
        <f>ROUND(BB101*L29,2)</f>
        <v>0</v>
      </c>
      <c r="AY101" s="130">
        <f>ROUND(BC101*L30,2)</f>
        <v>0</v>
      </c>
      <c r="AZ101" s="130">
        <f>ROUND(SUM(AZ102:AZ104),2)</f>
        <v>0</v>
      </c>
      <c r="BA101" s="130">
        <f>ROUND(SUM(BA102:BA104),2)</f>
        <v>0</v>
      </c>
      <c r="BB101" s="130">
        <f>ROUND(SUM(BB102:BB104),2)</f>
        <v>0</v>
      </c>
      <c r="BC101" s="130">
        <f>ROUND(SUM(BC102:BC104),2)</f>
        <v>0</v>
      </c>
      <c r="BD101" s="132">
        <f>ROUND(SUM(BD102:BD104),2)</f>
        <v>0</v>
      </c>
      <c r="BE101" s="7"/>
      <c r="BS101" s="133" t="s">
        <v>86</v>
      </c>
      <c r="BT101" s="133" t="s">
        <v>95</v>
      </c>
      <c r="BU101" s="133" t="s">
        <v>88</v>
      </c>
      <c r="BV101" s="133" t="s">
        <v>89</v>
      </c>
      <c r="BW101" s="133" t="s">
        <v>116</v>
      </c>
      <c r="BX101" s="133" t="s">
        <v>5</v>
      </c>
      <c r="CL101" s="133" t="s">
        <v>19</v>
      </c>
      <c r="CM101" s="133" t="s">
        <v>97</v>
      </c>
    </row>
    <row r="102" spans="1:90" s="4" customFormat="1" ht="16.5" customHeight="1">
      <c r="A102" s="121" t="s">
        <v>91</v>
      </c>
      <c r="B102" s="72"/>
      <c r="C102" s="135"/>
      <c r="D102" s="135"/>
      <c r="E102" s="136" t="s">
        <v>117</v>
      </c>
      <c r="F102" s="136"/>
      <c r="G102" s="136"/>
      <c r="H102" s="136"/>
      <c r="I102" s="136"/>
      <c r="J102" s="135"/>
      <c r="K102" s="136" t="s">
        <v>118</v>
      </c>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7">
        <f>'SO03.1 - Sediment v nádrži'!J32</f>
        <v>0</v>
      </c>
      <c r="AH102" s="135"/>
      <c r="AI102" s="135"/>
      <c r="AJ102" s="135"/>
      <c r="AK102" s="135"/>
      <c r="AL102" s="135"/>
      <c r="AM102" s="135"/>
      <c r="AN102" s="137">
        <f>SUM(AG102,AT102)</f>
        <v>0</v>
      </c>
      <c r="AO102" s="135"/>
      <c r="AP102" s="135"/>
      <c r="AQ102" s="138" t="s">
        <v>103</v>
      </c>
      <c r="AR102" s="74"/>
      <c r="AS102" s="139">
        <v>0</v>
      </c>
      <c r="AT102" s="140">
        <f>ROUND(SUM(AV102:AW102),2)</f>
        <v>0</v>
      </c>
      <c r="AU102" s="141">
        <f>'SO03.1 - Sediment v nádrži'!P122</f>
        <v>0</v>
      </c>
      <c r="AV102" s="140">
        <f>'SO03.1 - Sediment v nádrži'!J35</f>
        <v>0</v>
      </c>
      <c r="AW102" s="140">
        <f>'SO03.1 - Sediment v nádrži'!J36</f>
        <v>0</v>
      </c>
      <c r="AX102" s="140">
        <f>'SO03.1 - Sediment v nádrži'!J37</f>
        <v>0</v>
      </c>
      <c r="AY102" s="140">
        <f>'SO03.1 - Sediment v nádrži'!J38</f>
        <v>0</v>
      </c>
      <c r="AZ102" s="140">
        <f>'SO03.1 - Sediment v nádrži'!F35</f>
        <v>0</v>
      </c>
      <c r="BA102" s="140">
        <f>'SO03.1 - Sediment v nádrži'!F36</f>
        <v>0</v>
      </c>
      <c r="BB102" s="140">
        <f>'SO03.1 - Sediment v nádrži'!F37</f>
        <v>0</v>
      </c>
      <c r="BC102" s="140">
        <f>'SO03.1 - Sediment v nádrži'!F38</f>
        <v>0</v>
      </c>
      <c r="BD102" s="142">
        <f>'SO03.1 - Sediment v nádrži'!F39</f>
        <v>0</v>
      </c>
      <c r="BE102" s="4"/>
      <c r="BT102" s="143" t="s">
        <v>97</v>
      </c>
      <c r="BV102" s="143" t="s">
        <v>89</v>
      </c>
      <c r="BW102" s="143" t="s">
        <v>119</v>
      </c>
      <c r="BX102" s="143" t="s">
        <v>116</v>
      </c>
      <c r="CL102" s="143" t="s">
        <v>19</v>
      </c>
    </row>
    <row r="103" spans="1:90" s="4" customFormat="1" ht="16.5" customHeight="1">
      <c r="A103" s="121" t="s">
        <v>91</v>
      </c>
      <c r="B103" s="72"/>
      <c r="C103" s="135"/>
      <c r="D103" s="135"/>
      <c r="E103" s="136" t="s">
        <v>120</v>
      </c>
      <c r="F103" s="136"/>
      <c r="G103" s="136"/>
      <c r="H103" s="136"/>
      <c r="I103" s="136"/>
      <c r="J103" s="135"/>
      <c r="K103" s="136" t="s">
        <v>121</v>
      </c>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7">
        <f>'SO03.2 - Pata hráze'!J32</f>
        <v>0</v>
      </c>
      <c r="AH103" s="135"/>
      <c r="AI103" s="135"/>
      <c r="AJ103" s="135"/>
      <c r="AK103" s="135"/>
      <c r="AL103" s="135"/>
      <c r="AM103" s="135"/>
      <c r="AN103" s="137">
        <f>SUM(AG103,AT103)</f>
        <v>0</v>
      </c>
      <c r="AO103" s="135"/>
      <c r="AP103" s="135"/>
      <c r="AQ103" s="138" t="s">
        <v>103</v>
      </c>
      <c r="AR103" s="74"/>
      <c r="AS103" s="139">
        <v>0</v>
      </c>
      <c r="AT103" s="140">
        <f>ROUND(SUM(AV103:AW103),2)</f>
        <v>0</v>
      </c>
      <c r="AU103" s="141">
        <f>'SO03.2 - Pata hráze'!P122</f>
        <v>0</v>
      </c>
      <c r="AV103" s="140">
        <f>'SO03.2 - Pata hráze'!J35</f>
        <v>0</v>
      </c>
      <c r="AW103" s="140">
        <f>'SO03.2 - Pata hráze'!J36</f>
        <v>0</v>
      </c>
      <c r="AX103" s="140">
        <f>'SO03.2 - Pata hráze'!J37</f>
        <v>0</v>
      </c>
      <c r="AY103" s="140">
        <f>'SO03.2 - Pata hráze'!J38</f>
        <v>0</v>
      </c>
      <c r="AZ103" s="140">
        <f>'SO03.2 - Pata hráze'!F35</f>
        <v>0</v>
      </c>
      <c r="BA103" s="140">
        <f>'SO03.2 - Pata hráze'!F36</f>
        <v>0</v>
      </c>
      <c r="BB103" s="140">
        <f>'SO03.2 - Pata hráze'!F37</f>
        <v>0</v>
      </c>
      <c r="BC103" s="140">
        <f>'SO03.2 - Pata hráze'!F38</f>
        <v>0</v>
      </c>
      <c r="BD103" s="142">
        <f>'SO03.2 - Pata hráze'!F39</f>
        <v>0</v>
      </c>
      <c r="BE103" s="4"/>
      <c r="BT103" s="143" t="s">
        <v>97</v>
      </c>
      <c r="BV103" s="143" t="s">
        <v>89</v>
      </c>
      <c r="BW103" s="143" t="s">
        <v>122</v>
      </c>
      <c r="BX103" s="143" t="s">
        <v>116</v>
      </c>
      <c r="CL103" s="143" t="s">
        <v>19</v>
      </c>
    </row>
    <row r="104" spans="1:90" s="4" customFormat="1" ht="16.5" customHeight="1">
      <c r="A104" s="121" t="s">
        <v>91</v>
      </c>
      <c r="B104" s="72"/>
      <c r="C104" s="135"/>
      <c r="D104" s="135"/>
      <c r="E104" s="136" t="s">
        <v>123</v>
      </c>
      <c r="F104" s="136"/>
      <c r="G104" s="136"/>
      <c r="H104" s="136"/>
      <c r="I104" s="136"/>
      <c r="J104" s="135"/>
      <c r="K104" s="136" t="s">
        <v>124</v>
      </c>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7">
        <f>'SO03.3 - 3D model hráze'!J32</f>
        <v>0</v>
      </c>
      <c r="AH104" s="135"/>
      <c r="AI104" s="135"/>
      <c r="AJ104" s="135"/>
      <c r="AK104" s="135"/>
      <c r="AL104" s="135"/>
      <c r="AM104" s="135"/>
      <c r="AN104" s="137">
        <f>SUM(AG104,AT104)</f>
        <v>0</v>
      </c>
      <c r="AO104" s="135"/>
      <c r="AP104" s="135"/>
      <c r="AQ104" s="138" t="s">
        <v>103</v>
      </c>
      <c r="AR104" s="74"/>
      <c r="AS104" s="139">
        <v>0</v>
      </c>
      <c r="AT104" s="140">
        <f>ROUND(SUM(AV104:AW104),2)</f>
        <v>0</v>
      </c>
      <c r="AU104" s="141">
        <f>'SO03.3 - 3D model hráze'!P122</f>
        <v>0</v>
      </c>
      <c r="AV104" s="140">
        <f>'SO03.3 - 3D model hráze'!J35</f>
        <v>0</v>
      </c>
      <c r="AW104" s="140">
        <f>'SO03.3 - 3D model hráze'!J36</f>
        <v>0</v>
      </c>
      <c r="AX104" s="140">
        <f>'SO03.3 - 3D model hráze'!J37</f>
        <v>0</v>
      </c>
      <c r="AY104" s="140">
        <f>'SO03.3 - 3D model hráze'!J38</f>
        <v>0</v>
      </c>
      <c r="AZ104" s="140">
        <f>'SO03.3 - 3D model hráze'!F35</f>
        <v>0</v>
      </c>
      <c r="BA104" s="140">
        <f>'SO03.3 - 3D model hráze'!F36</f>
        <v>0</v>
      </c>
      <c r="BB104" s="140">
        <f>'SO03.3 - 3D model hráze'!F37</f>
        <v>0</v>
      </c>
      <c r="BC104" s="140">
        <f>'SO03.3 - 3D model hráze'!F38</f>
        <v>0</v>
      </c>
      <c r="BD104" s="142">
        <f>'SO03.3 - 3D model hráze'!F39</f>
        <v>0</v>
      </c>
      <c r="BE104" s="4"/>
      <c r="BT104" s="143" t="s">
        <v>97</v>
      </c>
      <c r="BV104" s="143" t="s">
        <v>89</v>
      </c>
      <c r="BW104" s="143" t="s">
        <v>125</v>
      </c>
      <c r="BX104" s="143" t="s">
        <v>116</v>
      </c>
      <c r="CL104" s="143" t="s">
        <v>19</v>
      </c>
    </row>
    <row r="105" spans="1:91" s="7" customFormat="1" ht="16.5" customHeight="1">
      <c r="A105" s="121" t="s">
        <v>91</v>
      </c>
      <c r="B105" s="122"/>
      <c r="C105" s="123"/>
      <c r="D105" s="124" t="s">
        <v>126</v>
      </c>
      <c r="E105" s="124"/>
      <c r="F105" s="124"/>
      <c r="G105" s="124"/>
      <c r="H105" s="124"/>
      <c r="I105" s="125"/>
      <c r="J105" s="124" t="s">
        <v>127</v>
      </c>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6">
        <f>'VON - VEDLEJŠÍ ROZPOČTOVÉ...'!J30</f>
        <v>0</v>
      </c>
      <c r="AH105" s="125"/>
      <c r="AI105" s="125"/>
      <c r="AJ105" s="125"/>
      <c r="AK105" s="125"/>
      <c r="AL105" s="125"/>
      <c r="AM105" s="125"/>
      <c r="AN105" s="126">
        <f>SUM(AG105,AT105)</f>
        <v>0</v>
      </c>
      <c r="AO105" s="125"/>
      <c r="AP105" s="125"/>
      <c r="AQ105" s="127" t="s">
        <v>94</v>
      </c>
      <c r="AR105" s="128"/>
      <c r="AS105" s="144">
        <v>0</v>
      </c>
      <c r="AT105" s="145">
        <f>ROUND(SUM(AV105:AW105),2)</f>
        <v>0</v>
      </c>
      <c r="AU105" s="146">
        <f>'VON - VEDLEJŠÍ ROZPOČTOVÉ...'!P121</f>
        <v>0</v>
      </c>
      <c r="AV105" s="145">
        <f>'VON - VEDLEJŠÍ ROZPOČTOVÉ...'!J33</f>
        <v>0</v>
      </c>
      <c r="AW105" s="145">
        <f>'VON - VEDLEJŠÍ ROZPOČTOVÉ...'!J34</f>
        <v>0</v>
      </c>
      <c r="AX105" s="145">
        <f>'VON - VEDLEJŠÍ ROZPOČTOVÉ...'!J35</f>
        <v>0</v>
      </c>
      <c r="AY105" s="145">
        <f>'VON - VEDLEJŠÍ ROZPOČTOVÉ...'!J36</f>
        <v>0</v>
      </c>
      <c r="AZ105" s="145">
        <f>'VON - VEDLEJŠÍ ROZPOČTOVÉ...'!F33</f>
        <v>0</v>
      </c>
      <c r="BA105" s="145">
        <f>'VON - VEDLEJŠÍ ROZPOČTOVÉ...'!F34</f>
        <v>0</v>
      </c>
      <c r="BB105" s="145">
        <f>'VON - VEDLEJŠÍ ROZPOČTOVÉ...'!F35</f>
        <v>0</v>
      </c>
      <c r="BC105" s="145">
        <f>'VON - VEDLEJŠÍ ROZPOČTOVÉ...'!F36</f>
        <v>0</v>
      </c>
      <c r="BD105" s="147">
        <f>'VON - VEDLEJŠÍ ROZPOČTOVÉ...'!F37</f>
        <v>0</v>
      </c>
      <c r="BE105" s="7"/>
      <c r="BT105" s="133" t="s">
        <v>95</v>
      </c>
      <c r="BV105" s="133" t="s">
        <v>89</v>
      </c>
      <c r="BW105" s="133" t="s">
        <v>128</v>
      </c>
      <c r="BX105" s="133" t="s">
        <v>5</v>
      </c>
      <c r="CL105" s="133" t="s">
        <v>19</v>
      </c>
      <c r="CM105" s="133" t="s">
        <v>97</v>
      </c>
    </row>
    <row r="106" spans="1:57" s="2" customFormat="1" ht="30" customHeight="1">
      <c r="A106" s="40"/>
      <c r="B106" s="41"/>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6"/>
      <c r="AS106" s="40"/>
      <c r="AT106" s="40"/>
      <c r="AU106" s="40"/>
      <c r="AV106" s="40"/>
      <c r="AW106" s="40"/>
      <c r="AX106" s="40"/>
      <c r="AY106" s="40"/>
      <c r="AZ106" s="40"/>
      <c r="BA106" s="40"/>
      <c r="BB106" s="40"/>
      <c r="BC106" s="40"/>
      <c r="BD106" s="40"/>
      <c r="BE106" s="40"/>
    </row>
    <row r="107" spans="1:57" s="2" customFormat="1" ht="6.95" customHeight="1">
      <c r="A107" s="40"/>
      <c r="B107" s="68"/>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46"/>
      <c r="AS107" s="40"/>
      <c r="AT107" s="40"/>
      <c r="AU107" s="40"/>
      <c r="AV107" s="40"/>
      <c r="AW107" s="40"/>
      <c r="AX107" s="40"/>
      <c r="AY107" s="40"/>
      <c r="AZ107" s="40"/>
      <c r="BA107" s="40"/>
      <c r="BB107" s="40"/>
      <c r="BC107" s="40"/>
      <c r="BD107" s="40"/>
      <c r="BE107" s="40"/>
    </row>
  </sheetData>
  <sheetProtection password="CC35" sheet="1" objects="1" scenarios="1" formatColumns="0" formatRows="0"/>
  <mergeCells count="82">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AN102:AP102"/>
    <mergeCell ref="AN103:AP103"/>
    <mergeCell ref="AN104:AP104"/>
    <mergeCell ref="AN105:AP105"/>
    <mergeCell ref="E102:I102"/>
    <mergeCell ref="D95:H95"/>
    <mergeCell ref="D96:H96"/>
    <mergeCell ref="E97:I97"/>
    <mergeCell ref="E98:I98"/>
    <mergeCell ref="E99:I99"/>
    <mergeCell ref="E100:I100"/>
    <mergeCell ref="D101:H101"/>
    <mergeCell ref="E103:I103"/>
    <mergeCell ref="E104:I104"/>
    <mergeCell ref="D105:H105"/>
    <mergeCell ref="AG104:AM104"/>
    <mergeCell ref="AG103:AM103"/>
    <mergeCell ref="AG105:AM105"/>
    <mergeCell ref="C92:G92"/>
    <mergeCell ref="I92:AF92"/>
    <mergeCell ref="J95:AF95"/>
    <mergeCell ref="J96:AF96"/>
    <mergeCell ref="K97:AF97"/>
    <mergeCell ref="K98:AF98"/>
    <mergeCell ref="K99:AF99"/>
    <mergeCell ref="K100:AF100"/>
    <mergeCell ref="J101:AF101"/>
    <mergeCell ref="K102:AF102"/>
    <mergeCell ref="K103:AF103"/>
    <mergeCell ref="K104:AF104"/>
    <mergeCell ref="J105:AF105"/>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s>
  <hyperlinks>
    <hyperlink ref="A95" location="'SO01 - INŽENÝRSKO-GEOLOGI...'!C2" display="/"/>
    <hyperlink ref="A97" location="'SO02.1 - Návodní líc a od...'!C2" display="/"/>
    <hyperlink ref="A98" location="'SO02.2 - Vzdušní líc'!C2" display="/"/>
    <hyperlink ref="A99" location="'SO02.3 - Drenážní systém'!C2" display="/"/>
    <hyperlink ref="A100" location="'SO02.4 - Vtok do spodních...'!C2" display="/"/>
    <hyperlink ref="A102" location="'SO03.1 - Sediment v nádrži'!C2" display="/"/>
    <hyperlink ref="A103" location="'SO03.2 - Pata hráze'!C2" display="/"/>
    <hyperlink ref="A104" location="'SO03.3 - 3D model hráze'!C2" display="/"/>
    <hyperlink ref="A105" location="'VO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8"/>
      <c r="L2" s="1"/>
      <c r="M2" s="1"/>
      <c r="N2" s="1"/>
      <c r="O2" s="1"/>
      <c r="P2" s="1"/>
      <c r="Q2" s="1"/>
      <c r="R2" s="1"/>
      <c r="S2" s="1"/>
      <c r="T2" s="1"/>
      <c r="U2" s="1"/>
      <c r="V2" s="1"/>
      <c r="AT2" s="18" t="s">
        <v>128</v>
      </c>
    </row>
    <row r="3" spans="2:46" s="1" customFormat="1" ht="6.95" customHeight="1">
      <c r="B3" s="149"/>
      <c r="C3" s="150"/>
      <c r="D3" s="150"/>
      <c r="E3" s="150"/>
      <c r="F3" s="150"/>
      <c r="G3" s="150"/>
      <c r="H3" s="150"/>
      <c r="I3" s="151"/>
      <c r="J3" s="150"/>
      <c r="K3" s="150"/>
      <c r="L3" s="21"/>
      <c r="AT3" s="18" t="s">
        <v>97</v>
      </c>
    </row>
    <row r="4" spans="2:46" s="1" customFormat="1" ht="24.95" customHeight="1">
      <c r="B4" s="21"/>
      <c r="D4" s="152" t="s">
        <v>129</v>
      </c>
      <c r="I4" s="148"/>
      <c r="L4" s="21"/>
      <c r="M4" s="153" t="s">
        <v>10</v>
      </c>
      <c r="AT4" s="18" t="s">
        <v>4</v>
      </c>
    </row>
    <row r="5" spans="2:12" s="1" customFormat="1" ht="6.95" customHeight="1">
      <c r="B5" s="21"/>
      <c r="I5" s="148"/>
      <c r="L5" s="21"/>
    </row>
    <row r="6" spans="2:12" s="1" customFormat="1" ht="12" customHeight="1">
      <c r="B6" s="21"/>
      <c r="D6" s="154" t="s">
        <v>16</v>
      </c>
      <c r="I6" s="148"/>
      <c r="L6" s="21"/>
    </row>
    <row r="7" spans="2:12" s="1" customFormat="1" ht="16.5" customHeight="1">
      <c r="B7" s="21"/>
      <c r="E7" s="155" t="str">
        <f>'Rekapitulace stavby'!K6</f>
        <v>VD Kamenička - GO - inženýrskogeologický průzkum - PD</v>
      </c>
      <c r="F7" s="154"/>
      <c r="G7" s="154"/>
      <c r="H7" s="154"/>
      <c r="I7" s="148"/>
      <c r="L7" s="21"/>
    </row>
    <row r="8" spans="1:31" s="2" customFormat="1" ht="12" customHeight="1">
      <c r="A8" s="40"/>
      <c r="B8" s="46"/>
      <c r="C8" s="40"/>
      <c r="D8" s="154" t="s">
        <v>130</v>
      </c>
      <c r="E8" s="40"/>
      <c r="F8" s="40"/>
      <c r="G8" s="40"/>
      <c r="H8" s="40"/>
      <c r="I8" s="156"/>
      <c r="J8" s="40"/>
      <c r="K8" s="40"/>
      <c r="L8" s="65"/>
      <c r="S8" s="40"/>
      <c r="T8" s="40"/>
      <c r="U8" s="40"/>
      <c r="V8" s="40"/>
      <c r="W8" s="40"/>
      <c r="X8" s="40"/>
      <c r="Y8" s="40"/>
      <c r="Z8" s="40"/>
      <c r="AA8" s="40"/>
      <c r="AB8" s="40"/>
      <c r="AC8" s="40"/>
      <c r="AD8" s="40"/>
      <c r="AE8" s="40"/>
    </row>
    <row r="9" spans="1:31" s="2" customFormat="1" ht="16.5" customHeight="1">
      <c r="A9" s="40"/>
      <c r="B9" s="46"/>
      <c r="C9" s="40"/>
      <c r="D9" s="40"/>
      <c r="E9" s="157" t="s">
        <v>663</v>
      </c>
      <c r="F9" s="40"/>
      <c r="G9" s="40"/>
      <c r="H9" s="40"/>
      <c r="I9" s="156"/>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4" t="s">
        <v>22</v>
      </c>
      <c r="E12" s="40"/>
      <c r="F12" s="143" t="s">
        <v>23</v>
      </c>
      <c r="G12" s="40"/>
      <c r="H12" s="40"/>
      <c r="I12" s="158" t="s">
        <v>24</v>
      </c>
      <c r="J12" s="159" t="str">
        <f>'Rekapitulace stavby'!AN8</f>
        <v>28. 10. 2019</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4" t="s">
        <v>30</v>
      </c>
      <c r="E14" s="40"/>
      <c r="F14" s="40"/>
      <c r="G14" s="40"/>
      <c r="H14" s="40"/>
      <c r="I14" s="158" t="s">
        <v>31</v>
      </c>
      <c r="J14" s="143" t="s">
        <v>32</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33</v>
      </c>
      <c r="F15" s="40"/>
      <c r="G15" s="40"/>
      <c r="H15" s="40"/>
      <c r="I15" s="158" t="s">
        <v>34</v>
      </c>
      <c r="J15" s="143" t="s">
        <v>35</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4" t="s">
        <v>36</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8" t="s">
        <v>34</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4" t="s">
        <v>38</v>
      </c>
      <c r="E20" s="40"/>
      <c r="F20" s="40"/>
      <c r="G20" s="40"/>
      <c r="H20" s="40"/>
      <c r="I20" s="158" t="s">
        <v>31</v>
      </c>
      <c r="J20" s="143" t="s">
        <v>39</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40</v>
      </c>
      <c r="F21" s="40"/>
      <c r="G21" s="40"/>
      <c r="H21" s="40"/>
      <c r="I21" s="158" t="s">
        <v>34</v>
      </c>
      <c r="J21" s="143" t="s">
        <v>41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4" t="s">
        <v>43</v>
      </c>
      <c r="E23" s="40"/>
      <c r="F23" s="40"/>
      <c r="G23" s="40"/>
      <c r="H23" s="40"/>
      <c r="I23" s="158" t="s">
        <v>31</v>
      </c>
      <c r="J23" s="143" t="s">
        <v>1</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
        <v>44</v>
      </c>
      <c r="F24" s="40"/>
      <c r="G24" s="40"/>
      <c r="H24" s="40"/>
      <c r="I24" s="158" t="s">
        <v>34</v>
      </c>
      <c r="J24" s="143" t="s">
        <v>1</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4" t="s">
        <v>45</v>
      </c>
      <c r="E26" s="40"/>
      <c r="F26" s="40"/>
      <c r="G26" s="40"/>
      <c r="H26" s="40"/>
      <c r="I26" s="156"/>
      <c r="J26" s="40"/>
      <c r="K26" s="40"/>
      <c r="L26" s="65"/>
      <c r="S26" s="40"/>
      <c r="T26" s="40"/>
      <c r="U26" s="40"/>
      <c r="V26" s="40"/>
      <c r="W26" s="40"/>
      <c r="X26" s="40"/>
      <c r="Y26" s="40"/>
      <c r="Z26" s="40"/>
      <c r="AA26" s="40"/>
      <c r="AB26" s="40"/>
      <c r="AC26" s="40"/>
      <c r="AD26" s="40"/>
      <c r="AE26" s="40"/>
    </row>
    <row r="27" spans="1:31" s="8" customFormat="1" ht="89.25" customHeight="1">
      <c r="A27" s="160"/>
      <c r="B27" s="161"/>
      <c r="C27" s="160"/>
      <c r="D27" s="160"/>
      <c r="E27" s="162" t="s">
        <v>46</v>
      </c>
      <c r="F27" s="162"/>
      <c r="G27" s="162"/>
      <c r="H27" s="162"/>
      <c r="I27" s="163"/>
      <c r="J27" s="160"/>
      <c r="K27" s="160"/>
      <c r="L27" s="164"/>
      <c r="S27" s="160"/>
      <c r="T27" s="160"/>
      <c r="U27" s="160"/>
      <c r="V27" s="160"/>
      <c r="W27" s="160"/>
      <c r="X27" s="160"/>
      <c r="Y27" s="160"/>
      <c r="Z27" s="160"/>
      <c r="AA27" s="160"/>
      <c r="AB27" s="160"/>
      <c r="AC27" s="160"/>
      <c r="AD27" s="160"/>
      <c r="AE27" s="160"/>
    </row>
    <row r="28" spans="1:31" s="2" customFormat="1" ht="6.95"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pans="1:31" s="2" customFormat="1" ht="25.4" customHeight="1">
      <c r="A30" s="40"/>
      <c r="B30" s="46"/>
      <c r="C30" s="40"/>
      <c r="D30" s="167" t="s">
        <v>47</v>
      </c>
      <c r="E30" s="40"/>
      <c r="F30" s="40"/>
      <c r="G30" s="40"/>
      <c r="H30" s="40"/>
      <c r="I30" s="156"/>
      <c r="J30" s="168">
        <f>ROUND(J121,2)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9" t="s">
        <v>49</v>
      </c>
      <c r="G32" s="40"/>
      <c r="H32" s="40"/>
      <c r="I32" s="170" t="s">
        <v>48</v>
      </c>
      <c r="J32" s="169" t="s">
        <v>50</v>
      </c>
      <c r="K32" s="40"/>
      <c r="L32" s="65"/>
      <c r="S32" s="40"/>
      <c r="T32" s="40"/>
      <c r="U32" s="40"/>
      <c r="V32" s="40"/>
      <c r="W32" s="40"/>
      <c r="X32" s="40"/>
      <c r="Y32" s="40"/>
      <c r="Z32" s="40"/>
      <c r="AA32" s="40"/>
      <c r="AB32" s="40"/>
      <c r="AC32" s="40"/>
      <c r="AD32" s="40"/>
      <c r="AE32" s="40"/>
    </row>
    <row r="33" spans="1:31" s="2" customFormat="1" ht="14.4" customHeight="1">
      <c r="A33" s="40"/>
      <c r="B33" s="46"/>
      <c r="C33" s="40"/>
      <c r="D33" s="171" t="s">
        <v>51</v>
      </c>
      <c r="E33" s="154" t="s">
        <v>52</v>
      </c>
      <c r="F33" s="172">
        <f>ROUND((SUM(BE121:BE150)),2)</f>
        <v>0</v>
      </c>
      <c r="G33" s="40"/>
      <c r="H33" s="40"/>
      <c r="I33" s="173">
        <v>0.21</v>
      </c>
      <c r="J33" s="172">
        <f>ROUND(((SUM(BE121:BE150))*I33),2)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4" t="s">
        <v>53</v>
      </c>
      <c r="F34" s="172">
        <f>ROUND((SUM(BF121:BF150)),2)</f>
        <v>0</v>
      </c>
      <c r="G34" s="40"/>
      <c r="H34" s="40"/>
      <c r="I34" s="173">
        <v>0.15</v>
      </c>
      <c r="J34" s="172">
        <f>ROUND(((SUM(BF121:BF150))*I34),2)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4" t="s">
        <v>54</v>
      </c>
      <c r="F35" s="172">
        <f>ROUND((SUM(BG121:BG150)),2)</f>
        <v>0</v>
      </c>
      <c r="G35" s="40"/>
      <c r="H35" s="40"/>
      <c r="I35" s="173">
        <v>0.21</v>
      </c>
      <c r="J35" s="172">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4" t="s">
        <v>55</v>
      </c>
      <c r="F36" s="172">
        <f>ROUND((SUM(BH121:BH150)),2)</f>
        <v>0</v>
      </c>
      <c r="G36" s="40"/>
      <c r="H36" s="40"/>
      <c r="I36" s="173">
        <v>0.15</v>
      </c>
      <c r="J36" s="172">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4" t="s">
        <v>56</v>
      </c>
      <c r="F37" s="172">
        <f>ROUND((SUM(BI121:BI150)),2)</f>
        <v>0</v>
      </c>
      <c r="G37" s="40"/>
      <c r="H37" s="40"/>
      <c r="I37" s="173">
        <v>0</v>
      </c>
      <c r="J37" s="172">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pans="1:31" s="2" customFormat="1" ht="25.4" customHeight="1">
      <c r="A39" s="40"/>
      <c r="B39" s="46"/>
      <c r="C39" s="174"/>
      <c r="D39" s="175" t="s">
        <v>57</v>
      </c>
      <c r="E39" s="176"/>
      <c r="F39" s="176"/>
      <c r="G39" s="177" t="s">
        <v>58</v>
      </c>
      <c r="H39" s="178" t="s">
        <v>59</v>
      </c>
      <c r="I39" s="179"/>
      <c r="J39" s="180">
        <f>SUM(J30:J37)</f>
        <v>0</v>
      </c>
      <c r="K39" s="181"/>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pans="2:12" s="1" customFormat="1" ht="14.4" customHeight="1">
      <c r="B41" s="21"/>
      <c r="I41" s="148"/>
      <c r="L41" s="21"/>
    </row>
    <row r="42" spans="2:12" s="1" customFormat="1" ht="14.4" customHeight="1">
      <c r="B42" s="21"/>
      <c r="I42" s="148"/>
      <c r="L42" s="21"/>
    </row>
    <row r="43" spans="2:12" s="1" customFormat="1" ht="14.4" customHeight="1">
      <c r="B43" s="21"/>
      <c r="I43" s="148"/>
      <c r="L43" s="21"/>
    </row>
    <row r="44" spans="2:12" s="1" customFormat="1" ht="14.4" customHeight="1">
      <c r="B44" s="21"/>
      <c r="I44" s="148"/>
      <c r="L44" s="21"/>
    </row>
    <row r="45" spans="2:12" s="1" customFormat="1" ht="14.4" customHeight="1">
      <c r="B45" s="21"/>
      <c r="I45" s="148"/>
      <c r="L45" s="21"/>
    </row>
    <row r="46" spans="2:12" s="1" customFormat="1" ht="14.4" customHeight="1">
      <c r="B46" s="21"/>
      <c r="I46" s="148"/>
      <c r="L46" s="21"/>
    </row>
    <row r="47" spans="2:12" s="1" customFormat="1" ht="14.4" customHeight="1">
      <c r="B47" s="21"/>
      <c r="I47" s="148"/>
      <c r="L47" s="21"/>
    </row>
    <row r="48" spans="2:12" s="1" customFormat="1" ht="14.4" customHeight="1">
      <c r="B48" s="21"/>
      <c r="I48" s="148"/>
      <c r="L48" s="21"/>
    </row>
    <row r="49" spans="2:12" s="1" customFormat="1" ht="14.4" customHeight="1">
      <c r="B49" s="21"/>
      <c r="I49" s="148"/>
      <c r="L49" s="21"/>
    </row>
    <row r="50" spans="2:12" s="2" customFormat="1" ht="14.4" customHeight="1">
      <c r="B50" s="65"/>
      <c r="D50" s="182" t="s">
        <v>60</v>
      </c>
      <c r="E50" s="183"/>
      <c r="F50" s="183"/>
      <c r="G50" s="182" t="s">
        <v>61</v>
      </c>
      <c r="H50" s="183"/>
      <c r="I50" s="184"/>
      <c r="J50" s="183"/>
      <c r="K50" s="183"/>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5" t="s">
        <v>62</v>
      </c>
      <c r="E61" s="186"/>
      <c r="F61" s="187" t="s">
        <v>63</v>
      </c>
      <c r="G61" s="185" t="s">
        <v>62</v>
      </c>
      <c r="H61" s="186"/>
      <c r="I61" s="188"/>
      <c r="J61" s="189" t="s">
        <v>63</v>
      </c>
      <c r="K61" s="186"/>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2" t="s">
        <v>64</v>
      </c>
      <c r="E65" s="190"/>
      <c r="F65" s="190"/>
      <c r="G65" s="182" t="s">
        <v>65</v>
      </c>
      <c r="H65" s="190"/>
      <c r="I65" s="191"/>
      <c r="J65" s="190"/>
      <c r="K65" s="190"/>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5" t="s">
        <v>62</v>
      </c>
      <c r="E76" s="186"/>
      <c r="F76" s="187" t="s">
        <v>63</v>
      </c>
      <c r="G76" s="185" t="s">
        <v>62</v>
      </c>
      <c r="H76" s="186"/>
      <c r="I76" s="188"/>
      <c r="J76" s="189" t="s">
        <v>63</v>
      </c>
      <c r="K76" s="186"/>
      <c r="L76" s="65"/>
      <c r="S76" s="40"/>
      <c r="T76" s="40"/>
      <c r="U76" s="40"/>
      <c r="V76" s="40"/>
      <c r="W76" s="40"/>
      <c r="X76" s="40"/>
      <c r="Y76" s="40"/>
      <c r="Z76" s="40"/>
      <c r="AA76" s="40"/>
      <c r="AB76" s="40"/>
      <c r="AC76" s="40"/>
      <c r="AD76" s="40"/>
      <c r="AE76" s="40"/>
    </row>
    <row r="77" spans="1:31"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pans="1:31" s="2" customFormat="1" ht="6.95"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pans="1:31" s="2" customFormat="1" ht="24.95" customHeight="1">
      <c r="A82" s="40"/>
      <c r="B82" s="41"/>
      <c r="C82" s="24" t="s">
        <v>132</v>
      </c>
      <c r="D82" s="42"/>
      <c r="E82" s="42"/>
      <c r="F82" s="42"/>
      <c r="G82" s="42"/>
      <c r="H82" s="42"/>
      <c r="I82" s="156"/>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8" t="str">
        <f>E7</f>
        <v>VD Kamenička - GO - inženýrskogeologický průzkum - PD</v>
      </c>
      <c r="F85" s="33"/>
      <c r="G85" s="33"/>
      <c r="H85" s="33"/>
      <c r="I85" s="156"/>
      <c r="J85" s="42"/>
      <c r="K85" s="42"/>
      <c r="L85" s="65"/>
      <c r="S85" s="40"/>
      <c r="T85" s="40"/>
      <c r="U85" s="40"/>
      <c r="V85" s="40"/>
      <c r="W85" s="40"/>
      <c r="X85" s="40"/>
      <c r="Y85" s="40"/>
      <c r="Z85" s="40"/>
      <c r="AA85" s="40"/>
      <c r="AB85" s="40"/>
      <c r="AC85" s="40"/>
      <c r="AD85" s="40"/>
      <c r="AE85" s="40"/>
    </row>
    <row r="86" spans="1:31" s="2" customFormat="1" ht="12" customHeight="1">
      <c r="A86" s="40"/>
      <c r="B86" s="41"/>
      <c r="C86" s="33" t="s">
        <v>130</v>
      </c>
      <c r="D86" s="42"/>
      <c r="E86" s="42"/>
      <c r="F86" s="42"/>
      <c r="G86" s="42"/>
      <c r="H86" s="42"/>
      <c r="I86" s="156"/>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VON - VEDLEJŠÍ ROZPOČTOVÉ NÁKLADY</v>
      </c>
      <c r="F87" s="42"/>
      <c r="G87" s="42"/>
      <c r="H87" s="42"/>
      <c r="I87" s="156"/>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k.ú. Bečov</v>
      </c>
      <c r="G89" s="42"/>
      <c r="H89" s="42"/>
      <c r="I89" s="158" t="s">
        <v>24</v>
      </c>
      <c r="J89" s="81" t="str">
        <f>IF(J12="","",J12)</f>
        <v>28. 10. 2019</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pans="1:31" s="2" customFormat="1" ht="27.9" customHeight="1">
      <c r="A91" s="40"/>
      <c r="B91" s="41"/>
      <c r="C91" s="33" t="s">
        <v>30</v>
      </c>
      <c r="D91" s="42"/>
      <c r="E91" s="42"/>
      <c r="F91" s="28" t="str">
        <f>E15</f>
        <v>Povodí Ohře, státní podnik</v>
      </c>
      <c r="G91" s="42"/>
      <c r="H91" s="42"/>
      <c r="I91" s="158" t="s">
        <v>38</v>
      </c>
      <c r="J91" s="38" t="str">
        <f>E21</f>
        <v>VODNÍ DÍLA - TBD a.s.</v>
      </c>
      <c r="K91" s="42"/>
      <c r="L91" s="65"/>
      <c r="S91" s="40"/>
      <c r="T91" s="40"/>
      <c r="U91" s="40"/>
      <c r="V91" s="40"/>
      <c r="W91" s="40"/>
      <c r="X91" s="40"/>
      <c r="Y91" s="40"/>
      <c r="Z91" s="40"/>
      <c r="AA91" s="40"/>
      <c r="AB91" s="40"/>
      <c r="AC91" s="40"/>
      <c r="AD91" s="40"/>
      <c r="AE91" s="40"/>
    </row>
    <row r="92" spans="1:31" s="2" customFormat="1" ht="15.15" customHeight="1">
      <c r="A92" s="40"/>
      <c r="B92" s="41"/>
      <c r="C92" s="33" t="s">
        <v>36</v>
      </c>
      <c r="D92" s="42"/>
      <c r="E92" s="42"/>
      <c r="F92" s="28" t="str">
        <f>IF(E18="","",E18)</f>
        <v>Vyplň údaj</v>
      </c>
      <c r="G92" s="42"/>
      <c r="H92" s="42"/>
      <c r="I92" s="158" t="s">
        <v>43</v>
      </c>
      <c r="J92" s="38" t="str">
        <f>E24</f>
        <v>Ing. T. Klemša</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pans="1:31" s="2" customFormat="1" ht="29.25" customHeight="1">
      <c r="A94" s="40"/>
      <c r="B94" s="41"/>
      <c r="C94" s="199" t="s">
        <v>133</v>
      </c>
      <c r="D94" s="200"/>
      <c r="E94" s="200"/>
      <c r="F94" s="200"/>
      <c r="G94" s="200"/>
      <c r="H94" s="200"/>
      <c r="I94" s="201"/>
      <c r="J94" s="202" t="s">
        <v>134</v>
      </c>
      <c r="K94" s="200"/>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pans="1:47" s="2" customFormat="1" ht="22.8" customHeight="1">
      <c r="A96" s="40"/>
      <c r="B96" s="41"/>
      <c r="C96" s="203" t="s">
        <v>135</v>
      </c>
      <c r="D96" s="42"/>
      <c r="E96" s="42"/>
      <c r="F96" s="42"/>
      <c r="G96" s="42"/>
      <c r="H96" s="42"/>
      <c r="I96" s="156"/>
      <c r="J96" s="112">
        <f>J121</f>
        <v>0</v>
      </c>
      <c r="K96" s="42"/>
      <c r="L96" s="65"/>
      <c r="S96" s="40"/>
      <c r="T96" s="40"/>
      <c r="U96" s="40"/>
      <c r="V96" s="40"/>
      <c r="W96" s="40"/>
      <c r="X96" s="40"/>
      <c r="Y96" s="40"/>
      <c r="Z96" s="40"/>
      <c r="AA96" s="40"/>
      <c r="AB96" s="40"/>
      <c r="AC96" s="40"/>
      <c r="AD96" s="40"/>
      <c r="AE96" s="40"/>
      <c r="AU96" s="18" t="s">
        <v>136</v>
      </c>
    </row>
    <row r="97" spans="1:31" s="9" customFormat="1" ht="24.95" customHeight="1">
      <c r="A97" s="9"/>
      <c r="B97" s="204"/>
      <c r="C97" s="205"/>
      <c r="D97" s="206" t="s">
        <v>148</v>
      </c>
      <c r="E97" s="207"/>
      <c r="F97" s="207"/>
      <c r="G97" s="207"/>
      <c r="H97" s="207"/>
      <c r="I97" s="208"/>
      <c r="J97" s="209">
        <f>J122</f>
        <v>0</v>
      </c>
      <c r="K97" s="205"/>
      <c r="L97" s="210"/>
      <c r="S97" s="9"/>
      <c r="T97" s="9"/>
      <c r="U97" s="9"/>
      <c r="V97" s="9"/>
      <c r="W97" s="9"/>
      <c r="X97" s="9"/>
      <c r="Y97" s="9"/>
      <c r="Z97" s="9"/>
      <c r="AA97" s="9"/>
      <c r="AB97" s="9"/>
      <c r="AC97" s="9"/>
      <c r="AD97" s="9"/>
      <c r="AE97" s="9"/>
    </row>
    <row r="98" spans="1:31" s="10" customFormat="1" ht="19.9" customHeight="1">
      <c r="A98" s="10"/>
      <c r="B98" s="211"/>
      <c r="C98" s="135"/>
      <c r="D98" s="212" t="s">
        <v>580</v>
      </c>
      <c r="E98" s="213"/>
      <c r="F98" s="213"/>
      <c r="G98" s="213"/>
      <c r="H98" s="213"/>
      <c r="I98" s="214"/>
      <c r="J98" s="215">
        <f>J123</f>
        <v>0</v>
      </c>
      <c r="K98" s="135"/>
      <c r="L98" s="216"/>
      <c r="S98" s="10"/>
      <c r="T98" s="10"/>
      <c r="U98" s="10"/>
      <c r="V98" s="10"/>
      <c r="W98" s="10"/>
      <c r="X98" s="10"/>
      <c r="Y98" s="10"/>
      <c r="Z98" s="10"/>
      <c r="AA98" s="10"/>
      <c r="AB98" s="10"/>
      <c r="AC98" s="10"/>
      <c r="AD98" s="10"/>
      <c r="AE98" s="10"/>
    </row>
    <row r="99" spans="1:31" s="10" customFormat="1" ht="19.9" customHeight="1">
      <c r="A99" s="10"/>
      <c r="B99" s="211"/>
      <c r="C99" s="135"/>
      <c r="D99" s="212" t="s">
        <v>664</v>
      </c>
      <c r="E99" s="213"/>
      <c r="F99" s="213"/>
      <c r="G99" s="213"/>
      <c r="H99" s="213"/>
      <c r="I99" s="214"/>
      <c r="J99" s="215">
        <f>J129</f>
        <v>0</v>
      </c>
      <c r="K99" s="135"/>
      <c r="L99" s="216"/>
      <c r="S99" s="10"/>
      <c r="T99" s="10"/>
      <c r="U99" s="10"/>
      <c r="V99" s="10"/>
      <c r="W99" s="10"/>
      <c r="X99" s="10"/>
      <c r="Y99" s="10"/>
      <c r="Z99" s="10"/>
      <c r="AA99" s="10"/>
      <c r="AB99" s="10"/>
      <c r="AC99" s="10"/>
      <c r="AD99" s="10"/>
      <c r="AE99" s="10"/>
    </row>
    <row r="100" spans="1:31" s="10" customFormat="1" ht="19.9" customHeight="1">
      <c r="A100" s="10"/>
      <c r="B100" s="211"/>
      <c r="C100" s="135"/>
      <c r="D100" s="212" t="s">
        <v>149</v>
      </c>
      <c r="E100" s="213"/>
      <c r="F100" s="213"/>
      <c r="G100" s="213"/>
      <c r="H100" s="213"/>
      <c r="I100" s="214"/>
      <c r="J100" s="215">
        <f>J136</f>
        <v>0</v>
      </c>
      <c r="K100" s="135"/>
      <c r="L100" s="216"/>
      <c r="S100" s="10"/>
      <c r="T100" s="10"/>
      <c r="U100" s="10"/>
      <c r="V100" s="10"/>
      <c r="W100" s="10"/>
      <c r="X100" s="10"/>
      <c r="Y100" s="10"/>
      <c r="Z100" s="10"/>
      <c r="AA100" s="10"/>
      <c r="AB100" s="10"/>
      <c r="AC100" s="10"/>
      <c r="AD100" s="10"/>
      <c r="AE100" s="10"/>
    </row>
    <row r="101" spans="1:31" s="10" customFormat="1" ht="19.9" customHeight="1">
      <c r="A101" s="10"/>
      <c r="B101" s="211"/>
      <c r="C101" s="135"/>
      <c r="D101" s="212" t="s">
        <v>665</v>
      </c>
      <c r="E101" s="213"/>
      <c r="F101" s="213"/>
      <c r="G101" s="213"/>
      <c r="H101" s="213"/>
      <c r="I101" s="214"/>
      <c r="J101" s="215">
        <f>J147</f>
        <v>0</v>
      </c>
      <c r="K101" s="135"/>
      <c r="L101" s="216"/>
      <c r="S101" s="10"/>
      <c r="T101" s="10"/>
      <c r="U101" s="10"/>
      <c r="V101" s="10"/>
      <c r="W101" s="10"/>
      <c r="X101" s="10"/>
      <c r="Y101" s="10"/>
      <c r="Z101" s="10"/>
      <c r="AA101" s="10"/>
      <c r="AB101" s="10"/>
      <c r="AC101" s="10"/>
      <c r="AD101" s="10"/>
      <c r="AE101" s="10"/>
    </row>
    <row r="102" spans="1:31" s="2" customFormat="1" ht="21.8" customHeight="1">
      <c r="A102" s="40"/>
      <c r="B102" s="41"/>
      <c r="C102" s="42"/>
      <c r="D102" s="42"/>
      <c r="E102" s="42"/>
      <c r="F102" s="42"/>
      <c r="G102" s="42"/>
      <c r="H102" s="42"/>
      <c r="I102" s="156"/>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194"/>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197"/>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151</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156"/>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156"/>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98" t="str">
        <f>E7</f>
        <v>VD Kamenička - GO - inženýrskogeologický průzkum - PD</v>
      </c>
      <c r="F111" s="33"/>
      <c r="G111" s="33"/>
      <c r="H111" s="33"/>
      <c r="I111" s="156"/>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130</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E9</f>
        <v>VON - VEDLEJŠÍ ROZPOČTOVÉ NÁKLADY</v>
      </c>
      <c r="F113" s="42"/>
      <c r="G113" s="42"/>
      <c r="H113" s="42"/>
      <c r="I113" s="156"/>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F12</f>
        <v>k.ú. Bečov</v>
      </c>
      <c r="G115" s="42"/>
      <c r="H115" s="42"/>
      <c r="I115" s="158" t="s">
        <v>24</v>
      </c>
      <c r="J115" s="81" t="str">
        <f>IF(J12="","",J12)</f>
        <v>28. 10. 2019</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pans="1:31" s="2" customFormat="1" ht="27.9" customHeight="1">
      <c r="A117" s="40"/>
      <c r="B117" s="41"/>
      <c r="C117" s="33" t="s">
        <v>30</v>
      </c>
      <c r="D117" s="42"/>
      <c r="E117" s="42"/>
      <c r="F117" s="28" t="str">
        <f>E15</f>
        <v>Povodí Ohře, státní podnik</v>
      </c>
      <c r="G117" s="42"/>
      <c r="H117" s="42"/>
      <c r="I117" s="158" t="s">
        <v>38</v>
      </c>
      <c r="J117" s="38" t="str">
        <f>E21</f>
        <v>VODNÍ DÍLA - TBD a.s.</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36</v>
      </c>
      <c r="D118" s="42"/>
      <c r="E118" s="42"/>
      <c r="F118" s="28" t="str">
        <f>IF(E18="","",E18)</f>
        <v>Vyplň údaj</v>
      </c>
      <c r="G118" s="42"/>
      <c r="H118" s="42"/>
      <c r="I118" s="158" t="s">
        <v>43</v>
      </c>
      <c r="J118" s="38" t="str">
        <f>E24</f>
        <v>Ing. T. Klemša</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pans="1:31" s="11" customFormat="1" ht="29.25" customHeight="1">
      <c r="A120" s="217"/>
      <c r="B120" s="218"/>
      <c r="C120" s="219" t="s">
        <v>152</v>
      </c>
      <c r="D120" s="220" t="s">
        <v>72</v>
      </c>
      <c r="E120" s="220" t="s">
        <v>68</v>
      </c>
      <c r="F120" s="220" t="s">
        <v>69</v>
      </c>
      <c r="G120" s="220" t="s">
        <v>153</v>
      </c>
      <c r="H120" s="220" t="s">
        <v>154</v>
      </c>
      <c r="I120" s="221" t="s">
        <v>155</v>
      </c>
      <c r="J120" s="220" t="s">
        <v>134</v>
      </c>
      <c r="K120" s="222" t="s">
        <v>156</v>
      </c>
      <c r="L120" s="223"/>
      <c r="M120" s="102" t="s">
        <v>1</v>
      </c>
      <c r="N120" s="103" t="s">
        <v>51</v>
      </c>
      <c r="O120" s="103" t="s">
        <v>157</v>
      </c>
      <c r="P120" s="103" t="s">
        <v>158</v>
      </c>
      <c r="Q120" s="103" t="s">
        <v>159</v>
      </c>
      <c r="R120" s="103" t="s">
        <v>160</v>
      </c>
      <c r="S120" s="103" t="s">
        <v>161</v>
      </c>
      <c r="T120" s="104" t="s">
        <v>162</v>
      </c>
      <c r="U120" s="217"/>
      <c r="V120" s="217"/>
      <c r="W120" s="217"/>
      <c r="X120" s="217"/>
      <c r="Y120" s="217"/>
      <c r="Z120" s="217"/>
      <c r="AA120" s="217"/>
      <c r="AB120" s="217"/>
      <c r="AC120" s="217"/>
      <c r="AD120" s="217"/>
      <c r="AE120" s="217"/>
    </row>
    <row r="121" spans="1:63" s="2" customFormat="1" ht="22.8" customHeight="1">
      <c r="A121" s="40"/>
      <c r="B121" s="41"/>
      <c r="C121" s="109" t="s">
        <v>163</v>
      </c>
      <c r="D121" s="42"/>
      <c r="E121" s="42"/>
      <c r="F121" s="42"/>
      <c r="G121" s="42"/>
      <c r="H121" s="42"/>
      <c r="I121" s="156"/>
      <c r="J121" s="224">
        <f>BK121</f>
        <v>0</v>
      </c>
      <c r="K121" s="42"/>
      <c r="L121" s="46"/>
      <c r="M121" s="105"/>
      <c r="N121" s="225"/>
      <c r="O121" s="106"/>
      <c r="P121" s="226">
        <f>P122</f>
        <v>0</v>
      </c>
      <c r="Q121" s="106"/>
      <c r="R121" s="226">
        <f>R122</f>
        <v>119.11847</v>
      </c>
      <c r="S121" s="106"/>
      <c r="T121" s="227">
        <f>T122</f>
        <v>110.2</v>
      </c>
      <c r="U121" s="40"/>
      <c r="V121" s="40"/>
      <c r="W121" s="40"/>
      <c r="X121" s="40"/>
      <c r="Y121" s="40"/>
      <c r="Z121" s="40"/>
      <c r="AA121" s="40"/>
      <c r="AB121" s="40"/>
      <c r="AC121" s="40"/>
      <c r="AD121" s="40"/>
      <c r="AE121" s="40"/>
      <c r="AT121" s="18" t="s">
        <v>86</v>
      </c>
      <c r="AU121" s="18" t="s">
        <v>136</v>
      </c>
      <c r="BK121" s="228">
        <f>BK122</f>
        <v>0</v>
      </c>
    </row>
    <row r="122" spans="1:63" s="12" customFormat="1" ht="25.9" customHeight="1">
      <c r="A122" s="12"/>
      <c r="B122" s="229"/>
      <c r="C122" s="230"/>
      <c r="D122" s="231" t="s">
        <v>86</v>
      </c>
      <c r="E122" s="232" t="s">
        <v>506</v>
      </c>
      <c r="F122" s="232" t="s">
        <v>507</v>
      </c>
      <c r="G122" s="230"/>
      <c r="H122" s="230"/>
      <c r="I122" s="233"/>
      <c r="J122" s="234">
        <f>BK122</f>
        <v>0</v>
      </c>
      <c r="K122" s="230"/>
      <c r="L122" s="235"/>
      <c r="M122" s="236"/>
      <c r="N122" s="237"/>
      <c r="O122" s="237"/>
      <c r="P122" s="238">
        <f>P123+P129+P136+P147</f>
        <v>0</v>
      </c>
      <c r="Q122" s="237"/>
      <c r="R122" s="238">
        <f>R123+R129+R136+R147</f>
        <v>119.11847</v>
      </c>
      <c r="S122" s="237"/>
      <c r="T122" s="239">
        <f>T123+T129+T136+T147</f>
        <v>110.2</v>
      </c>
      <c r="U122" s="12"/>
      <c r="V122" s="12"/>
      <c r="W122" s="12"/>
      <c r="X122" s="12"/>
      <c r="Y122" s="12"/>
      <c r="Z122" s="12"/>
      <c r="AA122" s="12"/>
      <c r="AB122" s="12"/>
      <c r="AC122" s="12"/>
      <c r="AD122" s="12"/>
      <c r="AE122" s="12"/>
      <c r="AR122" s="240" t="s">
        <v>254</v>
      </c>
      <c r="AT122" s="241" t="s">
        <v>86</v>
      </c>
      <c r="AU122" s="241" t="s">
        <v>87</v>
      </c>
      <c r="AY122" s="240" t="s">
        <v>166</v>
      </c>
      <c r="BK122" s="242">
        <f>BK123+BK129+BK136+BK147</f>
        <v>0</v>
      </c>
    </row>
    <row r="123" spans="1:63" s="12" customFormat="1" ht="22.8" customHeight="1">
      <c r="A123" s="12"/>
      <c r="B123" s="229"/>
      <c r="C123" s="230"/>
      <c r="D123" s="231" t="s">
        <v>86</v>
      </c>
      <c r="E123" s="243" t="s">
        <v>581</v>
      </c>
      <c r="F123" s="243" t="s">
        <v>582</v>
      </c>
      <c r="G123" s="230"/>
      <c r="H123" s="230"/>
      <c r="I123" s="233"/>
      <c r="J123" s="244">
        <f>BK123</f>
        <v>0</v>
      </c>
      <c r="K123" s="230"/>
      <c r="L123" s="235"/>
      <c r="M123" s="236"/>
      <c r="N123" s="237"/>
      <c r="O123" s="237"/>
      <c r="P123" s="238">
        <f>SUM(P124:P128)</f>
        <v>0</v>
      </c>
      <c r="Q123" s="237"/>
      <c r="R123" s="238">
        <f>SUM(R124:R128)</f>
        <v>0</v>
      </c>
      <c r="S123" s="237"/>
      <c r="T123" s="239">
        <f>SUM(T124:T128)</f>
        <v>0</v>
      </c>
      <c r="U123" s="12"/>
      <c r="V123" s="12"/>
      <c r="W123" s="12"/>
      <c r="X123" s="12"/>
      <c r="Y123" s="12"/>
      <c r="Z123" s="12"/>
      <c r="AA123" s="12"/>
      <c r="AB123" s="12"/>
      <c r="AC123" s="12"/>
      <c r="AD123" s="12"/>
      <c r="AE123" s="12"/>
      <c r="AR123" s="240" t="s">
        <v>254</v>
      </c>
      <c r="AT123" s="241" t="s">
        <v>86</v>
      </c>
      <c r="AU123" s="241" t="s">
        <v>95</v>
      </c>
      <c r="AY123" s="240" t="s">
        <v>166</v>
      </c>
      <c r="BK123" s="242">
        <f>SUM(BK124:BK128)</f>
        <v>0</v>
      </c>
    </row>
    <row r="124" spans="1:65" s="2" customFormat="1" ht="36" customHeight="1">
      <c r="A124" s="40"/>
      <c r="B124" s="41"/>
      <c r="C124" s="245" t="s">
        <v>95</v>
      </c>
      <c r="D124" s="245" t="s">
        <v>168</v>
      </c>
      <c r="E124" s="246" t="s">
        <v>666</v>
      </c>
      <c r="F124" s="247" t="s">
        <v>667</v>
      </c>
      <c r="G124" s="248" t="s">
        <v>513</v>
      </c>
      <c r="H124" s="249">
        <v>1</v>
      </c>
      <c r="I124" s="250"/>
      <c r="J124" s="251">
        <f>ROUND(I124*H124,2)</f>
        <v>0</v>
      </c>
      <c r="K124" s="247" t="s">
        <v>1</v>
      </c>
      <c r="L124" s="46"/>
      <c r="M124" s="252" t="s">
        <v>1</v>
      </c>
      <c r="N124" s="253" t="s">
        <v>52</v>
      </c>
      <c r="O124" s="93"/>
      <c r="P124" s="254">
        <f>O124*H124</f>
        <v>0</v>
      </c>
      <c r="Q124" s="254">
        <v>0</v>
      </c>
      <c r="R124" s="254">
        <f>Q124*H124</f>
        <v>0</v>
      </c>
      <c r="S124" s="254">
        <v>0</v>
      </c>
      <c r="T124" s="255">
        <f>S124*H124</f>
        <v>0</v>
      </c>
      <c r="U124" s="40"/>
      <c r="V124" s="40"/>
      <c r="W124" s="40"/>
      <c r="X124" s="40"/>
      <c r="Y124" s="40"/>
      <c r="Z124" s="40"/>
      <c r="AA124" s="40"/>
      <c r="AB124" s="40"/>
      <c r="AC124" s="40"/>
      <c r="AD124" s="40"/>
      <c r="AE124" s="40"/>
      <c r="AR124" s="256" t="s">
        <v>514</v>
      </c>
      <c r="AT124" s="256" t="s">
        <v>168</v>
      </c>
      <c r="AU124" s="256" t="s">
        <v>97</v>
      </c>
      <c r="AY124" s="18" t="s">
        <v>166</v>
      </c>
      <c r="BE124" s="257">
        <f>IF(N124="základní",J124,0)</f>
        <v>0</v>
      </c>
      <c r="BF124" s="257">
        <f>IF(N124="snížená",J124,0)</f>
        <v>0</v>
      </c>
      <c r="BG124" s="257">
        <f>IF(N124="zákl. přenesená",J124,0)</f>
        <v>0</v>
      </c>
      <c r="BH124" s="257">
        <f>IF(N124="sníž. přenesená",J124,0)</f>
        <v>0</v>
      </c>
      <c r="BI124" s="257">
        <f>IF(N124="nulová",J124,0)</f>
        <v>0</v>
      </c>
      <c r="BJ124" s="18" t="s">
        <v>95</v>
      </c>
      <c r="BK124" s="257">
        <f>ROUND(I124*H124,2)</f>
        <v>0</v>
      </c>
      <c r="BL124" s="18" t="s">
        <v>514</v>
      </c>
      <c r="BM124" s="256" t="s">
        <v>668</v>
      </c>
    </row>
    <row r="125" spans="1:47" s="2" customFormat="1" ht="12">
      <c r="A125" s="40"/>
      <c r="B125" s="41"/>
      <c r="C125" s="42"/>
      <c r="D125" s="258" t="s">
        <v>197</v>
      </c>
      <c r="E125" s="42"/>
      <c r="F125" s="262" t="s">
        <v>669</v>
      </c>
      <c r="G125" s="42"/>
      <c r="H125" s="42"/>
      <c r="I125" s="156"/>
      <c r="J125" s="42"/>
      <c r="K125" s="42"/>
      <c r="L125" s="46"/>
      <c r="M125" s="260"/>
      <c r="N125" s="261"/>
      <c r="O125" s="93"/>
      <c r="P125" s="93"/>
      <c r="Q125" s="93"/>
      <c r="R125" s="93"/>
      <c r="S125" s="93"/>
      <c r="T125" s="94"/>
      <c r="U125" s="40"/>
      <c r="V125" s="40"/>
      <c r="W125" s="40"/>
      <c r="X125" s="40"/>
      <c r="Y125" s="40"/>
      <c r="Z125" s="40"/>
      <c r="AA125" s="40"/>
      <c r="AB125" s="40"/>
      <c r="AC125" s="40"/>
      <c r="AD125" s="40"/>
      <c r="AE125" s="40"/>
      <c r="AT125" s="18" t="s">
        <v>197</v>
      </c>
      <c r="AU125" s="18" t="s">
        <v>97</v>
      </c>
    </row>
    <row r="126" spans="1:65" s="2" customFormat="1" ht="16.5" customHeight="1">
      <c r="A126" s="40"/>
      <c r="B126" s="41"/>
      <c r="C126" s="245" t="s">
        <v>97</v>
      </c>
      <c r="D126" s="245" t="s">
        <v>168</v>
      </c>
      <c r="E126" s="246" t="s">
        <v>670</v>
      </c>
      <c r="F126" s="247" t="s">
        <v>671</v>
      </c>
      <c r="G126" s="248" t="s">
        <v>513</v>
      </c>
      <c r="H126" s="249">
        <v>1</v>
      </c>
      <c r="I126" s="250"/>
      <c r="J126" s="251">
        <f>ROUND(I126*H126,2)</f>
        <v>0</v>
      </c>
      <c r="K126" s="247" t="s">
        <v>1</v>
      </c>
      <c r="L126" s="46"/>
      <c r="M126" s="252" t="s">
        <v>1</v>
      </c>
      <c r="N126" s="253" t="s">
        <v>52</v>
      </c>
      <c r="O126" s="93"/>
      <c r="P126" s="254">
        <f>O126*H126</f>
        <v>0</v>
      </c>
      <c r="Q126" s="254">
        <v>0</v>
      </c>
      <c r="R126" s="254">
        <f>Q126*H126</f>
        <v>0</v>
      </c>
      <c r="S126" s="254">
        <v>0</v>
      </c>
      <c r="T126" s="255">
        <f>S126*H126</f>
        <v>0</v>
      </c>
      <c r="U126" s="40"/>
      <c r="V126" s="40"/>
      <c r="W126" s="40"/>
      <c r="X126" s="40"/>
      <c r="Y126" s="40"/>
      <c r="Z126" s="40"/>
      <c r="AA126" s="40"/>
      <c r="AB126" s="40"/>
      <c r="AC126" s="40"/>
      <c r="AD126" s="40"/>
      <c r="AE126" s="40"/>
      <c r="AR126" s="256" t="s">
        <v>514</v>
      </c>
      <c r="AT126" s="256" t="s">
        <v>168</v>
      </c>
      <c r="AU126" s="256" t="s">
        <v>97</v>
      </c>
      <c r="AY126" s="18" t="s">
        <v>166</v>
      </c>
      <c r="BE126" s="257">
        <f>IF(N126="základní",J126,0)</f>
        <v>0</v>
      </c>
      <c r="BF126" s="257">
        <f>IF(N126="snížená",J126,0)</f>
        <v>0</v>
      </c>
      <c r="BG126" s="257">
        <f>IF(N126="zákl. přenesená",J126,0)</f>
        <v>0</v>
      </c>
      <c r="BH126" s="257">
        <f>IF(N126="sníž. přenesená",J126,0)</f>
        <v>0</v>
      </c>
      <c r="BI126" s="257">
        <f>IF(N126="nulová",J126,0)</f>
        <v>0</v>
      </c>
      <c r="BJ126" s="18" t="s">
        <v>95</v>
      </c>
      <c r="BK126" s="257">
        <f>ROUND(I126*H126,2)</f>
        <v>0</v>
      </c>
      <c r="BL126" s="18" t="s">
        <v>514</v>
      </c>
      <c r="BM126" s="256" t="s">
        <v>672</v>
      </c>
    </row>
    <row r="127" spans="1:47" s="2" customFormat="1" ht="12">
      <c r="A127" s="40"/>
      <c r="B127" s="41"/>
      <c r="C127" s="42"/>
      <c r="D127" s="258" t="s">
        <v>175</v>
      </c>
      <c r="E127" s="42"/>
      <c r="F127" s="259" t="s">
        <v>671</v>
      </c>
      <c r="G127" s="42"/>
      <c r="H127" s="42"/>
      <c r="I127" s="156"/>
      <c r="J127" s="42"/>
      <c r="K127" s="42"/>
      <c r="L127" s="46"/>
      <c r="M127" s="260"/>
      <c r="N127" s="261"/>
      <c r="O127" s="93"/>
      <c r="P127" s="93"/>
      <c r="Q127" s="93"/>
      <c r="R127" s="93"/>
      <c r="S127" s="93"/>
      <c r="T127" s="94"/>
      <c r="U127" s="40"/>
      <c r="V127" s="40"/>
      <c r="W127" s="40"/>
      <c r="X127" s="40"/>
      <c r="Y127" s="40"/>
      <c r="Z127" s="40"/>
      <c r="AA127" s="40"/>
      <c r="AB127" s="40"/>
      <c r="AC127" s="40"/>
      <c r="AD127" s="40"/>
      <c r="AE127" s="40"/>
      <c r="AT127" s="18" t="s">
        <v>175</v>
      </c>
      <c r="AU127" s="18" t="s">
        <v>97</v>
      </c>
    </row>
    <row r="128" spans="1:47" s="2" customFormat="1" ht="12">
      <c r="A128" s="40"/>
      <c r="B128" s="41"/>
      <c r="C128" s="42"/>
      <c r="D128" s="258" t="s">
        <v>197</v>
      </c>
      <c r="E128" s="42"/>
      <c r="F128" s="262" t="s">
        <v>673</v>
      </c>
      <c r="G128" s="42"/>
      <c r="H128" s="42"/>
      <c r="I128" s="156"/>
      <c r="J128" s="42"/>
      <c r="K128" s="42"/>
      <c r="L128" s="46"/>
      <c r="M128" s="260"/>
      <c r="N128" s="261"/>
      <c r="O128" s="93"/>
      <c r="P128" s="93"/>
      <c r="Q128" s="93"/>
      <c r="R128" s="93"/>
      <c r="S128" s="93"/>
      <c r="T128" s="94"/>
      <c r="U128" s="40"/>
      <c r="V128" s="40"/>
      <c r="W128" s="40"/>
      <c r="X128" s="40"/>
      <c r="Y128" s="40"/>
      <c r="Z128" s="40"/>
      <c r="AA128" s="40"/>
      <c r="AB128" s="40"/>
      <c r="AC128" s="40"/>
      <c r="AD128" s="40"/>
      <c r="AE128" s="40"/>
      <c r="AT128" s="18" t="s">
        <v>197</v>
      </c>
      <c r="AU128" s="18" t="s">
        <v>97</v>
      </c>
    </row>
    <row r="129" spans="1:63" s="12" customFormat="1" ht="22.8" customHeight="1">
      <c r="A129" s="12"/>
      <c r="B129" s="229"/>
      <c r="C129" s="230"/>
      <c r="D129" s="231" t="s">
        <v>86</v>
      </c>
      <c r="E129" s="243" t="s">
        <v>674</v>
      </c>
      <c r="F129" s="243" t="s">
        <v>675</v>
      </c>
      <c r="G129" s="230"/>
      <c r="H129" s="230"/>
      <c r="I129" s="233"/>
      <c r="J129" s="244">
        <f>BK129</f>
        <v>0</v>
      </c>
      <c r="K129" s="230"/>
      <c r="L129" s="235"/>
      <c r="M129" s="236"/>
      <c r="N129" s="237"/>
      <c r="O129" s="237"/>
      <c r="P129" s="238">
        <f>SUM(P130:P135)</f>
        <v>0</v>
      </c>
      <c r="Q129" s="237"/>
      <c r="R129" s="238">
        <f>SUM(R130:R135)</f>
        <v>119.11847</v>
      </c>
      <c r="S129" s="237"/>
      <c r="T129" s="239">
        <f>SUM(T130:T135)</f>
        <v>110.2</v>
      </c>
      <c r="U129" s="12"/>
      <c r="V129" s="12"/>
      <c r="W129" s="12"/>
      <c r="X129" s="12"/>
      <c r="Y129" s="12"/>
      <c r="Z129" s="12"/>
      <c r="AA129" s="12"/>
      <c r="AB129" s="12"/>
      <c r="AC129" s="12"/>
      <c r="AD129" s="12"/>
      <c r="AE129" s="12"/>
      <c r="AR129" s="240" t="s">
        <v>254</v>
      </c>
      <c r="AT129" s="241" t="s">
        <v>86</v>
      </c>
      <c r="AU129" s="241" t="s">
        <v>95</v>
      </c>
      <c r="AY129" s="240" t="s">
        <v>166</v>
      </c>
      <c r="BK129" s="242">
        <f>SUM(BK130:BK135)</f>
        <v>0</v>
      </c>
    </row>
    <row r="130" spans="1:65" s="2" customFormat="1" ht="16.5" customHeight="1">
      <c r="A130" s="40"/>
      <c r="B130" s="41"/>
      <c r="C130" s="245" t="s">
        <v>187</v>
      </c>
      <c r="D130" s="245" t="s">
        <v>168</v>
      </c>
      <c r="E130" s="246" t="s">
        <v>676</v>
      </c>
      <c r="F130" s="247" t="s">
        <v>677</v>
      </c>
      <c r="G130" s="248" t="s">
        <v>513</v>
      </c>
      <c r="H130" s="249">
        <v>1</v>
      </c>
      <c r="I130" s="250"/>
      <c r="J130" s="251">
        <f>ROUND(I130*H130,2)</f>
        <v>0</v>
      </c>
      <c r="K130" s="247" t="s">
        <v>1</v>
      </c>
      <c r="L130" s="46"/>
      <c r="M130" s="252" t="s">
        <v>1</v>
      </c>
      <c r="N130" s="253" t="s">
        <v>52</v>
      </c>
      <c r="O130" s="93"/>
      <c r="P130" s="254">
        <f>O130*H130</f>
        <v>0</v>
      </c>
      <c r="Q130" s="254">
        <v>0</v>
      </c>
      <c r="R130" s="254">
        <f>Q130*H130</f>
        <v>0</v>
      </c>
      <c r="S130" s="254">
        <v>0</v>
      </c>
      <c r="T130" s="255">
        <f>S130*H130</f>
        <v>0</v>
      </c>
      <c r="U130" s="40"/>
      <c r="V130" s="40"/>
      <c r="W130" s="40"/>
      <c r="X130" s="40"/>
      <c r="Y130" s="40"/>
      <c r="Z130" s="40"/>
      <c r="AA130" s="40"/>
      <c r="AB130" s="40"/>
      <c r="AC130" s="40"/>
      <c r="AD130" s="40"/>
      <c r="AE130" s="40"/>
      <c r="AR130" s="256" t="s">
        <v>514</v>
      </c>
      <c r="AT130" s="256" t="s">
        <v>168</v>
      </c>
      <c r="AU130" s="256" t="s">
        <v>97</v>
      </c>
      <c r="AY130" s="18" t="s">
        <v>166</v>
      </c>
      <c r="BE130" s="257">
        <f>IF(N130="základní",J130,0)</f>
        <v>0</v>
      </c>
      <c r="BF130" s="257">
        <f>IF(N130="snížená",J130,0)</f>
        <v>0</v>
      </c>
      <c r="BG130" s="257">
        <f>IF(N130="zákl. přenesená",J130,0)</f>
        <v>0</v>
      </c>
      <c r="BH130" s="257">
        <f>IF(N130="sníž. přenesená",J130,0)</f>
        <v>0</v>
      </c>
      <c r="BI130" s="257">
        <f>IF(N130="nulová",J130,0)</f>
        <v>0</v>
      </c>
      <c r="BJ130" s="18" t="s">
        <v>95</v>
      </c>
      <c r="BK130" s="257">
        <f>ROUND(I130*H130,2)</f>
        <v>0</v>
      </c>
      <c r="BL130" s="18" t="s">
        <v>514</v>
      </c>
      <c r="BM130" s="256" t="s">
        <v>678</v>
      </c>
    </row>
    <row r="131" spans="1:47" s="2" customFormat="1" ht="12">
      <c r="A131" s="40"/>
      <c r="B131" s="41"/>
      <c r="C131" s="42"/>
      <c r="D131" s="258" t="s">
        <v>197</v>
      </c>
      <c r="E131" s="42"/>
      <c r="F131" s="262" t="s">
        <v>679</v>
      </c>
      <c r="G131" s="42"/>
      <c r="H131" s="42"/>
      <c r="I131" s="156"/>
      <c r="J131" s="42"/>
      <c r="K131" s="42"/>
      <c r="L131" s="46"/>
      <c r="M131" s="260"/>
      <c r="N131" s="261"/>
      <c r="O131" s="93"/>
      <c r="P131" s="93"/>
      <c r="Q131" s="93"/>
      <c r="R131" s="93"/>
      <c r="S131" s="93"/>
      <c r="T131" s="94"/>
      <c r="U131" s="40"/>
      <c r="V131" s="40"/>
      <c r="W131" s="40"/>
      <c r="X131" s="40"/>
      <c r="Y131" s="40"/>
      <c r="Z131" s="40"/>
      <c r="AA131" s="40"/>
      <c r="AB131" s="40"/>
      <c r="AC131" s="40"/>
      <c r="AD131" s="40"/>
      <c r="AE131" s="40"/>
      <c r="AT131" s="18" t="s">
        <v>197</v>
      </c>
      <c r="AU131" s="18" t="s">
        <v>97</v>
      </c>
    </row>
    <row r="132" spans="1:65" s="2" customFormat="1" ht="24" customHeight="1">
      <c r="A132" s="40"/>
      <c r="B132" s="41"/>
      <c r="C132" s="245" t="s">
        <v>173</v>
      </c>
      <c r="D132" s="245" t="s">
        <v>168</v>
      </c>
      <c r="E132" s="246" t="s">
        <v>680</v>
      </c>
      <c r="F132" s="247" t="s">
        <v>681</v>
      </c>
      <c r="G132" s="248" t="s">
        <v>513</v>
      </c>
      <c r="H132" s="249">
        <v>1</v>
      </c>
      <c r="I132" s="250"/>
      <c r="J132" s="251">
        <f>ROUND(I132*H132,2)</f>
        <v>0</v>
      </c>
      <c r="K132" s="247" t="s">
        <v>1</v>
      </c>
      <c r="L132" s="46"/>
      <c r="M132" s="252" t="s">
        <v>1</v>
      </c>
      <c r="N132" s="253" t="s">
        <v>52</v>
      </c>
      <c r="O132" s="93"/>
      <c r="P132" s="254">
        <f>O132*H132</f>
        <v>0</v>
      </c>
      <c r="Q132" s="254">
        <v>0</v>
      </c>
      <c r="R132" s="254">
        <f>Q132*H132</f>
        <v>0</v>
      </c>
      <c r="S132" s="254">
        <v>0</v>
      </c>
      <c r="T132" s="255">
        <f>S132*H132</f>
        <v>0</v>
      </c>
      <c r="U132" s="40"/>
      <c r="V132" s="40"/>
      <c r="W132" s="40"/>
      <c r="X132" s="40"/>
      <c r="Y132" s="40"/>
      <c r="Z132" s="40"/>
      <c r="AA132" s="40"/>
      <c r="AB132" s="40"/>
      <c r="AC132" s="40"/>
      <c r="AD132" s="40"/>
      <c r="AE132" s="40"/>
      <c r="AR132" s="256" t="s">
        <v>514</v>
      </c>
      <c r="AT132" s="256" t="s">
        <v>168</v>
      </c>
      <c r="AU132" s="256" t="s">
        <v>97</v>
      </c>
      <c r="AY132" s="18" t="s">
        <v>166</v>
      </c>
      <c r="BE132" s="257">
        <f>IF(N132="základní",J132,0)</f>
        <v>0</v>
      </c>
      <c r="BF132" s="257">
        <f>IF(N132="snížená",J132,0)</f>
        <v>0</v>
      </c>
      <c r="BG132" s="257">
        <f>IF(N132="zákl. přenesená",J132,0)</f>
        <v>0</v>
      </c>
      <c r="BH132" s="257">
        <f>IF(N132="sníž. přenesená",J132,0)</f>
        <v>0</v>
      </c>
      <c r="BI132" s="257">
        <f>IF(N132="nulová",J132,0)</f>
        <v>0</v>
      </c>
      <c r="BJ132" s="18" t="s">
        <v>95</v>
      </c>
      <c r="BK132" s="257">
        <f>ROUND(I132*H132,2)</f>
        <v>0</v>
      </c>
      <c r="BL132" s="18" t="s">
        <v>514</v>
      </c>
      <c r="BM132" s="256" t="s">
        <v>682</v>
      </c>
    </row>
    <row r="133" spans="1:47" s="2" customFormat="1" ht="12">
      <c r="A133" s="40"/>
      <c r="B133" s="41"/>
      <c r="C133" s="42"/>
      <c r="D133" s="258" t="s">
        <v>175</v>
      </c>
      <c r="E133" s="42"/>
      <c r="F133" s="259" t="s">
        <v>681</v>
      </c>
      <c r="G133" s="42"/>
      <c r="H133" s="42"/>
      <c r="I133" s="156"/>
      <c r="J133" s="42"/>
      <c r="K133" s="42"/>
      <c r="L133" s="46"/>
      <c r="M133" s="260"/>
      <c r="N133" s="261"/>
      <c r="O133" s="93"/>
      <c r="P133" s="93"/>
      <c r="Q133" s="93"/>
      <c r="R133" s="93"/>
      <c r="S133" s="93"/>
      <c r="T133" s="94"/>
      <c r="U133" s="40"/>
      <c r="V133" s="40"/>
      <c r="W133" s="40"/>
      <c r="X133" s="40"/>
      <c r="Y133" s="40"/>
      <c r="Z133" s="40"/>
      <c r="AA133" s="40"/>
      <c r="AB133" s="40"/>
      <c r="AC133" s="40"/>
      <c r="AD133" s="40"/>
      <c r="AE133" s="40"/>
      <c r="AT133" s="18" t="s">
        <v>175</v>
      </c>
      <c r="AU133" s="18" t="s">
        <v>97</v>
      </c>
    </row>
    <row r="134" spans="1:65" s="2" customFormat="1" ht="16.5" customHeight="1">
      <c r="A134" s="40"/>
      <c r="B134" s="41"/>
      <c r="C134" s="245" t="s">
        <v>254</v>
      </c>
      <c r="D134" s="245" t="s">
        <v>168</v>
      </c>
      <c r="E134" s="246" t="s">
        <v>683</v>
      </c>
      <c r="F134" s="247" t="s">
        <v>684</v>
      </c>
      <c r="G134" s="248" t="s">
        <v>513</v>
      </c>
      <c r="H134" s="249">
        <v>1</v>
      </c>
      <c r="I134" s="250"/>
      <c r="J134" s="251">
        <f>ROUND(I134*H134,2)</f>
        <v>0</v>
      </c>
      <c r="K134" s="247" t="s">
        <v>1</v>
      </c>
      <c r="L134" s="46"/>
      <c r="M134" s="252" t="s">
        <v>1</v>
      </c>
      <c r="N134" s="253" t="s">
        <v>52</v>
      </c>
      <c r="O134" s="93"/>
      <c r="P134" s="254">
        <f>O134*H134</f>
        <v>0</v>
      </c>
      <c r="Q134" s="254">
        <v>119.11847</v>
      </c>
      <c r="R134" s="254">
        <f>Q134*H134</f>
        <v>119.11847</v>
      </c>
      <c r="S134" s="254">
        <v>110.2</v>
      </c>
      <c r="T134" s="255">
        <f>S134*H134</f>
        <v>110.2</v>
      </c>
      <c r="U134" s="40"/>
      <c r="V134" s="40"/>
      <c r="W134" s="40"/>
      <c r="X134" s="40"/>
      <c r="Y134" s="40"/>
      <c r="Z134" s="40"/>
      <c r="AA134" s="40"/>
      <c r="AB134" s="40"/>
      <c r="AC134" s="40"/>
      <c r="AD134" s="40"/>
      <c r="AE134" s="40"/>
      <c r="AR134" s="256" t="s">
        <v>514</v>
      </c>
      <c r="AT134" s="256" t="s">
        <v>168</v>
      </c>
      <c r="AU134" s="256" t="s">
        <v>97</v>
      </c>
      <c r="AY134" s="18" t="s">
        <v>166</v>
      </c>
      <c r="BE134" s="257">
        <f>IF(N134="základní",J134,0)</f>
        <v>0</v>
      </c>
      <c r="BF134" s="257">
        <f>IF(N134="snížená",J134,0)</f>
        <v>0</v>
      </c>
      <c r="BG134" s="257">
        <f>IF(N134="zákl. přenesená",J134,0)</f>
        <v>0</v>
      </c>
      <c r="BH134" s="257">
        <f>IF(N134="sníž. přenesená",J134,0)</f>
        <v>0</v>
      </c>
      <c r="BI134" s="257">
        <f>IF(N134="nulová",J134,0)</f>
        <v>0</v>
      </c>
      <c r="BJ134" s="18" t="s">
        <v>95</v>
      </c>
      <c r="BK134" s="257">
        <f>ROUND(I134*H134,2)</f>
        <v>0</v>
      </c>
      <c r="BL134" s="18" t="s">
        <v>514</v>
      </c>
      <c r="BM134" s="256" t="s">
        <v>685</v>
      </c>
    </row>
    <row r="135" spans="1:47" s="2" customFormat="1" ht="12">
      <c r="A135" s="40"/>
      <c r="B135" s="41"/>
      <c r="C135" s="42"/>
      <c r="D135" s="258" t="s">
        <v>175</v>
      </c>
      <c r="E135" s="42"/>
      <c r="F135" s="259" t="s">
        <v>684</v>
      </c>
      <c r="G135" s="42"/>
      <c r="H135" s="42"/>
      <c r="I135" s="156"/>
      <c r="J135" s="42"/>
      <c r="K135" s="42"/>
      <c r="L135" s="46"/>
      <c r="M135" s="260"/>
      <c r="N135" s="261"/>
      <c r="O135" s="93"/>
      <c r="P135" s="93"/>
      <c r="Q135" s="93"/>
      <c r="R135" s="93"/>
      <c r="S135" s="93"/>
      <c r="T135" s="94"/>
      <c r="U135" s="40"/>
      <c r="V135" s="40"/>
      <c r="W135" s="40"/>
      <c r="X135" s="40"/>
      <c r="Y135" s="40"/>
      <c r="Z135" s="40"/>
      <c r="AA135" s="40"/>
      <c r="AB135" s="40"/>
      <c r="AC135" s="40"/>
      <c r="AD135" s="40"/>
      <c r="AE135" s="40"/>
      <c r="AT135" s="18" t="s">
        <v>175</v>
      </c>
      <c r="AU135" s="18" t="s">
        <v>97</v>
      </c>
    </row>
    <row r="136" spans="1:63" s="12" customFormat="1" ht="22.8" customHeight="1">
      <c r="A136" s="12"/>
      <c r="B136" s="229"/>
      <c r="C136" s="230"/>
      <c r="D136" s="231" t="s">
        <v>86</v>
      </c>
      <c r="E136" s="243" t="s">
        <v>508</v>
      </c>
      <c r="F136" s="243" t="s">
        <v>509</v>
      </c>
      <c r="G136" s="230"/>
      <c r="H136" s="230"/>
      <c r="I136" s="233"/>
      <c r="J136" s="244">
        <f>BK136</f>
        <v>0</v>
      </c>
      <c r="K136" s="230"/>
      <c r="L136" s="235"/>
      <c r="M136" s="236"/>
      <c r="N136" s="237"/>
      <c r="O136" s="237"/>
      <c r="P136" s="238">
        <f>SUM(P137:P146)</f>
        <v>0</v>
      </c>
      <c r="Q136" s="237"/>
      <c r="R136" s="238">
        <f>SUM(R137:R146)</f>
        <v>0</v>
      </c>
      <c r="S136" s="237"/>
      <c r="T136" s="239">
        <f>SUM(T137:T146)</f>
        <v>0</v>
      </c>
      <c r="U136" s="12"/>
      <c r="V136" s="12"/>
      <c r="W136" s="12"/>
      <c r="X136" s="12"/>
      <c r="Y136" s="12"/>
      <c r="Z136" s="12"/>
      <c r="AA136" s="12"/>
      <c r="AB136" s="12"/>
      <c r="AC136" s="12"/>
      <c r="AD136" s="12"/>
      <c r="AE136" s="12"/>
      <c r="AR136" s="240" t="s">
        <v>254</v>
      </c>
      <c r="AT136" s="241" t="s">
        <v>86</v>
      </c>
      <c r="AU136" s="241" t="s">
        <v>95</v>
      </c>
      <c r="AY136" s="240" t="s">
        <v>166</v>
      </c>
      <c r="BK136" s="242">
        <f>SUM(BK137:BK146)</f>
        <v>0</v>
      </c>
    </row>
    <row r="137" spans="1:65" s="2" customFormat="1" ht="16.5" customHeight="1">
      <c r="A137" s="40"/>
      <c r="B137" s="41"/>
      <c r="C137" s="245" t="s">
        <v>275</v>
      </c>
      <c r="D137" s="245" t="s">
        <v>168</v>
      </c>
      <c r="E137" s="246" t="s">
        <v>686</v>
      </c>
      <c r="F137" s="247" t="s">
        <v>687</v>
      </c>
      <c r="G137" s="248" t="s">
        <v>513</v>
      </c>
      <c r="H137" s="249">
        <v>1</v>
      </c>
      <c r="I137" s="250"/>
      <c r="J137" s="251">
        <f>ROUND(I137*H137,2)</f>
        <v>0</v>
      </c>
      <c r="K137" s="247" t="s">
        <v>1</v>
      </c>
      <c r="L137" s="46"/>
      <c r="M137" s="252" t="s">
        <v>1</v>
      </c>
      <c r="N137" s="253" t="s">
        <v>52</v>
      </c>
      <c r="O137" s="93"/>
      <c r="P137" s="254">
        <f>O137*H137</f>
        <v>0</v>
      </c>
      <c r="Q137" s="254">
        <v>0</v>
      </c>
      <c r="R137" s="254">
        <f>Q137*H137</f>
        <v>0</v>
      </c>
      <c r="S137" s="254">
        <v>0</v>
      </c>
      <c r="T137" s="255">
        <f>S137*H137</f>
        <v>0</v>
      </c>
      <c r="U137" s="40"/>
      <c r="V137" s="40"/>
      <c r="W137" s="40"/>
      <c r="X137" s="40"/>
      <c r="Y137" s="40"/>
      <c r="Z137" s="40"/>
      <c r="AA137" s="40"/>
      <c r="AB137" s="40"/>
      <c r="AC137" s="40"/>
      <c r="AD137" s="40"/>
      <c r="AE137" s="40"/>
      <c r="AR137" s="256" t="s">
        <v>514</v>
      </c>
      <c r="AT137" s="256" t="s">
        <v>168</v>
      </c>
      <c r="AU137" s="256" t="s">
        <v>97</v>
      </c>
      <c r="AY137" s="18" t="s">
        <v>166</v>
      </c>
      <c r="BE137" s="257">
        <f>IF(N137="základní",J137,0)</f>
        <v>0</v>
      </c>
      <c r="BF137" s="257">
        <f>IF(N137="snížená",J137,0)</f>
        <v>0</v>
      </c>
      <c r="BG137" s="257">
        <f>IF(N137="zákl. přenesená",J137,0)</f>
        <v>0</v>
      </c>
      <c r="BH137" s="257">
        <f>IF(N137="sníž. přenesená",J137,0)</f>
        <v>0</v>
      </c>
      <c r="BI137" s="257">
        <f>IF(N137="nulová",J137,0)</f>
        <v>0</v>
      </c>
      <c r="BJ137" s="18" t="s">
        <v>95</v>
      </c>
      <c r="BK137" s="257">
        <f>ROUND(I137*H137,2)</f>
        <v>0</v>
      </c>
      <c r="BL137" s="18" t="s">
        <v>514</v>
      </c>
      <c r="BM137" s="256" t="s">
        <v>688</v>
      </c>
    </row>
    <row r="138" spans="1:47" s="2" customFormat="1" ht="12">
      <c r="A138" s="40"/>
      <c r="B138" s="41"/>
      <c r="C138" s="42"/>
      <c r="D138" s="258" t="s">
        <v>175</v>
      </c>
      <c r="E138" s="42"/>
      <c r="F138" s="259" t="s">
        <v>687</v>
      </c>
      <c r="G138" s="42"/>
      <c r="H138" s="42"/>
      <c r="I138" s="156"/>
      <c r="J138" s="42"/>
      <c r="K138" s="42"/>
      <c r="L138" s="46"/>
      <c r="M138" s="260"/>
      <c r="N138" s="261"/>
      <c r="O138" s="93"/>
      <c r="P138" s="93"/>
      <c r="Q138" s="93"/>
      <c r="R138" s="93"/>
      <c r="S138" s="93"/>
      <c r="T138" s="94"/>
      <c r="U138" s="40"/>
      <c r="V138" s="40"/>
      <c r="W138" s="40"/>
      <c r="X138" s="40"/>
      <c r="Y138" s="40"/>
      <c r="Z138" s="40"/>
      <c r="AA138" s="40"/>
      <c r="AB138" s="40"/>
      <c r="AC138" s="40"/>
      <c r="AD138" s="40"/>
      <c r="AE138" s="40"/>
      <c r="AT138" s="18" t="s">
        <v>175</v>
      </c>
      <c r="AU138" s="18" t="s">
        <v>97</v>
      </c>
    </row>
    <row r="139" spans="1:47" s="2" customFormat="1" ht="12">
      <c r="A139" s="40"/>
      <c r="B139" s="41"/>
      <c r="C139" s="42"/>
      <c r="D139" s="258" t="s">
        <v>197</v>
      </c>
      <c r="E139" s="42"/>
      <c r="F139" s="262" t="s">
        <v>689</v>
      </c>
      <c r="G139" s="42"/>
      <c r="H139" s="42"/>
      <c r="I139" s="156"/>
      <c r="J139" s="42"/>
      <c r="K139" s="42"/>
      <c r="L139" s="46"/>
      <c r="M139" s="260"/>
      <c r="N139" s="261"/>
      <c r="O139" s="93"/>
      <c r="P139" s="93"/>
      <c r="Q139" s="93"/>
      <c r="R139" s="93"/>
      <c r="S139" s="93"/>
      <c r="T139" s="94"/>
      <c r="U139" s="40"/>
      <c r="V139" s="40"/>
      <c r="W139" s="40"/>
      <c r="X139" s="40"/>
      <c r="Y139" s="40"/>
      <c r="Z139" s="40"/>
      <c r="AA139" s="40"/>
      <c r="AB139" s="40"/>
      <c r="AC139" s="40"/>
      <c r="AD139" s="40"/>
      <c r="AE139" s="40"/>
      <c r="AT139" s="18" t="s">
        <v>197</v>
      </c>
      <c r="AU139" s="18" t="s">
        <v>97</v>
      </c>
    </row>
    <row r="140" spans="1:65" s="2" customFormat="1" ht="36" customHeight="1">
      <c r="A140" s="40"/>
      <c r="B140" s="41"/>
      <c r="C140" s="245" t="s">
        <v>285</v>
      </c>
      <c r="D140" s="245" t="s">
        <v>168</v>
      </c>
      <c r="E140" s="246" t="s">
        <v>690</v>
      </c>
      <c r="F140" s="247" t="s">
        <v>691</v>
      </c>
      <c r="G140" s="248" t="s">
        <v>513</v>
      </c>
      <c r="H140" s="249">
        <v>1</v>
      </c>
      <c r="I140" s="250"/>
      <c r="J140" s="251">
        <f>ROUND(I140*H140,2)</f>
        <v>0</v>
      </c>
      <c r="K140" s="247" t="s">
        <v>1</v>
      </c>
      <c r="L140" s="46"/>
      <c r="M140" s="252" t="s">
        <v>1</v>
      </c>
      <c r="N140" s="253" t="s">
        <v>52</v>
      </c>
      <c r="O140" s="93"/>
      <c r="P140" s="254">
        <f>O140*H140</f>
        <v>0</v>
      </c>
      <c r="Q140" s="254">
        <v>0</v>
      </c>
      <c r="R140" s="254">
        <f>Q140*H140</f>
        <v>0</v>
      </c>
      <c r="S140" s="254">
        <v>0</v>
      </c>
      <c r="T140" s="255">
        <f>S140*H140</f>
        <v>0</v>
      </c>
      <c r="U140" s="40"/>
      <c r="V140" s="40"/>
      <c r="W140" s="40"/>
      <c r="X140" s="40"/>
      <c r="Y140" s="40"/>
      <c r="Z140" s="40"/>
      <c r="AA140" s="40"/>
      <c r="AB140" s="40"/>
      <c r="AC140" s="40"/>
      <c r="AD140" s="40"/>
      <c r="AE140" s="40"/>
      <c r="AR140" s="256" t="s">
        <v>514</v>
      </c>
      <c r="AT140" s="256" t="s">
        <v>168</v>
      </c>
      <c r="AU140" s="256" t="s">
        <v>97</v>
      </c>
      <c r="AY140" s="18" t="s">
        <v>166</v>
      </c>
      <c r="BE140" s="257">
        <f>IF(N140="základní",J140,0)</f>
        <v>0</v>
      </c>
      <c r="BF140" s="257">
        <f>IF(N140="snížená",J140,0)</f>
        <v>0</v>
      </c>
      <c r="BG140" s="257">
        <f>IF(N140="zákl. přenesená",J140,0)</f>
        <v>0</v>
      </c>
      <c r="BH140" s="257">
        <f>IF(N140="sníž. přenesená",J140,0)</f>
        <v>0</v>
      </c>
      <c r="BI140" s="257">
        <f>IF(N140="nulová",J140,0)</f>
        <v>0</v>
      </c>
      <c r="BJ140" s="18" t="s">
        <v>95</v>
      </c>
      <c r="BK140" s="257">
        <f>ROUND(I140*H140,2)</f>
        <v>0</v>
      </c>
      <c r="BL140" s="18" t="s">
        <v>514</v>
      </c>
      <c r="BM140" s="256" t="s">
        <v>692</v>
      </c>
    </row>
    <row r="141" spans="1:47" s="2" customFormat="1" ht="12">
      <c r="A141" s="40"/>
      <c r="B141" s="41"/>
      <c r="C141" s="42"/>
      <c r="D141" s="258" t="s">
        <v>175</v>
      </c>
      <c r="E141" s="42"/>
      <c r="F141" s="259" t="s">
        <v>691</v>
      </c>
      <c r="G141" s="42"/>
      <c r="H141" s="42"/>
      <c r="I141" s="156"/>
      <c r="J141" s="42"/>
      <c r="K141" s="42"/>
      <c r="L141" s="46"/>
      <c r="M141" s="260"/>
      <c r="N141" s="261"/>
      <c r="O141" s="93"/>
      <c r="P141" s="93"/>
      <c r="Q141" s="93"/>
      <c r="R141" s="93"/>
      <c r="S141" s="93"/>
      <c r="T141" s="94"/>
      <c r="U141" s="40"/>
      <c r="V141" s="40"/>
      <c r="W141" s="40"/>
      <c r="X141" s="40"/>
      <c r="Y141" s="40"/>
      <c r="Z141" s="40"/>
      <c r="AA141" s="40"/>
      <c r="AB141" s="40"/>
      <c r="AC141" s="40"/>
      <c r="AD141" s="40"/>
      <c r="AE141" s="40"/>
      <c r="AT141" s="18" t="s">
        <v>175</v>
      </c>
      <c r="AU141" s="18" t="s">
        <v>97</v>
      </c>
    </row>
    <row r="142" spans="1:65" s="2" customFormat="1" ht="36" customHeight="1">
      <c r="A142" s="40"/>
      <c r="B142" s="41"/>
      <c r="C142" s="245" t="s">
        <v>280</v>
      </c>
      <c r="D142" s="245" t="s">
        <v>168</v>
      </c>
      <c r="E142" s="246" t="s">
        <v>693</v>
      </c>
      <c r="F142" s="247" t="s">
        <v>694</v>
      </c>
      <c r="G142" s="248" t="s">
        <v>513</v>
      </c>
      <c r="H142" s="249">
        <v>1</v>
      </c>
      <c r="I142" s="250"/>
      <c r="J142" s="251">
        <f>ROUND(I142*H142,2)</f>
        <v>0</v>
      </c>
      <c r="K142" s="247" t="s">
        <v>1</v>
      </c>
      <c r="L142" s="46"/>
      <c r="M142" s="252" t="s">
        <v>1</v>
      </c>
      <c r="N142" s="253" t="s">
        <v>52</v>
      </c>
      <c r="O142" s="93"/>
      <c r="P142" s="254">
        <f>O142*H142</f>
        <v>0</v>
      </c>
      <c r="Q142" s="254">
        <v>0</v>
      </c>
      <c r="R142" s="254">
        <f>Q142*H142</f>
        <v>0</v>
      </c>
      <c r="S142" s="254">
        <v>0</v>
      </c>
      <c r="T142" s="255">
        <f>S142*H142</f>
        <v>0</v>
      </c>
      <c r="U142" s="40"/>
      <c r="V142" s="40"/>
      <c r="W142" s="40"/>
      <c r="X142" s="40"/>
      <c r="Y142" s="40"/>
      <c r="Z142" s="40"/>
      <c r="AA142" s="40"/>
      <c r="AB142" s="40"/>
      <c r="AC142" s="40"/>
      <c r="AD142" s="40"/>
      <c r="AE142" s="40"/>
      <c r="AR142" s="256" t="s">
        <v>514</v>
      </c>
      <c r="AT142" s="256" t="s">
        <v>168</v>
      </c>
      <c r="AU142" s="256" t="s">
        <v>97</v>
      </c>
      <c r="AY142" s="18" t="s">
        <v>166</v>
      </c>
      <c r="BE142" s="257">
        <f>IF(N142="základní",J142,0)</f>
        <v>0</v>
      </c>
      <c r="BF142" s="257">
        <f>IF(N142="snížená",J142,0)</f>
        <v>0</v>
      </c>
      <c r="BG142" s="257">
        <f>IF(N142="zákl. přenesená",J142,0)</f>
        <v>0</v>
      </c>
      <c r="BH142" s="257">
        <f>IF(N142="sníž. přenesená",J142,0)</f>
        <v>0</v>
      </c>
      <c r="BI142" s="257">
        <f>IF(N142="nulová",J142,0)</f>
        <v>0</v>
      </c>
      <c r="BJ142" s="18" t="s">
        <v>95</v>
      </c>
      <c r="BK142" s="257">
        <f>ROUND(I142*H142,2)</f>
        <v>0</v>
      </c>
      <c r="BL142" s="18" t="s">
        <v>514</v>
      </c>
      <c r="BM142" s="256" t="s">
        <v>695</v>
      </c>
    </row>
    <row r="143" spans="1:47" s="2" customFormat="1" ht="12">
      <c r="A143" s="40"/>
      <c r="B143" s="41"/>
      <c r="C143" s="42"/>
      <c r="D143" s="258" t="s">
        <v>175</v>
      </c>
      <c r="E143" s="42"/>
      <c r="F143" s="259" t="s">
        <v>694</v>
      </c>
      <c r="G143" s="42"/>
      <c r="H143" s="42"/>
      <c r="I143" s="156"/>
      <c r="J143" s="42"/>
      <c r="K143" s="42"/>
      <c r="L143" s="46"/>
      <c r="M143" s="260"/>
      <c r="N143" s="261"/>
      <c r="O143" s="93"/>
      <c r="P143" s="93"/>
      <c r="Q143" s="93"/>
      <c r="R143" s="93"/>
      <c r="S143" s="93"/>
      <c r="T143" s="94"/>
      <c r="U143" s="40"/>
      <c r="V143" s="40"/>
      <c r="W143" s="40"/>
      <c r="X143" s="40"/>
      <c r="Y143" s="40"/>
      <c r="Z143" s="40"/>
      <c r="AA143" s="40"/>
      <c r="AB143" s="40"/>
      <c r="AC143" s="40"/>
      <c r="AD143" s="40"/>
      <c r="AE143" s="40"/>
      <c r="AT143" s="18" t="s">
        <v>175</v>
      </c>
      <c r="AU143" s="18" t="s">
        <v>97</v>
      </c>
    </row>
    <row r="144" spans="1:65" s="2" customFormat="1" ht="16.5" customHeight="1">
      <c r="A144" s="40"/>
      <c r="B144" s="41"/>
      <c r="C144" s="245" t="s">
        <v>297</v>
      </c>
      <c r="D144" s="245" t="s">
        <v>168</v>
      </c>
      <c r="E144" s="246" t="s">
        <v>696</v>
      </c>
      <c r="F144" s="247" t="s">
        <v>697</v>
      </c>
      <c r="G144" s="248" t="s">
        <v>513</v>
      </c>
      <c r="H144" s="249">
        <v>1</v>
      </c>
      <c r="I144" s="250"/>
      <c r="J144" s="251">
        <f>ROUND(I144*H144,2)</f>
        <v>0</v>
      </c>
      <c r="K144" s="247" t="s">
        <v>1</v>
      </c>
      <c r="L144" s="46"/>
      <c r="M144" s="252" t="s">
        <v>1</v>
      </c>
      <c r="N144" s="253" t="s">
        <v>52</v>
      </c>
      <c r="O144" s="93"/>
      <c r="P144" s="254">
        <f>O144*H144</f>
        <v>0</v>
      </c>
      <c r="Q144" s="254">
        <v>0</v>
      </c>
      <c r="R144" s="254">
        <f>Q144*H144</f>
        <v>0</v>
      </c>
      <c r="S144" s="254">
        <v>0</v>
      </c>
      <c r="T144" s="255">
        <f>S144*H144</f>
        <v>0</v>
      </c>
      <c r="U144" s="40"/>
      <c r="V144" s="40"/>
      <c r="W144" s="40"/>
      <c r="X144" s="40"/>
      <c r="Y144" s="40"/>
      <c r="Z144" s="40"/>
      <c r="AA144" s="40"/>
      <c r="AB144" s="40"/>
      <c r="AC144" s="40"/>
      <c r="AD144" s="40"/>
      <c r="AE144" s="40"/>
      <c r="AR144" s="256" t="s">
        <v>514</v>
      </c>
      <c r="AT144" s="256" t="s">
        <v>168</v>
      </c>
      <c r="AU144" s="256" t="s">
        <v>97</v>
      </c>
      <c r="AY144" s="18" t="s">
        <v>166</v>
      </c>
      <c r="BE144" s="257">
        <f>IF(N144="základní",J144,0)</f>
        <v>0</v>
      </c>
      <c r="BF144" s="257">
        <f>IF(N144="snížená",J144,0)</f>
        <v>0</v>
      </c>
      <c r="BG144" s="257">
        <f>IF(N144="zákl. přenesená",J144,0)</f>
        <v>0</v>
      </c>
      <c r="BH144" s="257">
        <f>IF(N144="sníž. přenesená",J144,0)</f>
        <v>0</v>
      </c>
      <c r="BI144" s="257">
        <f>IF(N144="nulová",J144,0)</f>
        <v>0</v>
      </c>
      <c r="BJ144" s="18" t="s">
        <v>95</v>
      </c>
      <c r="BK144" s="257">
        <f>ROUND(I144*H144,2)</f>
        <v>0</v>
      </c>
      <c r="BL144" s="18" t="s">
        <v>514</v>
      </c>
      <c r="BM144" s="256" t="s">
        <v>698</v>
      </c>
    </row>
    <row r="145" spans="1:47" s="2" customFormat="1" ht="12">
      <c r="A145" s="40"/>
      <c r="B145" s="41"/>
      <c r="C145" s="42"/>
      <c r="D145" s="258" t="s">
        <v>175</v>
      </c>
      <c r="E145" s="42"/>
      <c r="F145" s="259" t="s">
        <v>697</v>
      </c>
      <c r="G145" s="42"/>
      <c r="H145" s="42"/>
      <c r="I145" s="156"/>
      <c r="J145" s="42"/>
      <c r="K145" s="42"/>
      <c r="L145" s="46"/>
      <c r="M145" s="260"/>
      <c r="N145" s="261"/>
      <c r="O145" s="93"/>
      <c r="P145" s="93"/>
      <c r="Q145" s="93"/>
      <c r="R145" s="93"/>
      <c r="S145" s="93"/>
      <c r="T145" s="94"/>
      <c r="U145" s="40"/>
      <c r="V145" s="40"/>
      <c r="W145" s="40"/>
      <c r="X145" s="40"/>
      <c r="Y145" s="40"/>
      <c r="Z145" s="40"/>
      <c r="AA145" s="40"/>
      <c r="AB145" s="40"/>
      <c r="AC145" s="40"/>
      <c r="AD145" s="40"/>
      <c r="AE145" s="40"/>
      <c r="AT145" s="18" t="s">
        <v>175</v>
      </c>
      <c r="AU145" s="18" t="s">
        <v>97</v>
      </c>
    </row>
    <row r="146" spans="1:47" s="2" customFormat="1" ht="12">
      <c r="A146" s="40"/>
      <c r="B146" s="41"/>
      <c r="C146" s="42"/>
      <c r="D146" s="258" t="s">
        <v>197</v>
      </c>
      <c r="E146" s="42"/>
      <c r="F146" s="262" t="s">
        <v>699</v>
      </c>
      <c r="G146" s="42"/>
      <c r="H146" s="42"/>
      <c r="I146" s="156"/>
      <c r="J146" s="42"/>
      <c r="K146" s="42"/>
      <c r="L146" s="46"/>
      <c r="M146" s="260"/>
      <c r="N146" s="261"/>
      <c r="O146" s="93"/>
      <c r="P146" s="93"/>
      <c r="Q146" s="93"/>
      <c r="R146" s="93"/>
      <c r="S146" s="93"/>
      <c r="T146" s="94"/>
      <c r="U146" s="40"/>
      <c r="V146" s="40"/>
      <c r="W146" s="40"/>
      <c r="X146" s="40"/>
      <c r="Y146" s="40"/>
      <c r="Z146" s="40"/>
      <c r="AA146" s="40"/>
      <c r="AB146" s="40"/>
      <c r="AC146" s="40"/>
      <c r="AD146" s="40"/>
      <c r="AE146" s="40"/>
      <c r="AT146" s="18" t="s">
        <v>197</v>
      </c>
      <c r="AU146" s="18" t="s">
        <v>97</v>
      </c>
    </row>
    <row r="147" spans="1:63" s="12" customFormat="1" ht="22.8" customHeight="1">
      <c r="A147" s="12"/>
      <c r="B147" s="229"/>
      <c r="C147" s="230"/>
      <c r="D147" s="231" t="s">
        <v>86</v>
      </c>
      <c r="E147" s="243" t="s">
        <v>700</v>
      </c>
      <c r="F147" s="243" t="s">
        <v>701</v>
      </c>
      <c r="G147" s="230"/>
      <c r="H147" s="230"/>
      <c r="I147" s="233"/>
      <c r="J147" s="244">
        <f>BK147</f>
        <v>0</v>
      </c>
      <c r="K147" s="230"/>
      <c r="L147" s="235"/>
      <c r="M147" s="236"/>
      <c r="N147" s="237"/>
      <c r="O147" s="237"/>
      <c r="P147" s="238">
        <f>SUM(P148:P150)</f>
        <v>0</v>
      </c>
      <c r="Q147" s="237"/>
      <c r="R147" s="238">
        <f>SUM(R148:R150)</f>
        <v>0</v>
      </c>
      <c r="S147" s="237"/>
      <c r="T147" s="239">
        <f>SUM(T148:T150)</f>
        <v>0</v>
      </c>
      <c r="U147" s="12"/>
      <c r="V147" s="12"/>
      <c r="W147" s="12"/>
      <c r="X147" s="12"/>
      <c r="Y147" s="12"/>
      <c r="Z147" s="12"/>
      <c r="AA147" s="12"/>
      <c r="AB147" s="12"/>
      <c r="AC147" s="12"/>
      <c r="AD147" s="12"/>
      <c r="AE147" s="12"/>
      <c r="AR147" s="240" t="s">
        <v>254</v>
      </c>
      <c r="AT147" s="241" t="s">
        <v>86</v>
      </c>
      <c r="AU147" s="241" t="s">
        <v>95</v>
      </c>
      <c r="AY147" s="240" t="s">
        <v>166</v>
      </c>
      <c r="BK147" s="242">
        <f>SUM(BK148:BK150)</f>
        <v>0</v>
      </c>
    </row>
    <row r="148" spans="1:65" s="2" customFormat="1" ht="16.5" customHeight="1">
      <c r="A148" s="40"/>
      <c r="B148" s="41"/>
      <c r="C148" s="245" t="s">
        <v>317</v>
      </c>
      <c r="D148" s="245" t="s">
        <v>168</v>
      </c>
      <c r="E148" s="246" t="s">
        <v>702</v>
      </c>
      <c r="F148" s="247" t="s">
        <v>703</v>
      </c>
      <c r="G148" s="248" t="s">
        <v>513</v>
      </c>
      <c r="H148" s="249">
        <v>1</v>
      </c>
      <c r="I148" s="250"/>
      <c r="J148" s="251">
        <f>ROUND(I148*H148,2)</f>
        <v>0</v>
      </c>
      <c r="K148" s="247" t="s">
        <v>1</v>
      </c>
      <c r="L148" s="46"/>
      <c r="M148" s="252" t="s">
        <v>1</v>
      </c>
      <c r="N148" s="253" t="s">
        <v>52</v>
      </c>
      <c r="O148" s="93"/>
      <c r="P148" s="254">
        <f>O148*H148</f>
        <v>0</v>
      </c>
      <c r="Q148" s="254">
        <v>0</v>
      </c>
      <c r="R148" s="254">
        <f>Q148*H148</f>
        <v>0</v>
      </c>
      <c r="S148" s="254">
        <v>0</v>
      </c>
      <c r="T148" s="255">
        <f>S148*H148</f>
        <v>0</v>
      </c>
      <c r="U148" s="40"/>
      <c r="V148" s="40"/>
      <c r="W148" s="40"/>
      <c r="X148" s="40"/>
      <c r="Y148" s="40"/>
      <c r="Z148" s="40"/>
      <c r="AA148" s="40"/>
      <c r="AB148" s="40"/>
      <c r="AC148" s="40"/>
      <c r="AD148" s="40"/>
      <c r="AE148" s="40"/>
      <c r="AR148" s="256" t="s">
        <v>514</v>
      </c>
      <c r="AT148" s="256" t="s">
        <v>168</v>
      </c>
      <c r="AU148" s="256" t="s">
        <v>97</v>
      </c>
      <c r="AY148" s="18" t="s">
        <v>166</v>
      </c>
      <c r="BE148" s="257">
        <f>IF(N148="základní",J148,0)</f>
        <v>0</v>
      </c>
      <c r="BF148" s="257">
        <f>IF(N148="snížená",J148,0)</f>
        <v>0</v>
      </c>
      <c r="BG148" s="257">
        <f>IF(N148="zákl. přenesená",J148,0)</f>
        <v>0</v>
      </c>
      <c r="BH148" s="257">
        <f>IF(N148="sníž. přenesená",J148,0)</f>
        <v>0</v>
      </c>
      <c r="BI148" s="257">
        <f>IF(N148="nulová",J148,0)</f>
        <v>0</v>
      </c>
      <c r="BJ148" s="18" t="s">
        <v>95</v>
      </c>
      <c r="BK148" s="257">
        <f>ROUND(I148*H148,2)</f>
        <v>0</v>
      </c>
      <c r="BL148" s="18" t="s">
        <v>514</v>
      </c>
      <c r="BM148" s="256" t="s">
        <v>704</v>
      </c>
    </row>
    <row r="149" spans="1:47" s="2" customFormat="1" ht="12">
      <c r="A149" s="40"/>
      <c r="B149" s="41"/>
      <c r="C149" s="42"/>
      <c r="D149" s="258" t="s">
        <v>175</v>
      </c>
      <c r="E149" s="42"/>
      <c r="F149" s="259" t="s">
        <v>703</v>
      </c>
      <c r="G149" s="42"/>
      <c r="H149" s="42"/>
      <c r="I149" s="156"/>
      <c r="J149" s="42"/>
      <c r="K149" s="42"/>
      <c r="L149" s="46"/>
      <c r="M149" s="260"/>
      <c r="N149" s="261"/>
      <c r="O149" s="93"/>
      <c r="P149" s="93"/>
      <c r="Q149" s="93"/>
      <c r="R149" s="93"/>
      <c r="S149" s="93"/>
      <c r="T149" s="94"/>
      <c r="U149" s="40"/>
      <c r="V149" s="40"/>
      <c r="W149" s="40"/>
      <c r="X149" s="40"/>
      <c r="Y149" s="40"/>
      <c r="Z149" s="40"/>
      <c r="AA149" s="40"/>
      <c r="AB149" s="40"/>
      <c r="AC149" s="40"/>
      <c r="AD149" s="40"/>
      <c r="AE149" s="40"/>
      <c r="AT149" s="18" t="s">
        <v>175</v>
      </c>
      <c r="AU149" s="18" t="s">
        <v>97</v>
      </c>
    </row>
    <row r="150" spans="1:47" s="2" customFormat="1" ht="12">
      <c r="A150" s="40"/>
      <c r="B150" s="41"/>
      <c r="C150" s="42"/>
      <c r="D150" s="258" t="s">
        <v>197</v>
      </c>
      <c r="E150" s="42"/>
      <c r="F150" s="262" t="s">
        <v>705</v>
      </c>
      <c r="G150" s="42"/>
      <c r="H150" s="42"/>
      <c r="I150" s="156"/>
      <c r="J150" s="42"/>
      <c r="K150" s="42"/>
      <c r="L150" s="46"/>
      <c r="M150" s="316"/>
      <c r="N150" s="317"/>
      <c r="O150" s="318"/>
      <c r="P150" s="318"/>
      <c r="Q150" s="318"/>
      <c r="R150" s="318"/>
      <c r="S150" s="318"/>
      <c r="T150" s="319"/>
      <c r="U150" s="40"/>
      <c r="V150" s="40"/>
      <c r="W150" s="40"/>
      <c r="X150" s="40"/>
      <c r="Y150" s="40"/>
      <c r="Z150" s="40"/>
      <c r="AA150" s="40"/>
      <c r="AB150" s="40"/>
      <c r="AC150" s="40"/>
      <c r="AD150" s="40"/>
      <c r="AE150" s="40"/>
      <c r="AT150" s="18" t="s">
        <v>197</v>
      </c>
      <c r="AU150" s="18" t="s">
        <v>97</v>
      </c>
    </row>
    <row r="151" spans="1:31" s="2" customFormat="1" ht="6.95" customHeight="1">
      <c r="A151" s="40"/>
      <c r="B151" s="68"/>
      <c r="C151" s="69"/>
      <c r="D151" s="69"/>
      <c r="E151" s="69"/>
      <c r="F151" s="69"/>
      <c r="G151" s="69"/>
      <c r="H151" s="69"/>
      <c r="I151" s="194"/>
      <c r="J151" s="69"/>
      <c r="K151" s="69"/>
      <c r="L151" s="46"/>
      <c r="M151" s="40"/>
      <c r="O151" s="40"/>
      <c r="P151" s="40"/>
      <c r="Q151" s="40"/>
      <c r="R151" s="40"/>
      <c r="S151" s="40"/>
      <c r="T151" s="40"/>
      <c r="U151" s="40"/>
      <c r="V151" s="40"/>
      <c r="W151" s="40"/>
      <c r="X151" s="40"/>
      <c r="Y151" s="40"/>
      <c r="Z151" s="40"/>
      <c r="AA151" s="40"/>
      <c r="AB151" s="40"/>
      <c r="AC151" s="40"/>
      <c r="AD151" s="40"/>
      <c r="AE151" s="40"/>
    </row>
  </sheetData>
  <sheetProtection password="CC35" sheet="1" objects="1" scenarios="1" formatColumns="0" formatRows="0" autoFilter="0"/>
  <autoFilter ref="C120:K150"/>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8"/>
      <c r="L2" s="1"/>
      <c r="M2" s="1"/>
      <c r="N2" s="1"/>
      <c r="O2" s="1"/>
      <c r="P2" s="1"/>
      <c r="Q2" s="1"/>
      <c r="R2" s="1"/>
      <c r="S2" s="1"/>
      <c r="T2" s="1"/>
      <c r="U2" s="1"/>
      <c r="V2" s="1"/>
      <c r="AT2" s="18" t="s">
        <v>96</v>
      </c>
    </row>
    <row r="3" spans="2:46" s="1" customFormat="1" ht="6.95" customHeight="1">
      <c r="B3" s="149"/>
      <c r="C3" s="150"/>
      <c r="D3" s="150"/>
      <c r="E3" s="150"/>
      <c r="F3" s="150"/>
      <c r="G3" s="150"/>
      <c r="H3" s="150"/>
      <c r="I3" s="151"/>
      <c r="J3" s="150"/>
      <c r="K3" s="150"/>
      <c r="L3" s="21"/>
      <c r="AT3" s="18" t="s">
        <v>97</v>
      </c>
    </row>
    <row r="4" spans="2:46" s="1" customFormat="1" ht="24.95" customHeight="1">
      <c r="B4" s="21"/>
      <c r="D4" s="152" t="s">
        <v>129</v>
      </c>
      <c r="I4" s="148"/>
      <c r="L4" s="21"/>
      <c r="M4" s="153" t="s">
        <v>10</v>
      </c>
      <c r="AT4" s="18" t="s">
        <v>4</v>
      </c>
    </row>
    <row r="5" spans="2:12" s="1" customFormat="1" ht="6.95" customHeight="1">
      <c r="B5" s="21"/>
      <c r="I5" s="148"/>
      <c r="L5" s="21"/>
    </row>
    <row r="6" spans="2:12" s="1" customFormat="1" ht="12" customHeight="1">
      <c r="B6" s="21"/>
      <c r="D6" s="154" t="s">
        <v>16</v>
      </c>
      <c r="I6" s="148"/>
      <c r="L6" s="21"/>
    </row>
    <row r="7" spans="2:12" s="1" customFormat="1" ht="16.5" customHeight="1">
      <c r="B7" s="21"/>
      <c r="E7" s="155" t="str">
        <f>'Rekapitulace stavby'!K6</f>
        <v>VD Kamenička - GO - inženýrskogeologický průzkum - PD</v>
      </c>
      <c r="F7" s="154"/>
      <c r="G7" s="154"/>
      <c r="H7" s="154"/>
      <c r="I7" s="148"/>
      <c r="L7" s="21"/>
    </row>
    <row r="8" spans="1:31" s="2" customFormat="1" ht="12" customHeight="1">
      <c r="A8" s="40"/>
      <c r="B8" s="46"/>
      <c r="C8" s="40"/>
      <c r="D8" s="154" t="s">
        <v>130</v>
      </c>
      <c r="E8" s="40"/>
      <c r="F8" s="40"/>
      <c r="G8" s="40"/>
      <c r="H8" s="40"/>
      <c r="I8" s="156"/>
      <c r="J8" s="40"/>
      <c r="K8" s="40"/>
      <c r="L8" s="65"/>
      <c r="S8" s="40"/>
      <c r="T8" s="40"/>
      <c r="U8" s="40"/>
      <c r="V8" s="40"/>
      <c r="W8" s="40"/>
      <c r="X8" s="40"/>
      <c r="Y8" s="40"/>
      <c r="Z8" s="40"/>
      <c r="AA8" s="40"/>
      <c r="AB8" s="40"/>
      <c r="AC8" s="40"/>
      <c r="AD8" s="40"/>
      <c r="AE8" s="40"/>
    </row>
    <row r="9" spans="1:31" s="2" customFormat="1" ht="16.5" customHeight="1">
      <c r="A9" s="40"/>
      <c r="B9" s="46"/>
      <c r="C9" s="40"/>
      <c r="D9" s="40"/>
      <c r="E9" s="157" t="s">
        <v>131</v>
      </c>
      <c r="F9" s="40"/>
      <c r="G9" s="40"/>
      <c r="H9" s="40"/>
      <c r="I9" s="156"/>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4" t="s">
        <v>22</v>
      </c>
      <c r="E12" s="40"/>
      <c r="F12" s="143" t="s">
        <v>23</v>
      </c>
      <c r="G12" s="40"/>
      <c r="H12" s="40"/>
      <c r="I12" s="158" t="s">
        <v>24</v>
      </c>
      <c r="J12" s="159" t="str">
        <f>'Rekapitulace stavby'!AN8</f>
        <v>28. 10. 2019</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4" t="s">
        <v>30</v>
      </c>
      <c r="E14" s="40"/>
      <c r="F14" s="40"/>
      <c r="G14" s="40"/>
      <c r="H14" s="40"/>
      <c r="I14" s="158" t="s">
        <v>31</v>
      </c>
      <c r="J14" s="143" t="s">
        <v>32</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33</v>
      </c>
      <c r="F15" s="40"/>
      <c r="G15" s="40"/>
      <c r="H15" s="40"/>
      <c r="I15" s="158" t="s">
        <v>34</v>
      </c>
      <c r="J15" s="143" t="s">
        <v>35</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4" t="s">
        <v>36</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8" t="s">
        <v>34</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4" t="s">
        <v>38</v>
      </c>
      <c r="E20" s="40"/>
      <c r="F20" s="40"/>
      <c r="G20" s="40"/>
      <c r="H20" s="40"/>
      <c r="I20" s="158" t="s">
        <v>31</v>
      </c>
      <c r="J20" s="143" t="s">
        <v>39</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40</v>
      </c>
      <c r="F21" s="40"/>
      <c r="G21" s="40"/>
      <c r="H21" s="40"/>
      <c r="I21" s="158" t="s">
        <v>34</v>
      </c>
      <c r="J21" s="143" t="s">
        <v>41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4" t="s">
        <v>43</v>
      </c>
      <c r="E23" s="40"/>
      <c r="F23" s="40"/>
      <c r="G23" s="40"/>
      <c r="H23" s="40"/>
      <c r="I23" s="158" t="s">
        <v>31</v>
      </c>
      <c r="J23" s="143" t="s">
        <v>1</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
        <v>44</v>
      </c>
      <c r="F24" s="40"/>
      <c r="G24" s="40"/>
      <c r="H24" s="40"/>
      <c r="I24" s="158" t="s">
        <v>34</v>
      </c>
      <c r="J24" s="143" t="s">
        <v>1</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4" t="s">
        <v>45</v>
      </c>
      <c r="E26" s="40"/>
      <c r="F26" s="40"/>
      <c r="G26" s="40"/>
      <c r="H26" s="40"/>
      <c r="I26" s="156"/>
      <c r="J26" s="40"/>
      <c r="K26" s="40"/>
      <c r="L26" s="65"/>
      <c r="S26" s="40"/>
      <c r="T26" s="40"/>
      <c r="U26" s="40"/>
      <c r="V26" s="40"/>
      <c r="W26" s="40"/>
      <c r="X26" s="40"/>
      <c r="Y26" s="40"/>
      <c r="Z26" s="40"/>
      <c r="AA26" s="40"/>
      <c r="AB26" s="40"/>
      <c r="AC26" s="40"/>
      <c r="AD26" s="40"/>
      <c r="AE26" s="40"/>
    </row>
    <row r="27" spans="1:31" s="8" customFormat="1" ht="89.25" customHeight="1">
      <c r="A27" s="160"/>
      <c r="B27" s="161"/>
      <c r="C27" s="160"/>
      <c r="D27" s="160"/>
      <c r="E27" s="162" t="s">
        <v>46</v>
      </c>
      <c r="F27" s="162"/>
      <c r="G27" s="162"/>
      <c r="H27" s="162"/>
      <c r="I27" s="163"/>
      <c r="J27" s="160"/>
      <c r="K27" s="160"/>
      <c r="L27" s="164"/>
      <c r="S27" s="160"/>
      <c r="T27" s="160"/>
      <c r="U27" s="160"/>
      <c r="V27" s="160"/>
      <c r="W27" s="160"/>
      <c r="X27" s="160"/>
      <c r="Y27" s="160"/>
      <c r="Z27" s="160"/>
      <c r="AA27" s="160"/>
      <c r="AB27" s="160"/>
      <c r="AC27" s="160"/>
      <c r="AD27" s="160"/>
      <c r="AE27" s="160"/>
    </row>
    <row r="28" spans="1:31" s="2" customFormat="1" ht="6.95"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pans="1:31" s="2" customFormat="1" ht="25.4" customHeight="1">
      <c r="A30" s="40"/>
      <c r="B30" s="46"/>
      <c r="C30" s="40"/>
      <c r="D30" s="167" t="s">
        <v>47</v>
      </c>
      <c r="E30" s="40"/>
      <c r="F30" s="40"/>
      <c r="G30" s="40"/>
      <c r="H30" s="40"/>
      <c r="I30" s="156"/>
      <c r="J30" s="168">
        <f>ROUND(J130,2)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9" t="s">
        <v>49</v>
      </c>
      <c r="G32" s="40"/>
      <c r="H32" s="40"/>
      <c r="I32" s="170" t="s">
        <v>48</v>
      </c>
      <c r="J32" s="169" t="s">
        <v>50</v>
      </c>
      <c r="K32" s="40"/>
      <c r="L32" s="65"/>
      <c r="S32" s="40"/>
      <c r="T32" s="40"/>
      <c r="U32" s="40"/>
      <c r="V32" s="40"/>
      <c r="W32" s="40"/>
      <c r="X32" s="40"/>
      <c r="Y32" s="40"/>
      <c r="Z32" s="40"/>
      <c r="AA32" s="40"/>
      <c r="AB32" s="40"/>
      <c r="AC32" s="40"/>
      <c r="AD32" s="40"/>
      <c r="AE32" s="40"/>
    </row>
    <row r="33" spans="1:31" s="2" customFormat="1" ht="14.4" customHeight="1">
      <c r="A33" s="40"/>
      <c r="B33" s="46"/>
      <c r="C33" s="40"/>
      <c r="D33" s="171" t="s">
        <v>51</v>
      </c>
      <c r="E33" s="154" t="s">
        <v>52</v>
      </c>
      <c r="F33" s="172">
        <f>ROUND((SUM(BE130:BE475)),2)</f>
        <v>0</v>
      </c>
      <c r="G33" s="40"/>
      <c r="H33" s="40"/>
      <c r="I33" s="173">
        <v>0.21</v>
      </c>
      <c r="J33" s="172">
        <f>ROUND(((SUM(BE130:BE475))*I33),2)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4" t="s">
        <v>53</v>
      </c>
      <c r="F34" s="172">
        <f>ROUND((SUM(BF130:BF475)),2)</f>
        <v>0</v>
      </c>
      <c r="G34" s="40"/>
      <c r="H34" s="40"/>
      <c r="I34" s="173">
        <v>0.15</v>
      </c>
      <c r="J34" s="172">
        <f>ROUND(((SUM(BF130:BF475))*I34),2)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4" t="s">
        <v>54</v>
      </c>
      <c r="F35" s="172">
        <f>ROUND((SUM(BG130:BG475)),2)</f>
        <v>0</v>
      </c>
      <c r="G35" s="40"/>
      <c r="H35" s="40"/>
      <c r="I35" s="173">
        <v>0.21</v>
      </c>
      <c r="J35" s="172">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4" t="s">
        <v>55</v>
      </c>
      <c r="F36" s="172">
        <f>ROUND((SUM(BH130:BH475)),2)</f>
        <v>0</v>
      </c>
      <c r="G36" s="40"/>
      <c r="H36" s="40"/>
      <c r="I36" s="173">
        <v>0.15</v>
      </c>
      <c r="J36" s="172">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4" t="s">
        <v>56</v>
      </c>
      <c r="F37" s="172">
        <f>ROUND((SUM(BI130:BI475)),2)</f>
        <v>0</v>
      </c>
      <c r="G37" s="40"/>
      <c r="H37" s="40"/>
      <c r="I37" s="173">
        <v>0</v>
      </c>
      <c r="J37" s="172">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pans="1:31" s="2" customFormat="1" ht="25.4" customHeight="1">
      <c r="A39" s="40"/>
      <c r="B39" s="46"/>
      <c r="C39" s="174"/>
      <c r="D39" s="175" t="s">
        <v>57</v>
      </c>
      <c r="E39" s="176"/>
      <c r="F39" s="176"/>
      <c r="G39" s="177" t="s">
        <v>58</v>
      </c>
      <c r="H39" s="178" t="s">
        <v>59</v>
      </c>
      <c r="I39" s="179"/>
      <c r="J39" s="180">
        <f>SUM(J30:J37)</f>
        <v>0</v>
      </c>
      <c r="K39" s="181"/>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pans="2:12" s="1" customFormat="1" ht="14.4" customHeight="1">
      <c r="B41" s="21"/>
      <c r="I41" s="148"/>
      <c r="L41" s="21"/>
    </row>
    <row r="42" spans="2:12" s="1" customFormat="1" ht="14.4" customHeight="1">
      <c r="B42" s="21"/>
      <c r="I42" s="148"/>
      <c r="L42" s="21"/>
    </row>
    <row r="43" spans="2:12" s="1" customFormat="1" ht="14.4" customHeight="1">
      <c r="B43" s="21"/>
      <c r="I43" s="148"/>
      <c r="L43" s="21"/>
    </row>
    <row r="44" spans="2:12" s="1" customFormat="1" ht="14.4" customHeight="1">
      <c r="B44" s="21"/>
      <c r="I44" s="148"/>
      <c r="L44" s="21"/>
    </row>
    <row r="45" spans="2:12" s="1" customFormat="1" ht="14.4" customHeight="1">
      <c r="B45" s="21"/>
      <c r="I45" s="148"/>
      <c r="L45" s="21"/>
    </row>
    <row r="46" spans="2:12" s="1" customFormat="1" ht="14.4" customHeight="1">
      <c r="B46" s="21"/>
      <c r="I46" s="148"/>
      <c r="L46" s="21"/>
    </row>
    <row r="47" spans="2:12" s="1" customFormat="1" ht="14.4" customHeight="1">
      <c r="B47" s="21"/>
      <c r="I47" s="148"/>
      <c r="L47" s="21"/>
    </row>
    <row r="48" spans="2:12" s="1" customFormat="1" ht="14.4" customHeight="1">
      <c r="B48" s="21"/>
      <c r="I48" s="148"/>
      <c r="L48" s="21"/>
    </row>
    <row r="49" spans="2:12" s="1" customFormat="1" ht="14.4" customHeight="1">
      <c r="B49" s="21"/>
      <c r="I49" s="148"/>
      <c r="L49" s="21"/>
    </row>
    <row r="50" spans="2:12" s="2" customFormat="1" ht="14.4" customHeight="1">
      <c r="B50" s="65"/>
      <c r="D50" s="182" t="s">
        <v>60</v>
      </c>
      <c r="E50" s="183"/>
      <c r="F50" s="183"/>
      <c r="G50" s="182" t="s">
        <v>61</v>
      </c>
      <c r="H50" s="183"/>
      <c r="I50" s="184"/>
      <c r="J50" s="183"/>
      <c r="K50" s="183"/>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5" t="s">
        <v>62</v>
      </c>
      <c r="E61" s="186"/>
      <c r="F61" s="187" t="s">
        <v>63</v>
      </c>
      <c r="G61" s="185" t="s">
        <v>62</v>
      </c>
      <c r="H61" s="186"/>
      <c r="I61" s="188"/>
      <c r="J61" s="189" t="s">
        <v>63</v>
      </c>
      <c r="K61" s="186"/>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2" t="s">
        <v>64</v>
      </c>
      <c r="E65" s="190"/>
      <c r="F65" s="190"/>
      <c r="G65" s="182" t="s">
        <v>65</v>
      </c>
      <c r="H65" s="190"/>
      <c r="I65" s="191"/>
      <c r="J65" s="190"/>
      <c r="K65" s="190"/>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5" t="s">
        <v>62</v>
      </c>
      <c r="E76" s="186"/>
      <c r="F76" s="187" t="s">
        <v>63</v>
      </c>
      <c r="G76" s="185" t="s">
        <v>62</v>
      </c>
      <c r="H76" s="186"/>
      <c r="I76" s="188"/>
      <c r="J76" s="189" t="s">
        <v>63</v>
      </c>
      <c r="K76" s="186"/>
      <c r="L76" s="65"/>
      <c r="S76" s="40"/>
      <c r="T76" s="40"/>
      <c r="U76" s="40"/>
      <c r="V76" s="40"/>
      <c r="W76" s="40"/>
      <c r="X76" s="40"/>
      <c r="Y76" s="40"/>
      <c r="Z76" s="40"/>
      <c r="AA76" s="40"/>
      <c r="AB76" s="40"/>
      <c r="AC76" s="40"/>
      <c r="AD76" s="40"/>
      <c r="AE76" s="40"/>
    </row>
    <row r="77" spans="1:31"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pans="1:31" s="2" customFormat="1" ht="6.95"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pans="1:31" s="2" customFormat="1" ht="24.95" customHeight="1">
      <c r="A82" s="40"/>
      <c r="B82" s="41"/>
      <c r="C82" s="24" t="s">
        <v>132</v>
      </c>
      <c r="D82" s="42"/>
      <c r="E82" s="42"/>
      <c r="F82" s="42"/>
      <c r="G82" s="42"/>
      <c r="H82" s="42"/>
      <c r="I82" s="156"/>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8" t="str">
        <f>E7</f>
        <v>VD Kamenička - GO - inženýrskogeologický průzkum - PD</v>
      </c>
      <c r="F85" s="33"/>
      <c r="G85" s="33"/>
      <c r="H85" s="33"/>
      <c r="I85" s="156"/>
      <c r="J85" s="42"/>
      <c r="K85" s="42"/>
      <c r="L85" s="65"/>
      <c r="S85" s="40"/>
      <c r="T85" s="40"/>
      <c r="U85" s="40"/>
      <c r="V85" s="40"/>
      <c r="W85" s="40"/>
      <c r="X85" s="40"/>
      <c r="Y85" s="40"/>
      <c r="Z85" s="40"/>
      <c r="AA85" s="40"/>
      <c r="AB85" s="40"/>
      <c r="AC85" s="40"/>
      <c r="AD85" s="40"/>
      <c r="AE85" s="40"/>
    </row>
    <row r="86" spans="1:31" s="2" customFormat="1" ht="12" customHeight="1">
      <c r="A86" s="40"/>
      <c r="B86" s="41"/>
      <c r="C86" s="33" t="s">
        <v>130</v>
      </c>
      <c r="D86" s="42"/>
      <c r="E86" s="42"/>
      <c r="F86" s="42"/>
      <c r="G86" s="42"/>
      <c r="H86" s="42"/>
      <c r="I86" s="156"/>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SO01 - INŽENÝRSKO-GEOLOGICKÝ PRŮZKUM</v>
      </c>
      <c r="F87" s="42"/>
      <c r="G87" s="42"/>
      <c r="H87" s="42"/>
      <c r="I87" s="156"/>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k.ú. Bečov</v>
      </c>
      <c r="G89" s="42"/>
      <c r="H89" s="42"/>
      <c r="I89" s="158" t="s">
        <v>24</v>
      </c>
      <c r="J89" s="81" t="str">
        <f>IF(J12="","",J12)</f>
        <v>28. 10. 2019</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pans="1:31" s="2" customFormat="1" ht="27.9" customHeight="1">
      <c r="A91" s="40"/>
      <c r="B91" s="41"/>
      <c r="C91" s="33" t="s">
        <v>30</v>
      </c>
      <c r="D91" s="42"/>
      <c r="E91" s="42"/>
      <c r="F91" s="28" t="str">
        <f>E15</f>
        <v>Povodí Ohře, státní podnik</v>
      </c>
      <c r="G91" s="42"/>
      <c r="H91" s="42"/>
      <c r="I91" s="158" t="s">
        <v>38</v>
      </c>
      <c r="J91" s="38" t="str">
        <f>E21</f>
        <v>VODNÍ DÍLA - TBD a.s.</v>
      </c>
      <c r="K91" s="42"/>
      <c r="L91" s="65"/>
      <c r="S91" s="40"/>
      <c r="T91" s="40"/>
      <c r="U91" s="40"/>
      <c r="V91" s="40"/>
      <c r="W91" s="40"/>
      <c r="X91" s="40"/>
      <c r="Y91" s="40"/>
      <c r="Z91" s="40"/>
      <c r="AA91" s="40"/>
      <c r="AB91" s="40"/>
      <c r="AC91" s="40"/>
      <c r="AD91" s="40"/>
      <c r="AE91" s="40"/>
    </row>
    <row r="92" spans="1:31" s="2" customFormat="1" ht="15.15" customHeight="1">
      <c r="A92" s="40"/>
      <c r="B92" s="41"/>
      <c r="C92" s="33" t="s">
        <v>36</v>
      </c>
      <c r="D92" s="42"/>
      <c r="E92" s="42"/>
      <c r="F92" s="28" t="str">
        <f>IF(E18="","",E18)</f>
        <v>Vyplň údaj</v>
      </c>
      <c r="G92" s="42"/>
      <c r="H92" s="42"/>
      <c r="I92" s="158" t="s">
        <v>43</v>
      </c>
      <c r="J92" s="38" t="str">
        <f>E24</f>
        <v>Ing. T. Klemša</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pans="1:31" s="2" customFormat="1" ht="29.25" customHeight="1">
      <c r="A94" s="40"/>
      <c r="B94" s="41"/>
      <c r="C94" s="199" t="s">
        <v>133</v>
      </c>
      <c r="D94" s="200"/>
      <c r="E94" s="200"/>
      <c r="F94" s="200"/>
      <c r="G94" s="200"/>
      <c r="H94" s="200"/>
      <c r="I94" s="201"/>
      <c r="J94" s="202" t="s">
        <v>134</v>
      </c>
      <c r="K94" s="200"/>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pans="1:47" s="2" customFormat="1" ht="22.8" customHeight="1">
      <c r="A96" s="40"/>
      <c r="B96" s="41"/>
      <c r="C96" s="203" t="s">
        <v>135</v>
      </c>
      <c r="D96" s="42"/>
      <c r="E96" s="42"/>
      <c r="F96" s="42"/>
      <c r="G96" s="42"/>
      <c r="H96" s="42"/>
      <c r="I96" s="156"/>
      <c r="J96" s="112">
        <f>J130</f>
        <v>0</v>
      </c>
      <c r="K96" s="42"/>
      <c r="L96" s="65"/>
      <c r="S96" s="40"/>
      <c r="T96" s="40"/>
      <c r="U96" s="40"/>
      <c r="V96" s="40"/>
      <c r="W96" s="40"/>
      <c r="X96" s="40"/>
      <c r="Y96" s="40"/>
      <c r="Z96" s="40"/>
      <c r="AA96" s="40"/>
      <c r="AB96" s="40"/>
      <c r="AC96" s="40"/>
      <c r="AD96" s="40"/>
      <c r="AE96" s="40"/>
      <c r="AU96" s="18" t="s">
        <v>136</v>
      </c>
    </row>
    <row r="97" spans="1:31" s="9" customFormat="1" ht="24.95" customHeight="1">
      <c r="A97" s="9"/>
      <c r="B97" s="204"/>
      <c r="C97" s="205"/>
      <c r="D97" s="206" t="s">
        <v>137</v>
      </c>
      <c r="E97" s="207"/>
      <c r="F97" s="207"/>
      <c r="G97" s="207"/>
      <c r="H97" s="207"/>
      <c r="I97" s="208"/>
      <c r="J97" s="209">
        <f>J131</f>
        <v>0</v>
      </c>
      <c r="K97" s="205"/>
      <c r="L97" s="210"/>
      <c r="S97" s="9"/>
      <c r="T97" s="9"/>
      <c r="U97" s="9"/>
      <c r="V97" s="9"/>
      <c r="W97" s="9"/>
      <c r="X97" s="9"/>
      <c r="Y97" s="9"/>
      <c r="Z97" s="9"/>
      <c r="AA97" s="9"/>
      <c r="AB97" s="9"/>
      <c r="AC97" s="9"/>
      <c r="AD97" s="9"/>
      <c r="AE97" s="9"/>
    </row>
    <row r="98" spans="1:31" s="10" customFormat="1" ht="19.9" customHeight="1">
      <c r="A98" s="10"/>
      <c r="B98" s="211"/>
      <c r="C98" s="135"/>
      <c r="D98" s="212" t="s">
        <v>138</v>
      </c>
      <c r="E98" s="213"/>
      <c r="F98" s="213"/>
      <c r="G98" s="213"/>
      <c r="H98" s="213"/>
      <c r="I98" s="214"/>
      <c r="J98" s="215">
        <f>J132</f>
        <v>0</v>
      </c>
      <c r="K98" s="135"/>
      <c r="L98" s="216"/>
      <c r="S98" s="10"/>
      <c r="T98" s="10"/>
      <c r="U98" s="10"/>
      <c r="V98" s="10"/>
      <c r="W98" s="10"/>
      <c r="X98" s="10"/>
      <c r="Y98" s="10"/>
      <c r="Z98" s="10"/>
      <c r="AA98" s="10"/>
      <c r="AB98" s="10"/>
      <c r="AC98" s="10"/>
      <c r="AD98" s="10"/>
      <c r="AE98" s="10"/>
    </row>
    <row r="99" spans="1:31" s="10" customFormat="1" ht="19.9" customHeight="1">
      <c r="A99" s="10"/>
      <c r="B99" s="211"/>
      <c r="C99" s="135"/>
      <c r="D99" s="212" t="s">
        <v>139</v>
      </c>
      <c r="E99" s="213"/>
      <c r="F99" s="213"/>
      <c r="G99" s="213"/>
      <c r="H99" s="213"/>
      <c r="I99" s="214"/>
      <c r="J99" s="215">
        <f>J167</f>
        <v>0</v>
      </c>
      <c r="K99" s="135"/>
      <c r="L99" s="216"/>
      <c r="S99" s="10"/>
      <c r="T99" s="10"/>
      <c r="U99" s="10"/>
      <c r="V99" s="10"/>
      <c r="W99" s="10"/>
      <c r="X99" s="10"/>
      <c r="Y99" s="10"/>
      <c r="Z99" s="10"/>
      <c r="AA99" s="10"/>
      <c r="AB99" s="10"/>
      <c r="AC99" s="10"/>
      <c r="AD99" s="10"/>
      <c r="AE99" s="10"/>
    </row>
    <row r="100" spans="1:31" s="10" customFormat="1" ht="19.9" customHeight="1">
      <c r="A100" s="10"/>
      <c r="B100" s="211"/>
      <c r="C100" s="135"/>
      <c r="D100" s="212" t="s">
        <v>140</v>
      </c>
      <c r="E100" s="213"/>
      <c r="F100" s="213"/>
      <c r="G100" s="213"/>
      <c r="H100" s="213"/>
      <c r="I100" s="214"/>
      <c r="J100" s="215">
        <f>J297</f>
        <v>0</v>
      </c>
      <c r="K100" s="135"/>
      <c r="L100" s="216"/>
      <c r="S100" s="10"/>
      <c r="T100" s="10"/>
      <c r="U100" s="10"/>
      <c r="V100" s="10"/>
      <c r="W100" s="10"/>
      <c r="X100" s="10"/>
      <c r="Y100" s="10"/>
      <c r="Z100" s="10"/>
      <c r="AA100" s="10"/>
      <c r="AB100" s="10"/>
      <c r="AC100" s="10"/>
      <c r="AD100" s="10"/>
      <c r="AE100" s="10"/>
    </row>
    <row r="101" spans="1:31" s="10" customFormat="1" ht="19.9" customHeight="1">
      <c r="A101" s="10"/>
      <c r="B101" s="211"/>
      <c r="C101" s="135"/>
      <c r="D101" s="212" t="s">
        <v>141</v>
      </c>
      <c r="E101" s="213"/>
      <c r="F101" s="213"/>
      <c r="G101" s="213"/>
      <c r="H101" s="213"/>
      <c r="I101" s="214"/>
      <c r="J101" s="215">
        <f>J307</f>
        <v>0</v>
      </c>
      <c r="K101" s="135"/>
      <c r="L101" s="216"/>
      <c r="S101" s="10"/>
      <c r="T101" s="10"/>
      <c r="U101" s="10"/>
      <c r="V101" s="10"/>
      <c r="W101" s="10"/>
      <c r="X101" s="10"/>
      <c r="Y101" s="10"/>
      <c r="Z101" s="10"/>
      <c r="AA101" s="10"/>
      <c r="AB101" s="10"/>
      <c r="AC101" s="10"/>
      <c r="AD101" s="10"/>
      <c r="AE101" s="10"/>
    </row>
    <row r="102" spans="1:31" s="10" customFormat="1" ht="19.9" customHeight="1">
      <c r="A102" s="10"/>
      <c r="B102" s="211"/>
      <c r="C102" s="135"/>
      <c r="D102" s="212" t="s">
        <v>142</v>
      </c>
      <c r="E102" s="213"/>
      <c r="F102" s="213"/>
      <c r="G102" s="213"/>
      <c r="H102" s="213"/>
      <c r="I102" s="214"/>
      <c r="J102" s="215">
        <f>J313</f>
        <v>0</v>
      </c>
      <c r="K102" s="135"/>
      <c r="L102" s="216"/>
      <c r="S102" s="10"/>
      <c r="T102" s="10"/>
      <c r="U102" s="10"/>
      <c r="V102" s="10"/>
      <c r="W102" s="10"/>
      <c r="X102" s="10"/>
      <c r="Y102" s="10"/>
      <c r="Z102" s="10"/>
      <c r="AA102" s="10"/>
      <c r="AB102" s="10"/>
      <c r="AC102" s="10"/>
      <c r="AD102" s="10"/>
      <c r="AE102" s="10"/>
    </row>
    <row r="103" spans="1:31" s="10" customFormat="1" ht="19.9" customHeight="1">
      <c r="A103" s="10"/>
      <c r="B103" s="211"/>
      <c r="C103" s="135"/>
      <c r="D103" s="212" t="s">
        <v>143</v>
      </c>
      <c r="E103" s="213"/>
      <c r="F103" s="213"/>
      <c r="G103" s="213"/>
      <c r="H103" s="213"/>
      <c r="I103" s="214"/>
      <c r="J103" s="215">
        <f>J358</f>
        <v>0</v>
      </c>
      <c r="K103" s="135"/>
      <c r="L103" s="216"/>
      <c r="S103" s="10"/>
      <c r="T103" s="10"/>
      <c r="U103" s="10"/>
      <c r="V103" s="10"/>
      <c r="W103" s="10"/>
      <c r="X103" s="10"/>
      <c r="Y103" s="10"/>
      <c r="Z103" s="10"/>
      <c r="AA103" s="10"/>
      <c r="AB103" s="10"/>
      <c r="AC103" s="10"/>
      <c r="AD103" s="10"/>
      <c r="AE103" s="10"/>
    </row>
    <row r="104" spans="1:31" s="10" customFormat="1" ht="19.9" customHeight="1">
      <c r="A104" s="10"/>
      <c r="B104" s="211"/>
      <c r="C104" s="135"/>
      <c r="D104" s="212" t="s">
        <v>144</v>
      </c>
      <c r="E104" s="213"/>
      <c r="F104" s="213"/>
      <c r="G104" s="213"/>
      <c r="H104" s="213"/>
      <c r="I104" s="214"/>
      <c r="J104" s="215">
        <f>J397</f>
        <v>0</v>
      </c>
      <c r="K104" s="135"/>
      <c r="L104" s="216"/>
      <c r="S104" s="10"/>
      <c r="T104" s="10"/>
      <c r="U104" s="10"/>
      <c r="V104" s="10"/>
      <c r="W104" s="10"/>
      <c r="X104" s="10"/>
      <c r="Y104" s="10"/>
      <c r="Z104" s="10"/>
      <c r="AA104" s="10"/>
      <c r="AB104" s="10"/>
      <c r="AC104" s="10"/>
      <c r="AD104" s="10"/>
      <c r="AE104" s="10"/>
    </row>
    <row r="105" spans="1:31" s="9" customFormat="1" ht="24.95" customHeight="1">
      <c r="A105" s="9"/>
      <c r="B105" s="204"/>
      <c r="C105" s="205"/>
      <c r="D105" s="206" t="s">
        <v>145</v>
      </c>
      <c r="E105" s="207"/>
      <c r="F105" s="207"/>
      <c r="G105" s="207"/>
      <c r="H105" s="207"/>
      <c r="I105" s="208"/>
      <c r="J105" s="209">
        <f>J401</f>
        <v>0</v>
      </c>
      <c r="K105" s="205"/>
      <c r="L105" s="210"/>
      <c r="S105" s="9"/>
      <c r="T105" s="9"/>
      <c r="U105" s="9"/>
      <c r="V105" s="9"/>
      <c r="W105" s="9"/>
      <c r="X105" s="9"/>
      <c r="Y105" s="9"/>
      <c r="Z105" s="9"/>
      <c r="AA105" s="9"/>
      <c r="AB105" s="9"/>
      <c r="AC105" s="9"/>
      <c r="AD105" s="9"/>
      <c r="AE105" s="9"/>
    </row>
    <row r="106" spans="1:31" s="10" customFormat="1" ht="19.9" customHeight="1">
      <c r="A106" s="10"/>
      <c r="B106" s="211"/>
      <c r="C106" s="135"/>
      <c r="D106" s="212" t="s">
        <v>146</v>
      </c>
      <c r="E106" s="213"/>
      <c r="F106" s="213"/>
      <c r="G106" s="213"/>
      <c r="H106" s="213"/>
      <c r="I106" s="214"/>
      <c r="J106" s="215">
        <f>J402</f>
        <v>0</v>
      </c>
      <c r="K106" s="135"/>
      <c r="L106" s="216"/>
      <c r="S106" s="10"/>
      <c r="T106" s="10"/>
      <c r="U106" s="10"/>
      <c r="V106" s="10"/>
      <c r="W106" s="10"/>
      <c r="X106" s="10"/>
      <c r="Y106" s="10"/>
      <c r="Z106" s="10"/>
      <c r="AA106" s="10"/>
      <c r="AB106" s="10"/>
      <c r="AC106" s="10"/>
      <c r="AD106" s="10"/>
      <c r="AE106" s="10"/>
    </row>
    <row r="107" spans="1:31" s="10" customFormat="1" ht="19.9" customHeight="1">
      <c r="A107" s="10"/>
      <c r="B107" s="211"/>
      <c r="C107" s="135"/>
      <c r="D107" s="212" t="s">
        <v>147</v>
      </c>
      <c r="E107" s="213"/>
      <c r="F107" s="213"/>
      <c r="G107" s="213"/>
      <c r="H107" s="213"/>
      <c r="I107" s="214"/>
      <c r="J107" s="215">
        <f>J437</f>
        <v>0</v>
      </c>
      <c r="K107" s="135"/>
      <c r="L107" s="216"/>
      <c r="S107" s="10"/>
      <c r="T107" s="10"/>
      <c r="U107" s="10"/>
      <c r="V107" s="10"/>
      <c r="W107" s="10"/>
      <c r="X107" s="10"/>
      <c r="Y107" s="10"/>
      <c r="Z107" s="10"/>
      <c r="AA107" s="10"/>
      <c r="AB107" s="10"/>
      <c r="AC107" s="10"/>
      <c r="AD107" s="10"/>
      <c r="AE107" s="10"/>
    </row>
    <row r="108" spans="1:31" s="9" customFormat="1" ht="24.95" customHeight="1">
      <c r="A108" s="9"/>
      <c r="B108" s="204"/>
      <c r="C108" s="205"/>
      <c r="D108" s="206" t="s">
        <v>148</v>
      </c>
      <c r="E108" s="207"/>
      <c r="F108" s="207"/>
      <c r="G108" s="207"/>
      <c r="H108" s="207"/>
      <c r="I108" s="208"/>
      <c r="J108" s="209">
        <f>J449</f>
        <v>0</v>
      </c>
      <c r="K108" s="205"/>
      <c r="L108" s="210"/>
      <c r="S108" s="9"/>
      <c r="T108" s="9"/>
      <c r="U108" s="9"/>
      <c r="V108" s="9"/>
      <c r="W108" s="9"/>
      <c r="X108" s="9"/>
      <c r="Y108" s="9"/>
      <c r="Z108" s="9"/>
      <c r="AA108" s="9"/>
      <c r="AB108" s="9"/>
      <c r="AC108" s="9"/>
      <c r="AD108" s="9"/>
      <c r="AE108" s="9"/>
    </row>
    <row r="109" spans="1:31" s="10" customFormat="1" ht="19.9" customHeight="1">
      <c r="A109" s="10"/>
      <c r="B109" s="211"/>
      <c r="C109" s="135"/>
      <c r="D109" s="212" t="s">
        <v>149</v>
      </c>
      <c r="E109" s="213"/>
      <c r="F109" s="213"/>
      <c r="G109" s="213"/>
      <c r="H109" s="213"/>
      <c r="I109" s="214"/>
      <c r="J109" s="215">
        <f>J450</f>
        <v>0</v>
      </c>
      <c r="K109" s="135"/>
      <c r="L109" s="216"/>
      <c r="S109" s="10"/>
      <c r="T109" s="10"/>
      <c r="U109" s="10"/>
      <c r="V109" s="10"/>
      <c r="W109" s="10"/>
      <c r="X109" s="10"/>
      <c r="Y109" s="10"/>
      <c r="Z109" s="10"/>
      <c r="AA109" s="10"/>
      <c r="AB109" s="10"/>
      <c r="AC109" s="10"/>
      <c r="AD109" s="10"/>
      <c r="AE109" s="10"/>
    </row>
    <row r="110" spans="1:31" s="10" customFormat="1" ht="19.9" customHeight="1">
      <c r="A110" s="10"/>
      <c r="B110" s="211"/>
      <c r="C110" s="135"/>
      <c r="D110" s="212" t="s">
        <v>150</v>
      </c>
      <c r="E110" s="213"/>
      <c r="F110" s="213"/>
      <c r="G110" s="213"/>
      <c r="H110" s="213"/>
      <c r="I110" s="214"/>
      <c r="J110" s="215">
        <f>J472</f>
        <v>0</v>
      </c>
      <c r="K110" s="135"/>
      <c r="L110" s="216"/>
      <c r="S110" s="10"/>
      <c r="T110" s="10"/>
      <c r="U110" s="10"/>
      <c r="V110" s="10"/>
      <c r="W110" s="10"/>
      <c r="X110" s="10"/>
      <c r="Y110" s="10"/>
      <c r="Z110" s="10"/>
      <c r="AA110" s="10"/>
      <c r="AB110" s="10"/>
      <c r="AC110" s="10"/>
      <c r="AD110" s="10"/>
      <c r="AE110" s="10"/>
    </row>
    <row r="111" spans="1:31" s="2" customFormat="1" ht="21.8" customHeight="1">
      <c r="A111" s="40"/>
      <c r="B111" s="41"/>
      <c r="C111" s="42"/>
      <c r="D111" s="42"/>
      <c r="E111" s="42"/>
      <c r="F111" s="42"/>
      <c r="G111" s="42"/>
      <c r="H111" s="42"/>
      <c r="I111" s="156"/>
      <c r="J111" s="42"/>
      <c r="K111" s="42"/>
      <c r="L111" s="65"/>
      <c r="S111" s="40"/>
      <c r="T111" s="40"/>
      <c r="U111" s="40"/>
      <c r="V111" s="40"/>
      <c r="W111" s="40"/>
      <c r="X111" s="40"/>
      <c r="Y111" s="40"/>
      <c r="Z111" s="40"/>
      <c r="AA111" s="40"/>
      <c r="AB111" s="40"/>
      <c r="AC111" s="40"/>
      <c r="AD111" s="40"/>
      <c r="AE111" s="40"/>
    </row>
    <row r="112" spans="1:31" s="2" customFormat="1" ht="6.95" customHeight="1">
      <c r="A112" s="40"/>
      <c r="B112" s="68"/>
      <c r="C112" s="69"/>
      <c r="D112" s="69"/>
      <c r="E112" s="69"/>
      <c r="F112" s="69"/>
      <c r="G112" s="69"/>
      <c r="H112" s="69"/>
      <c r="I112" s="194"/>
      <c r="J112" s="69"/>
      <c r="K112" s="69"/>
      <c r="L112" s="65"/>
      <c r="S112" s="40"/>
      <c r="T112" s="40"/>
      <c r="U112" s="40"/>
      <c r="V112" s="40"/>
      <c r="W112" s="40"/>
      <c r="X112" s="40"/>
      <c r="Y112" s="40"/>
      <c r="Z112" s="40"/>
      <c r="AA112" s="40"/>
      <c r="AB112" s="40"/>
      <c r="AC112" s="40"/>
      <c r="AD112" s="40"/>
      <c r="AE112" s="40"/>
    </row>
    <row r="116" spans="1:31" s="2" customFormat="1" ht="6.95" customHeight="1">
      <c r="A116" s="40"/>
      <c r="B116" s="70"/>
      <c r="C116" s="71"/>
      <c r="D116" s="71"/>
      <c r="E116" s="71"/>
      <c r="F116" s="71"/>
      <c r="G116" s="71"/>
      <c r="H116" s="71"/>
      <c r="I116" s="197"/>
      <c r="J116" s="71"/>
      <c r="K116" s="71"/>
      <c r="L116" s="65"/>
      <c r="S116" s="40"/>
      <c r="T116" s="40"/>
      <c r="U116" s="40"/>
      <c r="V116" s="40"/>
      <c r="W116" s="40"/>
      <c r="X116" s="40"/>
      <c r="Y116" s="40"/>
      <c r="Z116" s="40"/>
      <c r="AA116" s="40"/>
      <c r="AB116" s="40"/>
      <c r="AC116" s="40"/>
      <c r="AD116" s="40"/>
      <c r="AE116" s="40"/>
    </row>
    <row r="117" spans="1:31" s="2" customFormat="1" ht="24.95" customHeight="1">
      <c r="A117" s="40"/>
      <c r="B117" s="41"/>
      <c r="C117" s="24" t="s">
        <v>151</v>
      </c>
      <c r="D117" s="42"/>
      <c r="E117" s="42"/>
      <c r="F117" s="42"/>
      <c r="G117" s="42"/>
      <c r="H117" s="42"/>
      <c r="I117" s="156"/>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156"/>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16</v>
      </c>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198" t="str">
        <f>E7</f>
        <v>VD Kamenička - GO - inženýrskogeologický průzkum - PD</v>
      </c>
      <c r="F120" s="33"/>
      <c r="G120" s="33"/>
      <c r="H120" s="33"/>
      <c r="I120" s="156"/>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130</v>
      </c>
      <c r="D121" s="42"/>
      <c r="E121" s="42"/>
      <c r="F121" s="42"/>
      <c r="G121" s="42"/>
      <c r="H121" s="42"/>
      <c r="I121" s="156"/>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78" t="str">
        <f>E9</f>
        <v>SO01 - INŽENÝRSKO-GEOLOGICKÝ PRŮZKUM</v>
      </c>
      <c r="F122" s="42"/>
      <c r="G122" s="42"/>
      <c r="H122" s="42"/>
      <c r="I122" s="156"/>
      <c r="J122" s="42"/>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156"/>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22</v>
      </c>
      <c r="D124" s="42"/>
      <c r="E124" s="42"/>
      <c r="F124" s="28" t="str">
        <f>F12</f>
        <v>k.ú. Bečov</v>
      </c>
      <c r="G124" s="42"/>
      <c r="H124" s="42"/>
      <c r="I124" s="158" t="s">
        <v>24</v>
      </c>
      <c r="J124" s="81" t="str">
        <f>IF(J12="","",J12)</f>
        <v>28. 10. 2019</v>
      </c>
      <c r="K124" s="42"/>
      <c r="L124" s="65"/>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156"/>
      <c r="J125" s="42"/>
      <c r="K125" s="42"/>
      <c r="L125" s="65"/>
      <c r="S125" s="40"/>
      <c r="T125" s="40"/>
      <c r="U125" s="40"/>
      <c r="V125" s="40"/>
      <c r="W125" s="40"/>
      <c r="X125" s="40"/>
      <c r="Y125" s="40"/>
      <c r="Z125" s="40"/>
      <c r="AA125" s="40"/>
      <c r="AB125" s="40"/>
      <c r="AC125" s="40"/>
      <c r="AD125" s="40"/>
      <c r="AE125" s="40"/>
    </row>
    <row r="126" spans="1:31" s="2" customFormat="1" ht="27.9" customHeight="1">
      <c r="A126" s="40"/>
      <c r="B126" s="41"/>
      <c r="C126" s="33" t="s">
        <v>30</v>
      </c>
      <c r="D126" s="42"/>
      <c r="E126" s="42"/>
      <c r="F126" s="28" t="str">
        <f>E15</f>
        <v>Povodí Ohře, státní podnik</v>
      </c>
      <c r="G126" s="42"/>
      <c r="H126" s="42"/>
      <c r="I126" s="158" t="s">
        <v>38</v>
      </c>
      <c r="J126" s="38" t="str">
        <f>E21</f>
        <v>VODNÍ DÍLA - TBD a.s.</v>
      </c>
      <c r="K126" s="42"/>
      <c r="L126" s="65"/>
      <c r="S126" s="40"/>
      <c r="T126" s="40"/>
      <c r="U126" s="40"/>
      <c r="V126" s="40"/>
      <c r="W126" s="40"/>
      <c r="X126" s="40"/>
      <c r="Y126" s="40"/>
      <c r="Z126" s="40"/>
      <c r="AA126" s="40"/>
      <c r="AB126" s="40"/>
      <c r="AC126" s="40"/>
      <c r="AD126" s="40"/>
      <c r="AE126" s="40"/>
    </row>
    <row r="127" spans="1:31" s="2" customFormat="1" ht="15.15" customHeight="1">
      <c r="A127" s="40"/>
      <c r="B127" s="41"/>
      <c r="C127" s="33" t="s">
        <v>36</v>
      </c>
      <c r="D127" s="42"/>
      <c r="E127" s="42"/>
      <c r="F127" s="28" t="str">
        <f>IF(E18="","",E18)</f>
        <v>Vyplň údaj</v>
      </c>
      <c r="G127" s="42"/>
      <c r="H127" s="42"/>
      <c r="I127" s="158" t="s">
        <v>43</v>
      </c>
      <c r="J127" s="38" t="str">
        <f>E24</f>
        <v>Ing. T. Klemša</v>
      </c>
      <c r="K127" s="42"/>
      <c r="L127" s="65"/>
      <c r="S127" s="40"/>
      <c r="T127" s="40"/>
      <c r="U127" s="40"/>
      <c r="V127" s="40"/>
      <c r="W127" s="40"/>
      <c r="X127" s="40"/>
      <c r="Y127" s="40"/>
      <c r="Z127" s="40"/>
      <c r="AA127" s="40"/>
      <c r="AB127" s="40"/>
      <c r="AC127" s="40"/>
      <c r="AD127" s="40"/>
      <c r="AE127" s="40"/>
    </row>
    <row r="128" spans="1:31" s="2" customFormat="1" ht="10.3" customHeight="1">
      <c r="A128" s="40"/>
      <c r="B128" s="41"/>
      <c r="C128" s="42"/>
      <c r="D128" s="42"/>
      <c r="E128" s="42"/>
      <c r="F128" s="42"/>
      <c r="G128" s="42"/>
      <c r="H128" s="42"/>
      <c r="I128" s="156"/>
      <c r="J128" s="42"/>
      <c r="K128" s="42"/>
      <c r="L128" s="65"/>
      <c r="S128" s="40"/>
      <c r="T128" s="40"/>
      <c r="U128" s="40"/>
      <c r="V128" s="40"/>
      <c r="W128" s="40"/>
      <c r="X128" s="40"/>
      <c r="Y128" s="40"/>
      <c r="Z128" s="40"/>
      <c r="AA128" s="40"/>
      <c r="AB128" s="40"/>
      <c r="AC128" s="40"/>
      <c r="AD128" s="40"/>
      <c r="AE128" s="40"/>
    </row>
    <row r="129" spans="1:31" s="11" customFormat="1" ht="29.25" customHeight="1">
      <c r="A129" s="217"/>
      <c r="B129" s="218"/>
      <c r="C129" s="219" t="s">
        <v>152</v>
      </c>
      <c r="D129" s="220" t="s">
        <v>72</v>
      </c>
      <c r="E129" s="220" t="s">
        <v>68</v>
      </c>
      <c r="F129" s="220" t="s">
        <v>69</v>
      </c>
      <c r="G129" s="220" t="s">
        <v>153</v>
      </c>
      <c r="H129" s="220" t="s">
        <v>154</v>
      </c>
      <c r="I129" s="221" t="s">
        <v>155</v>
      </c>
      <c r="J129" s="220" t="s">
        <v>134</v>
      </c>
      <c r="K129" s="222" t="s">
        <v>156</v>
      </c>
      <c r="L129" s="223"/>
      <c r="M129" s="102" t="s">
        <v>1</v>
      </c>
      <c r="N129" s="103" t="s">
        <v>51</v>
      </c>
      <c r="O129" s="103" t="s">
        <v>157</v>
      </c>
      <c r="P129" s="103" t="s">
        <v>158</v>
      </c>
      <c r="Q129" s="103" t="s">
        <v>159</v>
      </c>
      <c r="R129" s="103" t="s">
        <v>160</v>
      </c>
      <c r="S129" s="103" t="s">
        <v>161</v>
      </c>
      <c r="T129" s="104" t="s">
        <v>162</v>
      </c>
      <c r="U129" s="217"/>
      <c r="V129" s="217"/>
      <c r="W129" s="217"/>
      <c r="X129" s="217"/>
      <c r="Y129" s="217"/>
      <c r="Z129" s="217"/>
      <c r="AA129" s="217"/>
      <c r="AB129" s="217"/>
      <c r="AC129" s="217"/>
      <c r="AD129" s="217"/>
      <c r="AE129" s="217"/>
    </row>
    <row r="130" spans="1:63" s="2" customFormat="1" ht="22.8" customHeight="1">
      <c r="A130" s="40"/>
      <c r="B130" s="41"/>
      <c r="C130" s="109" t="s">
        <v>163</v>
      </c>
      <c r="D130" s="42"/>
      <c r="E130" s="42"/>
      <c r="F130" s="42"/>
      <c r="G130" s="42"/>
      <c r="H130" s="42"/>
      <c r="I130" s="156"/>
      <c r="J130" s="224">
        <f>BK130</f>
        <v>0</v>
      </c>
      <c r="K130" s="42"/>
      <c r="L130" s="46"/>
      <c r="M130" s="105"/>
      <c r="N130" s="225"/>
      <c r="O130" s="106"/>
      <c r="P130" s="226">
        <f>P131+P401+P449</f>
        <v>0</v>
      </c>
      <c r="Q130" s="106"/>
      <c r="R130" s="226">
        <f>R131+R401+R449</f>
        <v>35.336919196</v>
      </c>
      <c r="S130" s="106"/>
      <c r="T130" s="227">
        <f>T131+T401+T449</f>
        <v>4.4274000000000004</v>
      </c>
      <c r="U130" s="40"/>
      <c r="V130" s="40"/>
      <c r="W130" s="40"/>
      <c r="X130" s="40"/>
      <c r="Y130" s="40"/>
      <c r="Z130" s="40"/>
      <c r="AA130" s="40"/>
      <c r="AB130" s="40"/>
      <c r="AC130" s="40"/>
      <c r="AD130" s="40"/>
      <c r="AE130" s="40"/>
      <c r="AT130" s="18" t="s">
        <v>86</v>
      </c>
      <c r="AU130" s="18" t="s">
        <v>136</v>
      </c>
      <c r="BK130" s="228">
        <f>BK131+BK401+BK449</f>
        <v>0</v>
      </c>
    </row>
    <row r="131" spans="1:63" s="12" customFormat="1" ht="25.9" customHeight="1">
      <c r="A131" s="12"/>
      <c r="B131" s="229"/>
      <c r="C131" s="230"/>
      <c r="D131" s="231" t="s">
        <v>86</v>
      </c>
      <c r="E131" s="232" t="s">
        <v>164</v>
      </c>
      <c r="F131" s="232" t="s">
        <v>165</v>
      </c>
      <c r="G131" s="230"/>
      <c r="H131" s="230"/>
      <c r="I131" s="233"/>
      <c r="J131" s="234">
        <f>BK131</f>
        <v>0</v>
      </c>
      <c r="K131" s="230"/>
      <c r="L131" s="235"/>
      <c r="M131" s="236"/>
      <c r="N131" s="237"/>
      <c r="O131" s="237"/>
      <c r="P131" s="238">
        <f>P132+P167+P297+P307+P313+P358+P397</f>
        <v>0</v>
      </c>
      <c r="Q131" s="237"/>
      <c r="R131" s="238">
        <f>R132+R167+R297+R307+R313+R358+R397</f>
        <v>31.731919195999996</v>
      </c>
      <c r="S131" s="237"/>
      <c r="T131" s="239">
        <f>T132+T167+T297+T307+T313+T358+T397</f>
        <v>2.5774</v>
      </c>
      <c r="U131" s="12"/>
      <c r="V131" s="12"/>
      <c r="W131" s="12"/>
      <c r="X131" s="12"/>
      <c r="Y131" s="12"/>
      <c r="Z131" s="12"/>
      <c r="AA131" s="12"/>
      <c r="AB131" s="12"/>
      <c r="AC131" s="12"/>
      <c r="AD131" s="12"/>
      <c r="AE131" s="12"/>
      <c r="AR131" s="240" t="s">
        <v>95</v>
      </c>
      <c r="AT131" s="241" t="s">
        <v>86</v>
      </c>
      <c r="AU131" s="241" t="s">
        <v>87</v>
      </c>
      <c r="AY131" s="240" t="s">
        <v>166</v>
      </c>
      <c r="BK131" s="242">
        <f>BK132+BK167+BK297+BK307+BK313+BK358+BK397</f>
        <v>0</v>
      </c>
    </row>
    <row r="132" spans="1:63" s="12" customFormat="1" ht="22.8" customHeight="1">
      <c r="A132" s="12"/>
      <c r="B132" s="229"/>
      <c r="C132" s="230"/>
      <c r="D132" s="231" t="s">
        <v>86</v>
      </c>
      <c r="E132" s="243" t="s">
        <v>95</v>
      </c>
      <c r="F132" s="243" t="s">
        <v>167</v>
      </c>
      <c r="G132" s="230"/>
      <c r="H132" s="230"/>
      <c r="I132" s="233"/>
      <c r="J132" s="244">
        <f>BK132</f>
        <v>0</v>
      </c>
      <c r="K132" s="230"/>
      <c r="L132" s="235"/>
      <c r="M132" s="236"/>
      <c r="N132" s="237"/>
      <c r="O132" s="237"/>
      <c r="P132" s="238">
        <f>SUM(P133:P166)</f>
        <v>0</v>
      </c>
      <c r="Q132" s="237"/>
      <c r="R132" s="238">
        <f>SUM(R133:R166)</f>
        <v>0</v>
      </c>
      <c r="S132" s="237"/>
      <c r="T132" s="239">
        <f>SUM(T133:T166)</f>
        <v>0.504</v>
      </c>
      <c r="U132" s="12"/>
      <c r="V132" s="12"/>
      <c r="W132" s="12"/>
      <c r="X132" s="12"/>
      <c r="Y132" s="12"/>
      <c r="Z132" s="12"/>
      <c r="AA132" s="12"/>
      <c r="AB132" s="12"/>
      <c r="AC132" s="12"/>
      <c r="AD132" s="12"/>
      <c r="AE132" s="12"/>
      <c r="AR132" s="240" t="s">
        <v>95</v>
      </c>
      <c r="AT132" s="241" t="s">
        <v>86</v>
      </c>
      <c r="AU132" s="241" t="s">
        <v>95</v>
      </c>
      <c r="AY132" s="240" t="s">
        <v>166</v>
      </c>
      <c r="BK132" s="242">
        <f>SUM(BK133:BK166)</f>
        <v>0</v>
      </c>
    </row>
    <row r="133" spans="1:65" s="2" customFormat="1" ht="16.5" customHeight="1">
      <c r="A133" s="40"/>
      <c r="B133" s="41"/>
      <c r="C133" s="245" t="s">
        <v>95</v>
      </c>
      <c r="D133" s="245" t="s">
        <v>168</v>
      </c>
      <c r="E133" s="246" t="s">
        <v>169</v>
      </c>
      <c r="F133" s="247" t="s">
        <v>170</v>
      </c>
      <c r="G133" s="248" t="s">
        <v>171</v>
      </c>
      <c r="H133" s="249">
        <v>630</v>
      </c>
      <c r="I133" s="250"/>
      <c r="J133" s="251">
        <f>ROUND(I133*H133,2)</f>
        <v>0</v>
      </c>
      <c r="K133" s="247" t="s">
        <v>172</v>
      </c>
      <c r="L133" s="46"/>
      <c r="M133" s="252" t="s">
        <v>1</v>
      </c>
      <c r="N133" s="253" t="s">
        <v>52</v>
      </c>
      <c r="O133" s="93"/>
      <c r="P133" s="254">
        <f>O133*H133</f>
        <v>0</v>
      </c>
      <c r="Q133" s="254">
        <v>0</v>
      </c>
      <c r="R133" s="254">
        <f>Q133*H133</f>
        <v>0</v>
      </c>
      <c r="S133" s="254">
        <v>0.0008</v>
      </c>
      <c r="T133" s="255">
        <f>S133*H133</f>
        <v>0.504</v>
      </c>
      <c r="U133" s="40"/>
      <c r="V133" s="40"/>
      <c r="W133" s="40"/>
      <c r="X133" s="40"/>
      <c r="Y133" s="40"/>
      <c r="Z133" s="40"/>
      <c r="AA133" s="40"/>
      <c r="AB133" s="40"/>
      <c r="AC133" s="40"/>
      <c r="AD133" s="40"/>
      <c r="AE133" s="40"/>
      <c r="AR133" s="256" t="s">
        <v>173</v>
      </c>
      <c r="AT133" s="256" t="s">
        <v>168</v>
      </c>
      <c r="AU133" s="256" t="s">
        <v>97</v>
      </c>
      <c r="AY133" s="18" t="s">
        <v>166</v>
      </c>
      <c r="BE133" s="257">
        <f>IF(N133="základní",J133,0)</f>
        <v>0</v>
      </c>
      <c r="BF133" s="257">
        <f>IF(N133="snížená",J133,0)</f>
        <v>0</v>
      </c>
      <c r="BG133" s="257">
        <f>IF(N133="zákl. přenesená",J133,0)</f>
        <v>0</v>
      </c>
      <c r="BH133" s="257">
        <f>IF(N133="sníž. přenesená",J133,0)</f>
        <v>0</v>
      </c>
      <c r="BI133" s="257">
        <f>IF(N133="nulová",J133,0)</f>
        <v>0</v>
      </c>
      <c r="BJ133" s="18" t="s">
        <v>95</v>
      </c>
      <c r="BK133" s="257">
        <f>ROUND(I133*H133,2)</f>
        <v>0</v>
      </c>
      <c r="BL133" s="18" t="s">
        <v>173</v>
      </c>
      <c r="BM133" s="256" t="s">
        <v>174</v>
      </c>
    </row>
    <row r="134" spans="1:47" s="2" customFormat="1" ht="12">
      <c r="A134" s="40"/>
      <c r="B134" s="41"/>
      <c r="C134" s="42"/>
      <c r="D134" s="258" t="s">
        <v>175</v>
      </c>
      <c r="E134" s="42"/>
      <c r="F134" s="259" t="s">
        <v>176</v>
      </c>
      <c r="G134" s="42"/>
      <c r="H134" s="42"/>
      <c r="I134" s="156"/>
      <c r="J134" s="42"/>
      <c r="K134" s="42"/>
      <c r="L134" s="46"/>
      <c r="M134" s="260"/>
      <c r="N134" s="261"/>
      <c r="O134" s="93"/>
      <c r="P134" s="93"/>
      <c r="Q134" s="93"/>
      <c r="R134" s="93"/>
      <c r="S134" s="93"/>
      <c r="T134" s="94"/>
      <c r="U134" s="40"/>
      <c r="V134" s="40"/>
      <c r="W134" s="40"/>
      <c r="X134" s="40"/>
      <c r="Y134" s="40"/>
      <c r="Z134" s="40"/>
      <c r="AA134" s="40"/>
      <c r="AB134" s="40"/>
      <c r="AC134" s="40"/>
      <c r="AD134" s="40"/>
      <c r="AE134" s="40"/>
      <c r="AT134" s="18" t="s">
        <v>175</v>
      </c>
      <c r="AU134" s="18" t="s">
        <v>97</v>
      </c>
    </row>
    <row r="135" spans="1:47" s="2" customFormat="1" ht="12">
      <c r="A135" s="40"/>
      <c r="B135" s="41"/>
      <c r="C135" s="42"/>
      <c r="D135" s="258" t="s">
        <v>177</v>
      </c>
      <c r="E135" s="42"/>
      <c r="F135" s="262" t="s">
        <v>178</v>
      </c>
      <c r="G135" s="42"/>
      <c r="H135" s="42"/>
      <c r="I135" s="156"/>
      <c r="J135" s="42"/>
      <c r="K135" s="42"/>
      <c r="L135" s="46"/>
      <c r="M135" s="260"/>
      <c r="N135" s="261"/>
      <c r="O135" s="93"/>
      <c r="P135" s="93"/>
      <c r="Q135" s="93"/>
      <c r="R135" s="93"/>
      <c r="S135" s="93"/>
      <c r="T135" s="94"/>
      <c r="U135" s="40"/>
      <c r="V135" s="40"/>
      <c r="W135" s="40"/>
      <c r="X135" s="40"/>
      <c r="Y135" s="40"/>
      <c r="Z135" s="40"/>
      <c r="AA135" s="40"/>
      <c r="AB135" s="40"/>
      <c r="AC135" s="40"/>
      <c r="AD135" s="40"/>
      <c r="AE135" s="40"/>
      <c r="AT135" s="18" t="s">
        <v>177</v>
      </c>
      <c r="AU135" s="18" t="s">
        <v>97</v>
      </c>
    </row>
    <row r="136" spans="1:51" s="13" customFormat="1" ht="12">
      <c r="A136" s="13"/>
      <c r="B136" s="263"/>
      <c r="C136" s="264"/>
      <c r="D136" s="258" t="s">
        <v>179</v>
      </c>
      <c r="E136" s="265" t="s">
        <v>1</v>
      </c>
      <c r="F136" s="266" t="s">
        <v>180</v>
      </c>
      <c r="G136" s="264"/>
      <c r="H136" s="265" t="s">
        <v>1</v>
      </c>
      <c r="I136" s="267"/>
      <c r="J136" s="264"/>
      <c r="K136" s="264"/>
      <c r="L136" s="268"/>
      <c r="M136" s="269"/>
      <c r="N136" s="270"/>
      <c r="O136" s="270"/>
      <c r="P136" s="270"/>
      <c r="Q136" s="270"/>
      <c r="R136" s="270"/>
      <c r="S136" s="270"/>
      <c r="T136" s="271"/>
      <c r="U136" s="13"/>
      <c r="V136" s="13"/>
      <c r="W136" s="13"/>
      <c r="X136" s="13"/>
      <c r="Y136" s="13"/>
      <c r="Z136" s="13"/>
      <c r="AA136" s="13"/>
      <c r="AB136" s="13"/>
      <c r="AC136" s="13"/>
      <c r="AD136" s="13"/>
      <c r="AE136" s="13"/>
      <c r="AT136" s="272" t="s">
        <v>179</v>
      </c>
      <c r="AU136" s="272" t="s">
        <v>97</v>
      </c>
      <c r="AV136" s="13" t="s">
        <v>95</v>
      </c>
      <c r="AW136" s="13" t="s">
        <v>42</v>
      </c>
      <c r="AX136" s="13" t="s">
        <v>87</v>
      </c>
      <c r="AY136" s="272" t="s">
        <v>166</v>
      </c>
    </row>
    <row r="137" spans="1:51" s="13" customFormat="1" ht="12">
      <c r="A137" s="13"/>
      <c r="B137" s="263"/>
      <c r="C137" s="264"/>
      <c r="D137" s="258" t="s">
        <v>179</v>
      </c>
      <c r="E137" s="265" t="s">
        <v>1</v>
      </c>
      <c r="F137" s="266" t="s">
        <v>181</v>
      </c>
      <c r="G137" s="264"/>
      <c r="H137" s="265" t="s">
        <v>1</v>
      </c>
      <c r="I137" s="267"/>
      <c r="J137" s="264"/>
      <c r="K137" s="264"/>
      <c r="L137" s="268"/>
      <c r="M137" s="269"/>
      <c r="N137" s="270"/>
      <c r="O137" s="270"/>
      <c r="P137" s="270"/>
      <c r="Q137" s="270"/>
      <c r="R137" s="270"/>
      <c r="S137" s="270"/>
      <c r="T137" s="271"/>
      <c r="U137" s="13"/>
      <c r="V137" s="13"/>
      <c r="W137" s="13"/>
      <c r="X137" s="13"/>
      <c r="Y137" s="13"/>
      <c r="Z137" s="13"/>
      <c r="AA137" s="13"/>
      <c r="AB137" s="13"/>
      <c r="AC137" s="13"/>
      <c r="AD137" s="13"/>
      <c r="AE137" s="13"/>
      <c r="AT137" s="272" t="s">
        <v>179</v>
      </c>
      <c r="AU137" s="272" t="s">
        <v>97</v>
      </c>
      <c r="AV137" s="13" t="s">
        <v>95</v>
      </c>
      <c r="AW137" s="13" t="s">
        <v>42</v>
      </c>
      <c r="AX137" s="13" t="s">
        <v>87</v>
      </c>
      <c r="AY137" s="272" t="s">
        <v>166</v>
      </c>
    </row>
    <row r="138" spans="1:51" s="14" customFormat="1" ht="12">
      <c r="A138" s="14"/>
      <c r="B138" s="273"/>
      <c r="C138" s="274"/>
      <c r="D138" s="258" t="s">
        <v>179</v>
      </c>
      <c r="E138" s="275" t="s">
        <v>1</v>
      </c>
      <c r="F138" s="276" t="s">
        <v>182</v>
      </c>
      <c r="G138" s="274"/>
      <c r="H138" s="277">
        <v>30</v>
      </c>
      <c r="I138" s="278"/>
      <c r="J138" s="274"/>
      <c r="K138" s="274"/>
      <c r="L138" s="279"/>
      <c r="M138" s="280"/>
      <c r="N138" s="281"/>
      <c r="O138" s="281"/>
      <c r="P138" s="281"/>
      <c r="Q138" s="281"/>
      <c r="R138" s="281"/>
      <c r="S138" s="281"/>
      <c r="T138" s="282"/>
      <c r="U138" s="14"/>
      <c r="V138" s="14"/>
      <c r="W138" s="14"/>
      <c r="X138" s="14"/>
      <c r="Y138" s="14"/>
      <c r="Z138" s="14"/>
      <c r="AA138" s="14"/>
      <c r="AB138" s="14"/>
      <c r="AC138" s="14"/>
      <c r="AD138" s="14"/>
      <c r="AE138" s="14"/>
      <c r="AT138" s="283" t="s">
        <v>179</v>
      </c>
      <c r="AU138" s="283" t="s">
        <v>97</v>
      </c>
      <c r="AV138" s="14" t="s">
        <v>97</v>
      </c>
      <c r="AW138" s="14" t="s">
        <v>42</v>
      </c>
      <c r="AX138" s="14" t="s">
        <v>87</v>
      </c>
      <c r="AY138" s="283" t="s">
        <v>166</v>
      </c>
    </row>
    <row r="139" spans="1:51" s="14" customFormat="1" ht="12">
      <c r="A139" s="14"/>
      <c r="B139" s="273"/>
      <c r="C139" s="274"/>
      <c r="D139" s="258" t="s">
        <v>179</v>
      </c>
      <c r="E139" s="275" t="s">
        <v>1</v>
      </c>
      <c r="F139" s="276" t="s">
        <v>183</v>
      </c>
      <c r="G139" s="274"/>
      <c r="H139" s="277">
        <v>30</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179</v>
      </c>
      <c r="AU139" s="283" t="s">
        <v>97</v>
      </c>
      <c r="AV139" s="14" t="s">
        <v>97</v>
      </c>
      <c r="AW139" s="14" t="s">
        <v>42</v>
      </c>
      <c r="AX139" s="14" t="s">
        <v>87</v>
      </c>
      <c r="AY139" s="283" t="s">
        <v>166</v>
      </c>
    </row>
    <row r="140" spans="1:51" s="14" customFormat="1" ht="12">
      <c r="A140" s="14"/>
      <c r="B140" s="273"/>
      <c r="C140" s="274"/>
      <c r="D140" s="258" t="s">
        <v>179</v>
      </c>
      <c r="E140" s="275" t="s">
        <v>1</v>
      </c>
      <c r="F140" s="276" t="s">
        <v>184</v>
      </c>
      <c r="G140" s="274"/>
      <c r="H140" s="277">
        <v>30</v>
      </c>
      <c r="I140" s="278"/>
      <c r="J140" s="274"/>
      <c r="K140" s="274"/>
      <c r="L140" s="279"/>
      <c r="M140" s="280"/>
      <c r="N140" s="281"/>
      <c r="O140" s="281"/>
      <c r="P140" s="281"/>
      <c r="Q140" s="281"/>
      <c r="R140" s="281"/>
      <c r="S140" s="281"/>
      <c r="T140" s="282"/>
      <c r="U140" s="14"/>
      <c r="V140" s="14"/>
      <c r="W140" s="14"/>
      <c r="X140" s="14"/>
      <c r="Y140" s="14"/>
      <c r="Z140" s="14"/>
      <c r="AA140" s="14"/>
      <c r="AB140" s="14"/>
      <c r="AC140" s="14"/>
      <c r="AD140" s="14"/>
      <c r="AE140" s="14"/>
      <c r="AT140" s="283" t="s">
        <v>179</v>
      </c>
      <c r="AU140" s="283" t="s">
        <v>97</v>
      </c>
      <c r="AV140" s="14" t="s">
        <v>97</v>
      </c>
      <c r="AW140" s="14" t="s">
        <v>42</v>
      </c>
      <c r="AX140" s="14" t="s">
        <v>87</v>
      </c>
      <c r="AY140" s="283" t="s">
        <v>166</v>
      </c>
    </row>
    <row r="141" spans="1:51" s="14" customFormat="1" ht="12">
      <c r="A141" s="14"/>
      <c r="B141" s="273"/>
      <c r="C141" s="274"/>
      <c r="D141" s="258" t="s">
        <v>179</v>
      </c>
      <c r="E141" s="275" t="s">
        <v>1</v>
      </c>
      <c r="F141" s="276" t="s">
        <v>185</v>
      </c>
      <c r="G141" s="274"/>
      <c r="H141" s="277">
        <v>30</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179</v>
      </c>
      <c r="AU141" s="283" t="s">
        <v>97</v>
      </c>
      <c r="AV141" s="14" t="s">
        <v>97</v>
      </c>
      <c r="AW141" s="14" t="s">
        <v>42</v>
      </c>
      <c r="AX141" s="14" t="s">
        <v>87</v>
      </c>
      <c r="AY141" s="283" t="s">
        <v>166</v>
      </c>
    </row>
    <row r="142" spans="1:51" s="14" customFormat="1" ht="12">
      <c r="A142" s="14"/>
      <c r="B142" s="273"/>
      <c r="C142" s="274"/>
      <c r="D142" s="258" t="s">
        <v>179</v>
      </c>
      <c r="E142" s="275" t="s">
        <v>1</v>
      </c>
      <c r="F142" s="276" t="s">
        <v>185</v>
      </c>
      <c r="G142" s="274"/>
      <c r="H142" s="277">
        <v>30</v>
      </c>
      <c r="I142" s="278"/>
      <c r="J142" s="274"/>
      <c r="K142" s="274"/>
      <c r="L142" s="279"/>
      <c r="M142" s="280"/>
      <c r="N142" s="281"/>
      <c r="O142" s="281"/>
      <c r="P142" s="281"/>
      <c r="Q142" s="281"/>
      <c r="R142" s="281"/>
      <c r="S142" s="281"/>
      <c r="T142" s="282"/>
      <c r="U142" s="14"/>
      <c r="V142" s="14"/>
      <c r="W142" s="14"/>
      <c r="X142" s="14"/>
      <c r="Y142" s="14"/>
      <c r="Z142" s="14"/>
      <c r="AA142" s="14"/>
      <c r="AB142" s="14"/>
      <c r="AC142" s="14"/>
      <c r="AD142" s="14"/>
      <c r="AE142" s="14"/>
      <c r="AT142" s="283" t="s">
        <v>179</v>
      </c>
      <c r="AU142" s="283" t="s">
        <v>97</v>
      </c>
      <c r="AV142" s="14" t="s">
        <v>97</v>
      </c>
      <c r="AW142" s="14" t="s">
        <v>42</v>
      </c>
      <c r="AX142" s="14" t="s">
        <v>87</v>
      </c>
      <c r="AY142" s="283" t="s">
        <v>166</v>
      </c>
    </row>
    <row r="143" spans="1:51" s="15" customFormat="1" ht="12">
      <c r="A143" s="15"/>
      <c r="B143" s="284"/>
      <c r="C143" s="285"/>
      <c r="D143" s="258" t="s">
        <v>179</v>
      </c>
      <c r="E143" s="286" t="s">
        <v>1</v>
      </c>
      <c r="F143" s="287" t="s">
        <v>186</v>
      </c>
      <c r="G143" s="285"/>
      <c r="H143" s="288">
        <v>150</v>
      </c>
      <c r="I143" s="289"/>
      <c r="J143" s="285"/>
      <c r="K143" s="285"/>
      <c r="L143" s="290"/>
      <c r="M143" s="291"/>
      <c r="N143" s="292"/>
      <c r="O143" s="292"/>
      <c r="P143" s="292"/>
      <c r="Q143" s="292"/>
      <c r="R143" s="292"/>
      <c r="S143" s="292"/>
      <c r="T143" s="293"/>
      <c r="U143" s="15"/>
      <c r="V143" s="15"/>
      <c r="W143" s="15"/>
      <c r="X143" s="15"/>
      <c r="Y143" s="15"/>
      <c r="Z143" s="15"/>
      <c r="AA143" s="15"/>
      <c r="AB143" s="15"/>
      <c r="AC143" s="15"/>
      <c r="AD143" s="15"/>
      <c r="AE143" s="15"/>
      <c r="AT143" s="294" t="s">
        <v>179</v>
      </c>
      <c r="AU143" s="294" t="s">
        <v>97</v>
      </c>
      <c r="AV143" s="15" t="s">
        <v>187</v>
      </c>
      <c r="AW143" s="15" t="s">
        <v>42</v>
      </c>
      <c r="AX143" s="15" t="s">
        <v>87</v>
      </c>
      <c r="AY143" s="294" t="s">
        <v>166</v>
      </c>
    </row>
    <row r="144" spans="1:51" s="13" customFormat="1" ht="12">
      <c r="A144" s="13"/>
      <c r="B144" s="263"/>
      <c r="C144" s="264"/>
      <c r="D144" s="258" t="s">
        <v>179</v>
      </c>
      <c r="E144" s="265" t="s">
        <v>1</v>
      </c>
      <c r="F144" s="266" t="s">
        <v>188</v>
      </c>
      <c r="G144" s="264"/>
      <c r="H144" s="265" t="s">
        <v>1</v>
      </c>
      <c r="I144" s="267"/>
      <c r="J144" s="264"/>
      <c r="K144" s="264"/>
      <c r="L144" s="268"/>
      <c r="M144" s="269"/>
      <c r="N144" s="270"/>
      <c r="O144" s="270"/>
      <c r="P144" s="270"/>
      <c r="Q144" s="270"/>
      <c r="R144" s="270"/>
      <c r="S144" s="270"/>
      <c r="T144" s="271"/>
      <c r="U144" s="13"/>
      <c r="V144" s="13"/>
      <c r="W144" s="13"/>
      <c r="X144" s="13"/>
      <c r="Y144" s="13"/>
      <c r="Z144" s="13"/>
      <c r="AA144" s="13"/>
      <c r="AB144" s="13"/>
      <c r="AC144" s="13"/>
      <c r="AD144" s="13"/>
      <c r="AE144" s="13"/>
      <c r="AT144" s="272" t="s">
        <v>179</v>
      </c>
      <c r="AU144" s="272" t="s">
        <v>97</v>
      </c>
      <c r="AV144" s="13" t="s">
        <v>95</v>
      </c>
      <c r="AW144" s="13" t="s">
        <v>42</v>
      </c>
      <c r="AX144" s="13" t="s">
        <v>87</v>
      </c>
      <c r="AY144" s="272" t="s">
        <v>166</v>
      </c>
    </row>
    <row r="145" spans="1:51" s="14" customFormat="1" ht="12">
      <c r="A145" s="14"/>
      <c r="B145" s="273"/>
      <c r="C145" s="274"/>
      <c r="D145" s="258" t="s">
        <v>179</v>
      </c>
      <c r="E145" s="275" t="s">
        <v>1</v>
      </c>
      <c r="F145" s="276" t="s">
        <v>189</v>
      </c>
      <c r="G145" s="274"/>
      <c r="H145" s="277">
        <v>480</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179</v>
      </c>
      <c r="AU145" s="283" t="s">
        <v>97</v>
      </c>
      <c r="AV145" s="14" t="s">
        <v>97</v>
      </c>
      <c r="AW145" s="14" t="s">
        <v>42</v>
      </c>
      <c r="AX145" s="14" t="s">
        <v>87</v>
      </c>
      <c r="AY145" s="283" t="s">
        <v>166</v>
      </c>
    </row>
    <row r="146" spans="1:51" s="15" customFormat="1" ht="12">
      <c r="A146" s="15"/>
      <c r="B146" s="284"/>
      <c r="C146" s="285"/>
      <c r="D146" s="258" t="s">
        <v>179</v>
      </c>
      <c r="E146" s="286" t="s">
        <v>1</v>
      </c>
      <c r="F146" s="287" t="s">
        <v>186</v>
      </c>
      <c r="G146" s="285"/>
      <c r="H146" s="288">
        <v>480</v>
      </c>
      <c r="I146" s="289"/>
      <c r="J146" s="285"/>
      <c r="K146" s="285"/>
      <c r="L146" s="290"/>
      <c r="M146" s="291"/>
      <c r="N146" s="292"/>
      <c r="O146" s="292"/>
      <c r="P146" s="292"/>
      <c r="Q146" s="292"/>
      <c r="R146" s="292"/>
      <c r="S146" s="292"/>
      <c r="T146" s="293"/>
      <c r="U146" s="15"/>
      <c r="V146" s="15"/>
      <c r="W146" s="15"/>
      <c r="X146" s="15"/>
      <c r="Y146" s="15"/>
      <c r="Z146" s="15"/>
      <c r="AA146" s="15"/>
      <c r="AB146" s="15"/>
      <c r="AC146" s="15"/>
      <c r="AD146" s="15"/>
      <c r="AE146" s="15"/>
      <c r="AT146" s="294" t="s">
        <v>179</v>
      </c>
      <c r="AU146" s="294" t="s">
        <v>97</v>
      </c>
      <c r="AV146" s="15" t="s">
        <v>187</v>
      </c>
      <c r="AW146" s="15" t="s">
        <v>42</v>
      </c>
      <c r="AX146" s="15" t="s">
        <v>87</v>
      </c>
      <c r="AY146" s="294" t="s">
        <v>166</v>
      </c>
    </row>
    <row r="147" spans="1:51" s="16" customFormat="1" ht="12">
      <c r="A147" s="16"/>
      <c r="B147" s="295"/>
      <c r="C147" s="296"/>
      <c r="D147" s="258" t="s">
        <v>179</v>
      </c>
      <c r="E147" s="297" t="s">
        <v>1</v>
      </c>
      <c r="F147" s="298" t="s">
        <v>190</v>
      </c>
      <c r="G147" s="296"/>
      <c r="H147" s="299">
        <v>630</v>
      </c>
      <c r="I147" s="300"/>
      <c r="J147" s="296"/>
      <c r="K147" s="296"/>
      <c r="L147" s="301"/>
      <c r="M147" s="302"/>
      <c r="N147" s="303"/>
      <c r="O147" s="303"/>
      <c r="P147" s="303"/>
      <c r="Q147" s="303"/>
      <c r="R147" s="303"/>
      <c r="S147" s="303"/>
      <c r="T147" s="304"/>
      <c r="U147" s="16"/>
      <c r="V147" s="16"/>
      <c r="W147" s="16"/>
      <c r="X147" s="16"/>
      <c r="Y147" s="16"/>
      <c r="Z147" s="16"/>
      <c r="AA147" s="16"/>
      <c r="AB147" s="16"/>
      <c r="AC147" s="16"/>
      <c r="AD147" s="16"/>
      <c r="AE147" s="16"/>
      <c r="AT147" s="305" t="s">
        <v>179</v>
      </c>
      <c r="AU147" s="305" t="s">
        <v>97</v>
      </c>
      <c r="AV147" s="16" t="s">
        <v>173</v>
      </c>
      <c r="AW147" s="16" t="s">
        <v>42</v>
      </c>
      <c r="AX147" s="16" t="s">
        <v>95</v>
      </c>
      <c r="AY147" s="305" t="s">
        <v>166</v>
      </c>
    </row>
    <row r="148" spans="1:65" s="2" customFormat="1" ht="24" customHeight="1">
      <c r="A148" s="40"/>
      <c r="B148" s="41"/>
      <c r="C148" s="245" t="s">
        <v>97</v>
      </c>
      <c r="D148" s="245" t="s">
        <v>168</v>
      </c>
      <c r="E148" s="246" t="s">
        <v>191</v>
      </c>
      <c r="F148" s="247" t="s">
        <v>192</v>
      </c>
      <c r="G148" s="248" t="s">
        <v>193</v>
      </c>
      <c r="H148" s="249">
        <v>46</v>
      </c>
      <c r="I148" s="250"/>
      <c r="J148" s="251">
        <f>ROUND(I148*H148,2)</f>
        <v>0</v>
      </c>
      <c r="K148" s="247" t="s">
        <v>172</v>
      </c>
      <c r="L148" s="46"/>
      <c r="M148" s="252" t="s">
        <v>1</v>
      </c>
      <c r="N148" s="253" t="s">
        <v>52</v>
      </c>
      <c r="O148" s="93"/>
      <c r="P148" s="254">
        <f>O148*H148</f>
        <v>0</v>
      </c>
      <c r="Q148" s="254">
        <v>0</v>
      </c>
      <c r="R148" s="254">
        <f>Q148*H148</f>
        <v>0</v>
      </c>
      <c r="S148" s="254">
        <v>0</v>
      </c>
      <c r="T148" s="255">
        <f>S148*H148</f>
        <v>0</v>
      </c>
      <c r="U148" s="40"/>
      <c r="V148" s="40"/>
      <c r="W148" s="40"/>
      <c r="X148" s="40"/>
      <c r="Y148" s="40"/>
      <c r="Z148" s="40"/>
      <c r="AA148" s="40"/>
      <c r="AB148" s="40"/>
      <c r="AC148" s="40"/>
      <c r="AD148" s="40"/>
      <c r="AE148" s="40"/>
      <c r="AR148" s="256" t="s">
        <v>173</v>
      </c>
      <c r="AT148" s="256" t="s">
        <v>168</v>
      </c>
      <c r="AU148" s="256" t="s">
        <v>97</v>
      </c>
      <c r="AY148" s="18" t="s">
        <v>166</v>
      </c>
      <c r="BE148" s="257">
        <f>IF(N148="základní",J148,0)</f>
        <v>0</v>
      </c>
      <c r="BF148" s="257">
        <f>IF(N148="snížená",J148,0)</f>
        <v>0</v>
      </c>
      <c r="BG148" s="257">
        <f>IF(N148="zákl. přenesená",J148,0)</f>
        <v>0</v>
      </c>
      <c r="BH148" s="257">
        <f>IF(N148="sníž. přenesená",J148,0)</f>
        <v>0</v>
      </c>
      <c r="BI148" s="257">
        <f>IF(N148="nulová",J148,0)</f>
        <v>0</v>
      </c>
      <c r="BJ148" s="18" t="s">
        <v>95</v>
      </c>
      <c r="BK148" s="257">
        <f>ROUND(I148*H148,2)</f>
        <v>0</v>
      </c>
      <c r="BL148" s="18" t="s">
        <v>173</v>
      </c>
      <c r="BM148" s="256" t="s">
        <v>194</v>
      </c>
    </row>
    <row r="149" spans="1:47" s="2" customFormat="1" ht="12">
      <c r="A149" s="40"/>
      <c r="B149" s="41"/>
      <c r="C149" s="42"/>
      <c r="D149" s="258" t="s">
        <v>175</v>
      </c>
      <c r="E149" s="42"/>
      <c r="F149" s="259" t="s">
        <v>195</v>
      </c>
      <c r="G149" s="42"/>
      <c r="H149" s="42"/>
      <c r="I149" s="156"/>
      <c r="J149" s="42"/>
      <c r="K149" s="42"/>
      <c r="L149" s="46"/>
      <c r="M149" s="260"/>
      <c r="N149" s="261"/>
      <c r="O149" s="93"/>
      <c r="P149" s="93"/>
      <c r="Q149" s="93"/>
      <c r="R149" s="93"/>
      <c r="S149" s="93"/>
      <c r="T149" s="94"/>
      <c r="U149" s="40"/>
      <c r="V149" s="40"/>
      <c r="W149" s="40"/>
      <c r="X149" s="40"/>
      <c r="Y149" s="40"/>
      <c r="Z149" s="40"/>
      <c r="AA149" s="40"/>
      <c r="AB149" s="40"/>
      <c r="AC149" s="40"/>
      <c r="AD149" s="40"/>
      <c r="AE149" s="40"/>
      <c r="AT149" s="18" t="s">
        <v>175</v>
      </c>
      <c r="AU149" s="18" t="s">
        <v>97</v>
      </c>
    </row>
    <row r="150" spans="1:47" s="2" customFormat="1" ht="12">
      <c r="A150" s="40"/>
      <c r="B150" s="41"/>
      <c r="C150" s="42"/>
      <c r="D150" s="258" t="s">
        <v>177</v>
      </c>
      <c r="E150" s="42"/>
      <c r="F150" s="262" t="s">
        <v>196</v>
      </c>
      <c r="G150" s="42"/>
      <c r="H150" s="42"/>
      <c r="I150" s="156"/>
      <c r="J150" s="42"/>
      <c r="K150" s="42"/>
      <c r="L150" s="46"/>
      <c r="M150" s="260"/>
      <c r="N150" s="261"/>
      <c r="O150" s="93"/>
      <c r="P150" s="93"/>
      <c r="Q150" s="93"/>
      <c r="R150" s="93"/>
      <c r="S150" s="93"/>
      <c r="T150" s="94"/>
      <c r="U150" s="40"/>
      <c r="V150" s="40"/>
      <c r="W150" s="40"/>
      <c r="X150" s="40"/>
      <c r="Y150" s="40"/>
      <c r="Z150" s="40"/>
      <c r="AA150" s="40"/>
      <c r="AB150" s="40"/>
      <c r="AC150" s="40"/>
      <c r="AD150" s="40"/>
      <c r="AE150" s="40"/>
      <c r="AT150" s="18" t="s">
        <v>177</v>
      </c>
      <c r="AU150" s="18" t="s">
        <v>97</v>
      </c>
    </row>
    <row r="151" spans="1:47" s="2" customFormat="1" ht="12">
      <c r="A151" s="40"/>
      <c r="B151" s="41"/>
      <c r="C151" s="42"/>
      <c r="D151" s="258" t="s">
        <v>197</v>
      </c>
      <c r="E151" s="42"/>
      <c r="F151" s="262" t="s">
        <v>198</v>
      </c>
      <c r="G151" s="42"/>
      <c r="H151" s="42"/>
      <c r="I151" s="156"/>
      <c r="J151" s="42"/>
      <c r="K151" s="42"/>
      <c r="L151" s="46"/>
      <c r="M151" s="260"/>
      <c r="N151" s="261"/>
      <c r="O151" s="93"/>
      <c r="P151" s="93"/>
      <c r="Q151" s="93"/>
      <c r="R151" s="93"/>
      <c r="S151" s="93"/>
      <c r="T151" s="94"/>
      <c r="U151" s="40"/>
      <c r="V151" s="40"/>
      <c r="W151" s="40"/>
      <c r="X151" s="40"/>
      <c r="Y151" s="40"/>
      <c r="Z151" s="40"/>
      <c r="AA151" s="40"/>
      <c r="AB151" s="40"/>
      <c r="AC151" s="40"/>
      <c r="AD151" s="40"/>
      <c r="AE151" s="40"/>
      <c r="AT151" s="18" t="s">
        <v>197</v>
      </c>
      <c r="AU151" s="18" t="s">
        <v>97</v>
      </c>
    </row>
    <row r="152" spans="1:51" s="13" customFormat="1" ht="12">
      <c r="A152" s="13"/>
      <c r="B152" s="263"/>
      <c r="C152" s="264"/>
      <c r="D152" s="258" t="s">
        <v>179</v>
      </c>
      <c r="E152" s="265" t="s">
        <v>1</v>
      </c>
      <c r="F152" s="266" t="s">
        <v>199</v>
      </c>
      <c r="G152" s="264"/>
      <c r="H152" s="265" t="s">
        <v>1</v>
      </c>
      <c r="I152" s="267"/>
      <c r="J152" s="264"/>
      <c r="K152" s="264"/>
      <c r="L152" s="268"/>
      <c r="M152" s="269"/>
      <c r="N152" s="270"/>
      <c r="O152" s="270"/>
      <c r="P152" s="270"/>
      <c r="Q152" s="270"/>
      <c r="R152" s="270"/>
      <c r="S152" s="270"/>
      <c r="T152" s="271"/>
      <c r="U152" s="13"/>
      <c r="V152" s="13"/>
      <c r="W152" s="13"/>
      <c r="X152" s="13"/>
      <c r="Y152" s="13"/>
      <c r="Z152" s="13"/>
      <c r="AA152" s="13"/>
      <c r="AB152" s="13"/>
      <c r="AC152" s="13"/>
      <c r="AD152" s="13"/>
      <c r="AE152" s="13"/>
      <c r="AT152" s="272" t="s">
        <v>179</v>
      </c>
      <c r="AU152" s="272" t="s">
        <v>97</v>
      </c>
      <c r="AV152" s="13" t="s">
        <v>95</v>
      </c>
      <c r="AW152" s="13" t="s">
        <v>42</v>
      </c>
      <c r="AX152" s="13" t="s">
        <v>87</v>
      </c>
      <c r="AY152" s="272" t="s">
        <v>166</v>
      </c>
    </row>
    <row r="153" spans="1:51" s="14" customFormat="1" ht="12">
      <c r="A153" s="14"/>
      <c r="B153" s="273"/>
      <c r="C153" s="274"/>
      <c r="D153" s="258" t="s">
        <v>179</v>
      </c>
      <c r="E153" s="275" t="s">
        <v>1</v>
      </c>
      <c r="F153" s="276" t="s">
        <v>200</v>
      </c>
      <c r="G153" s="274"/>
      <c r="H153" s="277">
        <v>2</v>
      </c>
      <c r="I153" s="278"/>
      <c r="J153" s="274"/>
      <c r="K153" s="274"/>
      <c r="L153" s="279"/>
      <c r="M153" s="280"/>
      <c r="N153" s="281"/>
      <c r="O153" s="281"/>
      <c r="P153" s="281"/>
      <c r="Q153" s="281"/>
      <c r="R153" s="281"/>
      <c r="S153" s="281"/>
      <c r="T153" s="282"/>
      <c r="U153" s="14"/>
      <c r="V153" s="14"/>
      <c r="W153" s="14"/>
      <c r="X153" s="14"/>
      <c r="Y153" s="14"/>
      <c r="Z153" s="14"/>
      <c r="AA153" s="14"/>
      <c r="AB153" s="14"/>
      <c r="AC153" s="14"/>
      <c r="AD153" s="14"/>
      <c r="AE153" s="14"/>
      <c r="AT153" s="283" t="s">
        <v>179</v>
      </c>
      <c r="AU153" s="283" t="s">
        <v>97</v>
      </c>
      <c r="AV153" s="14" t="s">
        <v>97</v>
      </c>
      <c r="AW153" s="14" t="s">
        <v>42</v>
      </c>
      <c r="AX153" s="14" t="s">
        <v>87</v>
      </c>
      <c r="AY153" s="283" t="s">
        <v>166</v>
      </c>
    </row>
    <row r="154" spans="1:51" s="14" customFormat="1" ht="12">
      <c r="A154" s="14"/>
      <c r="B154" s="273"/>
      <c r="C154" s="274"/>
      <c r="D154" s="258" t="s">
        <v>179</v>
      </c>
      <c r="E154" s="275" t="s">
        <v>1</v>
      </c>
      <c r="F154" s="276" t="s">
        <v>201</v>
      </c>
      <c r="G154" s="274"/>
      <c r="H154" s="277">
        <v>3.5</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179</v>
      </c>
      <c r="AU154" s="283" t="s">
        <v>97</v>
      </c>
      <c r="AV154" s="14" t="s">
        <v>97</v>
      </c>
      <c r="AW154" s="14" t="s">
        <v>42</v>
      </c>
      <c r="AX154" s="14" t="s">
        <v>87</v>
      </c>
      <c r="AY154" s="283" t="s">
        <v>166</v>
      </c>
    </row>
    <row r="155" spans="1:51" s="14" customFormat="1" ht="12">
      <c r="A155" s="14"/>
      <c r="B155" s="273"/>
      <c r="C155" s="274"/>
      <c r="D155" s="258" t="s">
        <v>179</v>
      </c>
      <c r="E155" s="275" t="s">
        <v>1</v>
      </c>
      <c r="F155" s="276" t="s">
        <v>202</v>
      </c>
      <c r="G155" s="274"/>
      <c r="H155" s="277">
        <v>5.5</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179</v>
      </c>
      <c r="AU155" s="283" t="s">
        <v>97</v>
      </c>
      <c r="AV155" s="14" t="s">
        <v>97</v>
      </c>
      <c r="AW155" s="14" t="s">
        <v>42</v>
      </c>
      <c r="AX155" s="14" t="s">
        <v>87</v>
      </c>
      <c r="AY155" s="283" t="s">
        <v>166</v>
      </c>
    </row>
    <row r="156" spans="1:51" s="14" customFormat="1" ht="12">
      <c r="A156" s="14"/>
      <c r="B156" s="273"/>
      <c r="C156" s="274"/>
      <c r="D156" s="258" t="s">
        <v>179</v>
      </c>
      <c r="E156" s="275" t="s">
        <v>1</v>
      </c>
      <c r="F156" s="276" t="s">
        <v>203</v>
      </c>
      <c r="G156" s="274"/>
      <c r="H156" s="277">
        <v>3.5</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179</v>
      </c>
      <c r="AU156" s="283" t="s">
        <v>97</v>
      </c>
      <c r="AV156" s="14" t="s">
        <v>97</v>
      </c>
      <c r="AW156" s="14" t="s">
        <v>42</v>
      </c>
      <c r="AX156" s="14" t="s">
        <v>87</v>
      </c>
      <c r="AY156" s="283" t="s">
        <v>166</v>
      </c>
    </row>
    <row r="157" spans="1:51" s="14" customFormat="1" ht="12">
      <c r="A157" s="14"/>
      <c r="B157" s="273"/>
      <c r="C157" s="274"/>
      <c r="D157" s="258" t="s">
        <v>179</v>
      </c>
      <c r="E157" s="275" t="s">
        <v>1</v>
      </c>
      <c r="F157" s="276" t="s">
        <v>204</v>
      </c>
      <c r="G157" s="274"/>
      <c r="H157" s="277">
        <v>4.5</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179</v>
      </c>
      <c r="AU157" s="283" t="s">
        <v>97</v>
      </c>
      <c r="AV157" s="14" t="s">
        <v>97</v>
      </c>
      <c r="AW157" s="14" t="s">
        <v>42</v>
      </c>
      <c r="AX157" s="14" t="s">
        <v>87</v>
      </c>
      <c r="AY157" s="283" t="s">
        <v>166</v>
      </c>
    </row>
    <row r="158" spans="1:51" s="14" customFormat="1" ht="12">
      <c r="A158" s="14"/>
      <c r="B158" s="273"/>
      <c r="C158" s="274"/>
      <c r="D158" s="258" t="s">
        <v>179</v>
      </c>
      <c r="E158" s="275" t="s">
        <v>1</v>
      </c>
      <c r="F158" s="276" t="s">
        <v>205</v>
      </c>
      <c r="G158" s="274"/>
      <c r="H158" s="277">
        <v>3.5</v>
      </c>
      <c r="I158" s="278"/>
      <c r="J158" s="274"/>
      <c r="K158" s="274"/>
      <c r="L158" s="279"/>
      <c r="M158" s="280"/>
      <c r="N158" s="281"/>
      <c r="O158" s="281"/>
      <c r="P158" s="281"/>
      <c r="Q158" s="281"/>
      <c r="R158" s="281"/>
      <c r="S158" s="281"/>
      <c r="T158" s="282"/>
      <c r="U158" s="14"/>
      <c r="V158" s="14"/>
      <c r="W158" s="14"/>
      <c r="X158" s="14"/>
      <c r="Y158" s="14"/>
      <c r="Z158" s="14"/>
      <c r="AA158" s="14"/>
      <c r="AB158" s="14"/>
      <c r="AC158" s="14"/>
      <c r="AD158" s="14"/>
      <c r="AE158" s="14"/>
      <c r="AT158" s="283" t="s">
        <v>179</v>
      </c>
      <c r="AU158" s="283" t="s">
        <v>97</v>
      </c>
      <c r="AV158" s="14" t="s">
        <v>97</v>
      </c>
      <c r="AW158" s="14" t="s">
        <v>42</v>
      </c>
      <c r="AX158" s="14" t="s">
        <v>87</v>
      </c>
      <c r="AY158" s="283" t="s">
        <v>166</v>
      </c>
    </row>
    <row r="159" spans="1:51" s="14" customFormat="1" ht="12">
      <c r="A159" s="14"/>
      <c r="B159" s="273"/>
      <c r="C159" s="274"/>
      <c r="D159" s="258" t="s">
        <v>179</v>
      </c>
      <c r="E159" s="275" t="s">
        <v>1</v>
      </c>
      <c r="F159" s="276" t="s">
        <v>206</v>
      </c>
      <c r="G159" s="274"/>
      <c r="H159" s="277">
        <v>5</v>
      </c>
      <c r="I159" s="278"/>
      <c r="J159" s="274"/>
      <c r="K159" s="274"/>
      <c r="L159" s="279"/>
      <c r="M159" s="280"/>
      <c r="N159" s="281"/>
      <c r="O159" s="281"/>
      <c r="P159" s="281"/>
      <c r="Q159" s="281"/>
      <c r="R159" s="281"/>
      <c r="S159" s="281"/>
      <c r="T159" s="282"/>
      <c r="U159" s="14"/>
      <c r="V159" s="14"/>
      <c r="W159" s="14"/>
      <c r="X159" s="14"/>
      <c r="Y159" s="14"/>
      <c r="Z159" s="14"/>
      <c r="AA159" s="14"/>
      <c r="AB159" s="14"/>
      <c r="AC159" s="14"/>
      <c r="AD159" s="14"/>
      <c r="AE159" s="14"/>
      <c r="AT159" s="283" t="s">
        <v>179</v>
      </c>
      <c r="AU159" s="283" t="s">
        <v>97</v>
      </c>
      <c r="AV159" s="14" t="s">
        <v>97</v>
      </c>
      <c r="AW159" s="14" t="s">
        <v>42</v>
      </c>
      <c r="AX159" s="14" t="s">
        <v>87</v>
      </c>
      <c r="AY159" s="283" t="s">
        <v>166</v>
      </c>
    </row>
    <row r="160" spans="1:51" s="14" customFormat="1" ht="12">
      <c r="A160" s="14"/>
      <c r="B160" s="273"/>
      <c r="C160" s="274"/>
      <c r="D160" s="258" t="s">
        <v>179</v>
      </c>
      <c r="E160" s="275" t="s">
        <v>1</v>
      </c>
      <c r="F160" s="276" t="s">
        <v>207</v>
      </c>
      <c r="G160" s="274"/>
      <c r="H160" s="277">
        <v>4</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179</v>
      </c>
      <c r="AU160" s="283" t="s">
        <v>97</v>
      </c>
      <c r="AV160" s="14" t="s">
        <v>97</v>
      </c>
      <c r="AW160" s="14" t="s">
        <v>42</v>
      </c>
      <c r="AX160" s="14" t="s">
        <v>87</v>
      </c>
      <c r="AY160" s="283" t="s">
        <v>166</v>
      </c>
    </row>
    <row r="161" spans="1:51" s="14" customFormat="1" ht="12">
      <c r="A161" s="14"/>
      <c r="B161" s="273"/>
      <c r="C161" s="274"/>
      <c r="D161" s="258" t="s">
        <v>179</v>
      </c>
      <c r="E161" s="275" t="s">
        <v>1</v>
      </c>
      <c r="F161" s="276" t="s">
        <v>208</v>
      </c>
      <c r="G161" s="274"/>
      <c r="H161" s="277">
        <v>4.5</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179</v>
      </c>
      <c r="AU161" s="283" t="s">
        <v>97</v>
      </c>
      <c r="AV161" s="14" t="s">
        <v>97</v>
      </c>
      <c r="AW161" s="14" t="s">
        <v>42</v>
      </c>
      <c r="AX161" s="14" t="s">
        <v>87</v>
      </c>
      <c r="AY161" s="283" t="s">
        <v>166</v>
      </c>
    </row>
    <row r="162" spans="1:51" s="14" customFormat="1" ht="12">
      <c r="A162" s="14"/>
      <c r="B162" s="273"/>
      <c r="C162" s="274"/>
      <c r="D162" s="258" t="s">
        <v>179</v>
      </c>
      <c r="E162" s="275" t="s">
        <v>1</v>
      </c>
      <c r="F162" s="276" t="s">
        <v>209</v>
      </c>
      <c r="G162" s="274"/>
      <c r="H162" s="277">
        <v>4</v>
      </c>
      <c r="I162" s="278"/>
      <c r="J162" s="274"/>
      <c r="K162" s="274"/>
      <c r="L162" s="279"/>
      <c r="M162" s="280"/>
      <c r="N162" s="281"/>
      <c r="O162" s="281"/>
      <c r="P162" s="281"/>
      <c r="Q162" s="281"/>
      <c r="R162" s="281"/>
      <c r="S162" s="281"/>
      <c r="T162" s="282"/>
      <c r="U162" s="14"/>
      <c r="V162" s="14"/>
      <c r="W162" s="14"/>
      <c r="X162" s="14"/>
      <c r="Y162" s="14"/>
      <c r="Z162" s="14"/>
      <c r="AA162" s="14"/>
      <c r="AB162" s="14"/>
      <c r="AC162" s="14"/>
      <c r="AD162" s="14"/>
      <c r="AE162" s="14"/>
      <c r="AT162" s="283" t="s">
        <v>179</v>
      </c>
      <c r="AU162" s="283" t="s">
        <v>97</v>
      </c>
      <c r="AV162" s="14" t="s">
        <v>97</v>
      </c>
      <c r="AW162" s="14" t="s">
        <v>42</v>
      </c>
      <c r="AX162" s="14" t="s">
        <v>87</v>
      </c>
      <c r="AY162" s="283" t="s">
        <v>166</v>
      </c>
    </row>
    <row r="163" spans="1:51" s="14" customFormat="1" ht="12">
      <c r="A163" s="14"/>
      <c r="B163" s="273"/>
      <c r="C163" s="274"/>
      <c r="D163" s="258" t="s">
        <v>179</v>
      </c>
      <c r="E163" s="275" t="s">
        <v>1</v>
      </c>
      <c r="F163" s="276" t="s">
        <v>210</v>
      </c>
      <c r="G163" s="274"/>
      <c r="H163" s="277">
        <v>4</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179</v>
      </c>
      <c r="AU163" s="283" t="s">
        <v>97</v>
      </c>
      <c r="AV163" s="14" t="s">
        <v>97</v>
      </c>
      <c r="AW163" s="14" t="s">
        <v>42</v>
      </c>
      <c r="AX163" s="14" t="s">
        <v>87</v>
      </c>
      <c r="AY163" s="283" t="s">
        <v>166</v>
      </c>
    </row>
    <row r="164" spans="1:51" s="14" customFormat="1" ht="12">
      <c r="A164" s="14"/>
      <c r="B164" s="273"/>
      <c r="C164" s="274"/>
      <c r="D164" s="258" t="s">
        <v>179</v>
      </c>
      <c r="E164" s="275" t="s">
        <v>1</v>
      </c>
      <c r="F164" s="276" t="s">
        <v>211</v>
      </c>
      <c r="G164" s="274"/>
      <c r="H164" s="277">
        <v>1</v>
      </c>
      <c r="I164" s="278"/>
      <c r="J164" s="274"/>
      <c r="K164" s="274"/>
      <c r="L164" s="279"/>
      <c r="M164" s="280"/>
      <c r="N164" s="281"/>
      <c r="O164" s="281"/>
      <c r="P164" s="281"/>
      <c r="Q164" s="281"/>
      <c r="R164" s="281"/>
      <c r="S164" s="281"/>
      <c r="T164" s="282"/>
      <c r="U164" s="14"/>
      <c r="V164" s="14"/>
      <c r="W164" s="14"/>
      <c r="X164" s="14"/>
      <c r="Y164" s="14"/>
      <c r="Z164" s="14"/>
      <c r="AA164" s="14"/>
      <c r="AB164" s="14"/>
      <c r="AC164" s="14"/>
      <c r="AD164" s="14"/>
      <c r="AE164" s="14"/>
      <c r="AT164" s="283" t="s">
        <v>179</v>
      </c>
      <c r="AU164" s="283" t="s">
        <v>97</v>
      </c>
      <c r="AV164" s="14" t="s">
        <v>97</v>
      </c>
      <c r="AW164" s="14" t="s">
        <v>42</v>
      </c>
      <c r="AX164" s="14" t="s">
        <v>87</v>
      </c>
      <c r="AY164" s="283" t="s">
        <v>166</v>
      </c>
    </row>
    <row r="165" spans="1:51" s="14" customFormat="1" ht="12">
      <c r="A165" s="14"/>
      <c r="B165" s="273"/>
      <c r="C165" s="274"/>
      <c r="D165" s="258" t="s">
        <v>179</v>
      </c>
      <c r="E165" s="275" t="s">
        <v>1</v>
      </c>
      <c r="F165" s="276" t="s">
        <v>212</v>
      </c>
      <c r="G165" s="274"/>
      <c r="H165" s="277">
        <v>1</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179</v>
      </c>
      <c r="AU165" s="283" t="s">
        <v>97</v>
      </c>
      <c r="AV165" s="14" t="s">
        <v>97</v>
      </c>
      <c r="AW165" s="14" t="s">
        <v>42</v>
      </c>
      <c r="AX165" s="14" t="s">
        <v>87</v>
      </c>
      <c r="AY165" s="283" t="s">
        <v>166</v>
      </c>
    </row>
    <row r="166" spans="1:51" s="16" customFormat="1" ht="12">
      <c r="A166" s="16"/>
      <c r="B166" s="295"/>
      <c r="C166" s="296"/>
      <c r="D166" s="258" t="s">
        <v>179</v>
      </c>
      <c r="E166" s="297" t="s">
        <v>1</v>
      </c>
      <c r="F166" s="298" t="s">
        <v>190</v>
      </c>
      <c r="G166" s="296"/>
      <c r="H166" s="299">
        <v>46</v>
      </c>
      <c r="I166" s="300"/>
      <c r="J166" s="296"/>
      <c r="K166" s="296"/>
      <c r="L166" s="301"/>
      <c r="M166" s="302"/>
      <c r="N166" s="303"/>
      <c r="O166" s="303"/>
      <c r="P166" s="303"/>
      <c r="Q166" s="303"/>
      <c r="R166" s="303"/>
      <c r="S166" s="303"/>
      <c r="T166" s="304"/>
      <c r="U166" s="16"/>
      <c r="V166" s="16"/>
      <c r="W166" s="16"/>
      <c r="X166" s="16"/>
      <c r="Y166" s="16"/>
      <c r="Z166" s="16"/>
      <c r="AA166" s="16"/>
      <c r="AB166" s="16"/>
      <c r="AC166" s="16"/>
      <c r="AD166" s="16"/>
      <c r="AE166" s="16"/>
      <c r="AT166" s="305" t="s">
        <v>179</v>
      </c>
      <c r="AU166" s="305" t="s">
        <v>97</v>
      </c>
      <c r="AV166" s="16" t="s">
        <v>173</v>
      </c>
      <c r="AW166" s="16" t="s">
        <v>42</v>
      </c>
      <c r="AX166" s="16" t="s">
        <v>95</v>
      </c>
      <c r="AY166" s="305" t="s">
        <v>166</v>
      </c>
    </row>
    <row r="167" spans="1:63" s="12" customFormat="1" ht="22.8" customHeight="1">
      <c r="A167" s="12"/>
      <c r="B167" s="229"/>
      <c r="C167" s="230"/>
      <c r="D167" s="231" t="s">
        <v>86</v>
      </c>
      <c r="E167" s="243" t="s">
        <v>97</v>
      </c>
      <c r="F167" s="243" t="s">
        <v>213</v>
      </c>
      <c r="G167" s="230"/>
      <c r="H167" s="230"/>
      <c r="I167" s="233"/>
      <c r="J167" s="244">
        <f>BK167</f>
        <v>0</v>
      </c>
      <c r="K167" s="230"/>
      <c r="L167" s="235"/>
      <c r="M167" s="236"/>
      <c r="N167" s="237"/>
      <c r="O167" s="237"/>
      <c r="P167" s="238">
        <f>SUM(P168:P296)</f>
        <v>0</v>
      </c>
      <c r="Q167" s="237"/>
      <c r="R167" s="238">
        <f>SUM(R168:R296)</f>
        <v>30.691055995999996</v>
      </c>
      <c r="S167" s="237"/>
      <c r="T167" s="239">
        <f>SUM(T168:T296)</f>
        <v>0</v>
      </c>
      <c r="U167" s="12"/>
      <c r="V167" s="12"/>
      <c r="W167" s="12"/>
      <c r="X167" s="12"/>
      <c r="Y167" s="12"/>
      <c r="Z167" s="12"/>
      <c r="AA167" s="12"/>
      <c r="AB167" s="12"/>
      <c r="AC167" s="12"/>
      <c r="AD167" s="12"/>
      <c r="AE167" s="12"/>
      <c r="AR167" s="240" t="s">
        <v>95</v>
      </c>
      <c r="AT167" s="241" t="s">
        <v>86</v>
      </c>
      <c r="AU167" s="241" t="s">
        <v>95</v>
      </c>
      <c r="AY167" s="240" t="s">
        <v>166</v>
      </c>
      <c r="BK167" s="242">
        <f>SUM(BK168:BK296)</f>
        <v>0</v>
      </c>
    </row>
    <row r="168" spans="1:65" s="2" customFormat="1" ht="24" customHeight="1">
      <c r="A168" s="40"/>
      <c r="B168" s="41"/>
      <c r="C168" s="245" t="s">
        <v>187</v>
      </c>
      <c r="D168" s="245" t="s">
        <v>168</v>
      </c>
      <c r="E168" s="246" t="s">
        <v>214</v>
      </c>
      <c r="F168" s="247" t="s">
        <v>215</v>
      </c>
      <c r="G168" s="248" t="s">
        <v>216</v>
      </c>
      <c r="H168" s="249">
        <v>197</v>
      </c>
      <c r="I168" s="250"/>
      <c r="J168" s="251">
        <f>ROUND(I168*H168,2)</f>
        <v>0</v>
      </c>
      <c r="K168" s="247" t="s">
        <v>172</v>
      </c>
      <c r="L168" s="46"/>
      <c r="M168" s="252" t="s">
        <v>1</v>
      </c>
      <c r="N168" s="253" t="s">
        <v>52</v>
      </c>
      <c r="O168" s="93"/>
      <c r="P168" s="254">
        <f>O168*H168</f>
        <v>0</v>
      </c>
      <c r="Q168" s="254">
        <v>0.00032</v>
      </c>
      <c r="R168" s="254">
        <f>Q168*H168</f>
        <v>0.06304</v>
      </c>
      <c r="S168" s="254">
        <v>0</v>
      </c>
      <c r="T168" s="255">
        <f>S168*H168</f>
        <v>0</v>
      </c>
      <c r="U168" s="40"/>
      <c r="V168" s="40"/>
      <c r="W168" s="40"/>
      <c r="X168" s="40"/>
      <c r="Y168" s="40"/>
      <c r="Z168" s="40"/>
      <c r="AA168" s="40"/>
      <c r="AB168" s="40"/>
      <c r="AC168" s="40"/>
      <c r="AD168" s="40"/>
      <c r="AE168" s="40"/>
      <c r="AR168" s="256" t="s">
        <v>173</v>
      </c>
      <c r="AT168" s="256" t="s">
        <v>168</v>
      </c>
      <c r="AU168" s="256" t="s">
        <v>97</v>
      </c>
      <c r="AY168" s="18" t="s">
        <v>166</v>
      </c>
      <c r="BE168" s="257">
        <f>IF(N168="základní",J168,0)</f>
        <v>0</v>
      </c>
      <c r="BF168" s="257">
        <f>IF(N168="snížená",J168,0)</f>
        <v>0</v>
      </c>
      <c r="BG168" s="257">
        <f>IF(N168="zákl. přenesená",J168,0)</f>
        <v>0</v>
      </c>
      <c r="BH168" s="257">
        <f>IF(N168="sníž. přenesená",J168,0)</f>
        <v>0</v>
      </c>
      <c r="BI168" s="257">
        <f>IF(N168="nulová",J168,0)</f>
        <v>0</v>
      </c>
      <c r="BJ168" s="18" t="s">
        <v>95</v>
      </c>
      <c r="BK168" s="257">
        <f>ROUND(I168*H168,2)</f>
        <v>0</v>
      </c>
      <c r="BL168" s="18" t="s">
        <v>173</v>
      </c>
      <c r="BM168" s="256" t="s">
        <v>217</v>
      </c>
    </row>
    <row r="169" spans="1:47" s="2" customFormat="1" ht="12">
      <c r="A169" s="40"/>
      <c r="B169" s="41"/>
      <c r="C169" s="42"/>
      <c r="D169" s="258" t="s">
        <v>175</v>
      </c>
      <c r="E169" s="42"/>
      <c r="F169" s="259" t="s">
        <v>218</v>
      </c>
      <c r="G169" s="42"/>
      <c r="H169" s="42"/>
      <c r="I169" s="156"/>
      <c r="J169" s="42"/>
      <c r="K169" s="42"/>
      <c r="L169" s="46"/>
      <c r="M169" s="260"/>
      <c r="N169" s="261"/>
      <c r="O169" s="93"/>
      <c r="P169" s="93"/>
      <c r="Q169" s="93"/>
      <c r="R169" s="93"/>
      <c r="S169" s="93"/>
      <c r="T169" s="94"/>
      <c r="U169" s="40"/>
      <c r="V169" s="40"/>
      <c r="W169" s="40"/>
      <c r="X169" s="40"/>
      <c r="Y169" s="40"/>
      <c r="Z169" s="40"/>
      <c r="AA169" s="40"/>
      <c r="AB169" s="40"/>
      <c r="AC169" s="40"/>
      <c r="AD169" s="40"/>
      <c r="AE169" s="40"/>
      <c r="AT169" s="18" t="s">
        <v>175</v>
      </c>
      <c r="AU169" s="18" t="s">
        <v>97</v>
      </c>
    </row>
    <row r="170" spans="1:47" s="2" customFormat="1" ht="12">
      <c r="A170" s="40"/>
      <c r="B170" s="41"/>
      <c r="C170" s="42"/>
      <c r="D170" s="258" t="s">
        <v>197</v>
      </c>
      <c r="E170" s="42"/>
      <c r="F170" s="262" t="s">
        <v>219</v>
      </c>
      <c r="G170" s="42"/>
      <c r="H170" s="42"/>
      <c r="I170" s="156"/>
      <c r="J170" s="42"/>
      <c r="K170" s="42"/>
      <c r="L170" s="46"/>
      <c r="M170" s="260"/>
      <c r="N170" s="261"/>
      <c r="O170" s="93"/>
      <c r="P170" s="93"/>
      <c r="Q170" s="93"/>
      <c r="R170" s="93"/>
      <c r="S170" s="93"/>
      <c r="T170" s="94"/>
      <c r="U170" s="40"/>
      <c r="V170" s="40"/>
      <c r="W170" s="40"/>
      <c r="X170" s="40"/>
      <c r="Y170" s="40"/>
      <c r="Z170" s="40"/>
      <c r="AA170" s="40"/>
      <c r="AB170" s="40"/>
      <c r="AC170" s="40"/>
      <c r="AD170" s="40"/>
      <c r="AE170" s="40"/>
      <c r="AT170" s="18" t="s">
        <v>197</v>
      </c>
      <c r="AU170" s="18" t="s">
        <v>97</v>
      </c>
    </row>
    <row r="171" spans="1:51" s="13" customFormat="1" ht="12">
      <c r="A171" s="13"/>
      <c r="B171" s="263"/>
      <c r="C171" s="264"/>
      <c r="D171" s="258" t="s">
        <v>179</v>
      </c>
      <c r="E171" s="265" t="s">
        <v>1</v>
      </c>
      <c r="F171" s="266" t="s">
        <v>220</v>
      </c>
      <c r="G171" s="264"/>
      <c r="H171" s="265" t="s">
        <v>1</v>
      </c>
      <c r="I171" s="267"/>
      <c r="J171" s="264"/>
      <c r="K171" s="264"/>
      <c r="L171" s="268"/>
      <c r="M171" s="269"/>
      <c r="N171" s="270"/>
      <c r="O171" s="270"/>
      <c r="P171" s="270"/>
      <c r="Q171" s="270"/>
      <c r="R171" s="270"/>
      <c r="S171" s="270"/>
      <c r="T171" s="271"/>
      <c r="U171" s="13"/>
      <c r="V171" s="13"/>
      <c r="W171" s="13"/>
      <c r="X171" s="13"/>
      <c r="Y171" s="13"/>
      <c r="Z171" s="13"/>
      <c r="AA171" s="13"/>
      <c r="AB171" s="13"/>
      <c r="AC171" s="13"/>
      <c r="AD171" s="13"/>
      <c r="AE171" s="13"/>
      <c r="AT171" s="272" t="s">
        <v>179</v>
      </c>
      <c r="AU171" s="272" t="s">
        <v>97</v>
      </c>
      <c r="AV171" s="13" t="s">
        <v>95</v>
      </c>
      <c r="AW171" s="13" t="s">
        <v>42</v>
      </c>
      <c r="AX171" s="13" t="s">
        <v>87</v>
      </c>
      <c r="AY171" s="272" t="s">
        <v>166</v>
      </c>
    </row>
    <row r="172" spans="1:51" s="14" customFormat="1" ht="12">
      <c r="A172" s="14"/>
      <c r="B172" s="273"/>
      <c r="C172" s="274"/>
      <c r="D172" s="258" t="s">
        <v>179</v>
      </c>
      <c r="E172" s="275" t="s">
        <v>1</v>
      </c>
      <c r="F172" s="276" t="s">
        <v>221</v>
      </c>
      <c r="G172" s="274"/>
      <c r="H172" s="277">
        <v>5</v>
      </c>
      <c r="I172" s="278"/>
      <c r="J172" s="274"/>
      <c r="K172" s="274"/>
      <c r="L172" s="279"/>
      <c r="M172" s="280"/>
      <c r="N172" s="281"/>
      <c r="O172" s="281"/>
      <c r="P172" s="281"/>
      <c r="Q172" s="281"/>
      <c r="R172" s="281"/>
      <c r="S172" s="281"/>
      <c r="T172" s="282"/>
      <c r="U172" s="14"/>
      <c r="V172" s="14"/>
      <c r="W172" s="14"/>
      <c r="X172" s="14"/>
      <c r="Y172" s="14"/>
      <c r="Z172" s="14"/>
      <c r="AA172" s="14"/>
      <c r="AB172" s="14"/>
      <c r="AC172" s="14"/>
      <c r="AD172" s="14"/>
      <c r="AE172" s="14"/>
      <c r="AT172" s="283" t="s">
        <v>179</v>
      </c>
      <c r="AU172" s="283" t="s">
        <v>97</v>
      </c>
      <c r="AV172" s="14" t="s">
        <v>97</v>
      </c>
      <c r="AW172" s="14" t="s">
        <v>42</v>
      </c>
      <c r="AX172" s="14" t="s">
        <v>87</v>
      </c>
      <c r="AY172" s="283" t="s">
        <v>166</v>
      </c>
    </row>
    <row r="173" spans="1:51" s="14" customFormat="1" ht="12">
      <c r="A173" s="14"/>
      <c r="B173" s="273"/>
      <c r="C173" s="274"/>
      <c r="D173" s="258" t="s">
        <v>179</v>
      </c>
      <c r="E173" s="275" t="s">
        <v>1</v>
      </c>
      <c r="F173" s="276" t="s">
        <v>222</v>
      </c>
      <c r="G173" s="274"/>
      <c r="H173" s="277">
        <v>8</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179</v>
      </c>
      <c r="AU173" s="283" t="s">
        <v>97</v>
      </c>
      <c r="AV173" s="14" t="s">
        <v>97</v>
      </c>
      <c r="AW173" s="14" t="s">
        <v>42</v>
      </c>
      <c r="AX173" s="14" t="s">
        <v>87</v>
      </c>
      <c r="AY173" s="283" t="s">
        <v>166</v>
      </c>
    </row>
    <row r="174" spans="1:51" s="14" customFormat="1" ht="12">
      <c r="A174" s="14"/>
      <c r="B174" s="273"/>
      <c r="C174" s="274"/>
      <c r="D174" s="258" t="s">
        <v>179</v>
      </c>
      <c r="E174" s="275" t="s">
        <v>1</v>
      </c>
      <c r="F174" s="276" t="s">
        <v>223</v>
      </c>
      <c r="G174" s="274"/>
      <c r="H174" s="277">
        <v>11</v>
      </c>
      <c r="I174" s="278"/>
      <c r="J174" s="274"/>
      <c r="K174" s="274"/>
      <c r="L174" s="279"/>
      <c r="M174" s="280"/>
      <c r="N174" s="281"/>
      <c r="O174" s="281"/>
      <c r="P174" s="281"/>
      <c r="Q174" s="281"/>
      <c r="R174" s="281"/>
      <c r="S174" s="281"/>
      <c r="T174" s="282"/>
      <c r="U174" s="14"/>
      <c r="V174" s="14"/>
      <c r="W174" s="14"/>
      <c r="X174" s="14"/>
      <c r="Y174" s="14"/>
      <c r="Z174" s="14"/>
      <c r="AA174" s="14"/>
      <c r="AB174" s="14"/>
      <c r="AC174" s="14"/>
      <c r="AD174" s="14"/>
      <c r="AE174" s="14"/>
      <c r="AT174" s="283" t="s">
        <v>179</v>
      </c>
      <c r="AU174" s="283" t="s">
        <v>97</v>
      </c>
      <c r="AV174" s="14" t="s">
        <v>97</v>
      </c>
      <c r="AW174" s="14" t="s">
        <v>42</v>
      </c>
      <c r="AX174" s="14" t="s">
        <v>87</v>
      </c>
      <c r="AY174" s="283" t="s">
        <v>166</v>
      </c>
    </row>
    <row r="175" spans="1:51" s="14" customFormat="1" ht="12">
      <c r="A175" s="14"/>
      <c r="B175" s="273"/>
      <c r="C175" s="274"/>
      <c r="D175" s="258" t="s">
        <v>179</v>
      </c>
      <c r="E175" s="275" t="s">
        <v>1</v>
      </c>
      <c r="F175" s="276" t="s">
        <v>224</v>
      </c>
      <c r="G175" s="274"/>
      <c r="H175" s="277">
        <v>15</v>
      </c>
      <c r="I175" s="278"/>
      <c r="J175" s="274"/>
      <c r="K175" s="274"/>
      <c r="L175" s="279"/>
      <c r="M175" s="280"/>
      <c r="N175" s="281"/>
      <c r="O175" s="281"/>
      <c r="P175" s="281"/>
      <c r="Q175" s="281"/>
      <c r="R175" s="281"/>
      <c r="S175" s="281"/>
      <c r="T175" s="282"/>
      <c r="U175" s="14"/>
      <c r="V175" s="14"/>
      <c r="W175" s="14"/>
      <c r="X175" s="14"/>
      <c r="Y175" s="14"/>
      <c r="Z175" s="14"/>
      <c r="AA175" s="14"/>
      <c r="AB175" s="14"/>
      <c r="AC175" s="14"/>
      <c r="AD175" s="14"/>
      <c r="AE175" s="14"/>
      <c r="AT175" s="283" t="s">
        <v>179</v>
      </c>
      <c r="AU175" s="283" t="s">
        <v>97</v>
      </c>
      <c r="AV175" s="14" t="s">
        <v>97</v>
      </c>
      <c r="AW175" s="14" t="s">
        <v>42</v>
      </c>
      <c r="AX175" s="14" t="s">
        <v>87</v>
      </c>
      <c r="AY175" s="283" t="s">
        <v>166</v>
      </c>
    </row>
    <row r="176" spans="1:51" s="14" customFormat="1" ht="12">
      <c r="A176" s="14"/>
      <c r="B176" s="273"/>
      <c r="C176" s="274"/>
      <c r="D176" s="258" t="s">
        <v>179</v>
      </c>
      <c r="E176" s="275" t="s">
        <v>1</v>
      </c>
      <c r="F176" s="276" t="s">
        <v>225</v>
      </c>
      <c r="G176" s="274"/>
      <c r="H176" s="277">
        <v>18</v>
      </c>
      <c r="I176" s="278"/>
      <c r="J176" s="274"/>
      <c r="K176" s="274"/>
      <c r="L176" s="279"/>
      <c r="M176" s="280"/>
      <c r="N176" s="281"/>
      <c r="O176" s="281"/>
      <c r="P176" s="281"/>
      <c r="Q176" s="281"/>
      <c r="R176" s="281"/>
      <c r="S176" s="281"/>
      <c r="T176" s="282"/>
      <c r="U176" s="14"/>
      <c r="V176" s="14"/>
      <c r="W176" s="14"/>
      <c r="X176" s="14"/>
      <c r="Y176" s="14"/>
      <c r="Z176" s="14"/>
      <c r="AA176" s="14"/>
      <c r="AB176" s="14"/>
      <c r="AC176" s="14"/>
      <c r="AD176" s="14"/>
      <c r="AE176" s="14"/>
      <c r="AT176" s="283" t="s">
        <v>179</v>
      </c>
      <c r="AU176" s="283" t="s">
        <v>97</v>
      </c>
      <c r="AV176" s="14" t="s">
        <v>97</v>
      </c>
      <c r="AW176" s="14" t="s">
        <v>42</v>
      </c>
      <c r="AX176" s="14" t="s">
        <v>87</v>
      </c>
      <c r="AY176" s="283" t="s">
        <v>166</v>
      </c>
    </row>
    <row r="177" spans="1:51" s="14" customFormat="1" ht="12">
      <c r="A177" s="14"/>
      <c r="B177" s="273"/>
      <c r="C177" s="274"/>
      <c r="D177" s="258" t="s">
        <v>179</v>
      </c>
      <c r="E177" s="275" t="s">
        <v>1</v>
      </c>
      <c r="F177" s="276" t="s">
        <v>226</v>
      </c>
      <c r="G177" s="274"/>
      <c r="H177" s="277">
        <v>18</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179</v>
      </c>
      <c r="AU177" s="283" t="s">
        <v>97</v>
      </c>
      <c r="AV177" s="14" t="s">
        <v>97</v>
      </c>
      <c r="AW177" s="14" t="s">
        <v>42</v>
      </c>
      <c r="AX177" s="14" t="s">
        <v>87</v>
      </c>
      <c r="AY177" s="283" t="s">
        <v>166</v>
      </c>
    </row>
    <row r="178" spans="1:51" s="14" customFormat="1" ht="12">
      <c r="A178" s="14"/>
      <c r="B178" s="273"/>
      <c r="C178" s="274"/>
      <c r="D178" s="258" t="s">
        <v>179</v>
      </c>
      <c r="E178" s="275" t="s">
        <v>1</v>
      </c>
      <c r="F178" s="276" t="s">
        <v>227</v>
      </c>
      <c r="G178" s="274"/>
      <c r="H178" s="277">
        <v>20</v>
      </c>
      <c r="I178" s="278"/>
      <c r="J178" s="274"/>
      <c r="K178" s="274"/>
      <c r="L178" s="279"/>
      <c r="M178" s="280"/>
      <c r="N178" s="281"/>
      <c r="O178" s="281"/>
      <c r="P178" s="281"/>
      <c r="Q178" s="281"/>
      <c r="R178" s="281"/>
      <c r="S178" s="281"/>
      <c r="T178" s="282"/>
      <c r="U178" s="14"/>
      <c r="V178" s="14"/>
      <c r="W178" s="14"/>
      <c r="X178" s="14"/>
      <c r="Y178" s="14"/>
      <c r="Z178" s="14"/>
      <c r="AA178" s="14"/>
      <c r="AB178" s="14"/>
      <c r="AC178" s="14"/>
      <c r="AD178" s="14"/>
      <c r="AE178" s="14"/>
      <c r="AT178" s="283" t="s">
        <v>179</v>
      </c>
      <c r="AU178" s="283" t="s">
        <v>97</v>
      </c>
      <c r="AV178" s="14" t="s">
        <v>97</v>
      </c>
      <c r="AW178" s="14" t="s">
        <v>42</v>
      </c>
      <c r="AX178" s="14" t="s">
        <v>87</v>
      </c>
      <c r="AY178" s="283" t="s">
        <v>166</v>
      </c>
    </row>
    <row r="179" spans="1:51" s="14" customFormat="1" ht="12">
      <c r="A179" s="14"/>
      <c r="B179" s="273"/>
      <c r="C179" s="274"/>
      <c r="D179" s="258" t="s">
        <v>179</v>
      </c>
      <c r="E179" s="275" t="s">
        <v>1</v>
      </c>
      <c r="F179" s="276" t="s">
        <v>228</v>
      </c>
      <c r="G179" s="274"/>
      <c r="H179" s="277">
        <v>18</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179</v>
      </c>
      <c r="AU179" s="283" t="s">
        <v>97</v>
      </c>
      <c r="AV179" s="14" t="s">
        <v>97</v>
      </c>
      <c r="AW179" s="14" t="s">
        <v>42</v>
      </c>
      <c r="AX179" s="14" t="s">
        <v>87</v>
      </c>
      <c r="AY179" s="283" t="s">
        <v>166</v>
      </c>
    </row>
    <row r="180" spans="1:51" s="14" customFormat="1" ht="12">
      <c r="A180" s="14"/>
      <c r="B180" s="273"/>
      <c r="C180" s="274"/>
      <c r="D180" s="258" t="s">
        <v>179</v>
      </c>
      <c r="E180" s="275" t="s">
        <v>1</v>
      </c>
      <c r="F180" s="276" t="s">
        <v>229</v>
      </c>
      <c r="G180" s="274"/>
      <c r="H180" s="277">
        <v>18</v>
      </c>
      <c r="I180" s="278"/>
      <c r="J180" s="274"/>
      <c r="K180" s="274"/>
      <c r="L180" s="279"/>
      <c r="M180" s="280"/>
      <c r="N180" s="281"/>
      <c r="O180" s="281"/>
      <c r="P180" s="281"/>
      <c r="Q180" s="281"/>
      <c r="R180" s="281"/>
      <c r="S180" s="281"/>
      <c r="T180" s="282"/>
      <c r="U180" s="14"/>
      <c r="V180" s="14"/>
      <c r="W180" s="14"/>
      <c r="X180" s="14"/>
      <c r="Y180" s="14"/>
      <c r="Z180" s="14"/>
      <c r="AA180" s="14"/>
      <c r="AB180" s="14"/>
      <c r="AC180" s="14"/>
      <c r="AD180" s="14"/>
      <c r="AE180" s="14"/>
      <c r="AT180" s="283" t="s">
        <v>179</v>
      </c>
      <c r="AU180" s="283" t="s">
        <v>97</v>
      </c>
      <c r="AV180" s="14" t="s">
        <v>97</v>
      </c>
      <c r="AW180" s="14" t="s">
        <v>42</v>
      </c>
      <c r="AX180" s="14" t="s">
        <v>87</v>
      </c>
      <c r="AY180" s="283" t="s">
        <v>166</v>
      </c>
    </row>
    <row r="181" spans="1:51" s="14" customFormat="1" ht="12">
      <c r="A181" s="14"/>
      <c r="B181" s="273"/>
      <c r="C181" s="274"/>
      <c r="D181" s="258" t="s">
        <v>179</v>
      </c>
      <c r="E181" s="275" t="s">
        <v>1</v>
      </c>
      <c r="F181" s="276" t="s">
        <v>230</v>
      </c>
      <c r="G181" s="274"/>
      <c r="H181" s="277">
        <v>15</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179</v>
      </c>
      <c r="AU181" s="283" t="s">
        <v>97</v>
      </c>
      <c r="AV181" s="14" t="s">
        <v>97</v>
      </c>
      <c r="AW181" s="14" t="s">
        <v>42</v>
      </c>
      <c r="AX181" s="14" t="s">
        <v>87</v>
      </c>
      <c r="AY181" s="283" t="s">
        <v>166</v>
      </c>
    </row>
    <row r="182" spans="1:51" s="14" customFormat="1" ht="12">
      <c r="A182" s="14"/>
      <c r="B182" s="273"/>
      <c r="C182" s="274"/>
      <c r="D182" s="258" t="s">
        <v>179</v>
      </c>
      <c r="E182" s="275" t="s">
        <v>1</v>
      </c>
      <c r="F182" s="276" t="s">
        <v>231</v>
      </c>
      <c r="G182" s="274"/>
      <c r="H182" s="277">
        <v>10</v>
      </c>
      <c r="I182" s="278"/>
      <c r="J182" s="274"/>
      <c r="K182" s="274"/>
      <c r="L182" s="279"/>
      <c r="M182" s="280"/>
      <c r="N182" s="281"/>
      <c r="O182" s="281"/>
      <c r="P182" s="281"/>
      <c r="Q182" s="281"/>
      <c r="R182" s="281"/>
      <c r="S182" s="281"/>
      <c r="T182" s="282"/>
      <c r="U182" s="14"/>
      <c r="V182" s="14"/>
      <c r="W182" s="14"/>
      <c r="X182" s="14"/>
      <c r="Y182" s="14"/>
      <c r="Z182" s="14"/>
      <c r="AA182" s="14"/>
      <c r="AB182" s="14"/>
      <c r="AC182" s="14"/>
      <c r="AD182" s="14"/>
      <c r="AE182" s="14"/>
      <c r="AT182" s="283" t="s">
        <v>179</v>
      </c>
      <c r="AU182" s="283" t="s">
        <v>97</v>
      </c>
      <c r="AV182" s="14" t="s">
        <v>97</v>
      </c>
      <c r="AW182" s="14" t="s">
        <v>42</v>
      </c>
      <c r="AX182" s="14" t="s">
        <v>87</v>
      </c>
      <c r="AY182" s="283" t="s">
        <v>166</v>
      </c>
    </row>
    <row r="183" spans="1:51" s="14" customFormat="1" ht="12">
      <c r="A183" s="14"/>
      <c r="B183" s="273"/>
      <c r="C183" s="274"/>
      <c r="D183" s="258" t="s">
        <v>179</v>
      </c>
      <c r="E183" s="275" t="s">
        <v>1</v>
      </c>
      <c r="F183" s="276" t="s">
        <v>232</v>
      </c>
      <c r="G183" s="274"/>
      <c r="H183" s="277">
        <v>5.5</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179</v>
      </c>
      <c r="AU183" s="283" t="s">
        <v>97</v>
      </c>
      <c r="AV183" s="14" t="s">
        <v>97</v>
      </c>
      <c r="AW183" s="14" t="s">
        <v>42</v>
      </c>
      <c r="AX183" s="14" t="s">
        <v>87</v>
      </c>
      <c r="AY183" s="283" t="s">
        <v>166</v>
      </c>
    </row>
    <row r="184" spans="1:51" s="14" customFormat="1" ht="12">
      <c r="A184" s="14"/>
      <c r="B184" s="273"/>
      <c r="C184" s="274"/>
      <c r="D184" s="258" t="s">
        <v>179</v>
      </c>
      <c r="E184" s="275" t="s">
        <v>1</v>
      </c>
      <c r="F184" s="276" t="s">
        <v>233</v>
      </c>
      <c r="G184" s="274"/>
      <c r="H184" s="277">
        <v>5.5</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179</v>
      </c>
      <c r="AU184" s="283" t="s">
        <v>97</v>
      </c>
      <c r="AV184" s="14" t="s">
        <v>97</v>
      </c>
      <c r="AW184" s="14" t="s">
        <v>42</v>
      </c>
      <c r="AX184" s="14" t="s">
        <v>87</v>
      </c>
      <c r="AY184" s="283" t="s">
        <v>166</v>
      </c>
    </row>
    <row r="185" spans="1:51" s="15" customFormat="1" ht="12">
      <c r="A185" s="15"/>
      <c r="B185" s="284"/>
      <c r="C185" s="285"/>
      <c r="D185" s="258" t="s">
        <v>179</v>
      </c>
      <c r="E185" s="286" t="s">
        <v>1</v>
      </c>
      <c r="F185" s="287" t="s">
        <v>186</v>
      </c>
      <c r="G185" s="285"/>
      <c r="H185" s="288">
        <v>167</v>
      </c>
      <c r="I185" s="289"/>
      <c r="J185" s="285"/>
      <c r="K185" s="285"/>
      <c r="L185" s="290"/>
      <c r="M185" s="291"/>
      <c r="N185" s="292"/>
      <c r="O185" s="292"/>
      <c r="P185" s="292"/>
      <c r="Q185" s="292"/>
      <c r="R185" s="292"/>
      <c r="S185" s="292"/>
      <c r="T185" s="293"/>
      <c r="U185" s="15"/>
      <c r="V185" s="15"/>
      <c r="W185" s="15"/>
      <c r="X185" s="15"/>
      <c r="Y185" s="15"/>
      <c r="Z185" s="15"/>
      <c r="AA185" s="15"/>
      <c r="AB185" s="15"/>
      <c r="AC185" s="15"/>
      <c r="AD185" s="15"/>
      <c r="AE185" s="15"/>
      <c r="AT185" s="294" t="s">
        <v>179</v>
      </c>
      <c r="AU185" s="294" t="s">
        <v>97</v>
      </c>
      <c r="AV185" s="15" t="s">
        <v>187</v>
      </c>
      <c r="AW185" s="15" t="s">
        <v>42</v>
      </c>
      <c r="AX185" s="15" t="s">
        <v>87</v>
      </c>
      <c r="AY185" s="294" t="s">
        <v>166</v>
      </c>
    </row>
    <row r="186" spans="1:51" s="13" customFormat="1" ht="12">
      <c r="A186" s="13"/>
      <c r="B186" s="263"/>
      <c r="C186" s="264"/>
      <c r="D186" s="258" t="s">
        <v>179</v>
      </c>
      <c r="E186" s="265" t="s">
        <v>1</v>
      </c>
      <c r="F186" s="266" t="s">
        <v>234</v>
      </c>
      <c r="G186" s="264"/>
      <c r="H186" s="265" t="s">
        <v>1</v>
      </c>
      <c r="I186" s="267"/>
      <c r="J186" s="264"/>
      <c r="K186" s="264"/>
      <c r="L186" s="268"/>
      <c r="M186" s="269"/>
      <c r="N186" s="270"/>
      <c r="O186" s="270"/>
      <c r="P186" s="270"/>
      <c r="Q186" s="270"/>
      <c r="R186" s="270"/>
      <c r="S186" s="270"/>
      <c r="T186" s="271"/>
      <c r="U186" s="13"/>
      <c r="V186" s="13"/>
      <c r="W186" s="13"/>
      <c r="X186" s="13"/>
      <c r="Y186" s="13"/>
      <c r="Z186" s="13"/>
      <c r="AA186" s="13"/>
      <c r="AB186" s="13"/>
      <c r="AC186" s="13"/>
      <c r="AD186" s="13"/>
      <c r="AE186" s="13"/>
      <c r="AT186" s="272" t="s">
        <v>179</v>
      </c>
      <c r="AU186" s="272" t="s">
        <v>97</v>
      </c>
      <c r="AV186" s="13" t="s">
        <v>95</v>
      </c>
      <c r="AW186" s="13" t="s">
        <v>42</v>
      </c>
      <c r="AX186" s="13" t="s">
        <v>87</v>
      </c>
      <c r="AY186" s="272" t="s">
        <v>166</v>
      </c>
    </row>
    <row r="187" spans="1:51" s="14" customFormat="1" ht="12">
      <c r="A187" s="14"/>
      <c r="B187" s="273"/>
      <c r="C187" s="274"/>
      <c r="D187" s="258" t="s">
        <v>179</v>
      </c>
      <c r="E187" s="275" t="s">
        <v>1</v>
      </c>
      <c r="F187" s="276" t="s">
        <v>235</v>
      </c>
      <c r="G187" s="274"/>
      <c r="H187" s="277">
        <v>30</v>
      </c>
      <c r="I187" s="278"/>
      <c r="J187" s="274"/>
      <c r="K187" s="274"/>
      <c r="L187" s="279"/>
      <c r="M187" s="280"/>
      <c r="N187" s="281"/>
      <c r="O187" s="281"/>
      <c r="P187" s="281"/>
      <c r="Q187" s="281"/>
      <c r="R187" s="281"/>
      <c r="S187" s="281"/>
      <c r="T187" s="282"/>
      <c r="U187" s="14"/>
      <c r="V187" s="14"/>
      <c r="W187" s="14"/>
      <c r="X187" s="14"/>
      <c r="Y187" s="14"/>
      <c r="Z187" s="14"/>
      <c r="AA187" s="14"/>
      <c r="AB187" s="14"/>
      <c r="AC187" s="14"/>
      <c r="AD187" s="14"/>
      <c r="AE187" s="14"/>
      <c r="AT187" s="283" t="s">
        <v>179</v>
      </c>
      <c r="AU187" s="283" t="s">
        <v>97</v>
      </c>
      <c r="AV187" s="14" t="s">
        <v>97</v>
      </c>
      <c r="AW187" s="14" t="s">
        <v>42</v>
      </c>
      <c r="AX187" s="14" t="s">
        <v>87</v>
      </c>
      <c r="AY187" s="283" t="s">
        <v>166</v>
      </c>
    </row>
    <row r="188" spans="1:51" s="15" customFormat="1" ht="12">
      <c r="A188" s="15"/>
      <c r="B188" s="284"/>
      <c r="C188" s="285"/>
      <c r="D188" s="258" t="s">
        <v>179</v>
      </c>
      <c r="E188" s="286" t="s">
        <v>1</v>
      </c>
      <c r="F188" s="287" t="s">
        <v>186</v>
      </c>
      <c r="G188" s="285"/>
      <c r="H188" s="288">
        <v>30</v>
      </c>
      <c r="I188" s="289"/>
      <c r="J188" s="285"/>
      <c r="K188" s="285"/>
      <c r="L188" s="290"/>
      <c r="M188" s="291"/>
      <c r="N188" s="292"/>
      <c r="O188" s="292"/>
      <c r="P188" s="292"/>
      <c r="Q188" s="292"/>
      <c r="R188" s="292"/>
      <c r="S188" s="292"/>
      <c r="T188" s="293"/>
      <c r="U188" s="15"/>
      <c r="V188" s="15"/>
      <c r="W188" s="15"/>
      <c r="X188" s="15"/>
      <c r="Y188" s="15"/>
      <c r="Z188" s="15"/>
      <c r="AA188" s="15"/>
      <c r="AB188" s="15"/>
      <c r="AC188" s="15"/>
      <c r="AD188" s="15"/>
      <c r="AE188" s="15"/>
      <c r="AT188" s="294" t="s">
        <v>179</v>
      </c>
      <c r="AU188" s="294" t="s">
        <v>97</v>
      </c>
      <c r="AV188" s="15" t="s">
        <v>187</v>
      </c>
      <c r="AW188" s="15" t="s">
        <v>42</v>
      </c>
      <c r="AX188" s="15" t="s">
        <v>87</v>
      </c>
      <c r="AY188" s="294" t="s">
        <v>166</v>
      </c>
    </row>
    <row r="189" spans="1:51" s="16" customFormat="1" ht="12">
      <c r="A189" s="16"/>
      <c r="B189" s="295"/>
      <c r="C189" s="296"/>
      <c r="D189" s="258" t="s">
        <v>179</v>
      </c>
      <c r="E189" s="297" t="s">
        <v>1</v>
      </c>
      <c r="F189" s="298" t="s">
        <v>190</v>
      </c>
      <c r="G189" s="296"/>
      <c r="H189" s="299">
        <v>197</v>
      </c>
      <c r="I189" s="300"/>
      <c r="J189" s="296"/>
      <c r="K189" s="296"/>
      <c r="L189" s="301"/>
      <c r="M189" s="302"/>
      <c r="N189" s="303"/>
      <c r="O189" s="303"/>
      <c r="P189" s="303"/>
      <c r="Q189" s="303"/>
      <c r="R189" s="303"/>
      <c r="S189" s="303"/>
      <c r="T189" s="304"/>
      <c r="U189" s="16"/>
      <c r="V189" s="16"/>
      <c r="W189" s="16"/>
      <c r="X189" s="16"/>
      <c r="Y189" s="16"/>
      <c r="Z189" s="16"/>
      <c r="AA189" s="16"/>
      <c r="AB189" s="16"/>
      <c r="AC189" s="16"/>
      <c r="AD189" s="16"/>
      <c r="AE189" s="16"/>
      <c r="AT189" s="305" t="s">
        <v>179</v>
      </c>
      <c r="AU189" s="305" t="s">
        <v>97</v>
      </c>
      <c r="AV189" s="16" t="s">
        <v>173</v>
      </c>
      <c r="AW189" s="16" t="s">
        <v>42</v>
      </c>
      <c r="AX189" s="16" t="s">
        <v>95</v>
      </c>
      <c r="AY189" s="305" t="s">
        <v>166</v>
      </c>
    </row>
    <row r="190" spans="1:65" s="2" customFormat="1" ht="24" customHeight="1">
      <c r="A190" s="40"/>
      <c r="B190" s="41"/>
      <c r="C190" s="245" t="s">
        <v>173</v>
      </c>
      <c r="D190" s="245" t="s">
        <v>168</v>
      </c>
      <c r="E190" s="246" t="s">
        <v>236</v>
      </c>
      <c r="F190" s="247" t="s">
        <v>237</v>
      </c>
      <c r="G190" s="248" t="s">
        <v>193</v>
      </c>
      <c r="H190" s="249">
        <v>230</v>
      </c>
      <c r="I190" s="250"/>
      <c r="J190" s="251">
        <f>ROUND(I190*H190,2)</f>
        <v>0</v>
      </c>
      <c r="K190" s="247" t="s">
        <v>1</v>
      </c>
      <c r="L190" s="46"/>
      <c r="M190" s="252" t="s">
        <v>1</v>
      </c>
      <c r="N190" s="253" t="s">
        <v>52</v>
      </c>
      <c r="O190" s="93"/>
      <c r="P190" s="254">
        <f>O190*H190</f>
        <v>0</v>
      </c>
      <c r="Q190" s="254">
        <v>3.57652E-05</v>
      </c>
      <c r="R190" s="254">
        <f>Q190*H190</f>
        <v>0.008225996000000001</v>
      </c>
      <c r="S190" s="254">
        <v>0</v>
      </c>
      <c r="T190" s="255">
        <f>S190*H190</f>
        <v>0</v>
      </c>
      <c r="U190" s="40"/>
      <c r="V190" s="40"/>
      <c r="W190" s="40"/>
      <c r="X190" s="40"/>
      <c r="Y190" s="40"/>
      <c r="Z190" s="40"/>
      <c r="AA190" s="40"/>
      <c r="AB190" s="40"/>
      <c r="AC190" s="40"/>
      <c r="AD190" s="40"/>
      <c r="AE190" s="40"/>
      <c r="AR190" s="256" t="s">
        <v>173</v>
      </c>
      <c r="AT190" s="256" t="s">
        <v>168</v>
      </c>
      <c r="AU190" s="256" t="s">
        <v>97</v>
      </c>
      <c r="AY190" s="18" t="s">
        <v>166</v>
      </c>
      <c r="BE190" s="257">
        <f>IF(N190="základní",J190,0)</f>
        <v>0</v>
      </c>
      <c r="BF190" s="257">
        <f>IF(N190="snížená",J190,0)</f>
        <v>0</v>
      </c>
      <c r="BG190" s="257">
        <f>IF(N190="zákl. přenesená",J190,0)</f>
        <v>0</v>
      </c>
      <c r="BH190" s="257">
        <f>IF(N190="sníž. přenesená",J190,0)</f>
        <v>0</v>
      </c>
      <c r="BI190" s="257">
        <f>IF(N190="nulová",J190,0)</f>
        <v>0</v>
      </c>
      <c r="BJ190" s="18" t="s">
        <v>95</v>
      </c>
      <c r="BK190" s="257">
        <f>ROUND(I190*H190,2)</f>
        <v>0</v>
      </c>
      <c r="BL190" s="18" t="s">
        <v>173</v>
      </c>
      <c r="BM190" s="256" t="s">
        <v>238</v>
      </c>
    </row>
    <row r="191" spans="1:47" s="2" customFormat="1" ht="12">
      <c r="A191" s="40"/>
      <c r="B191" s="41"/>
      <c r="C191" s="42"/>
      <c r="D191" s="258" t="s">
        <v>175</v>
      </c>
      <c r="E191" s="42"/>
      <c r="F191" s="259" t="s">
        <v>237</v>
      </c>
      <c r="G191" s="42"/>
      <c r="H191" s="42"/>
      <c r="I191" s="156"/>
      <c r="J191" s="42"/>
      <c r="K191" s="42"/>
      <c r="L191" s="46"/>
      <c r="M191" s="260"/>
      <c r="N191" s="261"/>
      <c r="O191" s="93"/>
      <c r="P191" s="93"/>
      <c r="Q191" s="93"/>
      <c r="R191" s="93"/>
      <c r="S191" s="93"/>
      <c r="T191" s="94"/>
      <c r="U191" s="40"/>
      <c r="V191" s="40"/>
      <c r="W191" s="40"/>
      <c r="X191" s="40"/>
      <c r="Y191" s="40"/>
      <c r="Z191" s="40"/>
      <c r="AA191" s="40"/>
      <c r="AB191" s="40"/>
      <c r="AC191" s="40"/>
      <c r="AD191" s="40"/>
      <c r="AE191" s="40"/>
      <c r="AT191" s="18" t="s">
        <v>175</v>
      </c>
      <c r="AU191" s="18" t="s">
        <v>97</v>
      </c>
    </row>
    <row r="192" spans="1:47" s="2" customFormat="1" ht="12">
      <c r="A192" s="40"/>
      <c r="B192" s="41"/>
      <c r="C192" s="42"/>
      <c r="D192" s="258" t="s">
        <v>197</v>
      </c>
      <c r="E192" s="42"/>
      <c r="F192" s="262" t="s">
        <v>239</v>
      </c>
      <c r="G192" s="42"/>
      <c r="H192" s="42"/>
      <c r="I192" s="156"/>
      <c r="J192" s="42"/>
      <c r="K192" s="42"/>
      <c r="L192" s="46"/>
      <c r="M192" s="260"/>
      <c r="N192" s="261"/>
      <c r="O192" s="93"/>
      <c r="P192" s="93"/>
      <c r="Q192" s="93"/>
      <c r="R192" s="93"/>
      <c r="S192" s="93"/>
      <c r="T192" s="94"/>
      <c r="U192" s="40"/>
      <c r="V192" s="40"/>
      <c r="W192" s="40"/>
      <c r="X192" s="40"/>
      <c r="Y192" s="40"/>
      <c r="Z192" s="40"/>
      <c r="AA192" s="40"/>
      <c r="AB192" s="40"/>
      <c r="AC192" s="40"/>
      <c r="AD192" s="40"/>
      <c r="AE192" s="40"/>
      <c r="AT192" s="18" t="s">
        <v>197</v>
      </c>
      <c r="AU192" s="18" t="s">
        <v>97</v>
      </c>
    </row>
    <row r="193" spans="1:51" s="13" customFormat="1" ht="12">
      <c r="A193" s="13"/>
      <c r="B193" s="263"/>
      <c r="C193" s="264"/>
      <c r="D193" s="258" t="s">
        <v>179</v>
      </c>
      <c r="E193" s="265" t="s">
        <v>1</v>
      </c>
      <c r="F193" s="266" t="s">
        <v>240</v>
      </c>
      <c r="G193" s="264"/>
      <c r="H193" s="265" t="s">
        <v>1</v>
      </c>
      <c r="I193" s="267"/>
      <c r="J193" s="264"/>
      <c r="K193" s="264"/>
      <c r="L193" s="268"/>
      <c r="M193" s="269"/>
      <c r="N193" s="270"/>
      <c r="O193" s="270"/>
      <c r="P193" s="270"/>
      <c r="Q193" s="270"/>
      <c r="R193" s="270"/>
      <c r="S193" s="270"/>
      <c r="T193" s="271"/>
      <c r="U193" s="13"/>
      <c r="V193" s="13"/>
      <c r="W193" s="13"/>
      <c r="X193" s="13"/>
      <c r="Y193" s="13"/>
      <c r="Z193" s="13"/>
      <c r="AA193" s="13"/>
      <c r="AB193" s="13"/>
      <c r="AC193" s="13"/>
      <c r="AD193" s="13"/>
      <c r="AE193" s="13"/>
      <c r="AT193" s="272" t="s">
        <v>179</v>
      </c>
      <c r="AU193" s="272" t="s">
        <v>97</v>
      </c>
      <c r="AV193" s="13" t="s">
        <v>95</v>
      </c>
      <c r="AW193" s="13" t="s">
        <v>42</v>
      </c>
      <c r="AX193" s="13" t="s">
        <v>87</v>
      </c>
      <c r="AY193" s="272" t="s">
        <v>166</v>
      </c>
    </row>
    <row r="194" spans="1:51" s="14" customFormat="1" ht="12">
      <c r="A194" s="14"/>
      <c r="B194" s="273"/>
      <c r="C194" s="274"/>
      <c r="D194" s="258" t="s">
        <v>179</v>
      </c>
      <c r="E194" s="275" t="s">
        <v>1</v>
      </c>
      <c r="F194" s="276" t="s">
        <v>241</v>
      </c>
      <c r="G194" s="274"/>
      <c r="H194" s="277">
        <v>10</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179</v>
      </c>
      <c r="AU194" s="283" t="s">
        <v>97</v>
      </c>
      <c r="AV194" s="14" t="s">
        <v>97</v>
      </c>
      <c r="AW194" s="14" t="s">
        <v>42</v>
      </c>
      <c r="AX194" s="14" t="s">
        <v>87</v>
      </c>
      <c r="AY194" s="283" t="s">
        <v>166</v>
      </c>
    </row>
    <row r="195" spans="1:51" s="14" customFormat="1" ht="12">
      <c r="A195" s="14"/>
      <c r="B195" s="273"/>
      <c r="C195" s="274"/>
      <c r="D195" s="258" t="s">
        <v>179</v>
      </c>
      <c r="E195" s="275" t="s">
        <v>1</v>
      </c>
      <c r="F195" s="276" t="s">
        <v>242</v>
      </c>
      <c r="G195" s="274"/>
      <c r="H195" s="277">
        <v>17.5</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179</v>
      </c>
      <c r="AU195" s="283" t="s">
        <v>97</v>
      </c>
      <c r="AV195" s="14" t="s">
        <v>97</v>
      </c>
      <c r="AW195" s="14" t="s">
        <v>42</v>
      </c>
      <c r="AX195" s="14" t="s">
        <v>87</v>
      </c>
      <c r="AY195" s="283" t="s">
        <v>166</v>
      </c>
    </row>
    <row r="196" spans="1:51" s="14" customFormat="1" ht="12">
      <c r="A196" s="14"/>
      <c r="B196" s="273"/>
      <c r="C196" s="274"/>
      <c r="D196" s="258" t="s">
        <v>179</v>
      </c>
      <c r="E196" s="275" t="s">
        <v>1</v>
      </c>
      <c r="F196" s="276" t="s">
        <v>243</v>
      </c>
      <c r="G196" s="274"/>
      <c r="H196" s="277">
        <v>27.5</v>
      </c>
      <c r="I196" s="278"/>
      <c r="J196" s="274"/>
      <c r="K196" s="274"/>
      <c r="L196" s="279"/>
      <c r="M196" s="280"/>
      <c r="N196" s="281"/>
      <c r="O196" s="281"/>
      <c r="P196" s="281"/>
      <c r="Q196" s="281"/>
      <c r="R196" s="281"/>
      <c r="S196" s="281"/>
      <c r="T196" s="282"/>
      <c r="U196" s="14"/>
      <c r="V196" s="14"/>
      <c r="W196" s="14"/>
      <c r="X196" s="14"/>
      <c r="Y196" s="14"/>
      <c r="Z196" s="14"/>
      <c r="AA196" s="14"/>
      <c r="AB196" s="14"/>
      <c r="AC196" s="14"/>
      <c r="AD196" s="14"/>
      <c r="AE196" s="14"/>
      <c r="AT196" s="283" t="s">
        <v>179</v>
      </c>
      <c r="AU196" s="283" t="s">
        <v>97</v>
      </c>
      <c r="AV196" s="14" t="s">
        <v>97</v>
      </c>
      <c r="AW196" s="14" t="s">
        <v>42</v>
      </c>
      <c r="AX196" s="14" t="s">
        <v>87</v>
      </c>
      <c r="AY196" s="283" t="s">
        <v>166</v>
      </c>
    </row>
    <row r="197" spans="1:51" s="14" customFormat="1" ht="12">
      <c r="A197" s="14"/>
      <c r="B197" s="273"/>
      <c r="C197" s="274"/>
      <c r="D197" s="258" t="s">
        <v>179</v>
      </c>
      <c r="E197" s="275" t="s">
        <v>1</v>
      </c>
      <c r="F197" s="276" t="s">
        <v>244</v>
      </c>
      <c r="G197" s="274"/>
      <c r="H197" s="277">
        <v>17.5</v>
      </c>
      <c r="I197" s="278"/>
      <c r="J197" s="274"/>
      <c r="K197" s="274"/>
      <c r="L197" s="279"/>
      <c r="M197" s="280"/>
      <c r="N197" s="281"/>
      <c r="O197" s="281"/>
      <c r="P197" s="281"/>
      <c r="Q197" s="281"/>
      <c r="R197" s="281"/>
      <c r="S197" s="281"/>
      <c r="T197" s="282"/>
      <c r="U197" s="14"/>
      <c r="V197" s="14"/>
      <c r="W197" s="14"/>
      <c r="X197" s="14"/>
      <c r="Y197" s="14"/>
      <c r="Z197" s="14"/>
      <c r="AA197" s="14"/>
      <c r="AB197" s="14"/>
      <c r="AC197" s="14"/>
      <c r="AD197" s="14"/>
      <c r="AE197" s="14"/>
      <c r="AT197" s="283" t="s">
        <v>179</v>
      </c>
      <c r="AU197" s="283" t="s">
        <v>97</v>
      </c>
      <c r="AV197" s="14" t="s">
        <v>97</v>
      </c>
      <c r="AW197" s="14" t="s">
        <v>42</v>
      </c>
      <c r="AX197" s="14" t="s">
        <v>87</v>
      </c>
      <c r="AY197" s="283" t="s">
        <v>166</v>
      </c>
    </row>
    <row r="198" spans="1:51" s="14" customFormat="1" ht="12">
      <c r="A198" s="14"/>
      <c r="B198" s="273"/>
      <c r="C198" s="274"/>
      <c r="D198" s="258" t="s">
        <v>179</v>
      </c>
      <c r="E198" s="275" t="s">
        <v>1</v>
      </c>
      <c r="F198" s="276" t="s">
        <v>245</v>
      </c>
      <c r="G198" s="274"/>
      <c r="H198" s="277">
        <v>22.5</v>
      </c>
      <c r="I198" s="278"/>
      <c r="J198" s="274"/>
      <c r="K198" s="274"/>
      <c r="L198" s="279"/>
      <c r="M198" s="280"/>
      <c r="N198" s="281"/>
      <c r="O198" s="281"/>
      <c r="P198" s="281"/>
      <c r="Q198" s="281"/>
      <c r="R198" s="281"/>
      <c r="S198" s="281"/>
      <c r="T198" s="282"/>
      <c r="U198" s="14"/>
      <c r="V198" s="14"/>
      <c r="W198" s="14"/>
      <c r="X198" s="14"/>
      <c r="Y198" s="14"/>
      <c r="Z198" s="14"/>
      <c r="AA198" s="14"/>
      <c r="AB198" s="14"/>
      <c r="AC198" s="14"/>
      <c r="AD198" s="14"/>
      <c r="AE198" s="14"/>
      <c r="AT198" s="283" t="s">
        <v>179</v>
      </c>
      <c r="AU198" s="283" t="s">
        <v>97</v>
      </c>
      <c r="AV198" s="14" t="s">
        <v>97</v>
      </c>
      <c r="AW198" s="14" t="s">
        <v>42</v>
      </c>
      <c r="AX198" s="14" t="s">
        <v>87</v>
      </c>
      <c r="AY198" s="283" t="s">
        <v>166</v>
      </c>
    </row>
    <row r="199" spans="1:51" s="14" customFormat="1" ht="12">
      <c r="A199" s="14"/>
      <c r="B199" s="273"/>
      <c r="C199" s="274"/>
      <c r="D199" s="258" t="s">
        <v>179</v>
      </c>
      <c r="E199" s="275" t="s">
        <v>1</v>
      </c>
      <c r="F199" s="276" t="s">
        <v>246</v>
      </c>
      <c r="G199" s="274"/>
      <c r="H199" s="277">
        <v>17.5</v>
      </c>
      <c r="I199" s="278"/>
      <c r="J199" s="274"/>
      <c r="K199" s="274"/>
      <c r="L199" s="279"/>
      <c r="M199" s="280"/>
      <c r="N199" s="281"/>
      <c r="O199" s="281"/>
      <c r="P199" s="281"/>
      <c r="Q199" s="281"/>
      <c r="R199" s="281"/>
      <c r="S199" s="281"/>
      <c r="T199" s="282"/>
      <c r="U199" s="14"/>
      <c r="V199" s="14"/>
      <c r="W199" s="14"/>
      <c r="X199" s="14"/>
      <c r="Y199" s="14"/>
      <c r="Z199" s="14"/>
      <c r="AA199" s="14"/>
      <c r="AB199" s="14"/>
      <c r="AC199" s="14"/>
      <c r="AD199" s="14"/>
      <c r="AE199" s="14"/>
      <c r="AT199" s="283" t="s">
        <v>179</v>
      </c>
      <c r="AU199" s="283" t="s">
        <v>97</v>
      </c>
      <c r="AV199" s="14" t="s">
        <v>97</v>
      </c>
      <c r="AW199" s="14" t="s">
        <v>42</v>
      </c>
      <c r="AX199" s="14" t="s">
        <v>87</v>
      </c>
      <c r="AY199" s="283" t="s">
        <v>166</v>
      </c>
    </row>
    <row r="200" spans="1:51" s="14" customFormat="1" ht="12">
      <c r="A200" s="14"/>
      <c r="B200" s="273"/>
      <c r="C200" s="274"/>
      <c r="D200" s="258" t="s">
        <v>179</v>
      </c>
      <c r="E200" s="275" t="s">
        <v>1</v>
      </c>
      <c r="F200" s="276" t="s">
        <v>247</v>
      </c>
      <c r="G200" s="274"/>
      <c r="H200" s="277">
        <v>25</v>
      </c>
      <c r="I200" s="278"/>
      <c r="J200" s="274"/>
      <c r="K200" s="274"/>
      <c r="L200" s="279"/>
      <c r="M200" s="280"/>
      <c r="N200" s="281"/>
      <c r="O200" s="281"/>
      <c r="P200" s="281"/>
      <c r="Q200" s="281"/>
      <c r="R200" s="281"/>
      <c r="S200" s="281"/>
      <c r="T200" s="282"/>
      <c r="U200" s="14"/>
      <c r="V200" s="14"/>
      <c r="W200" s="14"/>
      <c r="X200" s="14"/>
      <c r="Y200" s="14"/>
      <c r="Z200" s="14"/>
      <c r="AA200" s="14"/>
      <c r="AB200" s="14"/>
      <c r="AC200" s="14"/>
      <c r="AD200" s="14"/>
      <c r="AE200" s="14"/>
      <c r="AT200" s="283" t="s">
        <v>179</v>
      </c>
      <c r="AU200" s="283" t="s">
        <v>97</v>
      </c>
      <c r="AV200" s="14" t="s">
        <v>97</v>
      </c>
      <c r="AW200" s="14" t="s">
        <v>42</v>
      </c>
      <c r="AX200" s="14" t="s">
        <v>87</v>
      </c>
      <c r="AY200" s="283" t="s">
        <v>166</v>
      </c>
    </row>
    <row r="201" spans="1:51" s="14" customFormat="1" ht="12">
      <c r="A201" s="14"/>
      <c r="B201" s="273"/>
      <c r="C201" s="274"/>
      <c r="D201" s="258" t="s">
        <v>179</v>
      </c>
      <c r="E201" s="275" t="s">
        <v>1</v>
      </c>
      <c r="F201" s="276" t="s">
        <v>248</v>
      </c>
      <c r="G201" s="274"/>
      <c r="H201" s="277">
        <v>20</v>
      </c>
      <c r="I201" s="278"/>
      <c r="J201" s="274"/>
      <c r="K201" s="274"/>
      <c r="L201" s="279"/>
      <c r="M201" s="280"/>
      <c r="N201" s="281"/>
      <c r="O201" s="281"/>
      <c r="P201" s="281"/>
      <c r="Q201" s="281"/>
      <c r="R201" s="281"/>
      <c r="S201" s="281"/>
      <c r="T201" s="282"/>
      <c r="U201" s="14"/>
      <c r="V201" s="14"/>
      <c r="W201" s="14"/>
      <c r="X201" s="14"/>
      <c r="Y201" s="14"/>
      <c r="Z201" s="14"/>
      <c r="AA201" s="14"/>
      <c r="AB201" s="14"/>
      <c r="AC201" s="14"/>
      <c r="AD201" s="14"/>
      <c r="AE201" s="14"/>
      <c r="AT201" s="283" t="s">
        <v>179</v>
      </c>
      <c r="AU201" s="283" t="s">
        <v>97</v>
      </c>
      <c r="AV201" s="14" t="s">
        <v>97</v>
      </c>
      <c r="AW201" s="14" t="s">
        <v>42</v>
      </c>
      <c r="AX201" s="14" t="s">
        <v>87</v>
      </c>
      <c r="AY201" s="283" t="s">
        <v>166</v>
      </c>
    </row>
    <row r="202" spans="1:51" s="14" customFormat="1" ht="12">
      <c r="A202" s="14"/>
      <c r="B202" s="273"/>
      <c r="C202" s="274"/>
      <c r="D202" s="258" t="s">
        <v>179</v>
      </c>
      <c r="E202" s="275" t="s">
        <v>1</v>
      </c>
      <c r="F202" s="276" t="s">
        <v>249</v>
      </c>
      <c r="G202" s="274"/>
      <c r="H202" s="277">
        <v>22.5</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179</v>
      </c>
      <c r="AU202" s="283" t="s">
        <v>97</v>
      </c>
      <c r="AV202" s="14" t="s">
        <v>97</v>
      </c>
      <c r="AW202" s="14" t="s">
        <v>42</v>
      </c>
      <c r="AX202" s="14" t="s">
        <v>87</v>
      </c>
      <c r="AY202" s="283" t="s">
        <v>166</v>
      </c>
    </row>
    <row r="203" spans="1:51" s="14" customFormat="1" ht="12">
      <c r="A203" s="14"/>
      <c r="B203" s="273"/>
      <c r="C203" s="274"/>
      <c r="D203" s="258" t="s">
        <v>179</v>
      </c>
      <c r="E203" s="275" t="s">
        <v>1</v>
      </c>
      <c r="F203" s="276" t="s">
        <v>250</v>
      </c>
      <c r="G203" s="274"/>
      <c r="H203" s="277">
        <v>20</v>
      </c>
      <c r="I203" s="278"/>
      <c r="J203" s="274"/>
      <c r="K203" s="274"/>
      <c r="L203" s="279"/>
      <c r="M203" s="280"/>
      <c r="N203" s="281"/>
      <c r="O203" s="281"/>
      <c r="P203" s="281"/>
      <c r="Q203" s="281"/>
      <c r="R203" s="281"/>
      <c r="S203" s="281"/>
      <c r="T203" s="282"/>
      <c r="U203" s="14"/>
      <c r="V203" s="14"/>
      <c r="W203" s="14"/>
      <c r="X203" s="14"/>
      <c r="Y203" s="14"/>
      <c r="Z203" s="14"/>
      <c r="AA203" s="14"/>
      <c r="AB203" s="14"/>
      <c r="AC203" s="14"/>
      <c r="AD203" s="14"/>
      <c r="AE203" s="14"/>
      <c r="AT203" s="283" t="s">
        <v>179</v>
      </c>
      <c r="AU203" s="283" t="s">
        <v>97</v>
      </c>
      <c r="AV203" s="14" t="s">
        <v>97</v>
      </c>
      <c r="AW203" s="14" t="s">
        <v>42</v>
      </c>
      <c r="AX203" s="14" t="s">
        <v>87</v>
      </c>
      <c r="AY203" s="283" t="s">
        <v>166</v>
      </c>
    </row>
    <row r="204" spans="1:51" s="14" customFormat="1" ht="12">
      <c r="A204" s="14"/>
      <c r="B204" s="273"/>
      <c r="C204" s="274"/>
      <c r="D204" s="258" t="s">
        <v>179</v>
      </c>
      <c r="E204" s="275" t="s">
        <v>1</v>
      </c>
      <c r="F204" s="276" t="s">
        <v>251</v>
      </c>
      <c r="G204" s="274"/>
      <c r="H204" s="277">
        <v>20</v>
      </c>
      <c r="I204" s="278"/>
      <c r="J204" s="274"/>
      <c r="K204" s="274"/>
      <c r="L204" s="279"/>
      <c r="M204" s="280"/>
      <c r="N204" s="281"/>
      <c r="O204" s="281"/>
      <c r="P204" s="281"/>
      <c r="Q204" s="281"/>
      <c r="R204" s="281"/>
      <c r="S204" s="281"/>
      <c r="T204" s="282"/>
      <c r="U204" s="14"/>
      <c r="V204" s="14"/>
      <c r="W204" s="14"/>
      <c r="X204" s="14"/>
      <c r="Y204" s="14"/>
      <c r="Z204" s="14"/>
      <c r="AA204" s="14"/>
      <c r="AB204" s="14"/>
      <c r="AC204" s="14"/>
      <c r="AD204" s="14"/>
      <c r="AE204" s="14"/>
      <c r="AT204" s="283" t="s">
        <v>179</v>
      </c>
      <c r="AU204" s="283" t="s">
        <v>97</v>
      </c>
      <c r="AV204" s="14" t="s">
        <v>97</v>
      </c>
      <c r="AW204" s="14" t="s">
        <v>42</v>
      </c>
      <c r="AX204" s="14" t="s">
        <v>87</v>
      </c>
      <c r="AY204" s="283" t="s">
        <v>166</v>
      </c>
    </row>
    <row r="205" spans="1:51" s="14" customFormat="1" ht="12">
      <c r="A205" s="14"/>
      <c r="B205" s="273"/>
      <c r="C205" s="274"/>
      <c r="D205" s="258" t="s">
        <v>179</v>
      </c>
      <c r="E205" s="275" t="s">
        <v>1</v>
      </c>
      <c r="F205" s="276" t="s">
        <v>252</v>
      </c>
      <c r="G205" s="274"/>
      <c r="H205" s="277">
        <v>5</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179</v>
      </c>
      <c r="AU205" s="283" t="s">
        <v>97</v>
      </c>
      <c r="AV205" s="14" t="s">
        <v>97</v>
      </c>
      <c r="AW205" s="14" t="s">
        <v>42</v>
      </c>
      <c r="AX205" s="14" t="s">
        <v>87</v>
      </c>
      <c r="AY205" s="283" t="s">
        <v>166</v>
      </c>
    </row>
    <row r="206" spans="1:51" s="14" customFormat="1" ht="12">
      <c r="A206" s="14"/>
      <c r="B206" s="273"/>
      <c r="C206" s="274"/>
      <c r="D206" s="258" t="s">
        <v>179</v>
      </c>
      <c r="E206" s="275" t="s">
        <v>1</v>
      </c>
      <c r="F206" s="276" t="s">
        <v>253</v>
      </c>
      <c r="G206" s="274"/>
      <c r="H206" s="277">
        <v>5</v>
      </c>
      <c r="I206" s="278"/>
      <c r="J206" s="274"/>
      <c r="K206" s="274"/>
      <c r="L206" s="279"/>
      <c r="M206" s="280"/>
      <c r="N206" s="281"/>
      <c r="O206" s="281"/>
      <c r="P206" s="281"/>
      <c r="Q206" s="281"/>
      <c r="R206" s="281"/>
      <c r="S206" s="281"/>
      <c r="T206" s="282"/>
      <c r="U206" s="14"/>
      <c r="V206" s="14"/>
      <c r="W206" s="14"/>
      <c r="X206" s="14"/>
      <c r="Y206" s="14"/>
      <c r="Z206" s="14"/>
      <c r="AA206" s="14"/>
      <c r="AB206" s="14"/>
      <c r="AC206" s="14"/>
      <c r="AD206" s="14"/>
      <c r="AE206" s="14"/>
      <c r="AT206" s="283" t="s">
        <v>179</v>
      </c>
      <c r="AU206" s="283" t="s">
        <v>97</v>
      </c>
      <c r="AV206" s="14" t="s">
        <v>97</v>
      </c>
      <c r="AW206" s="14" t="s">
        <v>42</v>
      </c>
      <c r="AX206" s="14" t="s">
        <v>87</v>
      </c>
      <c r="AY206" s="283" t="s">
        <v>166</v>
      </c>
    </row>
    <row r="207" spans="1:51" s="16" customFormat="1" ht="12">
      <c r="A207" s="16"/>
      <c r="B207" s="295"/>
      <c r="C207" s="296"/>
      <c r="D207" s="258" t="s">
        <v>179</v>
      </c>
      <c r="E207" s="297" t="s">
        <v>1</v>
      </c>
      <c r="F207" s="298" t="s">
        <v>190</v>
      </c>
      <c r="G207" s="296"/>
      <c r="H207" s="299">
        <v>230</v>
      </c>
      <c r="I207" s="300"/>
      <c r="J207" s="296"/>
      <c r="K207" s="296"/>
      <c r="L207" s="301"/>
      <c r="M207" s="302"/>
      <c r="N207" s="303"/>
      <c r="O207" s="303"/>
      <c r="P207" s="303"/>
      <c r="Q207" s="303"/>
      <c r="R207" s="303"/>
      <c r="S207" s="303"/>
      <c r="T207" s="304"/>
      <c r="U207" s="16"/>
      <c r="V207" s="16"/>
      <c r="W207" s="16"/>
      <c r="X207" s="16"/>
      <c r="Y207" s="16"/>
      <c r="Z207" s="16"/>
      <c r="AA207" s="16"/>
      <c r="AB207" s="16"/>
      <c r="AC207" s="16"/>
      <c r="AD207" s="16"/>
      <c r="AE207" s="16"/>
      <c r="AT207" s="305" t="s">
        <v>179</v>
      </c>
      <c r="AU207" s="305" t="s">
        <v>97</v>
      </c>
      <c r="AV207" s="16" t="s">
        <v>173</v>
      </c>
      <c r="AW207" s="16" t="s">
        <v>42</v>
      </c>
      <c r="AX207" s="16" t="s">
        <v>95</v>
      </c>
      <c r="AY207" s="305" t="s">
        <v>166</v>
      </c>
    </row>
    <row r="208" spans="1:65" s="2" customFormat="1" ht="24" customHeight="1">
      <c r="A208" s="40"/>
      <c r="B208" s="41"/>
      <c r="C208" s="245" t="s">
        <v>254</v>
      </c>
      <c r="D208" s="245" t="s">
        <v>168</v>
      </c>
      <c r="E208" s="246" t="s">
        <v>255</v>
      </c>
      <c r="F208" s="247" t="s">
        <v>256</v>
      </c>
      <c r="G208" s="248" t="s">
        <v>193</v>
      </c>
      <c r="H208" s="249">
        <v>69</v>
      </c>
      <c r="I208" s="250"/>
      <c r="J208" s="251">
        <f>ROUND(I208*H208,2)</f>
        <v>0</v>
      </c>
      <c r="K208" s="247" t="s">
        <v>172</v>
      </c>
      <c r="L208" s="46"/>
      <c r="M208" s="252" t="s">
        <v>1</v>
      </c>
      <c r="N208" s="253" t="s">
        <v>52</v>
      </c>
      <c r="O208" s="93"/>
      <c r="P208" s="254">
        <f>O208*H208</f>
        <v>0</v>
      </c>
      <c r="Q208" s="254">
        <v>6E-05</v>
      </c>
      <c r="R208" s="254">
        <f>Q208*H208</f>
        <v>0.0041400000000000005</v>
      </c>
      <c r="S208" s="254">
        <v>0</v>
      </c>
      <c r="T208" s="255">
        <f>S208*H208</f>
        <v>0</v>
      </c>
      <c r="U208" s="40"/>
      <c r="V208" s="40"/>
      <c r="W208" s="40"/>
      <c r="X208" s="40"/>
      <c r="Y208" s="40"/>
      <c r="Z208" s="40"/>
      <c r="AA208" s="40"/>
      <c r="AB208" s="40"/>
      <c r="AC208" s="40"/>
      <c r="AD208" s="40"/>
      <c r="AE208" s="40"/>
      <c r="AR208" s="256" t="s">
        <v>173</v>
      </c>
      <c r="AT208" s="256" t="s">
        <v>168</v>
      </c>
      <c r="AU208" s="256" t="s">
        <v>97</v>
      </c>
      <c r="AY208" s="18" t="s">
        <v>166</v>
      </c>
      <c r="BE208" s="257">
        <f>IF(N208="základní",J208,0)</f>
        <v>0</v>
      </c>
      <c r="BF208" s="257">
        <f>IF(N208="snížená",J208,0)</f>
        <v>0</v>
      </c>
      <c r="BG208" s="257">
        <f>IF(N208="zákl. přenesená",J208,0)</f>
        <v>0</v>
      </c>
      <c r="BH208" s="257">
        <f>IF(N208="sníž. přenesená",J208,0)</f>
        <v>0</v>
      </c>
      <c r="BI208" s="257">
        <f>IF(N208="nulová",J208,0)</f>
        <v>0</v>
      </c>
      <c r="BJ208" s="18" t="s">
        <v>95</v>
      </c>
      <c r="BK208" s="257">
        <f>ROUND(I208*H208,2)</f>
        <v>0</v>
      </c>
      <c r="BL208" s="18" t="s">
        <v>173</v>
      </c>
      <c r="BM208" s="256" t="s">
        <v>257</v>
      </c>
    </row>
    <row r="209" spans="1:47" s="2" customFormat="1" ht="12">
      <c r="A209" s="40"/>
      <c r="B209" s="41"/>
      <c r="C209" s="42"/>
      <c r="D209" s="258" t="s">
        <v>175</v>
      </c>
      <c r="E209" s="42"/>
      <c r="F209" s="259" t="s">
        <v>258</v>
      </c>
      <c r="G209" s="42"/>
      <c r="H209" s="42"/>
      <c r="I209" s="156"/>
      <c r="J209" s="42"/>
      <c r="K209" s="42"/>
      <c r="L209" s="46"/>
      <c r="M209" s="260"/>
      <c r="N209" s="261"/>
      <c r="O209" s="93"/>
      <c r="P209" s="93"/>
      <c r="Q209" s="93"/>
      <c r="R209" s="93"/>
      <c r="S209" s="93"/>
      <c r="T209" s="94"/>
      <c r="U209" s="40"/>
      <c r="V209" s="40"/>
      <c r="W209" s="40"/>
      <c r="X209" s="40"/>
      <c r="Y209" s="40"/>
      <c r="Z209" s="40"/>
      <c r="AA209" s="40"/>
      <c r="AB209" s="40"/>
      <c r="AC209" s="40"/>
      <c r="AD209" s="40"/>
      <c r="AE209" s="40"/>
      <c r="AT209" s="18" t="s">
        <v>175</v>
      </c>
      <c r="AU209" s="18" t="s">
        <v>97</v>
      </c>
    </row>
    <row r="210" spans="1:47" s="2" customFormat="1" ht="12">
      <c r="A210" s="40"/>
      <c r="B210" s="41"/>
      <c r="C210" s="42"/>
      <c r="D210" s="258" t="s">
        <v>177</v>
      </c>
      <c r="E210" s="42"/>
      <c r="F210" s="262" t="s">
        <v>259</v>
      </c>
      <c r="G210" s="42"/>
      <c r="H210" s="42"/>
      <c r="I210" s="156"/>
      <c r="J210" s="42"/>
      <c r="K210" s="42"/>
      <c r="L210" s="46"/>
      <c r="M210" s="260"/>
      <c r="N210" s="261"/>
      <c r="O210" s="93"/>
      <c r="P210" s="93"/>
      <c r="Q210" s="93"/>
      <c r="R210" s="93"/>
      <c r="S210" s="93"/>
      <c r="T210" s="94"/>
      <c r="U210" s="40"/>
      <c r="V210" s="40"/>
      <c r="W210" s="40"/>
      <c r="X210" s="40"/>
      <c r="Y210" s="40"/>
      <c r="Z210" s="40"/>
      <c r="AA210" s="40"/>
      <c r="AB210" s="40"/>
      <c r="AC210" s="40"/>
      <c r="AD210" s="40"/>
      <c r="AE210" s="40"/>
      <c r="AT210" s="18" t="s">
        <v>177</v>
      </c>
      <c r="AU210" s="18" t="s">
        <v>97</v>
      </c>
    </row>
    <row r="211" spans="1:47" s="2" customFormat="1" ht="12">
      <c r="A211" s="40"/>
      <c r="B211" s="41"/>
      <c r="C211" s="42"/>
      <c r="D211" s="258" t="s">
        <v>197</v>
      </c>
      <c r="E211" s="42"/>
      <c r="F211" s="262" t="s">
        <v>260</v>
      </c>
      <c r="G211" s="42"/>
      <c r="H211" s="42"/>
      <c r="I211" s="156"/>
      <c r="J211" s="42"/>
      <c r="K211" s="42"/>
      <c r="L211" s="46"/>
      <c r="M211" s="260"/>
      <c r="N211" s="261"/>
      <c r="O211" s="93"/>
      <c r="P211" s="93"/>
      <c r="Q211" s="93"/>
      <c r="R211" s="93"/>
      <c r="S211" s="93"/>
      <c r="T211" s="94"/>
      <c r="U211" s="40"/>
      <c r="V211" s="40"/>
      <c r="W211" s="40"/>
      <c r="X211" s="40"/>
      <c r="Y211" s="40"/>
      <c r="Z211" s="40"/>
      <c r="AA211" s="40"/>
      <c r="AB211" s="40"/>
      <c r="AC211" s="40"/>
      <c r="AD211" s="40"/>
      <c r="AE211" s="40"/>
      <c r="AT211" s="18" t="s">
        <v>197</v>
      </c>
      <c r="AU211" s="18" t="s">
        <v>97</v>
      </c>
    </row>
    <row r="212" spans="1:51" s="13" customFormat="1" ht="12">
      <c r="A212" s="13"/>
      <c r="B212" s="263"/>
      <c r="C212" s="264"/>
      <c r="D212" s="258" t="s">
        <v>179</v>
      </c>
      <c r="E212" s="265" t="s">
        <v>1</v>
      </c>
      <c r="F212" s="266" t="s">
        <v>261</v>
      </c>
      <c r="G212" s="264"/>
      <c r="H212" s="265" t="s">
        <v>1</v>
      </c>
      <c r="I212" s="267"/>
      <c r="J212" s="264"/>
      <c r="K212" s="264"/>
      <c r="L212" s="268"/>
      <c r="M212" s="269"/>
      <c r="N212" s="270"/>
      <c r="O212" s="270"/>
      <c r="P212" s="270"/>
      <c r="Q212" s="270"/>
      <c r="R212" s="270"/>
      <c r="S212" s="270"/>
      <c r="T212" s="271"/>
      <c r="U212" s="13"/>
      <c r="V212" s="13"/>
      <c r="W212" s="13"/>
      <c r="X212" s="13"/>
      <c r="Y212" s="13"/>
      <c r="Z212" s="13"/>
      <c r="AA212" s="13"/>
      <c r="AB212" s="13"/>
      <c r="AC212" s="13"/>
      <c r="AD212" s="13"/>
      <c r="AE212" s="13"/>
      <c r="AT212" s="272" t="s">
        <v>179</v>
      </c>
      <c r="AU212" s="272" t="s">
        <v>97</v>
      </c>
      <c r="AV212" s="13" t="s">
        <v>95</v>
      </c>
      <c r="AW212" s="13" t="s">
        <v>42</v>
      </c>
      <c r="AX212" s="13" t="s">
        <v>87</v>
      </c>
      <c r="AY212" s="272" t="s">
        <v>166</v>
      </c>
    </row>
    <row r="213" spans="1:51" s="14" customFormat="1" ht="12">
      <c r="A213" s="14"/>
      <c r="B213" s="273"/>
      <c r="C213" s="274"/>
      <c r="D213" s="258" t="s">
        <v>179</v>
      </c>
      <c r="E213" s="275" t="s">
        <v>1</v>
      </c>
      <c r="F213" s="276" t="s">
        <v>262</v>
      </c>
      <c r="G213" s="274"/>
      <c r="H213" s="277">
        <v>5.5</v>
      </c>
      <c r="I213" s="278"/>
      <c r="J213" s="274"/>
      <c r="K213" s="274"/>
      <c r="L213" s="279"/>
      <c r="M213" s="280"/>
      <c r="N213" s="281"/>
      <c r="O213" s="281"/>
      <c r="P213" s="281"/>
      <c r="Q213" s="281"/>
      <c r="R213" s="281"/>
      <c r="S213" s="281"/>
      <c r="T213" s="282"/>
      <c r="U213" s="14"/>
      <c r="V213" s="14"/>
      <c r="W213" s="14"/>
      <c r="X213" s="14"/>
      <c r="Y213" s="14"/>
      <c r="Z213" s="14"/>
      <c r="AA213" s="14"/>
      <c r="AB213" s="14"/>
      <c r="AC213" s="14"/>
      <c r="AD213" s="14"/>
      <c r="AE213" s="14"/>
      <c r="AT213" s="283" t="s">
        <v>179</v>
      </c>
      <c r="AU213" s="283" t="s">
        <v>97</v>
      </c>
      <c r="AV213" s="14" t="s">
        <v>97</v>
      </c>
      <c r="AW213" s="14" t="s">
        <v>42</v>
      </c>
      <c r="AX213" s="14" t="s">
        <v>87</v>
      </c>
      <c r="AY213" s="283" t="s">
        <v>166</v>
      </c>
    </row>
    <row r="214" spans="1:51" s="14" customFormat="1" ht="12">
      <c r="A214" s="14"/>
      <c r="B214" s="273"/>
      <c r="C214" s="274"/>
      <c r="D214" s="258" t="s">
        <v>179</v>
      </c>
      <c r="E214" s="275" t="s">
        <v>1</v>
      </c>
      <c r="F214" s="276" t="s">
        <v>263</v>
      </c>
      <c r="G214" s="274"/>
      <c r="H214" s="277">
        <v>5.5</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179</v>
      </c>
      <c r="AU214" s="283" t="s">
        <v>97</v>
      </c>
      <c r="AV214" s="14" t="s">
        <v>97</v>
      </c>
      <c r="AW214" s="14" t="s">
        <v>42</v>
      </c>
      <c r="AX214" s="14" t="s">
        <v>87</v>
      </c>
      <c r="AY214" s="283" t="s">
        <v>166</v>
      </c>
    </row>
    <row r="215" spans="1:51" s="14" customFormat="1" ht="12">
      <c r="A215" s="14"/>
      <c r="B215" s="273"/>
      <c r="C215" s="274"/>
      <c r="D215" s="258" t="s">
        <v>179</v>
      </c>
      <c r="E215" s="275" t="s">
        <v>1</v>
      </c>
      <c r="F215" s="276" t="s">
        <v>264</v>
      </c>
      <c r="G215" s="274"/>
      <c r="H215" s="277">
        <v>5.5</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179</v>
      </c>
      <c r="AU215" s="283" t="s">
        <v>97</v>
      </c>
      <c r="AV215" s="14" t="s">
        <v>97</v>
      </c>
      <c r="AW215" s="14" t="s">
        <v>42</v>
      </c>
      <c r="AX215" s="14" t="s">
        <v>87</v>
      </c>
      <c r="AY215" s="283" t="s">
        <v>166</v>
      </c>
    </row>
    <row r="216" spans="1:51" s="14" customFormat="1" ht="12">
      <c r="A216" s="14"/>
      <c r="B216" s="273"/>
      <c r="C216" s="274"/>
      <c r="D216" s="258" t="s">
        <v>179</v>
      </c>
      <c r="E216" s="275" t="s">
        <v>1</v>
      </c>
      <c r="F216" s="276" t="s">
        <v>265</v>
      </c>
      <c r="G216" s="274"/>
      <c r="H216" s="277">
        <v>6</v>
      </c>
      <c r="I216" s="278"/>
      <c r="J216" s="274"/>
      <c r="K216" s="274"/>
      <c r="L216" s="279"/>
      <c r="M216" s="280"/>
      <c r="N216" s="281"/>
      <c r="O216" s="281"/>
      <c r="P216" s="281"/>
      <c r="Q216" s="281"/>
      <c r="R216" s="281"/>
      <c r="S216" s="281"/>
      <c r="T216" s="282"/>
      <c r="U216" s="14"/>
      <c r="V216" s="14"/>
      <c r="W216" s="14"/>
      <c r="X216" s="14"/>
      <c r="Y216" s="14"/>
      <c r="Z216" s="14"/>
      <c r="AA216" s="14"/>
      <c r="AB216" s="14"/>
      <c r="AC216" s="14"/>
      <c r="AD216" s="14"/>
      <c r="AE216" s="14"/>
      <c r="AT216" s="283" t="s">
        <v>179</v>
      </c>
      <c r="AU216" s="283" t="s">
        <v>97</v>
      </c>
      <c r="AV216" s="14" t="s">
        <v>97</v>
      </c>
      <c r="AW216" s="14" t="s">
        <v>42</v>
      </c>
      <c r="AX216" s="14" t="s">
        <v>87</v>
      </c>
      <c r="AY216" s="283" t="s">
        <v>166</v>
      </c>
    </row>
    <row r="217" spans="1:51" s="14" customFormat="1" ht="12">
      <c r="A217" s="14"/>
      <c r="B217" s="273"/>
      <c r="C217" s="274"/>
      <c r="D217" s="258" t="s">
        <v>179</v>
      </c>
      <c r="E217" s="275" t="s">
        <v>1</v>
      </c>
      <c r="F217" s="276" t="s">
        <v>266</v>
      </c>
      <c r="G217" s="274"/>
      <c r="H217" s="277">
        <v>6</v>
      </c>
      <c r="I217" s="278"/>
      <c r="J217" s="274"/>
      <c r="K217" s="274"/>
      <c r="L217" s="279"/>
      <c r="M217" s="280"/>
      <c r="N217" s="281"/>
      <c r="O217" s="281"/>
      <c r="P217" s="281"/>
      <c r="Q217" s="281"/>
      <c r="R217" s="281"/>
      <c r="S217" s="281"/>
      <c r="T217" s="282"/>
      <c r="U217" s="14"/>
      <c r="V217" s="14"/>
      <c r="W217" s="14"/>
      <c r="X217" s="14"/>
      <c r="Y217" s="14"/>
      <c r="Z217" s="14"/>
      <c r="AA217" s="14"/>
      <c r="AB217" s="14"/>
      <c r="AC217" s="14"/>
      <c r="AD217" s="14"/>
      <c r="AE217" s="14"/>
      <c r="AT217" s="283" t="s">
        <v>179</v>
      </c>
      <c r="AU217" s="283" t="s">
        <v>97</v>
      </c>
      <c r="AV217" s="14" t="s">
        <v>97</v>
      </c>
      <c r="AW217" s="14" t="s">
        <v>42</v>
      </c>
      <c r="AX217" s="14" t="s">
        <v>87</v>
      </c>
      <c r="AY217" s="283" t="s">
        <v>166</v>
      </c>
    </row>
    <row r="218" spans="1:51" s="14" customFormat="1" ht="12">
      <c r="A218" s="14"/>
      <c r="B218" s="273"/>
      <c r="C218" s="274"/>
      <c r="D218" s="258" t="s">
        <v>179</v>
      </c>
      <c r="E218" s="275" t="s">
        <v>1</v>
      </c>
      <c r="F218" s="276" t="s">
        <v>267</v>
      </c>
      <c r="G218" s="274"/>
      <c r="H218" s="277">
        <v>6</v>
      </c>
      <c r="I218" s="278"/>
      <c r="J218" s="274"/>
      <c r="K218" s="274"/>
      <c r="L218" s="279"/>
      <c r="M218" s="280"/>
      <c r="N218" s="281"/>
      <c r="O218" s="281"/>
      <c r="P218" s="281"/>
      <c r="Q218" s="281"/>
      <c r="R218" s="281"/>
      <c r="S218" s="281"/>
      <c r="T218" s="282"/>
      <c r="U218" s="14"/>
      <c r="V218" s="14"/>
      <c r="W218" s="14"/>
      <c r="X218" s="14"/>
      <c r="Y218" s="14"/>
      <c r="Z218" s="14"/>
      <c r="AA218" s="14"/>
      <c r="AB218" s="14"/>
      <c r="AC218" s="14"/>
      <c r="AD218" s="14"/>
      <c r="AE218" s="14"/>
      <c r="AT218" s="283" t="s">
        <v>179</v>
      </c>
      <c r="AU218" s="283" t="s">
        <v>97</v>
      </c>
      <c r="AV218" s="14" t="s">
        <v>97</v>
      </c>
      <c r="AW218" s="14" t="s">
        <v>42</v>
      </c>
      <c r="AX218" s="14" t="s">
        <v>87</v>
      </c>
      <c r="AY218" s="283" t="s">
        <v>166</v>
      </c>
    </row>
    <row r="219" spans="1:51" s="14" customFormat="1" ht="12">
      <c r="A219" s="14"/>
      <c r="B219" s="273"/>
      <c r="C219" s="274"/>
      <c r="D219" s="258" t="s">
        <v>179</v>
      </c>
      <c r="E219" s="275" t="s">
        <v>1</v>
      </c>
      <c r="F219" s="276" t="s">
        <v>268</v>
      </c>
      <c r="G219" s="274"/>
      <c r="H219" s="277">
        <v>6</v>
      </c>
      <c r="I219" s="278"/>
      <c r="J219" s="274"/>
      <c r="K219" s="274"/>
      <c r="L219" s="279"/>
      <c r="M219" s="280"/>
      <c r="N219" s="281"/>
      <c r="O219" s="281"/>
      <c r="P219" s="281"/>
      <c r="Q219" s="281"/>
      <c r="R219" s="281"/>
      <c r="S219" s="281"/>
      <c r="T219" s="282"/>
      <c r="U219" s="14"/>
      <c r="V219" s="14"/>
      <c r="W219" s="14"/>
      <c r="X219" s="14"/>
      <c r="Y219" s="14"/>
      <c r="Z219" s="14"/>
      <c r="AA219" s="14"/>
      <c r="AB219" s="14"/>
      <c r="AC219" s="14"/>
      <c r="AD219" s="14"/>
      <c r="AE219" s="14"/>
      <c r="AT219" s="283" t="s">
        <v>179</v>
      </c>
      <c r="AU219" s="283" t="s">
        <v>97</v>
      </c>
      <c r="AV219" s="14" t="s">
        <v>97</v>
      </c>
      <c r="AW219" s="14" t="s">
        <v>42</v>
      </c>
      <c r="AX219" s="14" t="s">
        <v>87</v>
      </c>
      <c r="AY219" s="283" t="s">
        <v>166</v>
      </c>
    </row>
    <row r="220" spans="1:51" s="14" customFormat="1" ht="12">
      <c r="A220" s="14"/>
      <c r="B220" s="273"/>
      <c r="C220" s="274"/>
      <c r="D220" s="258" t="s">
        <v>179</v>
      </c>
      <c r="E220" s="275" t="s">
        <v>1</v>
      </c>
      <c r="F220" s="276" t="s">
        <v>269</v>
      </c>
      <c r="G220" s="274"/>
      <c r="H220" s="277">
        <v>6</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179</v>
      </c>
      <c r="AU220" s="283" t="s">
        <v>97</v>
      </c>
      <c r="AV220" s="14" t="s">
        <v>97</v>
      </c>
      <c r="AW220" s="14" t="s">
        <v>42</v>
      </c>
      <c r="AX220" s="14" t="s">
        <v>87</v>
      </c>
      <c r="AY220" s="283" t="s">
        <v>166</v>
      </c>
    </row>
    <row r="221" spans="1:51" s="14" customFormat="1" ht="12">
      <c r="A221" s="14"/>
      <c r="B221" s="273"/>
      <c r="C221" s="274"/>
      <c r="D221" s="258" t="s">
        <v>179</v>
      </c>
      <c r="E221" s="275" t="s">
        <v>1</v>
      </c>
      <c r="F221" s="276" t="s">
        <v>270</v>
      </c>
      <c r="G221" s="274"/>
      <c r="H221" s="277">
        <v>6</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179</v>
      </c>
      <c r="AU221" s="283" t="s">
        <v>97</v>
      </c>
      <c r="AV221" s="14" t="s">
        <v>97</v>
      </c>
      <c r="AW221" s="14" t="s">
        <v>42</v>
      </c>
      <c r="AX221" s="14" t="s">
        <v>87</v>
      </c>
      <c r="AY221" s="283" t="s">
        <v>166</v>
      </c>
    </row>
    <row r="222" spans="1:51" s="14" customFormat="1" ht="12">
      <c r="A222" s="14"/>
      <c r="B222" s="273"/>
      <c r="C222" s="274"/>
      <c r="D222" s="258" t="s">
        <v>179</v>
      </c>
      <c r="E222" s="275" t="s">
        <v>1</v>
      </c>
      <c r="F222" s="276" t="s">
        <v>271</v>
      </c>
      <c r="G222" s="274"/>
      <c r="H222" s="277">
        <v>6</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179</v>
      </c>
      <c r="AU222" s="283" t="s">
        <v>97</v>
      </c>
      <c r="AV222" s="14" t="s">
        <v>97</v>
      </c>
      <c r="AW222" s="14" t="s">
        <v>42</v>
      </c>
      <c r="AX222" s="14" t="s">
        <v>87</v>
      </c>
      <c r="AY222" s="283" t="s">
        <v>166</v>
      </c>
    </row>
    <row r="223" spans="1:51" s="14" customFormat="1" ht="12">
      <c r="A223" s="14"/>
      <c r="B223" s="273"/>
      <c r="C223" s="274"/>
      <c r="D223" s="258" t="s">
        <v>179</v>
      </c>
      <c r="E223" s="275" t="s">
        <v>1</v>
      </c>
      <c r="F223" s="276" t="s">
        <v>272</v>
      </c>
      <c r="G223" s="274"/>
      <c r="H223" s="277">
        <v>5.5</v>
      </c>
      <c r="I223" s="278"/>
      <c r="J223" s="274"/>
      <c r="K223" s="274"/>
      <c r="L223" s="279"/>
      <c r="M223" s="280"/>
      <c r="N223" s="281"/>
      <c r="O223" s="281"/>
      <c r="P223" s="281"/>
      <c r="Q223" s="281"/>
      <c r="R223" s="281"/>
      <c r="S223" s="281"/>
      <c r="T223" s="282"/>
      <c r="U223" s="14"/>
      <c r="V223" s="14"/>
      <c r="W223" s="14"/>
      <c r="X223" s="14"/>
      <c r="Y223" s="14"/>
      <c r="Z223" s="14"/>
      <c r="AA223" s="14"/>
      <c r="AB223" s="14"/>
      <c r="AC223" s="14"/>
      <c r="AD223" s="14"/>
      <c r="AE223" s="14"/>
      <c r="AT223" s="283" t="s">
        <v>179</v>
      </c>
      <c r="AU223" s="283" t="s">
        <v>97</v>
      </c>
      <c r="AV223" s="14" t="s">
        <v>97</v>
      </c>
      <c r="AW223" s="14" t="s">
        <v>42</v>
      </c>
      <c r="AX223" s="14" t="s">
        <v>87</v>
      </c>
      <c r="AY223" s="283" t="s">
        <v>166</v>
      </c>
    </row>
    <row r="224" spans="1:51" s="14" customFormat="1" ht="12">
      <c r="A224" s="14"/>
      <c r="B224" s="273"/>
      <c r="C224" s="274"/>
      <c r="D224" s="258" t="s">
        <v>179</v>
      </c>
      <c r="E224" s="275" t="s">
        <v>1</v>
      </c>
      <c r="F224" s="276" t="s">
        <v>273</v>
      </c>
      <c r="G224" s="274"/>
      <c r="H224" s="277">
        <v>2.5</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179</v>
      </c>
      <c r="AU224" s="283" t="s">
        <v>97</v>
      </c>
      <c r="AV224" s="14" t="s">
        <v>97</v>
      </c>
      <c r="AW224" s="14" t="s">
        <v>42</v>
      </c>
      <c r="AX224" s="14" t="s">
        <v>87</v>
      </c>
      <c r="AY224" s="283" t="s">
        <v>166</v>
      </c>
    </row>
    <row r="225" spans="1:51" s="14" customFormat="1" ht="12">
      <c r="A225" s="14"/>
      <c r="B225" s="273"/>
      <c r="C225" s="274"/>
      <c r="D225" s="258" t="s">
        <v>179</v>
      </c>
      <c r="E225" s="275" t="s">
        <v>1</v>
      </c>
      <c r="F225" s="276" t="s">
        <v>274</v>
      </c>
      <c r="G225" s="274"/>
      <c r="H225" s="277">
        <v>2.5</v>
      </c>
      <c r="I225" s="278"/>
      <c r="J225" s="274"/>
      <c r="K225" s="274"/>
      <c r="L225" s="279"/>
      <c r="M225" s="280"/>
      <c r="N225" s="281"/>
      <c r="O225" s="281"/>
      <c r="P225" s="281"/>
      <c r="Q225" s="281"/>
      <c r="R225" s="281"/>
      <c r="S225" s="281"/>
      <c r="T225" s="282"/>
      <c r="U225" s="14"/>
      <c r="V225" s="14"/>
      <c r="W225" s="14"/>
      <c r="X225" s="14"/>
      <c r="Y225" s="14"/>
      <c r="Z225" s="14"/>
      <c r="AA225" s="14"/>
      <c r="AB225" s="14"/>
      <c r="AC225" s="14"/>
      <c r="AD225" s="14"/>
      <c r="AE225" s="14"/>
      <c r="AT225" s="283" t="s">
        <v>179</v>
      </c>
      <c r="AU225" s="283" t="s">
        <v>97</v>
      </c>
      <c r="AV225" s="14" t="s">
        <v>97</v>
      </c>
      <c r="AW225" s="14" t="s">
        <v>42</v>
      </c>
      <c r="AX225" s="14" t="s">
        <v>87</v>
      </c>
      <c r="AY225" s="283" t="s">
        <v>166</v>
      </c>
    </row>
    <row r="226" spans="1:51" s="16" customFormat="1" ht="12">
      <c r="A226" s="16"/>
      <c r="B226" s="295"/>
      <c r="C226" s="296"/>
      <c r="D226" s="258" t="s">
        <v>179</v>
      </c>
      <c r="E226" s="297" t="s">
        <v>1</v>
      </c>
      <c r="F226" s="298" t="s">
        <v>190</v>
      </c>
      <c r="G226" s="296"/>
      <c r="H226" s="299">
        <v>69</v>
      </c>
      <c r="I226" s="300"/>
      <c r="J226" s="296"/>
      <c r="K226" s="296"/>
      <c r="L226" s="301"/>
      <c r="M226" s="302"/>
      <c r="N226" s="303"/>
      <c r="O226" s="303"/>
      <c r="P226" s="303"/>
      <c r="Q226" s="303"/>
      <c r="R226" s="303"/>
      <c r="S226" s="303"/>
      <c r="T226" s="304"/>
      <c r="U226" s="16"/>
      <c r="V226" s="16"/>
      <c r="W226" s="16"/>
      <c r="X226" s="16"/>
      <c r="Y226" s="16"/>
      <c r="Z226" s="16"/>
      <c r="AA226" s="16"/>
      <c r="AB226" s="16"/>
      <c r="AC226" s="16"/>
      <c r="AD226" s="16"/>
      <c r="AE226" s="16"/>
      <c r="AT226" s="305" t="s">
        <v>179</v>
      </c>
      <c r="AU226" s="305" t="s">
        <v>97</v>
      </c>
      <c r="AV226" s="16" t="s">
        <v>173</v>
      </c>
      <c r="AW226" s="16" t="s">
        <v>42</v>
      </c>
      <c r="AX226" s="16" t="s">
        <v>95</v>
      </c>
      <c r="AY226" s="305" t="s">
        <v>166</v>
      </c>
    </row>
    <row r="227" spans="1:65" s="2" customFormat="1" ht="16.5" customHeight="1">
      <c r="A227" s="40"/>
      <c r="B227" s="41"/>
      <c r="C227" s="306" t="s">
        <v>275</v>
      </c>
      <c r="D227" s="306" t="s">
        <v>276</v>
      </c>
      <c r="E227" s="307" t="s">
        <v>277</v>
      </c>
      <c r="F227" s="308" t="s">
        <v>278</v>
      </c>
      <c r="G227" s="309" t="s">
        <v>279</v>
      </c>
      <c r="H227" s="310">
        <v>0.333</v>
      </c>
      <c r="I227" s="311"/>
      <c r="J227" s="312">
        <f>ROUND(I227*H227,2)</f>
        <v>0</v>
      </c>
      <c r="K227" s="308" t="s">
        <v>172</v>
      </c>
      <c r="L227" s="313"/>
      <c r="M227" s="314" t="s">
        <v>1</v>
      </c>
      <c r="N227" s="315" t="s">
        <v>52</v>
      </c>
      <c r="O227" s="93"/>
      <c r="P227" s="254">
        <f>O227*H227</f>
        <v>0</v>
      </c>
      <c r="Q227" s="254">
        <v>1</v>
      </c>
      <c r="R227" s="254">
        <f>Q227*H227</f>
        <v>0.333</v>
      </c>
      <c r="S227" s="254">
        <v>0</v>
      </c>
      <c r="T227" s="255">
        <f>S227*H227</f>
        <v>0</v>
      </c>
      <c r="U227" s="40"/>
      <c r="V227" s="40"/>
      <c r="W227" s="40"/>
      <c r="X227" s="40"/>
      <c r="Y227" s="40"/>
      <c r="Z227" s="40"/>
      <c r="AA227" s="40"/>
      <c r="AB227" s="40"/>
      <c r="AC227" s="40"/>
      <c r="AD227" s="40"/>
      <c r="AE227" s="40"/>
      <c r="AR227" s="256" t="s">
        <v>280</v>
      </c>
      <c r="AT227" s="256" t="s">
        <v>276</v>
      </c>
      <c r="AU227" s="256" t="s">
        <v>97</v>
      </c>
      <c r="AY227" s="18" t="s">
        <v>166</v>
      </c>
      <c r="BE227" s="257">
        <f>IF(N227="základní",J227,0)</f>
        <v>0</v>
      </c>
      <c r="BF227" s="257">
        <f>IF(N227="snížená",J227,0)</f>
        <v>0</v>
      </c>
      <c r="BG227" s="257">
        <f>IF(N227="zákl. přenesená",J227,0)</f>
        <v>0</v>
      </c>
      <c r="BH227" s="257">
        <f>IF(N227="sníž. přenesená",J227,0)</f>
        <v>0</v>
      </c>
      <c r="BI227" s="257">
        <f>IF(N227="nulová",J227,0)</f>
        <v>0</v>
      </c>
      <c r="BJ227" s="18" t="s">
        <v>95</v>
      </c>
      <c r="BK227" s="257">
        <f>ROUND(I227*H227,2)</f>
        <v>0</v>
      </c>
      <c r="BL227" s="18" t="s">
        <v>173</v>
      </c>
      <c r="BM227" s="256" t="s">
        <v>281</v>
      </c>
    </row>
    <row r="228" spans="1:47" s="2" customFormat="1" ht="12">
      <c r="A228" s="40"/>
      <c r="B228" s="41"/>
      <c r="C228" s="42"/>
      <c r="D228" s="258" t="s">
        <v>175</v>
      </c>
      <c r="E228" s="42"/>
      <c r="F228" s="259" t="s">
        <v>278</v>
      </c>
      <c r="G228" s="42"/>
      <c r="H228" s="42"/>
      <c r="I228" s="156"/>
      <c r="J228" s="42"/>
      <c r="K228" s="42"/>
      <c r="L228" s="46"/>
      <c r="M228" s="260"/>
      <c r="N228" s="261"/>
      <c r="O228" s="93"/>
      <c r="P228" s="93"/>
      <c r="Q228" s="93"/>
      <c r="R228" s="93"/>
      <c r="S228" s="93"/>
      <c r="T228" s="94"/>
      <c r="U228" s="40"/>
      <c r="V228" s="40"/>
      <c r="W228" s="40"/>
      <c r="X228" s="40"/>
      <c r="Y228" s="40"/>
      <c r="Z228" s="40"/>
      <c r="AA228" s="40"/>
      <c r="AB228" s="40"/>
      <c r="AC228" s="40"/>
      <c r="AD228" s="40"/>
      <c r="AE228" s="40"/>
      <c r="AT228" s="18" t="s">
        <v>175</v>
      </c>
      <c r="AU228" s="18" t="s">
        <v>97</v>
      </c>
    </row>
    <row r="229" spans="1:47" s="2" customFormat="1" ht="12">
      <c r="A229" s="40"/>
      <c r="B229" s="41"/>
      <c r="C229" s="42"/>
      <c r="D229" s="258" t="s">
        <v>197</v>
      </c>
      <c r="E229" s="42"/>
      <c r="F229" s="262" t="s">
        <v>282</v>
      </c>
      <c r="G229" s="42"/>
      <c r="H229" s="42"/>
      <c r="I229" s="156"/>
      <c r="J229" s="42"/>
      <c r="K229" s="42"/>
      <c r="L229" s="46"/>
      <c r="M229" s="260"/>
      <c r="N229" s="261"/>
      <c r="O229" s="93"/>
      <c r="P229" s="93"/>
      <c r="Q229" s="93"/>
      <c r="R229" s="93"/>
      <c r="S229" s="93"/>
      <c r="T229" s="94"/>
      <c r="U229" s="40"/>
      <c r="V229" s="40"/>
      <c r="W229" s="40"/>
      <c r="X229" s="40"/>
      <c r="Y229" s="40"/>
      <c r="Z229" s="40"/>
      <c r="AA229" s="40"/>
      <c r="AB229" s="40"/>
      <c r="AC229" s="40"/>
      <c r="AD229" s="40"/>
      <c r="AE229" s="40"/>
      <c r="AT229" s="18" t="s">
        <v>197</v>
      </c>
      <c r="AU229" s="18" t="s">
        <v>97</v>
      </c>
    </row>
    <row r="230" spans="1:51" s="13" customFormat="1" ht="12">
      <c r="A230" s="13"/>
      <c r="B230" s="263"/>
      <c r="C230" s="264"/>
      <c r="D230" s="258" t="s">
        <v>179</v>
      </c>
      <c r="E230" s="265" t="s">
        <v>1</v>
      </c>
      <c r="F230" s="266" t="s">
        <v>283</v>
      </c>
      <c r="G230" s="264"/>
      <c r="H230" s="265" t="s">
        <v>1</v>
      </c>
      <c r="I230" s="267"/>
      <c r="J230" s="264"/>
      <c r="K230" s="264"/>
      <c r="L230" s="268"/>
      <c r="M230" s="269"/>
      <c r="N230" s="270"/>
      <c r="O230" s="270"/>
      <c r="P230" s="270"/>
      <c r="Q230" s="270"/>
      <c r="R230" s="270"/>
      <c r="S230" s="270"/>
      <c r="T230" s="271"/>
      <c r="U230" s="13"/>
      <c r="V230" s="13"/>
      <c r="W230" s="13"/>
      <c r="X230" s="13"/>
      <c r="Y230" s="13"/>
      <c r="Z230" s="13"/>
      <c r="AA230" s="13"/>
      <c r="AB230" s="13"/>
      <c r="AC230" s="13"/>
      <c r="AD230" s="13"/>
      <c r="AE230" s="13"/>
      <c r="AT230" s="272" t="s">
        <v>179</v>
      </c>
      <c r="AU230" s="272" t="s">
        <v>97</v>
      </c>
      <c r="AV230" s="13" t="s">
        <v>95</v>
      </c>
      <c r="AW230" s="13" t="s">
        <v>42</v>
      </c>
      <c r="AX230" s="13" t="s">
        <v>87</v>
      </c>
      <c r="AY230" s="272" t="s">
        <v>166</v>
      </c>
    </row>
    <row r="231" spans="1:51" s="14" customFormat="1" ht="12">
      <c r="A231" s="14"/>
      <c r="B231" s="273"/>
      <c r="C231" s="274"/>
      <c r="D231" s="258" t="s">
        <v>179</v>
      </c>
      <c r="E231" s="275" t="s">
        <v>1</v>
      </c>
      <c r="F231" s="276" t="s">
        <v>284</v>
      </c>
      <c r="G231" s="274"/>
      <c r="H231" s="277">
        <v>0.333</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179</v>
      </c>
      <c r="AU231" s="283" t="s">
        <v>97</v>
      </c>
      <c r="AV231" s="14" t="s">
        <v>97</v>
      </c>
      <c r="AW231" s="14" t="s">
        <v>42</v>
      </c>
      <c r="AX231" s="14" t="s">
        <v>95</v>
      </c>
      <c r="AY231" s="283" t="s">
        <v>166</v>
      </c>
    </row>
    <row r="232" spans="1:65" s="2" customFormat="1" ht="24" customHeight="1">
      <c r="A232" s="40"/>
      <c r="B232" s="41"/>
      <c r="C232" s="306" t="s">
        <v>285</v>
      </c>
      <c r="D232" s="306" t="s">
        <v>276</v>
      </c>
      <c r="E232" s="307" t="s">
        <v>286</v>
      </c>
      <c r="F232" s="308" t="s">
        <v>287</v>
      </c>
      <c r="G232" s="309" t="s">
        <v>279</v>
      </c>
      <c r="H232" s="310">
        <v>0.011</v>
      </c>
      <c r="I232" s="311"/>
      <c r="J232" s="312">
        <f>ROUND(I232*H232,2)</f>
        <v>0</v>
      </c>
      <c r="K232" s="308" t="s">
        <v>172</v>
      </c>
      <c r="L232" s="313"/>
      <c r="M232" s="314" t="s">
        <v>1</v>
      </c>
      <c r="N232" s="315" t="s">
        <v>52</v>
      </c>
      <c r="O232" s="93"/>
      <c r="P232" s="254">
        <f>O232*H232</f>
        <v>0</v>
      </c>
      <c r="Q232" s="254">
        <v>1</v>
      </c>
      <c r="R232" s="254">
        <f>Q232*H232</f>
        <v>0.011</v>
      </c>
      <c r="S232" s="254">
        <v>0</v>
      </c>
      <c r="T232" s="255">
        <f>S232*H232</f>
        <v>0</v>
      </c>
      <c r="U232" s="40"/>
      <c r="V232" s="40"/>
      <c r="W232" s="40"/>
      <c r="X232" s="40"/>
      <c r="Y232" s="40"/>
      <c r="Z232" s="40"/>
      <c r="AA232" s="40"/>
      <c r="AB232" s="40"/>
      <c r="AC232" s="40"/>
      <c r="AD232" s="40"/>
      <c r="AE232" s="40"/>
      <c r="AR232" s="256" t="s">
        <v>280</v>
      </c>
      <c r="AT232" s="256" t="s">
        <v>276</v>
      </c>
      <c r="AU232" s="256" t="s">
        <v>97</v>
      </c>
      <c r="AY232" s="18" t="s">
        <v>166</v>
      </c>
      <c r="BE232" s="257">
        <f>IF(N232="základní",J232,0)</f>
        <v>0</v>
      </c>
      <c r="BF232" s="257">
        <f>IF(N232="snížená",J232,0)</f>
        <v>0</v>
      </c>
      <c r="BG232" s="257">
        <f>IF(N232="zákl. přenesená",J232,0)</f>
        <v>0</v>
      </c>
      <c r="BH232" s="257">
        <f>IF(N232="sníž. přenesená",J232,0)</f>
        <v>0</v>
      </c>
      <c r="BI232" s="257">
        <f>IF(N232="nulová",J232,0)</f>
        <v>0</v>
      </c>
      <c r="BJ232" s="18" t="s">
        <v>95</v>
      </c>
      <c r="BK232" s="257">
        <f>ROUND(I232*H232,2)</f>
        <v>0</v>
      </c>
      <c r="BL232" s="18" t="s">
        <v>173</v>
      </c>
      <c r="BM232" s="256" t="s">
        <v>288</v>
      </c>
    </row>
    <row r="233" spans="1:47" s="2" customFormat="1" ht="12">
      <c r="A233" s="40"/>
      <c r="B233" s="41"/>
      <c r="C233" s="42"/>
      <c r="D233" s="258" t="s">
        <v>175</v>
      </c>
      <c r="E233" s="42"/>
      <c r="F233" s="259" t="s">
        <v>287</v>
      </c>
      <c r="G233" s="42"/>
      <c r="H233" s="42"/>
      <c r="I233" s="156"/>
      <c r="J233" s="42"/>
      <c r="K233" s="42"/>
      <c r="L233" s="46"/>
      <c r="M233" s="260"/>
      <c r="N233" s="261"/>
      <c r="O233" s="93"/>
      <c r="P233" s="93"/>
      <c r="Q233" s="93"/>
      <c r="R233" s="93"/>
      <c r="S233" s="93"/>
      <c r="T233" s="94"/>
      <c r="U233" s="40"/>
      <c r="V233" s="40"/>
      <c r="W233" s="40"/>
      <c r="X233" s="40"/>
      <c r="Y233" s="40"/>
      <c r="Z233" s="40"/>
      <c r="AA233" s="40"/>
      <c r="AB233" s="40"/>
      <c r="AC233" s="40"/>
      <c r="AD233" s="40"/>
      <c r="AE233" s="40"/>
      <c r="AT233" s="18" t="s">
        <v>175</v>
      </c>
      <c r="AU233" s="18" t="s">
        <v>97</v>
      </c>
    </row>
    <row r="234" spans="1:47" s="2" customFormat="1" ht="12">
      <c r="A234" s="40"/>
      <c r="B234" s="41"/>
      <c r="C234" s="42"/>
      <c r="D234" s="258" t="s">
        <v>197</v>
      </c>
      <c r="E234" s="42"/>
      <c r="F234" s="262" t="s">
        <v>282</v>
      </c>
      <c r="G234" s="42"/>
      <c r="H234" s="42"/>
      <c r="I234" s="156"/>
      <c r="J234" s="42"/>
      <c r="K234" s="42"/>
      <c r="L234" s="46"/>
      <c r="M234" s="260"/>
      <c r="N234" s="261"/>
      <c r="O234" s="93"/>
      <c r="P234" s="93"/>
      <c r="Q234" s="93"/>
      <c r="R234" s="93"/>
      <c r="S234" s="93"/>
      <c r="T234" s="94"/>
      <c r="U234" s="40"/>
      <c r="V234" s="40"/>
      <c r="W234" s="40"/>
      <c r="X234" s="40"/>
      <c r="Y234" s="40"/>
      <c r="Z234" s="40"/>
      <c r="AA234" s="40"/>
      <c r="AB234" s="40"/>
      <c r="AC234" s="40"/>
      <c r="AD234" s="40"/>
      <c r="AE234" s="40"/>
      <c r="AT234" s="18" t="s">
        <v>197</v>
      </c>
      <c r="AU234" s="18" t="s">
        <v>97</v>
      </c>
    </row>
    <row r="235" spans="1:51" s="13" customFormat="1" ht="12">
      <c r="A235" s="13"/>
      <c r="B235" s="263"/>
      <c r="C235" s="264"/>
      <c r="D235" s="258" t="s">
        <v>179</v>
      </c>
      <c r="E235" s="265" t="s">
        <v>1</v>
      </c>
      <c r="F235" s="266" t="s">
        <v>289</v>
      </c>
      <c r="G235" s="264"/>
      <c r="H235" s="265" t="s">
        <v>1</v>
      </c>
      <c r="I235" s="267"/>
      <c r="J235" s="264"/>
      <c r="K235" s="264"/>
      <c r="L235" s="268"/>
      <c r="M235" s="269"/>
      <c r="N235" s="270"/>
      <c r="O235" s="270"/>
      <c r="P235" s="270"/>
      <c r="Q235" s="270"/>
      <c r="R235" s="270"/>
      <c r="S235" s="270"/>
      <c r="T235" s="271"/>
      <c r="U235" s="13"/>
      <c r="V235" s="13"/>
      <c r="W235" s="13"/>
      <c r="X235" s="13"/>
      <c r="Y235" s="13"/>
      <c r="Z235" s="13"/>
      <c r="AA235" s="13"/>
      <c r="AB235" s="13"/>
      <c r="AC235" s="13"/>
      <c r="AD235" s="13"/>
      <c r="AE235" s="13"/>
      <c r="AT235" s="272" t="s">
        <v>179</v>
      </c>
      <c r="AU235" s="272" t="s">
        <v>97</v>
      </c>
      <c r="AV235" s="13" t="s">
        <v>95</v>
      </c>
      <c r="AW235" s="13" t="s">
        <v>42</v>
      </c>
      <c r="AX235" s="13" t="s">
        <v>87</v>
      </c>
      <c r="AY235" s="272" t="s">
        <v>166</v>
      </c>
    </row>
    <row r="236" spans="1:51" s="14" customFormat="1" ht="12">
      <c r="A236" s="14"/>
      <c r="B236" s="273"/>
      <c r="C236" s="274"/>
      <c r="D236" s="258" t="s">
        <v>179</v>
      </c>
      <c r="E236" s="275" t="s">
        <v>1</v>
      </c>
      <c r="F236" s="276" t="s">
        <v>290</v>
      </c>
      <c r="G236" s="274"/>
      <c r="H236" s="277">
        <v>0.011</v>
      </c>
      <c r="I236" s="278"/>
      <c r="J236" s="274"/>
      <c r="K236" s="274"/>
      <c r="L236" s="279"/>
      <c r="M236" s="280"/>
      <c r="N236" s="281"/>
      <c r="O236" s="281"/>
      <c r="P236" s="281"/>
      <c r="Q236" s="281"/>
      <c r="R236" s="281"/>
      <c r="S236" s="281"/>
      <c r="T236" s="282"/>
      <c r="U236" s="14"/>
      <c r="V236" s="14"/>
      <c r="W236" s="14"/>
      <c r="X236" s="14"/>
      <c r="Y236" s="14"/>
      <c r="Z236" s="14"/>
      <c r="AA236" s="14"/>
      <c r="AB236" s="14"/>
      <c r="AC236" s="14"/>
      <c r="AD236" s="14"/>
      <c r="AE236" s="14"/>
      <c r="AT236" s="283" t="s">
        <v>179</v>
      </c>
      <c r="AU236" s="283" t="s">
        <v>97</v>
      </c>
      <c r="AV236" s="14" t="s">
        <v>97</v>
      </c>
      <c r="AW236" s="14" t="s">
        <v>42</v>
      </c>
      <c r="AX236" s="14" t="s">
        <v>95</v>
      </c>
      <c r="AY236" s="283" t="s">
        <v>166</v>
      </c>
    </row>
    <row r="237" spans="1:65" s="2" customFormat="1" ht="16.5" customHeight="1">
      <c r="A237" s="40"/>
      <c r="B237" s="41"/>
      <c r="C237" s="306" t="s">
        <v>280</v>
      </c>
      <c r="D237" s="306" t="s">
        <v>276</v>
      </c>
      <c r="E237" s="307" t="s">
        <v>291</v>
      </c>
      <c r="F237" s="308" t="s">
        <v>292</v>
      </c>
      <c r="G237" s="309" t="s">
        <v>293</v>
      </c>
      <c r="H237" s="310">
        <v>0.542</v>
      </c>
      <c r="I237" s="311"/>
      <c r="J237" s="312">
        <f>ROUND(I237*H237,2)</f>
        <v>0</v>
      </c>
      <c r="K237" s="308" t="s">
        <v>172</v>
      </c>
      <c r="L237" s="313"/>
      <c r="M237" s="314" t="s">
        <v>1</v>
      </c>
      <c r="N237" s="315" t="s">
        <v>52</v>
      </c>
      <c r="O237" s="93"/>
      <c r="P237" s="254">
        <f>O237*H237</f>
        <v>0</v>
      </c>
      <c r="Q237" s="254">
        <v>0</v>
      </c>
      <c r="R237" s="254">
        <f>Q237*H237</f>
        <v>0</v>
      </c>
      <c r="S237" s="254">
        <v>0</v>
      </c>
      <c r="T237" s="255">
        <f>S237*H237</f>
        <v>0</v>
      </c>
      <c r="U237" s="40"/>
      <c r="V237" s="40"/>
      <c r="W237" s="40"/>
      <c r="X237" s="40"/>
      <c r="Y237" s="40"/>
      <c r="Z237" s="40"/>
      <c r="AA237" s="40"/>
      <c r="AB237" s="40"/>
      <c r="AC237" s="40"/>
      <c r="AD237" s="40"/>
      <c r="AE237" s="40"/>
      <c r="AR237" s="256" t="s">
        <v>280</v>
      </c>
      <c r="AT237" s="256" t="s">
        <v>276</v>
      </c>
      <c r="AU237" s="256" t="s">
        <v>97</v>
      </c>
      <c r="AY237" s="18" t="s">
        <v>166</v>
      </c>
      <c r="BE237" s="257">
        <f>IF(N237="základní",J237,0)</f>
        <v>0</v>
      </c>
      <c r="BF237" s="257">
        <f>IF(N237="snížená",J237,0)</f>
        <v>0</v>
      </c>
      <c r="BG237" s="257">
        <f>IF(N237="zákl. přenesená",J237,0)</f>
        <v>0</v>
      </c>
      <c r="BH237" s="257">
        <f>IF(N237="sníž. přenesená",J237,0)</f>
        <v>0</v>
      </c>
      <c r="BI237" s="257">
        <f>IF(N237="nulová",J237,0)</f>
        <v>0</v>
      </c>
      <c r="BJ237" s="18" t="s">
        <v>95</v>
      </c>
      <c r="BK237" s="257">
        <f>ROUND(I237*H237,2)</f>
        <v>0</v>
      </c>
      <c r="BL237" s="18" t="s">
        <v>173</v>
      </c>
      <c r="BM237" s="256" t="s">
        <v>294</v>
      </c>
    </row>
    <row r="238" spans="1:47" s="2" customFormat="1" ht="12">
      <c r="A238" s="40"/>
      <c r="B238" s="41"/>
      <c r="C238" s="42"/>
      <c r="D238" s="258" t="s">
        <v>175</v>
      </c>
      <c r="E238" s="42"/>
      <c r="F238" s="259" t="s">
        <v>292</v>
      </c>
      <c r="G238" s="42"/>
      <c r="H238" s="42"/>
      <c r="I238" s="156"/>
      <c r="J238" s="42"/>
      <c r="K238" s="42"/>
      <c r="L238" s="46"/>
      <c r="M238" s="260"/>
      <c r="N238" s="261"/>
      <c r="O238" s="93"/>
      <c r="P238" s="93"/>
      <c r="Q238" s="93"/>
      <c r="R238" s="93"/>
      <c r="S238" s="93"/>
      <c r="T238" s="94"/>
      <c r="U238" s="40"/>
      <c r="V238" s="40"/>
      <c r="W238" s="40"/>
      <c r="X238" s="40"/>
      <c r="Y238" s="40"/>
      <c r="Z238" s="40"/>
      <c r="AA238" s="40"/>
      <c r="AB238" s="40"/>
      <c r="AC238" s="40"/>
      <c r="AD238" s="40"/>
      <c r="AE238" s="40"/>
      <c r="AT238" s="18" t="s">
        <v>175</v>
      </c>
      <c r="AU238" s="18" t="s">
        <v>97</v>
      </c>
    </row>
    <row r="239" spans="1:47" s="2" customFormat="1" ht="12">
      <c r="A239" s="40"/>
      <c r="B239" s="41"/>
      <c r="C239" s="42"/>
      <c r="D239" s="258" t="s">
        <v>197</v>
      </c>
      <c r="E239" s="42"/>
      <c r="F239" s="262" t="s">
        <v>282</v>
      </c>
      <c r="G239" s="42"/>
      <c r="H239" s="42"/>
      <c r="I239" s="156"/>
      <c r="J239" s="42"/>
      <c r="K239" s="42"/>
      <c r="L239" s="46"/>
      <c r="M239" s="260"/>
      <c r="N239" s="261"/>
      <c r="O239" s="93"/>
      <c r="P239" s="93"/>
      <c r="Q239" s="93"/>
      <c r="R239" s="93"/>
      <c r="S239" s="93"/>
      <c r="T239" s="94"/>
      <c r="U239" s="40"/>
      <c r="V239" s="40"/>
      <c r="W239" s="40"/>
      <c r="X239" s="40"/>
      <c r="Y239" s="40"/>
      <c r="Z239" s="40"/>
      <c r="AA239" s="40"/>
      <c r="AB239" s="40"/>
      <c r="AC239" s="40"/>
      <c r="AD239" s="40"/>
      <c r="AE239" s="40"/>
      <c r="AT239" s="18" t="s">
        <v>197</v>
      </c>
      <c r="AU239" s="18" t="s">
        <v>97</v>
      </c>
    </row>
    <row r="240" spans="1:51" s="13" customFormat="1" ht="12">
      <c r="A240" s="13"/>
      <c r="B240" s="263"/>
      <c r="C240" s="264"/>
      <c r="D240" s="258" t="s">
        <v>179</v>
      </c>
      <c r="E240" s="265" t="s">
        <v>1</v>
      </c>
      <c r="F240" s="266" t="s">
        <v>295</v>
      </c>
      <c r="G240" s="264"/>
      <c r="H240" s="265" t="s">
        <v>1</v>
      </c>
      <c r="I240" s="267"/>
      <c r="J240" s="264"/>
      <c r="K240" s="264"/>
      <c r="L240" s="268"/>
      <c r="M240" s="269"/>
      <c r="N240" s="270"/>
      <c r="O240" s="270"/>
      <c r="P240" s="270"/>
      <c r="Q240" s="270"/>
      <c r="R240" s="270"/>
      <c r="S240" s="270"/>
      <c r="T240" s="271"/>
      <c r="U240" s="13"/>
      <c r="V240" s="13"/>
      <c r="W240" s="13"/>
      <c r="X240" s="13"/>
      <c r="Y240" s="13"/>
      <c r="Z240" s="13"/>
      <c r="AA240" s="13"/>
      <c r="AB240" s="13"/>
      <c r="AC240" s="13"/>
      <c r="AD240" s="13"/>
      <c r="AE240" s="13"/>
      <c r="AT240" s="272" t="s">
        <v>179</v>
      </c>
      <c r="AU240" s="272" t="s">
        <v>97</v>
      </c>
      <c r="AV240" s="13" t="s">
        <v>95</v>
      </c>
      <c r="AW240" s="13" t="s">
        <v>42</v>
      </c>
      <c r="AX240" s="13" t="s">
        <v>87</v>
      </c>
      <c r="AY240" s="272" t="s">
        <v>166</v>
      </c>
    </row>
    <row r="241" spans="1:51" s="14" customFormat="1" ht="12">
      <c r="A241" s="14"/>
      <c r="B241" s="273"/>
      <c r="C241" s="274"/>
      <c r="D241" s="258" t="s">
        <v>179</v>
      </c>
      <c r="E241" s="275" t="s">
        <v>1</v>
      </c>
      <c r="F241" s="276" t="s">
        <v>296</v>
      </c>
      <c r="G241" s="274"/>
      <c r="H241" s="277">
        <v>0.542</v>
      </c>
      <c r="I241" s="278"/>
      <c r="J241" s="274"/>
      <c r="K241" s="274"/>
      <c r="L241" s="279"/>
      <c r="M241" s="280"/>
      <c r="N241" s="281"/>
      <c r="O241" s="281"/>
      <c r="P241" s="281"/>
      <c r="Q241" s="281"/>
      <c r="R241" s="281"/>
      <c r="S241" s="281"/>
      <c r="T241" s="282"/>
      <c r="U241" s="14"/>
      <c r="V241" s="14"/>
      <c r="W241" s="14"/>
      <c r="X241" s="14"/>
      <c r="Y241" s="14"/>
      <c r="Z241" s="14"/>
      <c r="AA241" s="14"/>
      <c r="AB241" s="14"/>
      <c r="AC241" s="14"/>
      <c r="AD241" s="14"/>
      <c r="AE241" s="14"/>
      <c r="AT241" s="283" t="s">
        <v>179</v>
      </c>
      <c r="AU241" s="283" t="s">
        <v>97</v>
      </c>
      <c r="AV241" s="14" t="s">
        <v>97</v>
      </c>
      <c r="AW241" s="14" t="s">
        <v>42</v>
      </c>
      <c r="AX241" s="14" t="s">
        <v>95</v>
      </c>
      <c r="AY241" s="283" t="s">
        <v>166</v>
      </c>
    </row>
    <row r="242" spans="1:65" s="2" customFormat="1" ht="24" customHeight="1">
      <c r="A242" s="40"/>
      <c r="B242" s="41"/>
      <c r="C242" s="245" t="s">
        <v>297</v>
      </c>
      <c r="D242" s="245" t="s">
        <v>168</v>
      </c>
      <c r="E242" s="246" t="s">
        <v>298</v>
      </c>
      <c r="F242" s="247" t="s">
        <v>299</v>
      </c>
      <c r="G242" s="248" t="s">
        <v>193</v>
      </c>
      <c r="H242" s="249">
        <v>197.5</v>
      </c>
      <c r="I242" s="250"/>
      <c r="J242" s="251">
        <f>ROUND(I242*H242,2)</f>
        <v>0</v>
      </c>
      <c r="K242" s="247" t="s">
        <v>172</v>
      </c>
      <c r="L242" s="46"/>
      <c r="M242" s="252" t="s">
        <v>1</v>
      </c>
      <c r="N242" s="253" t="s">
        <v>52</v>
      </c>
      <c r="O242" s="93"/>
      <c r="P242" s="254">
        <f>O242*H242</f>
        <v>0</v>
      </c>
      <c r="Q242" s="254">
        <v>6E-05</v>
      </c>
      <c r="R242" s="254">
        <f>Q242*H242</f>
        <v>0.011850000000000001</v>
      </c>
      <c r="S242" s="254">
        <v>0</v>
      </c>
      <c r="T242" s="255">
        <f>S242*H242</f>
        <v>0</v>
      </c>
      <c r="U242" s="40"/>
      <c r="V242" s="40"/>
      <c r="W242" s="40"/>
      <c r="X242" s="40"/>
      <c r="Y242" s="40"/>
      <c r="Z242" s="40"/>
      <c r="AA242" s="40"/>
      <c r="AB242" s="40"/>
      <c r="AC242" s="40"/>
      <c r="AD242" s="40"/>
      <c r="AE242" s="40"/>
      <c r="AR242" s="256" t="s">
        <v>173</v>
      </c>
      <c r="AT242" s="256" t="s">
        <v>168</v>
      </c>
      <c r="AU242" s="256" t="s">
        <v>97</v>
      </c>
      <c r="AY242" s="18" t="s">
        <v>166</v>
      </c>
      <c r="BE242" s="257">
        <f>IF(N242="základní",J242,0)</f>
        <v>0</v>
      </c>
      <c r="BF242" s="257">
        <f>IF(N242="snížená",J242,0)</f>
        <v>0</v>
      </c>
      <c r="BG242" s="257">
        <f>IF(N242="zákl. přenesená",J242,0)</f>
        <v>0</v>
      </c>
      <c r="BH242" s="257">
        <f>IF(N242="sníž. přenesená",J242,0)</f>
        <v>0</v>
      </c>
      <c r="BI242" s="257">
        <f>IF(N242="nulová",J242,0)</f>
        <v>0</v>
      </c>
      <c r="BJ242" s="18" t="s">
        <v>95</v>
      </c>
      <c r="BK242" s="257">
        <f>ROUND(I242*H242,2)</f>
        <v>0</v>
      </c>
      <c r="BL242" s="18" t="s">
        <v>173</v>
      </c>
      <c r="BM242" s="256" t="s">
        <v>300</v>
      </c>
    </row>
    <row r="243" spans="1:47" s="2" customFormat="1" ht="12">
      <c r="A243" s="40"/>
      <c r="B243" s="41"/>
      <c r="C243" s="42"/>
      <c r="D243" s="258" t="s">
        <v>175</v>
      </c>
      <c r="E243" s="42"/>
      <c r="F243" s="259" t="s">
        <v>301</v>
      </c>
      <c r="G243" s="42"/>
      <c r="H243" s="42"/>
      <c r="I243" s="156"/>
      <c r="J243" s="42"/>
      <c r="K243" s="42"/>
      <c r="L243" s="46"/>
      <c r="M243" s="260"/>
      <c r="N243" s="261"/>
      <c r="O243" s="93"/>
      <c r="P243" s="93"/>
      <c r="Q243" s="93"/>
      <c r="R243" s="93"/>
      <c r="S243" s="93"/>
      <c r="T243" s="94"/>
      <c r="U243" s="40"/>
      <c r="V243" s="40"/>
      <c r="W243" s="40"/>
      <c r="X243" s="40"/>
      <c r="Y243" s="40"/>
      <c r="Z243" s="40"/>
      <c r="AA243" s="40"/>
      <c r="AB243" s="40"/>
      <c r="AC243" s="40"/>
      <c r="AD243" s="40"/>
      <c r="AE243" s="40"/>
      <c r="AT243" s="18" t="s">
        <v>175</v>
      </c>
      <c r="AU243" s="18" t="s">
        <v>97</v>
      </c>
    </row>
    <row r="244" spans="1:47" s="2" customFormat="1" ht="12">
      <c r="A244" s="40"/>
      <c r="B244" s="41"/>
      <c r="C244" s="42"/>
      <c r="D244" s="258" t="s">
        <v>177</v>
      </c>
      <c r="E244" s="42"/>
      <c r="F244" s="262" t="s">
        <v>259</v>
      </c>
      <c r="G244" s="42"/>
      <c r="H244" s="42"/>
      <c r="I244" s="156"/>
      <c r="J244" s="42"/>
      <c r="K244" s="42"/>
      <c r="L244" s="46"/>
      <c r="M244" s="260"/>
      <c r="N244" s="261"/>
      <c r="O244" s="93"/>
      <c r="P244" s="93"/>
      <c r="Q244" s="93"/>
      <c r="R244" s="93"/>
      <c r="S244" s="93"/>
      <c r="T244" s="94"/>
      <c r="U244" s="40"/>
      <c r="V244" s="40"/>
      <c r="W244" s="40"/>
      <c r="X244" s="40"/>
      <c r="Y244" s="40"/>
      <c r="Z244" s="40"/>
      <c r="AA244" s="40"/>
      <c r="AB244" s="40"/>
      <c r="AC244" s="40"/>
      <c r="AD244" s="40"/>
      <c r="AE244" s="40"/>
      <c r="AT244" s="18" t="s">
        <v>177</v>
      </c>
      <c r="AU244" s="18" t="s">
        <v>97</v>
      </c>
    </row>
    <row r="245" spans="1:47" s="2" customFormat="1" ht="12">
      <c r="A245" s="40"/>
      <c r="B245" s="41"/>
      <c r="C245" s="42"/>
      <c r="D245" s="258" t="s">
        <v>197</v>
      </c>
      <c r="E245" s="42"/>
      <c r="F245" s="262" t="s">
        <v>302</v>
      </c>
      <c r="G245" s="42"/>
      <c r="H245" s="42"/>
      <c r="I245" s="156"/>
      <c r="J245" s="42"/>
      <c r="K245" s="42"/>
      <c r="L245" s="46"/>
      <c r="M245" s="260"/>
      <c r="N245" s="261"/>
      <c r="O245" s="93"/>
      <c r="P245" s="93"/>
      <c r="Q245" s="93"/>
      <c r="R245" s="93"/>
      <c r="S245" s="93"/>
      <c r="T245" s="94"/>
      <c r="U245" s="40"/>
      <c r="V245" s="40"/>
      <c r="W245" s="40"/>
      <c r="X245" s="40"/>
      <c r="Y245" s="40"/>
      <c r="Z245" s="40"/>
      <c r="AA245" s="40"/>
      <c r="AB245" s="40"/>
      <c r="AC245" s="40"/>
      <c r="AD245" s="40"/>
      <c r="AE245" s="40"/>
      <c r="AT245" s="18" t="s">
        <v>197</v>
      </c>
      <c r="AU245" s="18" t="s">
        <v>97</v>
      </c>
    </row>
    <row r="246" spans="1:51" s="13" customFormat="1" ht="12">
      <c r="A246" s="13"/>
      <c r="B246" s="263"/>
      <c r="C246" s="264"/>
      <c r="D246" s="258" t="s">
        <v>179</v>
      </c>
      <c r="E246" s="265" t="s">
        <v>1</v>
      </c>
      <c r="F246" s="266" t="s">
        <v>303</v>
      </c>
      <c r="G246" s="264"/>
      <c r="H246" s="265" t="s">
        <v>1</v>
      </c>
      <c r="I246" s="267"/>
      <c r="J246" s="264"/>
      <c r="K246" s="264"/>
      <c r="L246" s="268"/>
      <c r="M246" s="269"/>
      <c r="N246" s="270"/>
      <c r="O246" s="270"/>
      <c r="P246" s="270"/>
      <c r="Q246" s="270"/>
      <c r="R246" s="270"/>
      <c r="S246" s="270"/>
      <c r="T246" s="271"/>
      <c r="U246" s="13"/>
      <c r="V246" s="13"/>
      <c r="W246" s="13"/>
      <c r="X246" s="13"/>
      <c r="Y246" s="13"/>
      <c r="Z246" s="13"/>
      <c r="AA246" s="13"/>
      <c r="AB246" s="13"/>
      <c r="AC246" s="13"/>
      <c r="AD246" s="13"/>
      <c r="AE246" s="13"/>
      <c r="AT246" s="272" t="s">
        <v>179</v>
      </c>
      <c r="AU246" s="272" t="s">
        <v>97</v>
      </c>
      <c r="AV246" s="13" t="s">
        <v>95</v>
      </c>
      <c r="AW246" s="13" t="s">
        <v>42</v>
      </c>
      <c r="AX246" s="13" t="s">
        <v>87</v>
      </c>
      <c r="AY246" s="272" t="s">
        <v>166</v>
      </c>
    </row>
    <row r="247" spans="1:51" s="14" customFormat="1" ht="12">
      <c r="A247" s="14"/>
      <c r="B247" s="273"/>
      <c r="C247" s="274"/>
      <c r="D247" s="258" t="s">
        <v>179</v>
      </c>
      <c r="E247" s="275" t="s">
        <v>1</v>
      </c>
      <c r="F247" s="276" t="s">
        <v>304</v>
      </c>
      <c r="G247" s="274"/>
      <c r="H247" s="277">
        <v>4.6</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179</v>
      </c>
      <c r="AU247" s="283" t="s">
        <v>97</v>
      </c>
      <c r="AV247" s="14" t="s">
        <v>97</v>
      </c>
      <c r="AW247" s="14" t="s">
        <v>42</v>
      </c>
      <c r="AX247" s="14" t="s">
        <v>87</v>
      </c>
      <c r="AY247" s="283" t="s">
        <v>166</v>
      </c>
    </row>
    <row r="248" spans="1:51" s="14" customFormat="1" ht="12">
      <c r="A248" s="14"/>
      <c r="B248" s="273"/>
      <c r="C248" s="274"/>
      <c r="D248" s="258" t="s">
        <v>179</v>
      </c>
      <c r="E248" s="275" t="s">
        <v>1</v>
      </c>
      <c r="F248" s="276" t="s">
        <v>305</v>
      </c>
      <c r="G248" s="274"/>
      <c r="H248" s="277">
        <v>15.7</v>
      </c>
      <c r="I248" s="278"/>
      <c r="J248" s="274"/>
      <c r="K248" s="274"/>
      <c r="L248" s="279"/>
      <c r="M248" s="280"/>
      <c r="N248" s="281"/>
      <c r="O248" s="281"/>
      <c r="P248" s="281"/>
      <c r="Q248" s="281"/>
      <c r="R248" s="281"/>
      <c r="S248" s="281"/>
      <c r="T248" s="282"/>
      <c r="U248" s="14"/>
      <c r="V248" s="14"/>
      <c r="W248" s="14"/>
      <c r="X248" s="14"/>
      <c r="Y248" s="14"/>
      <c r="Z248" s="14"/>
      <c r="AA248" s="14"/>
      <c r="AB248" s="14"/>
      <c r="AC248" s="14"/>
      <c r="AD248" s="14"/>
      <c r="AE248" s="14"/>
      <c r="AT248" s="283" t="s">
        <v>179</v>
      </c>
      <c r="AU248" s="283" t="s">
        <v>97</v>
      </c>
      <c r="AV248" s="14" t="s">
        <v>97</v>
      </c>
      <c r="AW248" s="14" t="s">
        <v>42</v>
      </c>
      <c r="AX248" s="14" t="s">
        <v>87</v>
      </c>
      <c r="AY248" s="283" t="s">
        <v>166</v>
      </c>
    </row>
    <row r="249" spans="1:51" s="14" customFormat="1" ht="12">
      <c r="A249" s="14"/>
      <c r="B249" s="273"/>
      <c r="C249" s="274"/>
      <c r="D249" s="258" t="s">
        <v>179</v>
      </c>
      <c r="E249" s="275" t="s">
        <v>1</v>
      </c>
      <c r="F249" s="276" t="s">
        <v>306</v>
      </c>
      <c r="G249" s="274"/>
      <c r="H249" s="277">
        <v>25.8</v>
      </c>
      <c r="I249" s="278"/>
      <c r="J249" s="274"/>
      <c r="K249" s="274"/>
      <c r="L249" s="279"/>
      <c r="M249" s="280"/>
      <c r="N249" s="281"/>
      <c r="O249" s="281"/>
      <c r="P249" s="281"/>
      <c r="Q249" s="281"/>
      <c r="R249" s="281"/>
      <c r="S249" s="281"/>
      <c r="T249" s="282"/>
      <c r="U249" s="14"/>
      <c r="V249" s="14"/>
      <c r="W249" s="14"/>
      <c r="X249" s="14"/>
      <c r="Y249" s="14"/>
      <c r="Z249" s="14"/>
      <c r="AA249" s="14"/>
      <c r="AB249" s="14"/>
      <c r="AC249" s="14"/>
      <c r="AD249" s="14"/>
      <c r="AE249" s="14"/>
      <c r="AT249" s="283" t="s">
        <v>179</v>
      </c>
      <c r="AU249" s="283" t="s">
        <v>97</v>
      </c>
      <c r="AV249" s="14" t="s">
        <v>97</v>
      </c>
      <c r="AW249" s="14" t="s">
        <v>42</v>
      </c>
      <c r="AX249" s="14" t="s">
        <v>87</v>
      </c>
      <c r="AY249" s="283" t="s">
        <v>166</v>
      </c>
    </row>
    <row r="250" spans="1:51" s="14" customFormat="1" ht="12">
      <c r="A250" s="14"/>
      <c r="B250" s="273"/>
      <c r="C250" s="274"/>
      <c r="D250" s="258" t="s">
        <v>179</v>
      </c>
      <c r="E250" s="275" t="s">
        <v>1</v>
      </c>
      <c r="F250" s="276" t="s">
        <v>307</v>
      </c>
      <c r="G250" s="274"/>
      <c r="H250" s="277">
        <v>14.6</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179</v>
      </c>
      <c r="AU250" s="283" t="s">
        <v>97</v>
      </c>
      <c r="AV250" s="14" t="s">
        <v>97</v>
      </c>
      <c r="AW250" s="14" t="s">
        <v>42</v>
      </c>
      <c r="AX250" s="14" t="s">
        <v>87</v>
      </c>
      <c r="AY250" s="283" t="s">
        <v>166</v>
      </c>
    </row>
    <row r="251" spans="1:51" s="14" customFormat="1" ht="12">
      <c r="A251" s="14"/>
      <c r="B251" s="273"/>
      <c r="C251" s="274"/>
      <c r="D251" s="258" t="s">
        <v>179</v>
      </c>
      <c r="E251" s="275" t="s">
        <v>1</v>
      </c>
      <c r="F251" s="276" t="s">
        <v>308</v>
      </c>
      <c r="G251" s="274"/>
      <c r="H251" s="277">
        <v>20</v>
      </c>
      <c r="I251" s="278"/>
      <c r="J251" s="274"/>
      <c r="K251" s="274"/>
      <c r="L251" s="279"/>
      <c r="M251" s="280"/>
      <c r="N251" s="281"/>
      <c r="O251" s="281"/>
      <c r="P251" s="281"/>
      <c r="Q251" s="281"/>
      <c r="R251" s="281"/>
      <c r="S251" s="281"/>
      <c r="T251" s="282"/>
      <c r="U251" s="14"/>
      <c r="V251" s="14"/>
      <c r="W251" s="14"/>
      <c r="X251" s="14"/>
      <c r="Y251" s="14"/>
      <c r="Z251" s="14"/>
      <c r="AA251" s="14"/>
      <c r="AB251" s="14"/>
      <c r="AC251" s="14"/>
      <c r="AD251" s="14"/>
      <c r="AE251" s="14"/>
      <c r="AT251" s="283" t="s">
        <v>179</v>
      </c>
      <c r="AU251" s="283" t="s">
        <v>97</v>
      </c>
      <c r="AV251" s="14" t="s">
        <v>97</v>
      </c>
      <c r="AW251" s="14" t="s">
        <v>42</v>
      </c>
      <c r="AX251" s="14" t="s">
        <v>87</v>
      </c>
      <c r="AY251" s="283" t="s">
        <v>166</v>
      </c>
    </row>
    <row r="252" spans="1:51" s="14" customFormat="1" ht="12">
      <c r="A252" s="14"/>
      <c r="B252" s="273"/>
      <c r="C252" s="274"/>
      <c r="D252" s="258" t="s">
        <v>179</v>
      </c>
      <c r="E252" s="275" t="s">
        <v>1</v>
      </c>
      <c r="F252" s="276" t="s">
        <v>309</v>
      </c>
      <c r="G252" s="274"/>
      <c r="H252" s="277">
        <v>14.9</v>
      </c>
      <c r="I252" s="278"/>
      <c r="J252" s="274"/>
      <c r="K252" s="274"/>
      <c r="L252" s="279"/>
      <c r="M252" s="280"/>
      <c r="N252" s="281"/>
      <c r="O252" s="281"/>
      <c r="P252" s="281"/>
      <c r="Q252" s="281"/>
      <c r="R252" s="281"/>
      <c r="S252" s="281"/>
      <c r="T252" s="282"/>
      <c r="U252" s="14"/>
      <c r="V252" s="14"/>
      <c r="W252" s="14"/>
      <c r="X252" s="14"/>
      <c r="Y252" s="14"/>
      <c r="Z252" s="14"/>
      <c r="AA252" s="14"/>
      <c r="AB252" s="14"/>
      <c r="AC252" s="14"/>
      <c r="AD252" s="14"/>
      <c r="AE252" s="14"/>
      <c r="AT252" s="283" t="s">
        <v>179</v>
      </c>
      <c r="AU252" s="283" t="s">
        <v>97</v>
      </c>
      <c r="AV252" s="14" t="s">
        <v>97</v>
      </c>
      <c r="AW252" s="14" t="s">
        <v>42</v>
      </c>
      <c r="AX252" s="14" t="s">
        <v>87</v>
      </c>
      <c r="AY252" s="283" t="s">
        <v>166</v>
      </c>
    </row>
    <row r="253" spans="1:51" s="14" customFormat="1" ht="12">
      <c r="A253" s="14"/>
      <c r="B253" s="273"/>
      <c r="C253" s="274"/>
      <c r="D253" s="258" t="s">
        <v>179</v>
      </c>
      <c r="E253" s="275" t="s">
        <v>1</v>
      </c>
      <c r="F253" s="276" t="s">
        <v>310</v>
      </c>
      <c r="G253" s="274"/>
      <c r="H253" s="277">
        <v>24.4</v>
      </c>
      <c r="I253" s="278"/>
      <c r="J253" s="274"/>
      <c r="K253" s="274"/>
      <c r="L253" s="279"/>
      <c r="M253" s="280"/>
      <c r="N253" s="281"/>
      <c r="O253" s="281"/>
      <c r="P253" s="281"/>
      <c r="Q253" s="281"/>
      <c r="R253" s="281"/>
      <c r="S253" s="281"/>
      <c r="T253" s="282"/>
      <c r="U253" s="14"/>
      <c r="V253" s="14"/>
      <c r="W253" s="14"/>
      <c r="X253" s="14"/>
      <c r="Y253" s="14"/>
      <c r="Z253" s="14"/>
      <c r="AA253" s="14"/>
      <c r="AB253" s="14"/>
      <c r="AC253" s="14"/>
      <c r="AD253" s="14"/>
      <c r="AE253" s="14"/>
      <c r="AT253" s="283" t="s">
        <v>179</v>
      </c>
      <c r="AU253" s="283" t="s">
        <v>97</v>
      </c>
      <c r="AV253" s="14" t="s">
        <v>97</v>
      </c>
      <c r="AW253" s="14" t="s">
        <v>42</v>
      </c>
      <c r="AX253" s="14" t="s">
        <v>87</v>
      </c>
      <c r="AY253" s="283" t="s">
        <v>166</v>
      </c>
    </row>
    <row r="254" spans="1:51" s="14" customFormat="1" ht="12">
      <c r="A254" s="14"/>
      <c r="B254" s="273"/>
      <c r="C254" s="274"/>
      <c r="D254" s="258" t="s">
        <v>179</v>
      </c>
      <c r="E254" s="275" t="s">
        <v>1</v>
      </c>
      <c r="F254" s="276" t="s">
        <v>311</v>
      </c>
      <c r="G254" s="274"/>
      <c r="H254" s="277">
        <v>16.9</v>
      </c>
      <c r="I254" s="278"/>
      <c r="J254" s="274"/>
      <c r="K254" s="274"/>
      <c r="L254" s="279"/>
      <c r="M254" s="280"/>
      <c r="N254" s="281"/>
      <c r="O254" s="281"/>
      <c r="P254" s="281"/>
      <c r="Q254" s="281"/>
      <c r="R254" s="281"/>
      <c r="S254" s="281"/>
      <c r="T254" s="282"/>
      <c r="U254" s="14"/>
      <c r="V254" s="14"/>
      <c r="W254" s="14"/>
      <c r="X254" s="14"/>
      <c r="Y254" s="14"/>
      <c r="Z254" s="14"/>
      <c r="AA254" s="14"/>
      <c r="AB254" s="14"/>
      <c r="AC254" s="14"/>
      <c r="AD254" s="14"/>
      <c r="AE254" s="14"/>
      <c r="AT254" s="283" t="s">
        <v>179</v>
      </c>
      <c r="AU254" s="283" t="s">
        <v>97</v>
      </c>
      <c r="AV254" s="14" t="s">
        <v>97</v>
      </c>
      <c r="AW254" s="14" t="s">
        <v>42</v>
      </c>
      <c r="AX254" s="14" t="s">
        <v>87</v>
      </c>
      <c r="AY254" s="283" t="s">
        <v>166</v>
      </c>
    </row>
    <row r="255" spans="1:51" s="14" customFormat="1" ht="12">
      <c r="A255" s="14"/>
      <c r="B255" s="273"/>
      <c r="C255" s="274"/>
      <c r="D255" s="258" t="s">
        <v>179</v>
      </c>
      <c r="E255" s="275" t="s">
        <v>1</v>
      </c>
      <c r="F255" s="276" t="s">
        <v>312</v>
      </c>
      <c r="G255" s="274"/>
      <c r="H255" s="277">
        <v>19.6</v>
      </c>
      <c r="I255" s="278"/>
      <c r="J255" s="274"/>
      <c r="K255" s="274"/>
      <c r="L255" s="279"/>
      <c r="M255" s="280"/>
      <c r="N255" s="281"/>
      <c r="O255" s="281"/>
      <c r="P255" s="281"/>
      <c r="Q255" s="281"/>
      <c r="R255" s="281"/>
      <c r="S255" s="281"/>
      <c r="T255" s="282"/>
      <c r="U255" s="14"/>
      <c r="V255" s="14"/>
      <c r="W255" s="14"/>
      <c r="X255" s="14"/>
      <c r="Y255" s="14"/>
      <c r="Z255" s="14"/>
      <c r="AA255" s="14"/>
      <c r="AB255" s="14"/>
      <c r="AC255" s="14"/>
      <c r="AD255" s="14"/>
      <c r="AE255" s="14"/>
      <c r="AT255" s="283" t="s">
        <v>179</v>
      </c>
      <c r="AU255" s="283" t="s">
        <v>97</v>
      </c>
      <c r="AV255" s="14" t="s">
        <v>97</v>
      </c>
      <c r="AW255" s="14" t="s">
        <v>42</v>
      </c>
      <c r="AX255" s="14" t="s">
        <v>87</v>
      </c>
      <c r="AY255" s="283" t="s">
        <v>166</v>
      </c>
    </row>
    <row r="256" spans="1:51" s="14" customFormat="1" ht="12">
      <c r="A256" s="14"/>
      <c r="B256" s="273"/>
      <c r="C256" s="274"/>
      <c r="D256" s="258" t="s">
        <v>179</v>
      </c>
      <c r="E256" s="275" t="s">
        <v>1</v>
      </c>
      <c r="F256" s="276" t="s">
        <v>313</v>
      </c>
      <c r="G256" s="274"/>
      <c r="H256" s="277">
        <v>16.6</v>
      </c>
      <c r="I256" s="278"/>
      <c r="J256" s="274"/>
      <c r="K256" s="274"/>
      <c r="L256" s="279"/>
      <c r="M256" s="280"/>
      <c r="N256" s="281"/>
      <c r="O256" s="281"/>
      <c r="P256" s="281"/>
      <c r="Q256" s="281"/>
      <c r="R256" s="281"/>
      <c r="S256" s="281"/>
      <c r="T256" s="282"/>
      <c r="U256" s="14"/>
      <c r="V256" s="14"/>
      <c r="W256" s="14"/>
      <c r="X256" s="14"/>
      <c r="Y256" s="14"/>
      <c r="Z256" s="14"/>
      <c r="AA256" s="14"/>
      <c r="AB256" s="14"/>
      <c r="AC256" s="14"/>
      <c r="AD256" s="14"/>
      <c r="AE256" s="14"/>
      <c r="AT256" s="283" t="s">
        <v>179</v>
      </c>
      <c r="AU256" s="283" t="s">
        <v>97</v>
      </c>
      <c r="AV256" s="14" t="s">
        <v>97</v>
      </c>
      <c r="AW256" s="14" t="s">
        <v>42</v>
      </c>
      <c r="AX256" s="14" t="s">
        <v>87</v>
      </c>
      <c r="AY256" s="283" t="s">
        <v>166</v>
      </c>
    </row>
    <row r="257" spans="1:51" s="14" customFormat="1" ht="12">
      <c r="A257" s="14"/>
      <c r="B257" s="273"/>
      <c r="C257" s="274"/>
      <c r="D257" s="258" t="s">
        <v>179</v>
      </c>
      <c r="E257" s="275" t="s">
        <v>1</v>
      </c>
      <c r="F257" s="276" t="s">
        <v>314</v>
      </c>
      <c r="G257" s="274"/>
      <c r="H257" s="277">
        <v>18.4</v>
      </c>
      <c r="I257" s="278"/>
      <c r="J257" s="274"/>
      <c r="K257" s="274"/>
      <c r="L257" s="279"/>
      <c r="M257" s="280"/>
      <c r="N257" s="281"/>
      <c r="O257" s="281"/>
      <c r="P257" s="281"/>
      <c r="Q257" s="281"/>
      <c r="R257" s="281"/>
      <c r="S257" s="281"/>
      <c r="T257" s="282"/>
      <c r="U257" s="14"/>
      <c r="V257" s="14"/>
      <c r="W257" s="14"/>
      <c r="X257" s="14"/>
      <c r="Y257" s="14"/>
      <c r="Z257" s="14"/>
      <c r="AA257" s="14"/>
      <c r="AB257" s="14"/>
      <c r="AC257" s="14"/>
      <c r="AD257" s="14"/>
      <c r="AE257" s="14"/>
      <c r="AT257" s="283" t="s">
        <v>179</v>
      </c>
      <c r="AU257" s="283" t="s">
        <v>97</v>
      </c>
      <c r="AV257" s="14" t="s">
        <v>97</v>
      </c>
      <c r="AW257" s="14" t="s">
        <v>42</v>
      </c>
      <c r="AX257" s="14" t="s">
        <v>87</v>
      </c>
      <c r="AY257" s="283" t="s">
        <v>166</v>
      </c>
    </row>
    <row r="258" spans="1:51" s="14" customFormat="1" ht="12">
      <c r="A258" s="14"/>
      <c r="B258" s="273"/>
      <c r="C258" s="274"/>
      <c r="D258" s="258" t="s">
        <v>179</v>
      </c>
      <c r="E258" s="275" t="s">
        <v>1</v>
      </c>
      <c r="F258" s="276" t="s">
        <v>315</v>
      </c>
      <c r="G258" s="274"/>
      <c r="H258" s="277">
        <v>3</v>
      </c>
      <c r="I258" s="278"/>
      <c r="J258" s="274"/>
      <c r="K258" s="274"/>
      <c r="L258" s="279"/>
      <c r="M258" s="280"/>
      <c r="N258" s="281"/>
      <c r="O258" s="281"/>
      <c r="P258" s="281"/>
      <c r="Q258" s="281"/>
      <c r="R258" s="281"/>
      <c r="S258" s="281"/>
      <c r="T258" s="282"/>
      <c r="U258" s="14"/>
      <c r="V258" s="14"/>
      <c r="W258" s="14"/>
      <c r="X258" s="14"/>
      <c r="Y258" s="14"/>
      <c r="Z258" s="14"/>
      <c r="AA258" s="14"/>
      <c r="AB258" s="14"/>
      <c r="AC258" s="14"/>
      <c r="AD258" s="14"/>
      <c r="AE258" s="14"/>
      <c r="AT258" s="283" t="s">
        <v>179</v>
      </c>
      <c r="AU258" s="283" t="s">
        <v>97</v>
      </c>
      <c r="AV258" s="14" t="s">
        <v>97</v>
      </c>
      <c r="AW258" s="14" t="s">
        <v>42</v>
      </c>
      <c r="AX258" s="14" t="s">
        <v>87</v>
      </c>
      <c r="AY258" s="283" t="s">
        <v>166</v>
      </c>
    </row>
    <row r="259" spans="1:51" s="14" customFormat="1" ht="12">
      <c r="A259" s="14"/>
      <c r="B259" s="273"/>
      <c r="C259" s="274"/>
      <c r="D259" s="258" t="s">
        <v>179</v>
      </c>
      <c r="E259" s="275" t="s">
        <v>1</v>
      </c>
      <c r="F259" s="276" t="s">
        <v>316</v>
      </c>
      <c r="G259" s="274"/>
      <c r="H259" s="277">
        <v>3</v>
      </c>
      <c r="I259" s="278"/>
      <c r="J259" s="274"/>
      <c r="K259" s="274"/>
      <c r="L259" s="279"/>
      <c r="M259" s="280"/>
      <c r="N259" s="281"/>
      <c r="O259" s="281"/>
      <c r="P259" s="281"/>
      <c r="Q259" s="281"/>
      <c r="R259" s="281"/>
      <c r="S259" s="281"/>
      <c r="T259" s="282"/>
      <c r="U259" s="14"/>
      <c r="V259" s="14"/>
      <c r="W259" s="14"/>
      <c r="X259" s="14"/>
      <c r="Y259" s="14"/>
      <c r="Z259" s="14"/>
      <c r="AA259" s="14"/>
      <c r="AB259" s="14"/>
      <c r="AC259" s="14"/>
      <c r="AD259" s="14"/>
      <c r="AE259" s="14"/>
      <c r="AT259" s="283" t="s">
        <v>179</v>
      </c>
      <c r="AU259" s="283" t="s">
        <v>97</v>
      </c>
      <c r="AV259" s="14" t="s">
        <v>97</v>
      </c>
      <c r="AW259" s="14" t="s">
        <v>42</v>
      </c>
      <c r="AX259" s="14" t="s">
        <v>87</v>
      </c>
      <c r="AY259" s="283" t="s">
        <v>166</v>
      </c>
    </row>
    <row r="260" spans="1:51" s="16" customFormat="1" ht="12">
      <c r="A260" s="16"/>
      <c r="B260" s="295"/>
      <c r="C260" s="296"/>
      <c r="D260" s="258" t="s">
        <v>179</v>
      </c>
      <c r="E260" s="297" t="s">
        <v>1</v>
      </c>
      <c r="F260" s="298" t="s">
        <v>190</v>
      </c>
      <c r="G260" s="296"/>
      <c r="H260" s="299">
        <v>197.5</v>
      </c>
      <c r="I260" s="300"/>
      <c r="J260" s="296"/>
      <c r="K260" s="296"/>
      <c r="L260" s="301"/>
      <c r="M260" s="302"/>
      <c r="N260" s="303"/>
      <c r="O260" s="303"/>
      <c r="P260" s="303"/>
      <c r="Q260" s="303"/>
      <c r="R260" s="303"/>
      <c r="S260" s="303"/>
      <c r="T260" s="304"/>
      <c r="U260" s="16"/>
      <c r="V260" s="16"/>
      <c r="W260" s="16"/>
      <c r="X260" s="16"/>
      <c r="Y260" s="16"/>
      <c r="Z260" s="16"/>
      <c r="AA260" s="16"/>
      <c r="AB260" s="16"/>
      <c r="AC260" s="16"/>
      <c r="AD260" s="16"/>
      <c r="AE260" s="16"/>
      <c r="AT260" s="305" t="s">
        <v>179</v>
      </c>
      <c r="AU260" s="305" t="s">
        <v>97</v>
      </c>
      <c r="AV260" s="16" t="s">
        <v>173</v>
      </c>
      <c r="AW260" s="16" t="s">
        <v>42</v>
      </c>
      <c r="AX260" s="16" t="s">
        <v>95</v>
      </c>
      <c r="AY260" s="305" t="s">
        <v>166</v>
      </c>
    </row>
    <row r="261" spans="1:65" s="2" customFormat="1" ht="16.5" customHeight="1">
      <c r="A261" s="40"/>
      <c r="B261" s="41"/>
      <c r="C261" s="306" t="s">
        <v>317</v>
      </c>
      <c r="D261" s="306" t="s">
        <v>276</v>
      </c>
      <c r="E261" s="307" t="s">
        <v>277</v>
      </c>
      <c r="F261" s="308" t="s">
        <v>278</v>
      </c>
      <c r="G261" s="309" t="s">
        <v>279</v>
      </c>
      <c r="H261" s="310">
        <v>24.688</v>
      </c>
      <c r="I261" s="311"/>
      <c r="J261" s="312">
        <f>ROUND(I261*H261,2)</f>
        <v>0</v>
      </c>
      <c r="K261" s="308" t="s">
        <v>172</v>
      </c>
      <c r="L261" s="313"/>
      <c r="M261" s="314" t="s">
        <v>1</v>
      </c>
      <c r="N261" s="315" t="s">
        <v>52</v>
      </c>
      <c r="O261" s="93"/>
      <c r="P261" s="254">
        <f>O261*H261</f>
        <v>0</v>
      </c>
      <c r="Q261" s="254">
        <v>1</v>
      </c>
      <c r="R261" s="254">
        <f>Q261*H261</f>
        <v>24.688</v>
      </c>
      <c r="S261" s="254">
        <v>0</v>
      </c>
      <c r="T261" s="255">
        <f>S261*H261</f>
        <v>0</v>
      </c>
      <c r="U261" s="40"/>
      <c r="V261" s="40"/>
      <c r="W261" s="40"/>
      <c r="X261" s="40"/>
      <c r="Y261" s="40"/>
      <c r="Z261" s="40"/>
      <c r="AA261" s="40"/>
      <c r="AB261" s="40"/>
      <c r="AC261" s="40"/>
      <c r="AD261" s="40"/>
      <c r="AE261" s="40"/>
      <c r="AR261" s="256" t="s">
        <v>280</v>
      </c>
      <c r="AT261" s="256" t="s">
        <v>276</v>
      </c>
      <c r="AU261" s="256" t="s">
        <v>97</v>
      </c>
      <c r="AY261" s="18" t="s">
        <v>166</v>
      </c>
      <c r="BE261" s="257">
        <f>IF(N261="základní",J261,0)</f>
        <v>0</v>
      </c>
      <c r="BF261" s="257">
        <f>IF(N261="snížená",J261,0)</f>
        <v>0</v>
      </c>
      <c r="BG261" s="257">
        <f>IF(N261="zákl. přenesená",J261,0)</f>
        <v>0</v>
      </c>
      <c r="BH261" s="257">
        <f>IF(N261="sníž. přenesená",J261,0)</f>
        <v>0</v>
      </c>
      <c r="BI261" s="257">
        <f>IF(N261="nulová",J261,0)</f>
        <v>0</v>
      </c>
      <c r="BJ261" s="18" t="s">
        <v>95</v>
      </c>
      <c r="BK261" s="257">
        <f>ROUND(I261*H261,2)</f>
        <v>0</v>
      </c>
      <c r="BL261" s="18" t="s">
        <v>173</v>
      </c>
      <c r="BM261" s="256" t="s">
        <v>318</v>
      </c>
    </row>
    <row r="262" spans="1:47" s="2" customFormat="1" ht="12">
      <c r="A262" s="40"/>
      <c r="B262" s="41"/>
      <c r="C262" s="42"/>
      <c r="D262" s="258" t="s">
        <v>175</v>
      </c>
      <c r="E262" s="42"/>
      <c r="F262" s="259" t="s">
        <v>278</v>
      </c>
      <c r="G262" s="42"/>
      <c r="H262" s="42"/>
      <c r="I262" s="156"/>
      <c r="J262" s="42"/>
      <c r="K262" s="42"/>
      <c r="L262" s="46"/>
      <c r="M262" s="260"/>
      <c r="N262" s="261"/>
      <c r="O262" s="93"/>
      <c r="P262" s="93"/>
      <c r="Q262" s="93"/>
      <c r="R262" s="93"/>
      <c r="S262" s="93"/>
      <c r="T262" s="94"/>
      <c r="U262" s="40"/>
      <c r="V262" s="40"/>
      <c r="W262" s="40"/>
      <c r="X262" s="40"/>
      <c r="Y262" s="40"/>
      <c r="Z262" s="40"/>
      <c r="AA262" s="40"/>
      <c r="AB262" s="40"/>
      <c r="AC262" s="40"/>
      <c r="AD262" s="40"/>
      <c r="AE262" s="40"/>
      <c r="AT262" s="18" t="s">
        <v>175</v>
      </c>
      <c r="AU262" s="18" t="s">
        <v>97</v>
      </c>
    </row>
    <row r="263" spans="1:47" s="2" customFormat="1" ht="12">
      <c r="A263" s="40"/>
      <c r="B263" s="41"/>
      <c r="C263" s="42"/>
      <c r="D263" s="258" t="s">
        <v>197</v>
      </c>
      <c r="E263" s="42"/>
      <c r="F263" s="262" t="s">
        <v>319</v>
      </c>
      <c r="G263" s="42"/>
      <c r="H263" s="42"/>
      <c r="I263" s="156"/>
      <c r="J263" s="42"/>
      <c r="K263" s="42"/>
      <c r="L263" s="46"/>
      <c r="M263" s="260"/>
      <c r="N263" s="261"/>
      <c r="O263" s="93"/>
      <c r="P263" s="93"/>
      <c r="Q263" s="93"/>
      <c r="R263" s="93"/>
      <c r="S263" s="93"/>
      <c r="T263" s="94"/>
      <c r="U263" s="40"/>
      <c r="V263" s="40"/>
      <c r="W263" s="40"/>
      <c r="X263" s="40"/>
      <c r="Y263" s="40"/>
      <c r="Z263" s="40"/>
      <c r="AA263" s="40"/>
      <c r="AB263" s="40"/>
      <c r="AC263" s="40"/>
      <c r="AD263" s="40"/>
      <c r="AE263" s="40"/>
      <c r="AT263" s="18" t="s">
        <v>197</v>
      </c>
      <c r="AU263" s="18" t="s">
        <v>97</v>
      </c>
    </row>
    <row r="264" spans="1:51" s="13" customFormat="1" ht="12">
      <c r="A264" s="13"/>
      <c r="B264" s="263"/>
      <c r="C264" s="264"/>
      <c r="D264" s="258" t="s">
        <v>179</v>
      </c>
      <c r="E264" s="265" t="s">
        <v>1</v>
      </c>
      <c r="F264" s="266" t="s">
        <v>283</v>
      </c>
      <c r="G264" s="264"/>
      <c r="H264" s="265" t="s">
        <v>1</v>
      </c>
      <c r="I264" s="267"/>
      <c r="J264" s="264"/>
      <c r="K264" s="264"/>
      <c r="L264" s="268"/>
      <c r="M264" s="269"/>
      <c r="N264" s="270"/>
      <c r="O264" s="270"/>
      <c r="P264" s="270"/>
      <c r="Q264" s="270"/>
      <c r="R264" s="270"/>
      <c r="S264" s="270"/>
      <c r="T264" s="271"/>
      <c r="U264" s="13"/>
      <c r="V264" s="13"/>
      <c r="W264" s="13"/>
      <c r="X264" s="13"/>
      <c r="Y264" s="13"/>
      <c r="Z264" s="13"/>
      <c r="AA264" s="13"/>
      <c r="AB264" s="13"/>
      <c r="AC264" s="13"/>
      <c r="AD264" s="13"/>
      <c r="AE264" s="13"/>
      <c r="AT264" s="272" t="s">
        <v>179</v>
      </c>
      <c r="AU264" s="272" t="s">
        <v>97</v>
      </c>
      <c r="AV264" s="13" t="s">
        <v>95</v>
      </c>
      <c r="AW264" s="13" t="s">
        <v>42</v>
      </c>
      <c r="AX264" s="13" t="s">
        <v>87</v>
      </c>
      <c r="AY264" s="272" t="s">
        <v>166</v>
      </c>
    </row>
    <row r="265" spans="1:51" s="14" customFormat="1" ht="12">
      <c r="A265" s="14"/>
      <c r="B265" s="273"/>
      <c r="C265" s="274"/>
      <c r="D265" s="258" t="s">
        <v>179</v>
      </c>
      <c r="E265" s="275" t="s">
        <v>1</v>
      </c>
      <c r="F265" s="276" t="s">
        <v>320</v>
      </c>
      <c r="G265" s="274"/>
      <c r="H265" s="277">
        <v>24.688</v>
      </c>
      <c r="I265" s="278"/>
      <c r="J265" s="274"/>
      <c r="K265" s="274"/>
      <c r="L265" s="279"/>
      <c r="M265" s="280"/>
      <c r="N265" s="281"/>
      <c r="O265" s="281"/>
      <c r="P265" s="281"/>
      <c r="Q265" s="281"/>
      <c r="R265" s="281"/>
      <c r="S265" s="281"/>
      <c r="T265" s="282"/>
      <c r="U265" s="14"/>
      <c r="V265" s="14"/>
      <c r="W265" s="14"/>
      <c r="X265" s="14"/>
      <c r="Y265" s="14"/>
      <c r="Z265" s="14"/>
      <c r="AA265" s="14"/>
      <c r="AB265" s="14"/>
      <c r="AC265" s="14"/>
      <c r="AD265" s="14"/>
      <c r="AE265" s="14"/>
      <c r="AT265" s="283" t="s">
        <v>179</v>
      </c>
      <c r="AU265" s="283" t="s">
        <v>97</v>
      </c>
      <c r="AV265" s="14" t="s">
        <v>97</v>
      </c>
      <c r="AW265" s="14" t="s">
        <v>42</v>
      </c>
      <c r="AX265" s="14" t="s">
        <v>95</v>
      </c>
      <c r="AY265" s="283" t="s">
        <v>166</v>
      </c>
    </row>
    <row r="266" spans="1:65" s="2" customFormat="1" ht="24" customHeight="1">
      <c r="A266" s="40"/>
      <c r="B266" s="41"/>
      <c r="C266" s="306" t="s">
        <v>321</v>
      </c>
      <c r="D266" s="306" t="s">
        <v>276</v>
      </c>
      <c r="E266" s="307" t="s">
        <v>286</v>
      </c>
      <c r="F266" s="308" t="s">
        <v>287</v>
      </c>
      <c r="G266" s="309" t="s">
        <v>279</v>
      </c>
      <c r="H266" s="310">
        <v>1.58</v>
      </c>
      <c r="I266" s="311"/>
      <c r="J266" s="312">
        <f>ROUND(I266*H266,2)</f>
        <v>0</v>
      </c>
      <c r="K266" s="308" t="s">
        <v>172</v>
      </c>
      <c r="L266" s="313"/>
      <c r="M266" s="314" t="s">
        <v>1</v>
      </c>
      <c r="N266" s="315" t="s">
        <v>52</v>
      </c>
      <c r="O266" s="93"/>
      <c r="P266" s="254">
        <f>O266*H266</f>
        <v>0</v>
      </c>
      <c r="Q266" s="254">
        <v>1</v>
      </c>
      <c r="R266" s="254">
        <f>Q266*H266</f>
        <v>1.58</v>
      </c>
      <c r="S266" s="254">
        <v>0</v>
      </c>
      <c r="T266" s="255">
        <f>S266*H266</f>
        <v>0</v>
      </c>
      <c r="U266" s="40"/>
      <c r="V266" s="40"/>
      <c r="W266" s="40"/>
      <c r="X266" s="40"/>
      <c r="Y266" s="40"/>
      <c r="Z266" s="40"/>
      <c r="AA266" s="40"/>
      <c r="AB266" s="40"/>
      <c r="AC266" s="40"/>
      <c r="AD266" s="40"/>
      <c r="AE266" s="40"/>
      <c r="AR266" s="256" t="s">
        <v>280</v>
      </c>
      <c r="AT266" s="256" t="s">
        <v>276</v>
      </c>
      <c r="AU266" s="256" t="s">
        <v>97</v>
      </c>
      <c r="AY266" s="18" t="s">
        <v>166</v>
      </c>
      <c r="BE266" s="257">
        <f>IF(N266="základní",J266,0)</f>
        <v>0</v>
      </c>
      <c r="BF266" s="257">
        <f>IF(N266="snížená",J266,0)</f>
        <v>0</v>
      </c>
      <c r="BG266" s="257">
        <f>IF(N266="zákl. přenesená",J266,0)</f>
        <v>0</v>
      </c>
      <c r="BH266" s="257">
        <f>IF(N266="sníž. přenesená",J266,0)</f>
        <v>0</v>
      </c>
      <c r="BI266" s="257">
        <f>IF(N266="nulová",J266,0)</f>
        <v>0</v>
      </c>
      <c r="BJ266" s="18" t="s">
        <v>95</v>
      </c>
      <c r="BK266" s="257">
        <f>ROUND(I266*H266,2)</f>
        <v>0</v>
      </c>
      <c r="BL266" s="18" t="s">
        <v>173</v>
      </c>
      <c r="BM266" s="256" t="s">
        <v>322</v>
      </c>
    </row>
    <row r="267" spans="1:47" s="2" customFormat="1" ht="12">
      <c r="A267" s="40"/>
      <c r="B267" s="41"/>
      <c r="C267" s="42"/>
      <c r="D267" s="258" t="s">
        <v>175</v>
      </c>
      <c r="E267" s="42"/>
      <c r="F267" s="259" t="s">
        <v>287</v>
      </c>
      <c r="G267" s="42"/>
      <c r="H267" s="42"/>
      <c r="I267" s="156"/>
      <c r="J267" s="42"/>
      <c r="K267" s="42"/>
      <c r="L267" s="46"/>
      <c r="M267" s="260"/>
      <c r="N267" s="261"/>
      <c r="O267" s="93"/>
      <c r="P267" s="93"/>
      <c r="Q267" s="93"/>
      <c r="R267" s="93"/>
      <c r="S267" s="93"/>
      <c r="T267" s="94"/>
      <c r="U267" s="40"/>
      <c r="V267" s="40"/>
      <c r="W267" s="40"/>
      <c r="X267" s="40"/>
      <c r="Y267" s="40"/>
      <c r="Z267" s="40"/>
      <c r="AA267" s="40"/>
      <c r="AB267" s="40"/>
      <c r="AC267" s="40"/>
      <c r="AD267" s="40"/>
      <c r="AE267" s="40"/>
      <c r="AT267" s="18" t="s">
        <v>175</v>
      </c>
      <c r="AU267" s="18" t="s">
        <v>97</v>
      </c>
    </row>
    <row r="268" spans="1:47" s="2" customFormat="1" ht="12">
      <c r="A268" s="40"/>
      <c r="B268" s="41"/>
      <c r="C268" s="42"/>
      <c r="D268" s="258" t="s">
        <v>197</v>
      </c>
      <c r="E268" s="42"/>
      <c r="F268" s="262" t="s">
        <v>319</v>
      </c>
      <c r="G268" s="42"/>
      <c r="H268" s="42"/>
      <c r="I268" s="156"/>
      <c r="J268" s="42"/>
      <c r="K268" s="42"/>
      <c r="L268" s="46"/>
      <c r="M268" s="260"/>
      <c r="N268" s="261"/>
      <c r="O268" s="93"/>
      <c r="P268" s="93"/>
      <c r="Q268" s="93"/>
      <c r="R268" s="93"/>
      <c r="S268" s="93"/>
      <c r="T268" s="94"/>
      <c r="U268" s="40"/>
      <c r="V268" s="40"/>
      <c r="W268" s="40"/>
      <c r="X268" s="40"/>
      <c r="Y268" s="40"/>
      <c r="Z268" s="40"/>
      <c r="AA268" s="40"/>
      <c r="AB268" s="40"/>
      <c r="AC268" s="40"/>
      <c r="AD268" s="40"/>
      <c r="AE268" s="40"/>
      <c r="AT268" s="18" t="s">
        <v>197</v>
      </c>
      <c r="AU268" s="18" t="s">
        <v>97</v>
      </c>
    </row>
    <row r="269" spans="1:51" s="13" customFormat="1" ht="12">
      <c r="A269" s="13"/>
      <c r="B269" s="263"/>
      <c r="C269" s="264"/>
      <c r="D269" s="258" t="s">
        <v>179</v>
      </c>
      <c r="E269" s="265" t="s">
        <v>1</v>
      </c>
      <c r="F269" s="266" t="s">
        <v>289</v>
      </c>
      <c r="G269" s="264"/>
      <c r="H269" s="265" t="s">
        <v>1</v>
      </c>
      <c r="I269" s="267"/>
      <c r="J269" s="264"/>
      <c r="K269" s="264"/>
      <c r="L269" s="268"/>
      <c r="M269" s="269"/>
      <c r="N269" s="270"/>
      <c r="O269" s="270"/>
      <c r="P269" s="270"/>
      <c r="Q269" s="270"/>
      <c r="R269" s="270"/>
      <c r="S269" s="270"/>
      <c r="T269" s="271"/>
      <c r="U269" s="13"/>
      <c r="V269" s="13"/>
      <c r="W269" s="13"/>
      <c r="X269" s="13"/>
      <c r="Y269" s="13"/>
      <c r="Z269" s="13"/>
      <c r="AA269" s="13"/>
      <c r="AB269" s="13"/>
      <c r="AC269" s="13"/>
      <c r="AD269" s="13"/>
      <c r="AE269" s="13"/>
      <c r="AT269" s="272" t="s">
        <v>179</v>
      </c>
      <c r="AU269" s="272" t="s">
        <v>97</v>
      </c>
      <c r="AV269" s="13" t="s">
        <v>95</v>
      </c>
      <c r="AW269" s="13" t="s">
        <v>42</v>
      </c>
      <c r="AX269" s="13" t="s">
        <v>87</v>
      </c>
      <c r="AY269" s="272" t="s">
        <v>166</v>
      </c>
    </row>
    <row r="270" spans="1:51" s="14" customFormat="1" ht="12">
      <c r="A270" s="14"/>
      <c r="B270" s="273"/>
      <c r="C270" s="274"/>
      <c r="D270" s="258" t="s">
        <v>179</v>
      </c>
      <c r="E270" s="275" t="s">
        <v>1</v>
      </c>
      <c r="F270" s="276" t="s">
        <v>323</v>
      </c>
      <c r="G270" s="274"/>
      <c r="H270" s="277">
        <v>1.58</v>
      </c>
      <c r="I270" s="278"/>
      <c r="J270" s="274"/>
      <c r="K270" s="274"/>
      <c r="L270" s="279"/>
      <c r="M270" s="280"/>
      <c r="N270" s="281"/>
      <c r="O270" s="281"/>
      <c r="P270" s="281"/>
      <c r="Q270" s="281"/>
      <c r="R270" s="281"/>
      <c r="S270" s="281"/>
      <c r="T270" s="282"/>
      <c r="U270" s="14"/>
      <c r="V270" s="14"/>
      <c r="W270" s="14"/>
      <c r="X270" s="14"/>
      <c r="Y270" s="14"/>
      <c r="Z270" s="14"/>
      <c r="AA270" s="14"/>
      <c r="AB270" s="14"/>
      <c r="AC270" s="14"/>
      <c r="AD270" s="14"/>
      <c r="AE270" s="14"/>
      <c r="AT270" s="283" t="s">
        <v>179</v>
      </c>
      <c r="AU270" s="283" t="s">
        <v>97</v>
      </c>
      <c r="AV270" s="14" t="s">
        <v>97</v>
      </c>
      <c r="AW270" s="14" t="s">
        <v>42</v>
      </c>
      <c r="AX270" s="14" t="s">
        <v>95</v>
      </c>
      <c r="AY270" s="283" t="s">
        <v>166</v>
      </c>
    </row>
    <row r="271" spans="1:65" s="2" customFormat="1" ht="16.5" customHeight="1">
      <c r="A271" s="40"/>
      <c r="B271" s="41"/>
      <c r="C271" s="306" t="s">
        <v>324</v>
      </c>
      <c r="D271" s="306" t="s">
        <v>276</v>
      </c>
      <c r="E271" s="307" t="s">
        <v>291</v>
      </c>
      <c r="F271" s="308" t="s">
        <v>292</v>
      </c>
      <c r="G271" s="309" t="s">
        <v>293</v>
      </c>
      <c r="H271" s="310">
        <v>19.75</v>
      </c>
      <c r="I271" s="311"/>
      <c r="J271" s="312">
        <f>ROUND(I271*H271,2)</f>
        <v>0</v>
      </c>
      <c r="K271" s="308" t="s">
        <v>172</v>
      </c>
      <c r="L271" s="313"/>
      <c r="M271" s="314" t="s">
        <v>1</v>
      </c>
      <c r="N271" s="315" t="s">
        <v>52</v>
      </c>
      <c r="O271" s="93"/>
      <c r="P271" s="254">
        <f>O271*H271</f>
        <v>0</v>
      </c>
      <c r="Q271" s="254">
        <v>0</v>
      </c>
      <c r="R271" s="254">
        <f>Q271*H271</f>
        <v>0</v>
      </c>
      <c r="S271" s="254">
        <v>0</v>
      </c>
      <c r="T271" s="255">
        <f>S271*H271</f>
        <v>0</v>
      </c>
      <c r="U271" s="40"/>
      <c r="V271" s="40"/>
      <c r="W271" s="40"/>
      <c r="X271" s="40"/>
      <c r="Y271" s="40"/>
      <c r="Z271" s="40"/>
      <c r="AA271" s="40"/>
      <c r="AB271" s="40"/>
      <c r="AC271" s="40"/>
      <c r="AD271" s="40"/>
      <c r="AE271" s="40"/>
      <c r="AR271" s="256" t="s">
        <v>280</v>
      </c>
      <c r="AT271" s="256" t="s">
        <v>276</v>
      </c>
      <c r="AU271" s="256" t="s">
        <v>97</v>
      </c>
      <c r="AY271" s="18" t="s">
        <v>166</v>
      </c>
      <c r="BE271" s="257">
        <f>IF(N271="základní",J271,0)</f>
        <v>0</v>
      </c>
      <c r="BF271" s="257">
        <f>IF(N271="snížená",J271,0)</f>
        <v>0</v>
      </c>
      <c r="BG271" s="257">
        <f>IF(N271="zákl. přenesená",J271,0)</f>
        <v>0</v>
      </c>
      <c r="BH271" s="257">
        <f>IF(N271="sníž. přenesená",J271,0)</f>
        <v>0</v>
      </c>
      <c r="BI271" s="257">
        <f>IF(N271="nulová",J271,0)</f>
        <v>0</v>
      </c>
      <c r="BJ271" s="18" t="s">
        <v>95</v>
      </c>
      <c r="BK271" s="257">
        <f>ROUND(I271*H271,2)</f>
        <v>0</v>
      </c>
      <c r="BL271" s="18" t="s">
        <v>173</v>
      </c>
      <c r="BM271" s="256" t="s">
        <v>325</v>
      </c>
    </row>
    <row r="272" spans="1:47" s="2" customFormat="1" ht="12">
      <c r="A272" s="40"/>
      <c r="B272" s="41"/>
      <c r="C272" s="42"/>
      <c r="D272" s="258" t="s">
        <v>175</v>
      </c>
      <c r="E272" s="42"/>
      <c r="F272" s="259" t="s">
        <v>292</v>
      </c>
      <c r="G272" s="42"/>
      <c r="H272" s="42"/>
      <c r="I272" s="156"/>
      <c r="J272" s="42"/>
      <c r="K272" s="42"/>
      <c r="L272" s="46"/>
      <c r="M272" s="260"/>
      <c r="N272" s="261"/>
      <c r="O272" s="93"/>
      <c r="P272" s="93"/>
      <c r="Q272" s="93"/>
      <c r="R272" s="93"/>
      <c r="S272" s="93"/>
      <c r="T272" s="94"/>
      <c r="U272" s="40"/>
      <c r="V272" s="40"/>
      <c r="W272" s="40"/>
      <c r="X272" s="40"/>
      <c r="Y272" s="40"/>
      <c r="Z272" s="40"/>
      <c r="AA272" s="40"/>
      <c r="AB272" s="40"/>
      <c r="AC272" s="40"/>
      <c r="AD272" s="40"/>
      <c r="AE272" s="40"/>
      <c r="AT272" s="18" t="s">
        <v>175</v>
      </c>
      <c r="AU272" s="18" t="s">
        <v>97</v>
      </c>
    </row>
    <row r="273" spans="1:47" s="2" customFormat="1" ht="12">
      <c r="A273" s="40"/>
      <c r="B273" s="41"/>
      <c r="C273" s="42"/>
      <c r="D273" s="258" t="s">
        <v>197</v>
      </c>
      <c r="E273" s="42"/>
      <c r="F273" s="262" t="s">
        <v>319</v>
      </c>
      <c r="G273" s="42"/>
      <c r="H273" s="42"/>
      <c r="I273" s="156"/>
      <c r="J273" s="42"/>
      <c r="K273" s="42"/>
      <c r="L273" s="46"/>
      <c r="M273" s="260"/>
      <c r="N273" s="261"/>
      <c r="O273" s="93"/>
      <c r="P273" s="93"/>
      <c r="Q273" s="93"/>
      <c r="R273" s="93"/>
      <c r="S273" s="93"/>
      <c r="T273" s="94"/>
      <c r="U273" s="40"/>
      <c r="V273" s="40"/>
      <c r="W273" s="40"/>
      <c r="X273" s="40"/>
      <c r="Y273" s="40"/>
      <c r="Z273" s="40"/>
      <c r="AA273" s="40"/>
      <c r="AB273" s="40"/>
      <c r="AC273" s="40"/>
      <c r="AD273" s="40"/>
      <c r="AE273" s="40"/>
      <c r="AT273" s="18" t="s">
        <v>197</v>
      </c>
      <c r="AU273" s="18" t="s">
        <v>97</v>
      </c>
    </row>
    <row r="274" spans="1:51" s="13" customFormat="1" ht="12">
      <c r="A274" s="13"/>
      <c r="B274" s="263"/>
      <c r="C274" s="264"/>
      <c r="D274" s="258" t="s">
        <v>179</v>
      </c>
      <c r="E274" s="265" t="s">
        <v>1</v>
      </c>
      <c r="F274" s="266" t="s">
        <v>295</v>
      </c>
      <c r="G274" s="264"/>
      <c r="H274" s="265" t="s">
        <v>1</v>
      </c>
      <c r="I274" s="267"/>
      <c r="J274" s="264"/>
      <c r="K274" s="264"/>
      <c r="L274" s="268"/>
      <c r="M274" s="269"/>
      <c r="N274" s="270"/>
      <c r="O274" s="270"/>
      <c r="P274" s="270"/>
      <c r="Q274" s="270"/>
      <c r="R274" s="270"/>
      <c r="S274" s="270"/>
      <c r="T274" s="271"/>
      <c r="U274" s="13"/>
      <c r="V274" s="13"/>
      <c r="W274" s="13"/>
      <c r="X274" s="13"/>
      <c r="Y274" s="13"/>
      <c r="Z274" s="13"/>
      <c r="AA274" s="13"/>
      <c r="AB274" s="13"/>
      <c r="AC274" s="13"/>
      <c r="AD274" s="13"/>
      <c r="AE274" s="13"/>
      <c r="AT274" s="272" t="s">
        <v>179</v>
      </c>
      <c r="AU274" s="272" t="s">
        <v>97</v>
      </c>
      <c r="AV274" s="13" t="s">
        <v>95</v>
      </c>
      <c r="AW274" s="13" t="s">
        <v>42</v>
      </c>
      <c r="AX274" s="13" t="s">
        <v>87</v>
      </c>
      <c r="AY274" s="272" t="s">
        <v>166</v>
      </c>
    </row>
    <row r="275" spans="1:51" s="14" customFormat="1" ht="12">
      <c r="A275" s="14"/>
      <c r="B275" s="273"/>
      <c r="C275" s="274"/>
      <c r="D275" s="258" t="s">
        <v>179</v>
      </c>
      <c r="E275" s="275" t="s">
        <v>1</v>
      </c>
      <c r="F275" s="276" t="s">
        <v>326</v>
      </c>
      <c r="G275" s="274"/>
      <c r="H275" s="277">
        <v>19.75</v>
      </c>
      <c r="I275" s="278"/>
      <c r="J275" s="274"/>
      <c r="K275" s="274"/>
      <c r="L275" s="279"/>
      <c r="M275" s="280"/>
      <c r="N275" s="281"/>
      <c r="O275" s="281"/>
      <c r="P275" s="281"/>
      <c r="Q275" s="281"/>
      <c r="R275" s="281"/>
      <c r="S275" s="281"/>
      <c r="T275" s="282"/>
      <c r="U275" s="14"/>
      <c r="V275" s="14"/>
      <c r="W275" s="14"/>
      <c r="X275" s="14"/>
      <c r="Y275" s="14"/>
      <c r="Z275" s="14"/>
      <c r="AA275" s="14"/>
      <c r="AB275" s="14"/>
      <c r="AC275" s="14"/>
      <c r="AD275" s="14"/>
      <c r="AE275" s="14"/>
      <c r="AT275" s="283" t="s">
        <v>179</v>
      </c>
      <c r="AU275" s="283" t="s">
        <v>97</v>
      </c>
      <c r="AV275" s="14" t="s">
        <v>97</v>
      </c>
      <c r="AW275" s="14" t="s">
        <v>42</v>
      </c>
      <c r="AX275" s="14" t="s">
        <v>95</v>
      </c>
      <c r="AY275" s="283" t="s">
        <v>166</v>
      </c>
    </row>
    <row r="276" spans="1:65" s="2" customFormat="1" ht="24" customHeight="1">
      <c r="A276" s="40"/>
      <c r="B276" s="41"/>
      <c r="C276" s="245" t="s">
        <v>327</v>
      </c>
      <c r="D276" s="245" t="s">
        <v>168</v>
      </c>
      <c r="E276" s="246" t="s">
        <v>328</v>
      </c>
      <c r="F276" s="247" t="s">
        <v>329</v>
      </c>
      <c r="G276" s="248" t="s">
        <v>193</v>
      </c>
      <c r="H276" s="249">
        <v>30</v>
      </c>
      <c r="I276" s="250"/>
      <c r="J276" s="251">
        <f>ROUND(I276*H276,2)</f>
        <v>0</v>
      </c>
      <c r="K276" s="247" t="s">
        <v>172</v>
      </c>
      <c r="L276" s="46"/>
      <c r="M276" s="252" t="s">
        <v>1</v>
      </c>
      <c r="N276" s="253" t="s">
        <v>52</v>
      </c>
      <c r="O276" s="93"/>
      <c r="P276" s="254">
        <f>O276*H276</f>
        <v>0</v>
      </c>
      <c r="Q276" s="254">
        <v>6E-05</v>
      </c>
      <c r="R276" s="254">
        <f>Q276*H276</f>
        <v>0.0018</v>
      </c>
      <c r="S276" s="254">
        <v>0</v>
      </c>
      <c r="T276" s="255">
        <f>S276*H276</f>
        <v>0</v>
      </c>
      <c r="U276" s="40"/>
      <c r="V276" s="40"/>
      <c r="W276" s="40"/>
      <c r="X276" s="40"/>
      <c r="Y276" s="40"/>
      <c r="Z276" s="40"/>
      <c r="AA276" s="40"/>
      <c r="AB276" s="40"/>
      <c r="AC276" s="40"/>
      <c r="AD276" s="40"/>
      <c r="AE276" s="40"/>
      <c r="AR276" s="256" t="s">
        <v>173</v>
      </c>
      <c r="AT276" s="256" t="s">
        <v>168</v>
      </c>
      <c r="AU276" s="256" t="s">
        <v>97</v>
      </c>
      <c r="AY276" s="18" t="s">
        <v>166</v>
      </c>
      <c r="BE276" s="257">
        <f>IF(N276="základní",J276,0)</f>
        <v>0</v>
      </c>
      <c r="BF276" s="257">
        <f>IF(N276="snížená",J276,0)</f>
        <v>0</v>
      </c>
      <c r="BG276" s="257">
        <f>IF(N276="zákl. přenesená",J276,0)</f>
        <v>0</v>
      </c>
      <c r="BH276" s="257">
        <f>IF(N276="sníž. přenesená",J276,0)</f>
        <v>0</v>
      </c>
      <c r="BI276" s="257">
        <f>IF(N276="nulová",J276,0)</f>
        <v>0</v>
      </c>
      <c r="BJ276" s="18" t="s">
        <v>95</v>
      </c>
      <c r="BK276" s="257">
        <f>ROUND(I276*H276,2)</f>
        <v>0</v>
      </c>
      <c r="BL276" s="18" t="s">
        <v>173</v>
      </c>
      <c r="BM276" s="256" t="s">
        <v>330</v>
      </c>
    </row>
    <row r="277" spans="1:47" s="2" customFormat="1" ht="12">
      <c r="A277" s="40"/>
      <c r="B277" s="41"/>
      <c r="C277" s="42"/>
      <c r="D277" s="258" t="s">
        <v>175</v>
      </c>
      <c r="E277" s="42"/>
      <c r="F277" s="259" t="s">
        <v>331</v>
      </c>
      <c r="G277" s="42"/>
      <c r="H277" s="42"/>
      <c r="I277" s="156"/>
      <c r="J277" s="42"/>
      <c r="K277" s="42"/>
      <c r="L277" s="46"/>
      <c r="M277" s="260"/>
      <c r="N277" s="261"/>
      <c r="O277" s="93"/>
      <c r="P277" s="93"/>
      <c r="Q277" s="93"/>
      <c r="R277" s="93"/>
      <c r="S277" s="93"/>
      <c r="T277" s="94"/>
      <c r="U277" s="40"/>
      <c r="V277" s="40"/>
      <c r="W277" s="40"/>
      <c r="X277" s="40"/>
      <c r="Y277" s="40"/>
      <c r="Z277" s="40"/>
      <c r="AA277" s="40"/>
      <c r="AB277" s="40"/>
      <c r="AC277" s="40"/>
      <c r="AD277" s="40"/>
      <c r="AE277" s="40"/>
      <c r="AT277" s="18" t="s">
        <v>175</v>
      </c>
      <c r="AU277" s="18" t="s">
        <v>97</v>
      </c>
    </row>
    <row r="278" spans="1:47" s="2" customFormat="1" ht="12">
      <c r="A278" s="40"/>
      <c r="B278" s="41"/>
      <c r="C278" s="42"/>
      <c r="D278" s="258" t="s">
        <v>177</v>
      </c>
      <c r="E278" s="42"/>
      <c r="F278" s="262" t="s">
        <v>259</v>
      </c>
      <c r="G278" s="42"/>
      <c r="H278" s="42"/>
      <c r="I278" s="156"/>
      <c r="J278" s="42"/>
      <c r="K278" s="42"/>
      <c r="L278" s="46"/>
      <c r="M278" s="260"/>
      <c r="N278" s="261"/>
      <c r="O278" s="93"/>
      <c r="P278" s="93"/>
      <c r="Q278" s="93"/>
      <c r="R278" s="93"/>
      <c r="S278" s="93"/>
      <c r="T278" s="94"/>
      <c r="U278" s="40"/>
      <c r="V278" s="40"/>
      <c r="W278" s="40"/>
      <c r="X278" s="40"/>
      <c r="Y278" s="40"/>
      <c r="Z278" s="40"/>
      <c r="AA278" s="40"/>
      <c r="AB278" s="40"/>
      <c r="AC278" s="40"/>
      <c r="AD278" s="40"/>
      <c r="AE278" s="40"/>
      <c r="AT278" s="18" t="s">
        <v>177</v>
      </c>
      <c r="AU278" s="18" t="s">
        <v>97</v>
      </c>
    </row>
    <row r="279" spans="1:47" s="2" customFormat="1" ht="12">
      <c r="A279" s="40"/>
      <c r="B279" s="41"/>
      <c r="C279" s="42"/>
      <c r="D279" s="258" t="s">
        <v>197</v>
      </c>
      <c r="E279" s="42"/>
      <c r="F279" s="262" t="s">
        <v>332</v>
      </c>
      <c r="G279" s="42"/>
      <c r="H279" s="42"/>
      <c r="I279" s="156"/>
      <c r="J279" s="42"/>
      <c r="K279" s="42"/>
      <c r="L279" s="46"/>
      <c r="M279" s="260"/>
      <c r="N279" s="261"/>
      <c r="O279" s="93"/>
      <c r="P279" s="93"/>
      <c r="Q279" s="93"/>
      <c r="R279" s="93"/>
      <c r="S279" s="93"/>
      <c r="T279" s="94"/>
      <c r="U279" s="40"/>
      <c r="V279" s="40"/>
      <c r="W279" s="40"/>
      <c r="X279" s="40"/>
      <c r="Y279" s="40"/>
      <c r="Z279" s="40"/>
      <c r="AA279" s="40"/>
      <c r="AB279" s="40"/>
      <c r="AC279" s="40"/>
      <c r="AD279" s="40"/>
      <c r="AE279" s="40"/>
      <c r="AT279" s="18" t="s">
        <v>197</v>
      </c>
      <c r="AU279" s="18" t="s">
        <v>97</v>
      </c>
    </row>
    <row r="280" spans="1:51" s="13" customFormat="1" ht="12">
      <c r="A280" s="13"/>
      <c r="B280" s="263"/>
      <c r="C280" s="264"/>
      <c r="D280" s="258" t="s">
        <v>179</v>
      </c>
      <c r="E280" s="265" t="s">
        <v>1</v>
      </c>
      <c r="F280" s="266" t="s">
        <v>333</v>
      </c>
      <c r="G280" s="264"/>
      <c r="H280" s="265" t="s">
        <v>1</v>
      </c>
      <c r="I280" s="267"/>
      <c r="J280" s="264"/>
      <c r="K280" s="264"/>
      <c r="L280" s="268"/>
      <c r="M280" s="269"/>
      <c r="N280" s="270"/>
      <c r="O280" s="270"/>
      <c r="P280" s="270"/>
      <c r="Q280" s="270"/>
      <c r="R280" s="270"/>
      <c r="S280" s="270"/>
      <c r="T280" s="271"/>
      <c r="U280" s="13"/>
      <c r="V280" s="13"/>
      <c r="W280" s="13"/>
      <c r="X280" s="13"/>
      <c r="Y280" s="13"/>
      <c r="Z280" s="13"/>
      <c r="AA280" s="13"/>
      <c r="AB280" s="13"/>
      <c r="AC280" s="13"/>
      <c r="AD280" s="13"/>
      <c r="AE280" s="13"/>
      <c r="AT280" s="272" t="s">
        <v>179</v>
      </c>
      <c r="AU280" s="272" t="s">
        <v>97</v>
      </c>
      <c r="AV280" s="13" t="s">
        <v>95</v>
      </c>
      <c r="AW280" s="13" t="s">
        <v>42</v>
      </c>
      <c r="AX280" s="13" t="s">
        <v>87</v>
      </c>
      <c r="AY280" s="272" t="s">
        <v>166</v>
      </c>
    </row>
    <row r="281" spans="1:51" s="14" customFormat="1" ht="12">
      <c r="A281" s="14"/>
      <c r="B281" s="273"/>
      <c r="C281" s="274"/>
      <c r="D281" s="258" t="s">
        <v>179</v>
      </c>
      <c r="E281" s="275" t="s">
        <v>1</v>
      </c>
      <c r="F281" s="276" t="s">
        <v>334</v>
      </c>
      <c r="G281" s="274"/>
      <c r="H281" s="277">
        <v>30</v>
      </c>
      <c r="I281" s="278"/>
      <c r="J281" s="274"/>
      <c r="K281" s="274"/>
      <c r="L281" s="279"/>
      <c r="M281" s="280"/>
      <c r="N281" s="281"/>
      <c r="O281" s="281"/>
      <c r="P281" s="281"/>
      <c r="Q281" s="281"/>
      <c r="R281" s="281"/>
      <c r="S281" s="281"/>
      <c r="T281" s="282"/>
      <c r="U281" s="14"/>
      <c r="V281" s="14"/>
      <c r="W281" s="14"/>
      <c r="X281" s="14"/>
      <c r="Y281" s="14"/>
      <c r="Z281" s="14"/>
      <c r="AA281" s="14"/>
      <c r="AB281" s="14"/>
      <c r="AC281" s="14"/>
      <c r="AD281" s="14"/>
      <c r="AE281" s="14"/>
      <c r="AT281" s="283" t="s">
        <v>179</v>
      </c>
      <c r="AU281" s="283" t="s">
        <v>97</v>
      </c>
      <c r="AV281" s="14" t="s">
        <v>97</v>
      </c>
      <c r="AW281" s="14" t="s">
        <v>42</v>
      </c>
      <c r="AX281" s="14" t="s">
        <v>95</v>
      </c>
      <c r="AY281" s="283" t="s">
        <v>166</v>
      </c>
    </row>
    <row r="282" spans="1:65" s="2" customFormat="1" ht="16.5" customHeight="1">
      <c r="A282" s="40"/>
      <c r="B282" s="41"/>
      <c r="C282" s="306" t="s">
        <v>335</v>
      </c>
      <c r="D282" s="306" t="s">
        <v>276</v>
      </c>
      <c r="E282" s="307" t="s">
        <v>277</v>
      </c>
      <c r="F282" s="308" t="s">
        <v>278</v>
      </c>
      <c r="G282" s="309" t="s">
        <v>279</v>
      </c>
      <c r="H282" s="310">
        <v>3.75</v>
      </c>
      <c r="I282" s="311"/>
      <c r="J282" s="312">
        <f>ROUND(I282*H282,2)</f>
        <v>0</v>
      </c>
      <c r="K282" s="308" t="s">
        <v>172</v>
      </c>
      <c r="L282" s="313"/>
      <c r="M282" s="314" t="s">
        <v>1</v>
      </c>
      <c r="N282" s="315" t="s">
        <v>52</v>
      </c>
      <c r="O282" s="93"/>
      <c r="P282" s="254">
        <f>O282*H282</f>
        <v>0</v>
      </c>
      <c r="Q282" s="254">
        <v>1</v>
      </c>
      <c r="R282" s="254">
        <f>Q282*H282</f>
        <v>3.75</v>
      </c>
      <c r="S282" s="254">
        <v>0</v>
      </c>
      <c r="T282" s="255">
        <f>S282*H282</f>
        <v>0</v>
      </c>
      <c r="U282" s="40"/>
      <c r="V282" s="40"/>
      <c r="W282" s="40"/>
      <c r="X282" s="40"/>
      <c r="Y282" s="40"/>
      <c r="Z282" s="40"/>
      <c r="AA282" s="40"/>
      <c r="AB282" s="40"/>
      <c r="AC282" s="40"/>
      <c r="AD282" s="40"/>
      <c r="AE282" s="40"/>
      <c r="AR282" s="256" t="s">
        <v>280</v>
      </c>
      <c r="AT282" s="256" t="s">
        <v>276</v>
      </c>
      <c r="AU282" s="256" t="s">
        <v>97</v>
      </c>
      <c r="AY282" s="18" t="s">
        <v>166</v>
      </c>
      <c r="BE282" s="257">
        <f>IF(N282="základní",J282,0)</f>
        <v>0</v>
      </c>
      <c r="BF282" s="257">
        <f>IF(N282="snížená",J282,0)</f>
        <v>0</v>
      </c>
      <c r="BG282" s="257">
        <f>IF(N282="zákl. přenesená",J282,0)</f>
        <v>0</v>
      </c>
      <c r="BH282" s="257">
        <f>IF(N282="sníž. přenesená",J282,0)</f>
        <v>0</v>
      </c>
      <c r="BI282" s="257">
        <f>IF(N282="nulová",J282,0)</f>
        <v>0</v>
      </c>
      <c r="BJ282" s="18" t="s">
        <v>95</v>
      </c>
      <c r="BK282" s="257">
        <f>ROUND(I282*H282,2)</f>
        <v>0</v>
      </c>
      <c r="BL282" s="18" t="s">
        <v>173</v>
      </c>
      <c r="BM282" s="256" t="s">
        <v>336</v>
      </c>
    </row>
    <row r="283" spans="1:47" s="2" customFormat="1" ht="12">
      <c r="A283" s="40"/>
      <c r="B283" s="41"/>
      <c r="C283" s="42"/>
      <c r="D283" s="258" t="s">
        <v>175</v>
      </c>
      <c r="E283" s="42"/>
      <c r="F283" s="259" t="s">
        <v>278</v>
      </c>
      <c r="G283" s="42"/>
      <c r="H283" s="42"/>
      <c r="I283" s="156"/>
      <c r="J283" s="42"/>
      <c r="K283" s="42"/>
      <c r="L283" s="46"/>
      <c r="M283" s="260"/>
      <c r="N283" s="261"/>
      <c r="O283" s="93"/>
      <c r="P283" s="93"/>
      <c r="Q283" s="93"/>
      <c r="R283" s="93"/>
      <c r="S283" s="93"/>
      <c r="T283" s="94"/>
      <c r="U283" s="40"/>
      <c r="V283" s="40"/>
      <c r="W283" s="40"/>
      <c r="X283" s="40"/>
      <c r="Y283" s="40"/>
      <c r="Z283" s="40"/>
      <c r="AA283" s="40"/>
      <c r="AB283" s="40"/>
      <c r="AC283" s="40"/>
      <c r="AD283" s="40"/>
      <c r="AE283" s="40"/>
      <c r="AT283" s="18" t="s">
        <v>175</v>
      </c>
      <c r="AU283" s="18" t="s">
        <v>97</v>
      </c>
    </row>
    <row r="284" spans="1:47" s="2" customFormat="1" ht="12">
      <c r="A284" s="40"/>
      <c r="B284" s="41"/>
      <c r="C284" s="42"/>
      <c r="D284" s="258" t="s">
        <v>197</v>
      </c>
      <c r="E284" s="42"/>
      <c r="F284" s="262" t="s">
        <v>337</v>
      </c>
      <c r="G284" s="42"/>
      <c r="H284" s="42"/>
      <c r="I284" s="156"/>
      <c r="J284" s="42"/>
      <c r="K284" s="42"/>
      <c r="L284" s="46"/>
      <c r="M284" s="260"/>
      <c r="N284" s="261"/>
      <c r="O284" s="93"/>
      <c r="P284" s="93"/>
      <c r="Q284" s="93"/>
      <c r="R284" s="93"/>
      <c r="S284" s="93"/>
      <c r="T284" s="94"/>
      <c r="U284" s="40"/>
      <c r="V284" s="40"/>
      <c r="W284" s="40"/>
      <c r="X284" s="40"/>
      <c r="Y284" s="40"/>
      <c r="Z284" s="40"/>
      <c r="AA284" s="40"/>
      <c r="AB284" s="40"/>
      <c r="AC284" s="40"/>
      <c r="AD284" s="40"/>
      <c r="AE284" s="40"/>
      <c r="AT284" s="18" t="s">
        <v>197</v>
      </c>
      <c r="AU284" s="18" t="s">
        <v>97</v>
      </c>
    </row>
    <row r="285" spans="1:51" s="13" customFormat="1" ht="12">
      <c r="A285" s="13"/>
      <c r="B285" s="263"/>
      <c r="C285" s="264"/>
      <c r="D285" s="258" t="s">
        <v>179</v>
      </c>
      <c r="E285" s="265" t="s">
        <v>1</v>
      </c>
      <c r="F285" s="266" t="s">
        <v>283</v>
      </c>
      <c r="G285" s="264"/>
      <c r="H285" s="265" t="s">
        <v>1</v>
      </c>
      <c r="I285" s="267"/>
      <c r="J285" s="264"/>
      <c r="K285" s="264"/>
      <c r="L285" s="268"/>
      <c r="M285" s="269"/>
      <c r="N285" s="270"/>
      <c r="O285" s="270"/>
      <c r="P285" s="270"/>
      <c r="Q285" s="270"/>
      <c r="R285" s="270"/>
      <c r="S285" s="270"/>
      <c r="T285" s="271"/>
      <c r="U285" s="13"/>
      <c r="V285" s="13"/>
      <c r="W285" s="13"/>
      <c r="X285" s="13"/>
      <c r="Y285" s="13"/>
      <c r="Z285" s="13"/>
      <c r="AA285" s="13"/>
      <c r="AB285" s="13"/>
      <c r="AC285" s="13"/>
      <c r="AD285" s="13"/>
      <c r="AE285" s="13"/>
      <c r="AT285" s="272" t="s">
        <v>179</v>
      </c>
      <c r="AU285" s="272" t="s">
        <v>97</v>
      </c>
      <c r="AV285" s="13" t="s">
        <v>95</v>
      </c>
      <c r="AW285" s="13" t="s">
        <v>42</v>
      </c>
      <c r="AX285" s="13" t="s">
        <v>87</v>
      </c>
      <c r="AY285" s="272" t="s">
        <v>166</v>
      </c>
    </row>
    <row r="286" spans="1:51" s="14" customFormat="1" ht="12">
      <c r="A286" s="14"/>
      <c r="B286" s="273"/>
      <c r="C286" s="274"/>
      <c r="D286" s="258" t="s">
        <v>179</v>
      </c>
      <c r="E286" s="275" t="s">
        <v>1</v>
      </c>
      <c r="F286" s="276" t="s">
        <v>338</v>
      </c>
      <c r="G286" s="274"/>
      <c r="H286" s="277">
        <v>3.75</v>
      </c>
      <c r="I286" s="278"/>
      <c r="J286" s="274"/>
      <c r="K286" s="274"/>
      <c r="L286" s="279"/>
      <c r="M286" s="280"/>
      <c r="N286" s="281"/>
      <c r="O286" s="281"/>
      <c r="P286" s="281"/>
      <c r="Q286" s="281"/>
      <c r="R286" s="281"/>
      <c r="S286" s="281"/>
      <c r="T286" s="282"/>
      <c r="U286" s="14"/>
      <c r="V286" s="14"/>
      <c r="W286" s="14"/>
      <c r="X286" s="14"/>
      <c r="Y286" s="14"/>
      <c r="Z286" s="14"/>
      <c r="AA286" s="14"/>
      <c r="AB286" s="14"/>
      <c r="AC286" s="14"/>
      <c r="AD286" s="14"/>
      <c r="AE286" s="14"/>
      <c r="AT286" s="283" t="s">
        <v>179</v>
      </c>
      <c r="AU286" s="283" t="s">
        <v>97</v>
      </c>
      <c r="AV286" s="14" t="s">
        <v>97</v>
      </c>
      <c r="AW286" s="14" t="s">
        <v>42</v>
      </c>
      <c r="AX286" s="14" t="s">
        <v>95</v>
      </c>
      <c r="AY286" s="283" t="s">
        <v>166</v>
      </c>
    </row>
    <row r="287" spans="1:65" s="2" customFormat="1" ht="24" customHeight="1">
      <c r="A287" s="40"/>
      <c r="B287" s="41"/>
      <c r="C287" s="306" t="s">
        <v>8</v>
      </c>
      <c r="D287" s="306" t="s">
        <v>276</v>
      </c>
      <c r="E287" s="307" t="s">
        <v>286</v>
      </c>
      <c r="F287" s="308" t="s">
        <v>287</v>
      </c>
      <c r="G287" s="309" t="s">
        <v>279</v>
      </c>
      <c r="H287" s="310">
        <v>0.24</v>
      </c>
      <c r="I287" s="311"/>
      <c r="J287" s="312">
        <f>ROUND(I287*H287,2)</f>
        <v>0</v>
      </c>
      <c r="K287" s="308" t="s">
        <v>172</v>
      </c>
      <c r="L287" s="313"/>
      <c r="M287" s="314" t="s">
        <v>1</v>
      </c>
      <c r="N287" s="315" t="s">
        <v>52</v>
      </c>
      <c r="O287" s="93"/>
      <c r="P287" s="254">
        <f>O287*H287</f>
        <v>0</v>
      </c>
      <c r="Q287" s="254">
        <v>1</v>
      </c>
      <c r="R287" s="254">
        <f>Q287*H287</f>
        <v>0.24</v>
      </c>
      <c r="S287" s="254">
        <v>0</v>
      </c>
      <c r="T287" s="255">
        <f>S287*H287</f>
        <v>0</v>
      </c>
      <c r="U287" s="40"/>
      <c r="V287" s="40"/>
      <c r="W287" s="40"/>
      <c r="X287" s="40"/>
      <c r="Y287" s="40"/>
      <c r="Z287" s="40"/>
      <c r="AA287" s="40"/>
      <c r="AB287" s="40"/>
      <c r="AC287" s="40"/>
      <c r="AD287" s="40"/>
      <c r="AE287" s="40"/>
      <c r="AR287" s="256" t="s">
        <v>280</v>
      </c>
      <c r="AT287" s="256" t="s">
        <v>276</v>
      </c>
      <c r="AU287" s="256" t="s">
        <v>97</v>
      </c>
      <c r="AY287" s="18" t="s">
        <v>166</v>
      </c>
      <c r="BE287" s="257">
        <f>IF(N287="základní",J287,0)</f>
        <v>0</v>
      </c>
      <c r="BF287" s="257">
        <f>IF(N287="snížená",J287,0)</f>
        <v>0</v>
      </c>
      <c r="BG287" s="257">
        <f>IF(N287="zákl. přenesená",J287,0)</f>
        <v>0</v>
      </c>
      <c r="BH287" s="257">
        <f>IF(N287="sníž. přenesená",J287,0)</f>
        <v>0</v>
      </c>
      <c r="BI287" s="257">
        <f>IF(N287="nulová",J287,0)</f>
        <v>0</v>
      </c>
      <c r="BJ287" s="18" t="s">
        <v>95</v>
      </c>
      <c r="BK287" s="257">
        <f>ROUND(I287*H287,2)</f>
        <v>0</v>
      </c>
      <c r="BL287" s="18" t="s">
        <v>173</v>
      </c>
      <c r="BM287" s="256" t="s">
        <v>339</v>
      </c>
    </row>
    <row r="288" spans="1:47" s="2" customFormat="1" ht="12">
      <c r="A288" s="40"/>
      <c r="B288" s="41"/>
      <c r="C288" s="42"/>
      <c r="D288" s="258" t="s">
        <v>175</v>
      </c>
      <c r="E288" s="42"/>
      <c r="F288" s="259" t="s">
        <v>287</v>
      </c>
      <c r="G288" s="42"/>
      <c r="H288" s="42"/>
      <c r="I288" s="156"/>
      <c r="J288" s="42"/>
      <c r="K288" s="42"/>
      <c r="L288" s="46"/>
      <c r="M288" s="260"/>
      <c r="N288" s="261"/>
      <c r="O288" s="93"/>
      <c r="P288" s="93"/>
      <c r="Q288" s="93"/>
      <c r="R288" s="93"/>
      <c r="S288" s="93"/>
      <c r="T288" s="94"/>
      <c r="U288" s="40"/>
      <c r="V288" s="40"/>
      <c r="W288" s="40"/>
      <c r="X288" s="40"/>
      <c r="Y288" s="40"/>
      <c r="Z288" s="40"/>
      <c r="AA288" s="40"/>
      <c r="AB288" s="40"/>
      <c r="AC288" s="40"/>
      <c r="AD288" s="40"/>
      <c r="AE288" s="40"/>
      <c r="AT288" s="18" t="s">
        <v>175</v>
      </c>
      <c r="AU288" s="18" t="s">
        <v>97</v>
      </c>
    </row>
    <row r="289" spans="1:47" s="2" customFormat="1" ht="12">
      <c r="A289" s="40"/>
      <c r="B289" s="41"/>
      <c r="C289" s="42"/>
      <c r="D289" s="258" t="s">
        <v>197</v>
      </c>
      <c r="E289" s="42"/>
      <c r="F289" s="262" t="s">
        <v>337</v>
      </c>
      <c r="G289" s="42"/>
      <c r="H289" s="42"/>
      <c r="I289" s="156"/>
      <c r="J289" s="42"/>
      <c r="K289" s="42"/>
      <c r="L289" s="46"/>
      <c r="M289" s="260"/>
      <c r="N289" s="261"/>
      <c r="O289" s="93"/>
      <c r="P289" s="93"/>
      <c r="Q289" s="93"/>
      <c r="R289" s="93"/>
      <c r="S289" s="93"/>
      <c r="T289" s="94"/>
      <c r="U289" s="40"/>
      <c r="V289" s="40"/>
      <c r="W289" s="40"/>
      <c r="X289" s="40"/>
      <c r="Y289" s="40"/>
      <c r="Z289" s="40"/>
      <c r="AA289" s="40"/>
      <c r="AB289" s="40"/>
      <c r="AC289" s="40"/>
      <c r="AD289" s="40"/>
      <c r="AE289" s="40"/>
      <c r="AT289" s="18" t="s">
        <v>197</v>
      </c>
      <c r="AU289" s="18" t="s">
        <v>97</v>
      </c>
    </row>
    <row r="290" spans="1:51" s="13" customFormat="1" ht="12">
      <c r="A290" s="13"/>
      <c r="B290" s="263"/>
      <c r="C290" s="264"/>
      <c r="D290" s="258" t="s">
        <v>179</v>
      </c>
      <c r="E290" s="265" t="s">
        <v>1</v>
      </c>
      <c r="F290" s="266" t="s">
        <v>289</v>
      </c>
      <c r="G290" s="264"/>
      <c r="H290" s="265" t="s">
        <v>1</v>
      </c>
      <c r="I290" s="267"/>
      <c r="J290" s="264"/>
      <c r="K290" s="264"/>
      <c r="L290" s="268"/>
      <c r="M290" s="269"/>
      <c r="N290" s="270"/>
      <c r="O290" s="270"/>
      <c r="P290" s="270"/>
      <c r="Q290" s="270"/>
      <c r="R290" s="270"/>
      <c r="S290" s="270"/>
      <c r="T290" s="271"/>
      <c r="U290" s="13"/>
      <c r="V290" s="13"/>
      <c r="W290" s="13"/>
      <c r="X290" s="13"/>
      <c r="Y290" s="13"/>
      <c r="Z290" s="13"/>
      <c r="AA290" s="13"/>
      <c r="AB290" s="13"/>
      <c r="AC290" s="13"/>
      <c r="AD290" s="13"/>
      <c r="AE290" s="13"/>
      <c r="AT290" s="272" t="s">
        <v>179</v>
      </c>
      <c r="AU290" s="272" t="s">
        <v>97</v>
      </c>
      <c r="AV290" s="13" t="s">
        <v>95</v>
      </c>
      <c r="AW290" s="13" t="s">
        <v>42</v>
      </c>
      <c r="AX290" s="13" t="s">
        <v>87</v>
      </c>
      <c r="AY290" s="272" t="s">
        <v>166</v>
      </c>
    </row>
    <row r="291" spans="1:51" s="14" customFormat="1" ht="12">
      <c r="A291" s="14"/>
      <c r="B291" s="273"/>
      <c r="C291" s="274"/>
      <c r="D291" s="258" t="s">
        <v>179</v>
      </c>
      <c r="E291" s="275" t="s">
        <v>1</v>
      </c>
      <c r="F291" s="276" t="s">
        <v>340</v>
      </c>
      <c r="G291" s="274"/>
      <c r="H291" s="277">
        <v>0.24</v>
      </c>
      <c r="I291" s="278"/>
      <c r="J291" s="274"/>
      <c r="K291" s="274"/>
      <c r="L291" s="279"/>
      <c r="M291" s="280"/>
      <c r="N291" s="281"/>
      <c r="O291" s="281"/>
      <c r="P291" s="281"/>
      <c r="Q291" s="281"/>
      <c r="R291" s="281"/>
      <c r="S291" s="281"/>
      <c r="T291" s="282"/>
      <c r="U291" s="14"/>
      <c r="V291" s="14"/>
      <c r="W291" s="14"/>
      <c r="X291" s="14"/>
      <c r="Y291" s="14"/>
      <c r="Z291" s="14"/>
      <c r="AA291" s="14"/>
      <c r="AB291" s="14"/>
      <c r="AC291" s="14"/>
      <c r="AD291" s="14"/>
      <c r="AE291" s="14"/>
      <c r="AT291" s="283" t="s">
        <v>179</v>
      </c>
      <c r="AU291" s="283" t="s">
        <v>97</v>
      </c>
      <c r="AV291" s="14" t="s">
        <v>97</v>
      </c>
      <c r="AW291" s="14" t="s">
        <v>42</v>
      </c>
      <c r="AX291" s="14" t="s">
        <v>95</v>
      </c>
      <c r="AY291" s="283" t="s">
        <v>166</v>
      </c>
    </row>
    <row r="292" spans="1:65" s="2" customFormat="1" ht="16.5" customHeight="1">
      <c r="A292" s="40"/>
      <c r="B292" s="41"/>
      <c r="C292" s="306" t="s">
        <v>341</v>
      </c>
      <c r="D292" s="306" t="s">
        <v>276</v>
      </c>
      <c r="E292" s="307" t="s">
        <v>291</v>
      </c>
      <c r="F292" s="308" t="s">
        <v>292</v>
      </c>
      <c r="G292" s="309" t="s">
        <v>293</v>
      </c>
      <c r="H292" s="310">
        <v>3</v>
      </c>
      <c r="I292" s="311"/>
      <c r="J292" s="312">
        <f>ROUND(I292*H292,2)</f>
        <v>0</v>
      </c>
      <c r="K292" s="308" t="s">
        <v>172</v>
      </c>
      <c r="L292" s="313"/>
      <c r="M292" s="314" t="s">
        <v>1</v>
      </c>
      <c r="N292" s="315" t="s">
        <v>52</v>
      </c>
      <c r="O292" s="93"/>
      <c r="P292" s="254">
        <f>O292*H292</f>
        <v>0</v>
      </c>
      <c r="Q292" s="254">
        <v>0</v>
      </c>
      <c r="R292" s="254">
        <f>Q292*H292</f>
        <v>0</v>
      </c>
      <c r="S292" s="254">
        <v>0</v>
      </c>
      <c r="T292" s="255">
        <f>S292*H292</f>
        <v>0</v>
      </c>
      <c r="U292" s="40"/>
      <c r="V292" s="40"/>
      <c r="W292" s="40"/>
      <c r="X292" s="40"/>
      <c r="Y292" s="40"/>
      <c r="Z292" s="40"/>
      <c r="AA292" s="40"/>
      <c r="AB292" s="40"/>
      <c r="AC292" s="40"/>
      <c r="AD292" s="40"/>
      <c r="AE292" s="40"/>
      <c r="AR292" s="256" t="s">
        <v>280</v>
      </c>
      <c r="AT292" s="256" t="s">
        <v>276</v>
      </c>
      <c r="AU292" s="256" t="s">
        <v>97</v>
      </c>
      <c r="AY292" s="18" t="s">
        <v>166</v>
      </c>
      <c r="BE292" s="257">
        <f>IF(N292="základní",J292,0)</f>
        <v>0</v>
      </c>
      <c r="BF292" s="257">
        <f>IF(N292="snížená",J292,0)</f>
        <v>0</v>
      </c>
      <c r="BG292" s="257">
        <f>IF(N292="zákl. přenesená",J292,0)</f>
        <v>0</v>
      </c>
      <c r="BH292" s="257">
        <f>IF(N292="sníž. přenesená",J292,0)</f>
        <v>0</v>
      </c>
      <c r="BI292" s="257">
        <f>IF(N292="nulová",J292,0)</f>
        <v>0</v>
      </c>
      <c r="BJ292" s="18" t="s">
        <v>95</v>
      </c>
      <c r="BK292" s="257">
        <f>ROUND(I292*H292,2)</f>
        <v>0</v>
      </c>
      <c r="BL292" s="18" t="s">
        <v>173</v>
      </c>
      <c r="BM292" s="256" t="s">
        <v>342</v>
      </c>
    </row>
    <row r="293" spans="1:47" s="2" customFormat="1" ht="12">
      <c r="A293" s="40"/>
      <c r="B293" s="41"/>
      <c r="C293" s="42"/>
      <c r="D293" s="258" t="s">
        <v>175</v>
      </c>
      <c r="E293" s="42"/>
      <c r="F293" s="259" t="s">
        <v>292</v>
      </c>
      <c r="G293" s="42"/>
      <c r="H293" s="42"/>
      <c r="I293" s="156"/>
      <c r="J293" s="42"/>
      <c r="K293" s="42"/>
      <c r="L293" s="46"/>
      <c r="M293" s="260"/>
      <c r="N293" s="261"/>
      <c r="O293" s="93"/>
      <c r="P293" s="93"/>
      <c r="Q293" s="93"/>
      <c r="R293" s="93"/>
      <c r="S293" s="93"/>
      <c r="T293" s="94"/>
      <c r="U293" s="40"/>
      <c r="V293" s="40"/>
      <c r="W293" s="40"/>
      <c r="X293" s="40"/>
      <c r="Y293" s="40"/>
      <c r="Z293" s="40"/>
      <c r="AA293" s="40"/>
      <c r="AB293" s="40"/>
      <c r="AC293" s="40"/>
      <c r="AD293" s="40"/>
      <c r="AE293" s="40"/>
      <c r="AT293" s="18" t="s">
        <v>175</v>
      </c>
      <c r="AU293" s="18" t="s">
        <v>97</v>
      </c>
    </row>
    <row r="294" spans="1:47" s="2" customFormat="1" ht="12">
      <c r="A294" s="40"/>
      <c r="B294" s="41"/>
      <c r="C294" s="42"/>
      <c r="D294" s="258" t="s">
        <v>197</v>
      </c>
      <c r="E294" s="42"/>
      <c r="F294" s="262" t="s">
        <v>337</v>
      </c>
      <c r="G294" s="42"/>
      <c r="H294" s="42"/>
      <c r="I294" s="156"/>
      <c r="J294" s="42"/>
      <c r="K294" s="42"/>
      <c r="L294" s="46"/>
      <c r="M294" s="260"/>
      <c r="N294" s="261"/>
      <c r="O294" s="93"/>
      <c r="P294" s="93"/>
      <c r="Q294" s="93"/>
      <c r="R294" s="93"/>
      <c r="S294" s="93"/>
      <c r="T294" s="94"/>
      <c r="U294" s="40"/>
      <c r="V294" s="40"/>
      <c r="W294" s="40"/>
      <c r="X294" s="40"/>
      <c r="Y294" s="40"/>
      <c r="Z294" s="40"/>
      <c r="AA294" s="40"/>
      <c r="AB294" s="40"/>
      <c r="AC294" s="40"/>
      <c r="AD294" s="40"/>
      <c r="AE294" s="40"/>
      <c r="AT294" s="18" t="s">
        <v>197</v>
      </c>
      <c r="AU294" s="18" t="s">
        <v>97</v>
      </c>
    </row>
    <row r="295" spans="1:51" s="13" customFormat="1" ht="12">
      <c r="A295" s="13"/>
      <c r="B295" s="263"/>
      <c r="C295" s="264"/>
      <c r="D295" s="258" t="s">
        <v>179</v>
      </c>
      <c r="E295" s="265" t="s">
        <v>1</v>
      </c>
      <c r="F295" s="266" t="s">
        <v>295</v>
      </c>
      <c r="G295" s="264"/>
      <c r="H295" s="265" t="s">
        <v>1</v>
      </c>
      <c r="I295" s="267"/>
      <c r="J295" s="264"/>
      <c r="K295" s="264"/>
      <c r="L295" s="268"/>
      <c r="M295" s="269"/>
      <c r="N295" s="270"/>
      <c r="O295" s="270"/>
      <c r="P295" s="270"/>
      <c r="Q295" s="270"/>
      <c r="R295" s="270"/>
      <c r="S295" s="270"/>
      <c r="T295" s="271"/>
      <c r="U295" s="13"/>
      <c r="V295" s="13"/>
      <c r="W295" s="13"/>
      <c r="X295" s="13"/>
      <c r="Y295" s="13"/>
      <c r="Z295" s="13"/>
      <c r="AA295" s="13"/>
      <c r="AB295" s="13"/>
      <c r="AC295" s="13"/>
      <c r="AD295" s="13"/>
      <c r="AE295" s="13"/>
      <c r="AT295" s="272" t="s">
        <v>179</v>
      </c>
      <c r="AU295" s="272" t="s">
        <v>97</v>
      </c>
      <c r="AV295" s="13" t="s">
        <v>95</v>
      </c>
      <c r="AW295" s="13" t="s">
        <v>42</v>
      </c>
      <c r="AX295" s="13" t="s">
        <v>87</v>
      </c>
      <c r="AY295" s="272" t="s">
        <v>166</v>
      </c>
    </row>
    <row r="296" spans="1:51" s="14" customFormat="1" ht="12">
      <c r="A296" s="14"/>
      <c r="B296" s="273"/>
      <c r="C296" s="274"/>
      <c r="D296" s="258" t="s">
        <v>179</v>
      </c>
      <c r="E296" s="275" t="s">
        <v>1</v>
      </c>
      <c r="F296" s="276" t="s">
        <v>343</v>
      </c>
      <c r="G296" s="274"/>
      <c r="H296" s="277">
        <v>3</v>
      </c>
      <c r="I296" s="278"/>
      <c r="J296" s="274"/>
      <c r="K296" s="274"/>
      <c r="L296" s="279"/>
      <c r="M296" s="280"/>
      <c r="N296" s="281"/>
      <c r="O296" s="281"/>
      <c r="P296" s="281"/>
      <c r="Q296" s="281"/>
      <c r="R296" s="281"/>
      <c r="S296" s="281"/>
      <c r="T296" s="282"/>
      <c r="U296" s="14"/>
      <c r="V296" s="14"/>
      <c r="W296" s="14"/>
      <c r="X296" s="14"/>
      <c r="Y296" s="14"/>
      <c r="Z296" s="14"/>
      <c r="AA296" s="14"/>
      <c r="AB296" s="14"/>
      <c r="AC296" s="14"/>
      <c r="AD296" s="14"/>
      <c r="AE296" s="14"/>
      <c r="AT296" s="283" t="s">
        <v>179</v>
      </c>
      <c r="AU296" s="283" t="s">
        <v>97</v>
      </c>
      <c r="AV296" s="14" t="s">
        <v>97</v>
      </c>
      <c r="AW296" s="14" t="s">
        <v>42</v>
      </c>
      <c r="AX296" s="14" t="s">
        <v>95</v>
      </c>
      <c r="AY296" s="283" t="s">
        <v>166</v>
      </c>
    </row>
    <row r="297" spans="1:63" s="12" customFormat="1" ht="22.8" customHeight="1">
      <c r="A297" s="12"/>
      <c r="B297" s="229"/>
      <c r="C297" s="230"/>
      <c r="D297" s="231" t="s">
        <v>86</v>
      </c>
      <c r="E297" s="243" t="s">
        <v>254</v>
      </c>
      <c r="F297" s="243" t="s">
        <v>344</v>
      </c>
      <c r="G297" s="230"/>
      <c r="H297" s="230"/>
      <c r="I297" s="233"/>
      <c r="J297" s="244">
        <f>BK297</f>
        <v>0</v>
      </c>
      <c r="K297" s="230"/>
      <c r="L297" s="235"/>
      <c r="M297" s="236"/>
      <c r="N297" s="237"/>
      <c r="O297" s="237"/>
      <c r="P297" s="238">
        <f>SUM(P298:P306)</f>
        <v>0</v>
      </c>
      <c r="Q297" s="237"/>
      <c r="R297" s="238">
        <f>SUM(R298:R306)</f>
        <v>0.0039072</v>
      </c>
      <c r="S297" s="237"/>
      <c r="T297" s="239">
        <f>SUM(T298:T306)</f>
        <v>0</v>
      </c>
      <c r="U297" s="12"/>
      <c r="V297" s="12"/>
      <c r="W297" s="12"/>
      <c r="X297" s="12"/>
      <c r="Y297" s="12"/>
      <c r="Z297" s="12"/>
      <c r="AA297" s="12"/>
      <c r="AB297" s="12"/>
      <c r="AC297" s="12"/>
      <c r="AD297" s="12"/>
      <c r="AE297" s="12"/>
      <c r="AR297" s="240" t="s">
        <v>95</v>
      </c>
      <c r="AT297" s="241" t="s">
        <v>86</v>
      </c>
      <c r="AU297" s="241" t="s">
        <v>95</v>
      </c>
      <c r="AY297" s="240" t="s">
        <v>166</v>
      </c>
      <c r="BK297" s="242">
        <f>SUM(BK298:BK306)</f>
        <v>0</v>
      </c>
    </row>
    <row r="298" spans="1:65" s="2" customFormat="1" ht="24" customHeight="1">
      <c r="A298" s="40"/>
      <c r="B298" s="41"/>
      <c r="C298" s="245" t="s">
        <v>345</v>
      </c>
      <c r="D298" s="245" t="s">
        <v>168</v>
      </c>
      <c r="E298" s="246" t="s">
        <v>346</v>
      </c>
      <c r="F298" s="247" t="s">
        <v>347</v>
      </c>
      <c r="G298" s="248" t="s">
        <v>171</v>
      </c>
      <c r="H298" s="249">
        <v>0.02</v>
      </c>
      <c r="I298" s="250"/>
      <c r="J298" s="251">
        <f>ROUND(I298*H298,2)</f>
        <v>0</v>
      </c>
      <c r="K298" s="247" t="s">
        <v>172</v>
      </c>
      <c r="L298" s="46"/>
      <c r="M298" s="252" t="s">
        <v>1</v>
      </c>
      <c r="N298" s="253" t="s">
        <v>52</v>
      </c>
      <c r="O298" s="93"/>
      <c r="P298" s="254">
        <f>O298*H298</f>
        <v>0</v>
      </c>
      <c r="Q298" s="254">
        <v>0.19536</v>
      </c>
      <c r="R298" s="254">
        <f>Q298*H298</f>
        <v>0.0039072</v>
      </c>
      <c r="S298" s="254">
        <v>0</v>
      </c>
      <c r="T298" s="255">
        <f>S298*H298</f>
        <v>0</v>
      </c>
      <c r="U298" s="40"/>
      <c r="V298" s="40"/>
      <c r="W298" s="40"/>
      <c r="X298" s="40"/>
      <c r="Y298" s="40"/>
      <c r="Z298" s="40"/>
      <c r="AA298" s="40"/>
      <c r="AB298" s="40"/>
      <c r="AC298" s="40"/>
      <c r="AD298" s="40"/>
      <c r="AE298" s="40"/>
      <c r="AR298" s="256" t="s">
        <v>173</v>
      </c>
      <c r="AT298" s="256" t="s">
        <v>168</v>
      </c>
      <c r="AU298" s="256" t="s">
        <v>97</v>
      </c>
      <c r="AY298" s="18" t="s">
        <v>166</v>
      </c>
      <c r="BE298" s="257">
        <f>IF(N298="základní",J298,0)</f>
        <v>0</v>
      </c>
      <c r="BF298" s="257">
        <f>IF(N298="snížená",J298,0)</f>
        <v>0</v>
      </c>
      <c r="BG298" s="257">
        <f>IF(N298="zákl. přenesená",J298,0)</f>
        <v>0</v>
      </c>
      <c r="BH298" s="257">
        <f>IF(N298="sníž. přenesená",J298,0)</f>
        <v>0</v>
      </c>
      <c r="BI298" s="257">
        <f>IF(N298="nulová",J298,0)</f>
        <v>0</v>
      </c>
      <c r="BJ298" s="18" t="s">
        <v>95</v>
      </c>
      <c r="BK298" s="257">
        <f>ROUND(I298*H298,2)</f>
        <v>0</v>
      </c>
      <c r="BL298" s="18" t="s">
        <v>173</v>
      </c>
      <c r="BM298" s="256" t="s">
        <v>348</v>
      </c>
    </row>
    <row r="299" spans="1:47" s="2" customFormat="1" ht="12">
      <c r="A299" s="40"/>
      <c r="B299" s="41"/>
      <c r="C299" s="42"/>
      <c r="D299" s="258" t="s">
        <v>175</v>
      </c>
      <c r="E299" s="42"/>
      <c r="F299" s="259" t="s">
        <v>349</v>
      </c>
      <c r="G299" s="42"/>
      <c r="H299" s="42"/>
      <c r="I299" s="156"/>
      <c r="J299" s="42"/>
      <c r="K299" s="42"/>
      <c r="L299" s="46"/>
      <c r="M299" s="260"/>
      <c r="N299" s="261"/>
      <c r="O299" s="93"/>
      <c r="P299" s="93"/>
      <c r="Q299" s="93"/>
      <c r="R299" s="93"/>
      <c r="S299" s="93"/>
      <c r="T299" s="94"/>
      <c r="U299" s="40"/>
      <c r="V299" s="40"/>
      <c r="W299" s="40"/>
      <c r="X299" s="40"/>
      <c r="Y299" s="40"/>
      <c r="Z299" s="40"/>
      <c r="AA299" s="40"/>
      <c r="AB299" s="40"/>
      <c r="AC299" s="40"/>
      <c r="AD299" s="40"/>
      <c r="AE299" s="40"/>
      <c r="AT299" s="18" t="s">
        <v>175</v>
      </c>
      <c r="AU299" s="18" t="s">
        <v>97</v>
      </c>
    </row>
    <row r="300" spans="1:47" s="2" customFormat="1" ht="12">
      <c r="A300" s="40"/>
      <c r="B300" s="41"/>
      <c r="C300" s="42"/>
      <c r="D300" s="258" t="s">
        <v>197</v>
      </c>
      <c r="E300" s="42"/>
      <c r="F300" s="262" t="s">
        <v>350</v>
      </c>
      <c r="G300" s="42"/>
      <c r="H300" s="42"/>
      <c r="I300" s="156"/>
      <c r="J300" s="42"/>
      <c r="K300" s="42"/>
      <c r="L300" s="46"/>
      <c r="M300" s="260"/>
      <c r="N300" s="261"/>
      <c r="O300" s="93"/>
      <c r="P300" s="93"/>
      <c r="Q300" s="93"/>
      <c r="R300" s="93"/>
      <c r="S300" s="93"/>
      <c r="T300" s="94"/>
      <c r="U300" s="40"/>
      <c r="V300" s="40"/>
      <c r="W300" s="40"/>
      <c r="X300" s="40"/>
      <c r="Y300" s="40"/>
      <c r="Z300" s="40"/>
      <c r="AA300" s="40"/>
      <c r="AB300" s="40"/>
      <c r="AC300" s="40"/>
      <c r="AD300" s="40"/>
      <c r="AE300" s="40"/>
      <c r="AT300" s="18" t="s">
        <v>197</v>
      </c>
      <c r="AU300" s="18" t="s">
        <v>97</v>
      </c>
    </row>
    <row r="301" spans="1:51" s="13" customFormat="1" ht="12">
      <c r="A301" s="13"/>
      <c r="B301" s="263"/>
      <c r="C301" s="264"/>
      <c r="D301" s="258" t="s">
        <v>179</v>
      </c>
      <c r="E301" s="265" t="s">
        <v>1</v>
      </c>
      <c r="F301" s="266" t="s">
        <v>351</v>
      </c>
      <c r="G301" s="264"/>
      <c r="H301" s="265" t="s">
        <v>1</v>
      </c>
      <c r="I301" s="267"/>
      <c r="J301" s="264"/>
      <c r="K301" s="264"/>
      <c r="L301" s="268"/>
      <c r="M301" s="269"/>
      <c r="N301" s="270"/>
      <c r="O301" s="270"/>
      <c r="P301" s="270"/>
      <c r="Q301" s="270"/>
      <c r="R301" s="270"/>
      <c r="S301" s="270"/>
      <c r="T301" s="271"/>
      <c r="U301" s="13"/>
      <c r="V301" s="13"/>
      <c r="W301" s="13"/>
      <c r="X301" s="13"/>
      <c r="Y301" s="13"/>
      <c r="Z301" s="13"/>
      <c r="AA301" s="13"/>
      <c r="AB301" s="13"/>
      <c r="AC301" s="13"/>
      <c r="AD301" s="13"/>
      <c r="AE301" s="13"/>
      <c r="AT301" s="272" t="s">
        <v>179</v>
      </c>
      <c r="AU301" s="272" t="s">
        <v>97</v>
      </c>
      <c r="AV301" s="13" t="s">
        <v>95</v>
      </c>
      <c r="AW301" s="13" t="s">
        <v>42</v>
      </c>
      <c r="AX301" s="13" t="s">
        <v>87</v>
      </c>
      <c r="AY301" s="272" t="s">
        <v>166</v>
      </c>
    </row>
    <row r="302" spans="1:51" s="14" customFormat="1" ht="12">
      <c r="A302" s="14"/>
      <c r="B302" s="273"/>
      <c r="C302" s="274"/>
      <c r="D302" s="258" t="s">
        <v>179</v>
      </c>
      <c r="E302" s="275" t="s">
        <v>1</v>
      </c>
      <c r="F302" s="276" t="s">
        <v>352</v>
      </c>
      <c r="G302" s="274"/>
      <c r="H302" s="277">
        <v>0.005</v>
      </c>
      <c r="I302" s="278"/>
      <c r="J302" s="274"/>
      <c r="K302" s="274"/>
      <c r="L302" s="279"/>
      <c r="M302" s="280"/>
      <c r="N302" s="281"/>
      <c r="O302" s="281"/>
      <c r="P302" s="281"/>
      <c r="Q302" s="281"/>
      <c r="R302" s="281"/>
      <c r="S302" s="281"/>
      <c r="T302" s="282"/>
      <c r="U302" s="14"/>
      <c r="V302" s="14"/>
      <c r="W302" s="14"/>
      <c r="X302" s="14"/>
      <c r="Y302" s="14"/>
      <c r="Z302" s="14"/>
      <c r="AA302" s="14"/>
      <c r="AB302" s="14"/>
      <c r="AC302" s="14"/>
      <c r="AD302" s="14"/>
      <c r="AE302" s="14"/>
      <c r="AT302" s="283" t="s">
        <v>179</v>
      </c>
      <c r="AU302" s="283" t="s">
        <v>97</v>
      </c>
      <c r="AV302" s="14" t="s">
        <v>97</v>
      </c>
      <c r="AW302" s="14" t="s">
        <v>42</v>
      </c>
      <c r="AX302" s="14" t="s">
        <v>87</v>
      </c>
      <c r="AY302" s="283" t="s">
        <v>166</v>
      </c>
    </row>
    <row r="303" spans="1:51" s="14" customFormat="1" ht="12">
      <c r="A303" s="14"/>
      <c r="B303" s="273"/>
      <c r="C303" s="274"/>
      <c r="D303" s="258" t="s">
        <v>179</v>
      </c>
      <c r="E303" s="275" t="s">
        <v>1</v>
      </c>
      <c r="F303" s="276" t="s">
        <v>353</v>
      </c>
      <c r="G303" s="274"/>
      <c r="H303" s="277">
        <v>0.005</v>
      </c>
      <c r="I303" s="278"/>
      <c r="J303" s="274"/>
      <c r="K303" s="274"/>
      <c r="L303" s="279"/>
      <c r="M303" s="280"/>
      <c r="N303" s="281"/>
      <c r="O303" s="281"/>
      <c r="P303" s="281"/>
      <c r="Q303" s="281"/>
      <c r="R303" s="281"/>
      <c r="S303" s="281"/>
      <c r="T303" s="282"/>
      <c r="U303" s="14"/>
      <c r="V303" s="14"/>
      <c r="W303" s="14"/>
      <c r="X303" s="14"/>
      <c r="Y303" s="14"/>
      <c r="Z303" s="14"/>
      <c r="AA303" s="14"/>
      <c r="AB303" s="14"/>
      <c r="AC303" s="14"/>
      <c r="AD303" s="14"/>
      <c r="AE303" s="14"/>
      <c r="AT303" s="283" t="s">
        <v>179</v>
      </c>
      <c r="AU303" s="283" t="s">
        <v>97</v>
      </c>
      <c r="AV303" s="14" t="s">
        <v>97</v>
      </c>
      <c r="AW303" s="14" t="s">
        <v>42</v>
      </c>
      <c r="AX303" s="14" t="s">
        <v>87</v>
      </c>
      <c r="AY303" s="283" t="s">
        <v>166</v>
      </c>
    </row>
    <row r="304" spans="1:51" s="14" customFormat="1" ht="12">
      <c r="A304" s="14"/>
      <c r="B304" s="273"/>
      <c r="C304" s="274"/>
      <c r="D304" s="258" t="s">
        <v>179</v>
      </c>
      <c r="E304" s="275" t="s">
        <v>1</v>
      </c>
      <c r="F304" s="276" t="s">
        <v>354</v>
      </c>
      <c r="G304" s="274"/>
      <c r="H304" s="277">
        <v>0.005</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179</v>
      </c>
      <c r="AU304" s="283" t="s">
        <v>97</v>
      </c>
      <c r="AV304" s="14" t="s">
        <v>97</v>
      </c>
      <c r="AW304" s="14" t="s">
        <v>42</v>
      </c>
      <c r="AX304" s="14" t="s">
        <v>87</v>
      </c>
      <c r="AY304" s="283" t="s">
        <v>166</v>
      </c>
    </row>
    <row r="305" spans="1:51" s="14" customFormat="1" ht="12">
      <c r="A305" s="14"/>
      <c r="B305" s="273"/>
      <c r="C305" s="274"/>
      <c r="D305" s="258" t="s">
        <v>179</v>
      </c>
      <c r="E305" s="275" t="s">
        <v>1</v>
      </c>
      <c r="F305" s="276" t="s">
        <v>355</v>
      </c>
      <c r="G305" s="274"/>
      <c r="H305" s="277">
        <v>0.005</v>
      </c>
      <c r="I305" s="278"/>
      <c r="J305" s="274"/>
      <c r="K305" s="274"/>
      <c r="L305" s="279"/>
      <c r="M305" s="280"/>
      <c r="N305" s="281"/>
      <c r="O305" s="281"/>
      <c r="P305" s="281"/>
      <c r="Q305" s="281"/>
      <c r="R305" s="281"/>
      <c r="S305" s="281"/>
      <c r="T305" s="282"/>
      <c r="U305" s="14"/>
      <c r="V305" s="14"/>
      <c r="W305" s="14"/>
      <c r="X305" s="14"/>
      <c r="Y305" s="14"/>
      <c r="Z305" s="14"/>
      <c r="AA305" s="14"/>
      <c r="AB305" s="14"/>
      <c r="AC305" s="14"/>
      <c r="AD305" s="14"/>
      <c r="AE305" s="14"/>
      <c r="AT305" s="283" t="s">
        <v>179</v>
      </c>
      <c r="AU305" s="283" t="s">
        <v>97</v>
      </c>
      <c r="AV305" s="14" t="s">
        <v>97</v>
      </c>
      <c r="AW305" s="14" t="s">
        <v>42</v>
      </c>
      <c r="AX305" s="14" t="s">
        <v>87</v>
      </c>
      <c r="AY305" s="283" t="s">
        <v>166</v>
      </c>
    </row>
    <row r="306" spans="1:51" s="16" customFormat="1" ht="12">
      <c r="A306" s="16"/>
      <c r="B306" s="295"/>
      <c r="C306" s="296"/>
      <c r="D306" s="258" t="s">
        <v>179</v>
      </c>
      <c r="E306" s="297" t="s">
        <v>1</v>
      </c>
      <c r="F306" s="298" t="s">
        <v>190</v>
      </c>
      <c r="G306" s="296"/>
      <c r="H306" s="299">
        <v>0.02</v>
      </c>
      <c r="I306" s="300"/>
      <c r="J306" s="296"/>
      <c r="K306" s="296"/>
      <c r="L306" s="301"/>
      <c r="M306" s="302"/>
      <c r="N306" s="303"/>
      <c r="O306" s="303"/>
      <c r="P306" s="303"/>
      <c r="Q306" s="303"/>
      <c r="R306" s="303"/>
      <c r="S306" s="303"/>
      <c r="T306" s="304"/>
      <c r="U306" s="16"/>
      <c r="V306" s="16"/>
      <c r="W306" s="16"/>
      <c r="X306" s="16"/>
      <c r="Y306" s="16"/>
      <c r="Z306" s="16"/>
      <c r="AA306" s="16"/>
      <c r="AB306" s="16"/>
      <c r="AC306" s="16"/>
      <c r="AD306" s="16"/>
      <c r="AE306" s="16"/>
      <c r="AT306" s="305" t="s">
        <v>179</v>
      </c>
      <c r="AU306" s="305" t="s">
        <v>97</v>
      </c>
      <c r="AV306" s="16" t="s">
        <v>173</v>
      </c>
      <c r="AW306" s="16" t="s">
        <v>42</v>
      </c>
      <c r="AX306" s="16" t="s">
        <v>95</v>
      </c>
      <c r="AY306" s="305" t="s">
        <v>166</v>
      </c>
    </row>
    <row r="307" spans="1:63" s="12" customFormat="1" ht="22.8" customHeight="1">
      <c r="A307" s="12"/>
      <c r="B307" s="229"/>
      <c r="C307" s="230"/>
      <c r="D307" s="231" t="s">
        <v>86</v>
      </c>
      <c r="E307" s="243" t="s">
        <v>275</v>
      </c>
      <c r="F307" s="243" t="s">
        <v>356</v>
      </c>
      <c r="G307" s="230"/>
      <c r="H307" s="230"/>
      <c r="I307" s="233"/>
      <c r="J307" s="244">
        <f>BK307</f>
        <v>0</v>
      </c>
      <c r="K307" s="230"/>
      <c r="L307" s="235"/>
      <c r="M307" s="236"/>
      <c r="N307" s="237"/>
      <c r="O307" s="237"/>
      <c r="P307" s="238">
        <f>SUM(P308:P312)</f>
        <v>0</v>
      </c>
      <c r="Q307" s="237"/>
      <c r="R307" s="238">
        <f>SUM(R308:R312)</f>
        <v>0</v>
      </c>
      <c r="S307" s="237"/>
      <c r="T307" s="239">
        <f>SUM(T308:T312)</f>
        <v>0</v>
      </c>
      <c r="U307" s="12"/>
      <c r="V307" s="12"/>
      <c r="W307" s="12"/>
      <c r="X307" s="12"/>
      <c r="Y307" s="12"/>
      <c r="Z307" s="12"/>
      <c r="AA307" s="12"/>
      <c r="AB307" s="12"/>
      <c r="AC307" s="12"/>
      <c r="AD307" s="12"/>
      <c r="AE307" s="12"/>
      <c r="AR307" s="240" t="s">
        <v>95</v>
      </c>
      <c r="AT307" s="241" t="s">
        <v>86</v>
      </c>
      <c r="AU307" s="241" t="s">
        <v>95</v>
      </c>
      <c r="AY307" s="240" t="s">
        <v>166</v>
      </c>
      <c r="BK307" s="242">
        <f>SUM(BK308:BK312)</f>
        <v>0</v>
      </c>
    </row>
    <row r="308" spans="1:65" s="2" customFormat="1" ht="16.5" customHeight="1">
      <c r="A308" s="40"/>
      <c r="B308" s="41"/>
      <c r="C308" s="245" t="s">
        <v>357</v>
      </c>
      <c r="D308" s="245" t="s">
        <v>168</v>
      </c>
      <c r="E308" s="246" t="s">
        <v>358</v>
      </c>
      <c r="F308" s="247" t="s">
        <v>359</v>
      </c>
      <c r="G308" s="248" t="s">
        <v>171</v>
      </c>
      <c r="H308" s="249">
        <v>415.74</v>
      </c>
      <c r="I308" s="250"/>
      <c r="J308" s="251">
        <f>ROUND(I308*H308,2)</f>
        <v>0</v>
      </c>
      <c r="K308" s="247" t="s">
        <v>172</v>
      </c>
      <c r="L308" s="46"/>
      <c r="M308" s="252" t="s">
        <v>1</v>
      </c>
      <c r="N308" s="253" t="s">
        <v>52</v>
      </c>
      <c r="O308" s="93"/>
      <c r="P308" s="254">
        <f>O308*H308</f>
        <v>0</v>
      </c>
      <c r="Q308" s="254">
        <v>0</v>
      </c>
      <c r="R308" s="254">
        <f>Q308*H308</f>
        <v>0</v>
      </c>
      <c r="S308" s="254">
        <v>0</v>
      </c>
      <c r="T308" s="255">
        <f>S308*H308</f>
        <v>0</v>
      </c>
      <c r="U308" s="40"/>
      <c r="V308" s="40"/>
      <c r="W308" s="40"/>
      <c r="X308" s="40"/>
      <c r="Y308" s="40"/>
      <c r="Z308" s="40"/>
      <c r="AA308" s="40"/>
      <c r="AB308" s="40"/>
      <c r="AC308" s="40"/>
      <c r="AD308" s="40"/>
      <c r="AE308" s="40"/>
      <c r="AR308" s="256" t="s">
        <v>173</v>
      </c>
      <c r="AT308" s="256" t="s">
        <v>168</v>
      </c>
      <c r="AU308" s="256" t="s">
        <v>97</v>
      </c>
      <c r="AY308" s="18" t="s">
        <v>166</v>
      </c>
      <c r="BE308" s="257">
        <f>IF(N308="základní",J308,0)</f>
        <v>0</v>
      </c>
      <c r="BF308" s="257">
        <f>IF(N308="snížená",J308,0)</f>
        <v>0</v>
      </c>
      <c r="BG308" s="257">
        <f>IF(N308="zákl. přenesená",J308,0)</f>
        <v>0</v>
      </c>
      <c r="BH308" s="257">
        <f>IF(N308="sníž. přenesená",J308,0)</f>
        <v>0</v>
      </c>
      <c r="BI308" s="257">
        <f>IF(N308="nulová",J308,0)</f>
        <v>0</v>
      </c>
      <c r="BJ308" s="18" t="s">
        <v>95</v>
      </c>
      <c r="BK308" s="257">
        <f>ROUND(I308*H308,2)</f>
        <v>0</v>
      </c>
      <c r="BL308" s="18" t="s">
        <v>173</v>
      </c>
      <c r="BM308" s="256" t="s">
        <v>360</v>
      </c>
    </row>
    <row r="309" spans="1:47" s="2" customFormat="1" ht="12">
      <c r="A309" s="40"/>
      <c r="B309" s="41"/>
      <c r="C309" s="42"/>
      <c r="D309" s="258" t="s">
        <v>175</v>
      </c>
      <c r="E309" s="42"/>
      <c r="F309" s="259" t="s">
        <v>361</v>
      </c>
      <c r="G309" s="42"/>
      <c r="H309" s="42"/>
      <c r="I309" s="156"/>
      <c r="J309" s="42"/>
      <c r="K309" s="42"/>
      <c r="L309" s="46"/>
      <c r="M309" s="260"/>
      <c r="N309" s="261"/>
      <c r="O309" s="93"/>
      <c r="P309" s="93"/>
      <c r="Q309" s="93"/>
      <c r="R309" s="93"/>
      <c r="S309" s="93"/>
      <c r="T309" s="94"/>
      <c r="U309" s="40"/>
      <c r="V309" s="40"/>
      <c r="W309" s="40"/>
      <c r="X309" s="40"/>
      <c r="Y309" s="40"/>
      <c r="Z309" s="40"/>
      <c r="AA309" s="40"/>
      <c r="AB309" s="40"/>
      <c r="AC309" s="40"/>
      <c r="AD309" s="40"/>
      <c r="AE309" s="40"/>
      <c r="AT309" s="18" t="s">
        <v>175</v>
      </c>
      <c r="AU309" s="18" t="s">
        <v>97</v>
      </c>
    </row>
    <row r="310" spans="1:47" s="2" customFormat="1" ht="12">
      <c r="A310" s="40"/>
      <c r="B310" s="41"/>
      <c r="C310" s="42"/>
      <c r="D310" s="258" t="s">
        <v>197</v>
      </c>
      <c r="E310" s="42"/>
      <c r="F310" s="262" t="s">
        <v>362</v>
      </c>
      <c r="G310" s="42"/>
      <c r="H310" s="42"/>
      <c r="I310" s="156"/>
      <c r="J310" s="42"/>
      <c r="K310" s="42"/>
      <c r="L310" s="46"/>
      <c r="M310" s="260"/>
      <c r="N310" s="261"/>
      <c r="O310" s="93"/>
      <c r="P310" s="93"/>
      <c r="Q310" s="93"/>
      <c r="R310" s="93"/>
      <c r="S310" s="93"/>
      <c r="T310" s="94"/>
      <c r="U310" s="40"/>
      <c r="V310" s="40"/>
      <c r="W310" s="40"/>
      <c r="X310" s="40"/>
      <c r="Y310" s="40"/>
      <c r="Z310" s="40"/>
      <c r="AA310" s="40"/>
      <c r="AB310" s="40"/>
      <c r="AC310" s="40"/>
      <c r="AD310" s="40"/>
      <c r="AE310" s="40"/>
      <c r="AT310" s="18" t="s">
        <v>197</v>
      </c>
      <c r="AU310" s="18" t="s">
        <v>97</v>
      </c>
    </row>
    <row r="311" spans="1:51" s="13" customFormat="1" ht="12">
      <c r="A311" s="13"/>
      <c r="B311" s="263"/>
      <c r="C311" s="264"/>
      <c r="D311" s="258" t="s">
        <v>179</v>
      </c>
      <c r="E311" s="265" t="s">
        <v>1</v>
      </c>
      <c r="F311" s="266" t="s">
        <v>363</v>
      </c>
      <c r="G311" s="264"/>
      <c r="H311" s="265" t="s">
        <v>1</v>
      </c>
      <c r="I311" s="267"/>
      <c r="J311" s="264"/>
      <c r="K311" s="264"/>
      <c r="L311" s="268"/>
      <c r="M311" s="269"/>
      <c r="N311" s="270"/>
      <c r="O311" s="270"/>
      <c r="P311" s="270"/>
      <c r="Q311" s="270"/>
      <c r="R311" s="270"/>
      <c r="S311" s="270"/>
      <c r="T311" s="271"/>
      <c r="U311" s="13"/>
      <c r="V311" s="13"/>
      <c r="W311" s="13"/>
      <c r="X311" s="13"/>
      <c r="Y311" s="13"/>
      <c r="Z311" s="13"/>
      <c r="AA311" s="13"/>
      <c r="AB311" s="13"/>
      <c r="AC311" s="13"/>
      <c r="AD311" s="13"/>
      <c r="AE311" s="13"/>
      <c r="AT311" s="272" t="s">
        <v>179</v>
      </c>
      <c r="AU311" s="272" t="s">
        <v>97</v>
      </c>
      <c r="AV311" s="13" t="s">
        <v>95</v>
      </c>
      <c r="AW311" s="13" t="s">
        <v>42</v>
      </c>
      <c r="AX311" s="13" t="s">
        <v>87</v>
      </c>
      <c r="AY311" s="272" t="s">
        <v>166</v>
      </c>
    </row>
    <row r="312" spans="1:51" s="14" customFormat="1" ht="12">
      <c r="A312" s="14"/>
      <c r="B312" s="273"/>
      <c r="C312" s="274"/>
      <c r="D312" s="258" t="s">
        <v>179</v>
      </c>
      <c r="E312" s="275" t="s">
        <v>1</v>
      </c>
      <c r="F312" s="276" t="s">
        <v>364</v>
      </c>
      <c r="G312" s="274"/>
      <c r="H312" s="277">
        <v>415.74</v>
      </c>
      <c r="I312" s="278"/>
      <c r="J312" s="274"/>
      <c r="K312" s="274"/>
      <c r="L312" s="279"/>
      <c r="M312" s="280"/>
      <c r="N312" s="281"/>
      <c r="O312" s="281"/>
      <c r="P312" s="281"/>
      <c r="Q312" s="281"/>
      <c r="R312" s="281"/>
      <c r="S312" s="281"/>
      <c r="T312" s="282"/>
      <c r="U312" s="14"/>
      <c r="V312" s="14"/>
      <c r="W312" s="14"/>
      <c r="X312" s="14"/>
      <c r="Y312" s="14"/>
      <c r="Z312" s="14"/>
      <c r="AA312" s="14"/>
      <c r="AB312" s="14"/>
      <c r="AC312" s="14"/>
      <c r="AD312" s="14"/>
      <c r="AE312" s="14"/>
      <c r="AT312" s="283" t="s">
        <v>179</v>
      </c>
      <c r="AU312" s="283" t="s">
        <v>97</v>
      </c>
      <c r="AV312" s="14" t="s">
        <v>97</v>
      </c>
      <c r="AW312" s="14" t="s">
        <v>42</v>
      </c>
      <c r="AX312" s="14" t="s">
        <v>95</v>
      </c>
      <c r="AY312" s="283" t="s">
        <v>166</v>
      </c>
    </row>
    <row r="313" spans="1:63" s="12" customFormat="1" ht="22.8" customHeight="1">
      <c r="A313" s="12"/>
      <c r="B313" s="229"/>
      <c r="C313" s="230"/>
      <c r="D313" s="231" t="s">
        <v>86</v>
      </c>
      <c r="E313" s="243" t="s">
        <v>297</v>
      </c>
      <c r="F313" s="243" t="s">
        <v>365</v>
      </c>
      <c r="G313" s="230"/>
      <c r="H313" s="230"/>
      <c r="I313" s="233"/>
      <c r="J313" s="244">
        <f>BK313</f>
        <v>0</v>
      </c>
      <c r="K313" s="230"/>
      <c r="L313" s="235"/>
      <c r="M313" s="236"/>
      <c r="N313" s="237"/>
      <c r="O313" s="237"/>
      <c r="P313" s="238">
        <f>SUM(P314:P357)</f>
        <v>0</v>
      </c>
      <c r="Q313" s="237"/>
      <c r="R313" s="238">
        <f>SUM(R314:R357)</f>
        <v>1.036956</v>
      </c>
      <c r="S313" s="237"/>
      <c r="T313" s="239">
        <f>SUM(T314:T357)</f>
        <v>2.0734</v>
      </c>
      <c r="U313" s="12"/>
      <c r="V313" s="12"/>
      <c r="W313" s="12"/>
      <c r="X313" s="12"/>
      <c r="Y313" s="12"/>
      <c r="Z313" s="12"/>
      <c r="AA313" s="12"/>
      <c r="AB313" s="12"/>
      <c r="AC313" s="12"/>
      <c r="AD313" s="12"/>
      <c r="AE313" s="12"/>
      <c r="AR313" s="240" t="s">
        <v>95</v>
      </c>
      <c r="AT313" s="241" t="s">
        <v>86</v>
      </c>
      <c r="AU313" s="241" t="s">
        <v>95</v>
      </c>
      <c r="AY313" s="240" t="s">
        <v>166</v>
      </c>
      <c r="BK313" s="242">
        <f>SUM(BK314:BK357)</f>
        <v>0</v>
      </c>
    </row>
    <row r="314" spans="1:65" s="2" customFormat="1" ht="24" customHeight="1">
      <c r="A314" s="40"/>
      <c r="B314" s="41"/>
      <c r="C314" s="245" t="s">
        <v>366</v>
      </c>
      <c r="D314" s="245" t="s">
        <v>168</v>
      </c>
      <c r="E314" s="246" t="s">
        <v>367</v>
      </c>
      <c r="F314" s="247" t="s">
        <v>368</v>
      </c>
      <c r="G314" s="248" t="s">
        <v>171</v>
      </c>
      <c r="H314" s="249">
        <v>630</v>
      </c>
      <c r="I314" s="250"/>
      <c r="J314" s="251">
        <f>ROUND(I314*H314,2)</f>
        <v>0</v>
      </c>
      <c r="K314" s="247" t="s">
        <v>172</v>
      </c>
      <c r="L314" s="46"/>
      <c r="M314" s="252" t="s">
        <v>1</v>
      </c>
      <c r="N314" s="253" t="s">
        <v>52</v>
      </c>
      <c r="O314" s="93"/>
      <c r="P314" s="254">
        <f>O314*H314</f>
        <v>0</v>
      </c>
      <c r="Q314" s="254">
        <v>0.00146</v>
      </c>
      <c r="R314" s="254">
        <f>Q314*H314</f>
        <v>0.9198</v>
      </c>
      <c r="S314" s="254">
        <v>0</v>
      </c>
      <c r="T314" s="255">
        <f>S314*H314</f>
        <v>0</v>
      </c>
      <c r="U314" s="40"/>
      <c r="V314" s="40"/>
      <c r="W314" s="40"/>
      <c r="X314" s="40"/>
      <c r="Y314" s="40"/>
      <c r="Z314" s="40"/>
      <c r="AA314" s="40"/>
      <c r="AB314" s="40"/>
      <c r="AC314" s="40"/>
      <c r="AD314" s="40"/>
      <c r="AE314" s="40"/>
      <c r="AR314" s="256" t="s">
        <v>173</v>
      </c>
      <c r="AT314" s="256" t="s">
        <v>168</v>
      </c>
      <c r="AU314" s="256" t="s">
        <v>97</v>
      </c>
      <c r="AY314" s="18" t="s">
        <v>166</v>
      </c>
      <c r="BE314" s="257">
        <f>IF(N314="základní",J314,0)</f>
        <v>0</v>
      </c>
      <c r="BF314" s="257">
        <f>IF(N314="snížená",J314,0)</f>
        <v>0</v>
      </c>
      <c r="BG314" s="257">
        <f>IF(N314="zákl. přenesená",J314,0)</f>
        <v>0</v>
      </c>
      <c r="BH314" s="257">
        <f>IF(N314="sníž. přenesená",J314,0)</f>
        <v>0</v>
      </c>
      <c r="BI314" s="257">
        <f>IF(N314="nulová",J314,0)</f>
        <v>0</v>
      </c>
      <c r="BJ314" s="18" t="s">
        <v>95</v>
      </c>
      <c r="BK314" s="257">
        <f>ROUND(I314*H314,2)</f>
        <v>0</v>
      </c>
      <c r="BL314" s="18" t="s">
        <v>173</v>
      </c>
      <c r="BM314" s="256" t="s">
        <v>369</v>
      </c>
    </row>
    <row r="315" spans="1:47" s="2" customFormat="1" ht="12">
      <c r="A315" s="40"/>
      <c r="B315" s="41"/>
      <c r="C315" s="42"/>
      <c r="D315" s="258" t="s">
        <v>175</v>
      </c>
      <c r="E315" s="42"/>
      <c r="F315" s="259" t="s">
        <v>370</v>
      </c>
      <c r="G315" s="42"/>
      <c r="H315" s="42"/>
      <c r="I315" s="156"/>
      <c r="J315" s="42"/>
      <c r="K315" s="42"/>
      <c r="L315" s="46"/>
      <c r="M315" s="260"/>
      <c r="N315" s="261"/>
      <c r="O315" s="93"/>
      <c r="P315" s="93"/>
      <c r="Q315" s="93"/>
      <c r="R315" s="93"/>
      <c r="S315" s="93"/>
      <c r="T315" s="94"/>
      <c r="U315" s="40"/>
      <c r="V315" s="40"/>
      <c r="W315" s="40"/>
      <c r="X315" s="40"/>
      <c r="Y315" s="40"/>
      <c r="Z315" s="40"/>
      <c r="AA315" s="40"/>
      <c r="AB315" s="40"/>
      <c r="AC315" s="40"/>
      <c r="AD315" s="40"/>
      <c r="AE315" s="40"/>
      <c r="AT315" s="18" t="s">
        <v>175</v>
      </c>
      <c r="AU315" s="18" t="s">
        <v>97</v>
      </c>
    </row>
    <row r="316" spans="1:47" s="2" customFormat="1" ht="12">
      <c r="A316" s="40"/>
      <c r="B316" s="41"/>
      <c r="C316" s="42"/>
      <c r="D316" s="258" t="s">
        <v>177</v>
      </c>
      <c r="E316" s="42"/>
      <c r="F316" s="262" t="s">
        <v>371</v>
      </c>
      <c r="G316" s="42"/>
      <c r="H316" s="42"/>
      <c r="I316" s="156"/>
      <c r="J316" s="42"/>
      <c r="K316" s="42"/>
      <c r="L316" s="46"/>
      <c r="M316" s="260"/>
      <c r="N316" s="261"/>
      <c r="O316" s="93"/>
      <c r="P316" s="93"/>
      <c r="Q316" s="93"/>
      <c r="R316" s="93"/>
      <c r="S316" s="93"/>
      <c r="T316" s="94"/>
      <c r="U316" s="40"/>
      <c r="V316" s="40"/>
      <c r="W316" s="40"/>
      <c r="X316" s="40"/>
      <c r="Y316" s="40"/>
      <c r="Z316" s="40"/>
      <c r="AA316" s="40"/>
      <c r="AB316" s="40"/>
      <c r="AC316" s="40"/>
      <c r="AD316" s="40"/>
      <c r="AE316" s="40"/>
      <c r="AT316" s="18" t="s">
        <v>177</v>
      </c>
      <c r="AU316" s="18" t="s">
        <v>97</v>
      </c>
    </row>
    <row r="317" spans="1:51" s="13" customFormat="1" ht="12">
      <c r="A317" s="13"/>
      <c r="B317" s="263"/>
      <c r="C317" s="264"/>
      <c r="D317" s="258" t="s">
        <v>179</v>
      </c>
      <c r="E317" s="265" t="s">
        <v>1</v>
      </c>
      <c r="F317" s="266" t="s">
        <v>180</v>
      </c>
      <c r="G317" s="264"/>
      <c r="H317" s="265" t="s">
        <v>1</v>
      </c>
      <c r="I317" s="267"/>
      <c r="J317" s="264"/>
      <c r="K317" s="264"/>
      <c r="L317" s="268"/>
      <c r="M317" s="269"/>
      <c r="N317" s="270"/>
      <c r="O317" s="270"/>
      <c r="P317" s="270"/>
      <c r="Q317" s="270"/>
      <c r="R317" s="270"/>
      <c r="S317" s="270"/>
      <c r="T317" s="271"/>
      <c r="U317" s="13"/>
      <c r="V317" s="13"/>
      <c r="W317" s="13"/>
      <c r="X317" s="13"/>
      <c r="Y317" s="13"/>
      <c r="Z317" s="13"/>
      <c r="AA317" s="13"/>
      <c r="AB317" s="13"/>
      <c r="AC317" s="13"/>
      <c r="AD317" s="13"/>
      <c r="AE317" s="13"/>
      <c r="AT317" s="272" t="s">
        <v>179</v>
      </c>
      <c r="AU317" s="272" t="s">
        <v>97</v>
      </c>
      <c r="AV317" s="13" t="s">
        <v>95</v>
      </c>
      <c r="AW317" s="13" t="s">
        <v>42</v>
      </c>
      <c r="AX317" s="13" t="s">
        <v>87</v>
      </c>
      <c r="AY317" s="272" t="s">
        <v>166</v>
      </c>
    </row>
    <row r="318" spans="1:51" s="13" customFormat="1" ht="12">
      <c r="A318" s="13"/>
      <c r="B318" s="263"/>
      <c r="C318" s="264"/>
      <c r="D318" s="258" t="s">
        <v>179</v>
      </c>
      <c r="E318" s="265" t="s">
        <v>1</v>
      </c>
      <c r="F318" s="266" t="s">
        <v>181</v>
      </c>
      <c r="G318" s="264"/>
      <c r="H318" s="265" t="s">
        <v>1</v>
      </c>
      <c r="I318" s="267"/>
      <c r="J318" s="264"/>
      <c r="K318" s="264"/>
      <c r="L318" s="268"/>
      <c r="M318" s="269"/>
      <c r="N318" s="270"/>
      <c r="O318" s="270"/>
      <c r="P318" s="270"/>
      <c r="Q318" s="270"/>
      <c r="R318" s="270"/>
      <c r="S318" s="270"/>
      <c r="T318" s="271"/>
      <c r="U318" s="13"/>
      <c r="V318" s="13"/>
      <c r="W318" s="13"/>
      <c r="X318" s="13"/>
      <c r="Y318" s="13"/>
      <c r="Z318" s="13"/>
      <c r="AA318" s="13"/>
      <c r="AB318" s="13"/>
      <c r="AC318" s="13"/>
      <c r="AD318" s="13"/>
      <c r="AE318" s="13"/>
      <c r="AT318" s="272" t="s">
        <v>179</v>
      </c>
      <c r="AU318" s="272" t="s">
        <v>97</v>
      </c>
      <c r="AV318" s="13" t="s">
        <v>95</v>
      </c>
      <c r="AW318" s="13" t="s">
        <v>42</v>
      </c>
      <c r="AX318" s="13" t="s">
        <v>87</v>
      </c>
      <c r="AY318" s="272" t="s">
        <v>166</v>
      </c>
    </row>
    <row r="319" spans="1:51" s="14" customFormat="1" ht="12">
      <c r="A319" s="14"/>
      <c r="B319" s="273"/>
      <c r="C319" s="274"/>
      <c r="D319" s="258" t="s">
        <v>179</v>
      </c>
      <c r="E319" s="275" t="s">
        <v>1</v>
      </c>
      <c r="F319" s="276" t="s">
        <v>182</v>
      </c>
      <c r="G319" s="274"/>
      <c r="H319" s="277">
        <v>30</v>
      </c>
      <c r="I319" s="278"/>
      <c r="J319" s="274"/>
      <c r="K319" s="274"/>
      <c r="L319" s="279"/>
      <c r="M319" s="280"/>
      <c r="N319" s="281"/>
      <c r="O319" s="281"/>
      <c r="P319" s="281"/>
      <c r="Q319" s="281"/>
      <c r="R319" s="281"/>
      <c r="S319" s="281"/>
      <c r="T319" s="282"/>
      <c r="U319" s="14"/>
      <c r="V319" s="14"/>
      <c r="W319" s="14"/>
      <c r="X319" s="14"/>
      <c r="Y319" s="14"/>
      <c r="Z319" s="14"/>
      <c r="AA319" s="14"/>
      <c r="AB319" s="14"/>
      <c r="AC319" s="14"/>
      <c r="AD319" s="14"/>
      <c r="AE319" s="14"/>
      <c r="AT319" s="283" t="s">
        <v>179</v>
      </c>
      <c r="AU319" s="283" t="s">
        <v>97</v>
      </c>
      <c r="AV319" s="14" t="s">
        <v>97</v>
      </c>
      <c r="AW319" s="14" t="s">
        <v>42</v>
      </c>
      <c r="AX319" s="14" t="s">
        <v>87</v>
      </c>
      <c r="AY319" s="283" t="s">
        <v>166</v>
      </c>
    </row>
    <row r="320" spans="1:51" s="14" customFormat="1" ht="12">
      <c r="A320" s="14"/>
      <c r="B320" s="273"/>
      <c r="C320" s="274"/>
      <c r="D320" s="258" t="s">
        <v>179</v>
      </c>
      <c r="E320" s="275" t="s">
        <v>1</v>
      </c>
      <c r="F320" s="276" t="s">
        <v>183</v>
      </c>
      <c r="G320" s="274"/>
      <c r="H320" s="277">
        <v>30</v>
      </c>
      <c r="I320" s="278"/>
      <c r="J320" s="274"/>
      <c r="K320" s="274"/>
      <c r="L320" s="279"/>
      <c r="M320" s="280"/>
      <c r="N320" s="281"/>
      <c r="O320" s="281"/>
      <c r="P320" s="281"/>
      <c r="Q320" s="281"/>
      <c r="R320" s="281"/>
      <c r="S320" s="281"/>
      <c r="T320" s="282"/>
      <c r="U320" s="14"/>
      <c r="V320" s="14"/>
      <c r="W320" s="14"/>
      <c r="X320" s="14"/>
      <c r="Y320" s="14"/>
      <c r="Z320" s="14"/>
      <c r="AA320" s="14"/>
      <c r="AB320" s="14"/>
      <c r="AC320" s="14"/>
      <c r="AD320" s="14"/>
      <c r="AE320" s="14"/>
      <c r="AT320" s="283" t="s">
        <v>179</v>
      </c>
      <c r="AU320" s="283" t="s">
        <v>97</v>
      </c>
      <c r="AV320" s="14" t="s">
        <v>97</v>
      </c>
      <c r="AW320" s="14" t="s">
        <v>42</v>
      </c>
      <c r="AX320" s="14" t="s">
        <v>87</v>
      </c>
      <c r="AY320" s="283" t="s">
        <v>166</v>
      </c>
    </row>
    <row r="321" spans="1:51" s="14" customFormat="1" ht="12">
      <c r="A321" s="14"/>
      <c r="B321" s="273"/>
      <c r="C321" s="274"/>
      <c r="D321" s="258" t="s">
        <v>179</v>
      </c>
      <c r="E321" s="275" t="s">
        <v>1</v>
      </c>
      <c r="F321" s="276" t="s">
        <v>184</v>
      </c>
      <c r="G321" s="274"/>
      <c r="H321" s="277">
        <v>30</v>
      </c>
      <c r="I321" s="278"/>
      <c r="J321" s="274"/>
      <c r="K321" s="274"/>
      <c r="L321" s="279"/>
      <c r="M321" s="280"/>
      <c r="N321" s="281"/>
      <c r="O321" s="281"/>
      <c r="P321" s="281"/>
      <c r="Q321" s="281"/>
      <c r="R321" s="281"/>
      <c r="S321" s="281"/>
      <c r="T321" s="282"/>
      <c r="U321" s="14"/>
      <c r="V321" s="14"/>
      <c r="W321" s="14"/>
      <c r="X321" s="14"/>
      <c r="Y321" s="14"/>
      <c r="Z321" s="14"/>
      <c r="AA321" s="14"/>
      <c r="AB321" s="14"/>
      <c r="AC321" s="14"/>
      <c r="AD321" s="14"/>
      <c r="AE321" s="14"/>
      <c r="AT321" s="283" t="s">
        <v>179</v>
      </c>
      <c r="AU321" s="283" t="s">
        <v>97</v>
      </c>
      <c r="AV321" s="14" t="s">
        <v>97</v>
      </c>
      <c r="AW321" s="14" t="s">
        <v>42</v>
      </c>
      <c r="AX321" s="14" t="s">
        <v>87</v>
      </c>
      <c r="AY321" s="283" t="s">
        <v>166</v>
      </c>
    </row>
    <row r="322" spans="1:51" s="14" customFormat="1" ht="12">
      <c r="A322" s="14"/>
      <c r="B322" s="273"/>
      <c r="C322" s="274"/>
      <c r="D322" s="258" t="s">
        <v>179</v>
      </c>
      <c r="E322" s="275" t="s">
        <v>1</v>
      </c>
      <c r="F322" s="276" t="s">
        <v>185</v>
      </c>
      <c r="G322" s="274"/>
      <c r="H322" s="277">
        <v>30</v>
      </c>
      <c r="I322" s="278"/>
      <c r="J322" s="274"/>
      <c r="K322" s="274"/>
      <c r="L322" s="279"/>
      <c r="M322" s="280"/>
      <c r="N322" s="281"/>
      <c r="O322" s="281"/>
      <c r="P322" s="281"/>
      <c r="Q322" s="281"/>
      <c r="R322" s="281"/>
      <c r="S322" s="281"/>
      <c r="T322" s="282"/>
      <c r="U322" s="14"/>
      <c r="V322" s="14"/>
      <c r="W322" s="14"/>
      <c r="X322" s="14"/>
      <c r="Y322" s="14"/>
      <c r="Z322" s="14"/>
      <c r="AA322" s="14"/>
      <c r="AB322" s="14"/>
      <c r="AC322" s="14"/>
      <c r="AD322" s="14"/>
      <c r="AE322" s="14"/>
      <c r="AT322" s="283" t="s">
        <v>179</v>
      </c>
      <c r="AU322" s="283" t="s">
        <v>97</v>
      </c>
      <c r="AV322" s="14" t="s">
        <v>97</v>
      </c>
      <c r="AW322" s="14" t="s">
        <v>42</v>
      </c>
      <c r="AX322" s="14" t="s">
        <v>87</v>
      </c>
      <c r="AY322" s="283" t="s">
        <v>166</v>
      </c>
    </row>
    <row r="323" spans="1:51" s="14" customFormat="1" ht="12">
      <c r="A323" s="14"/>
      <c r="B323" s="273"/>
      <c r="C323" s="274"/>
      <c r="D323" s="258" t="s">
        <v>179</v>
      </c>
      <c r="E323" s="275" t="s">
        <v>1</v>
      </c>
      <c r="F323" s="276" t="s">
        <v>185</v>
      </c>
      <c r="G323" s="274"/>
      <c r="H323" s="277">
        <v>30</v>
      </c>
      <c r="I323" s="278"/>
      <c r="J323" s="274"/>
      <c r="K323" s="274"/>
      <c r="L323" s="279"/>
      <c r="M323" s="280"/>
      <c r="N323" s="281"/>
      <c r="O323" s="281"/>
      <c r="P323" s="281"/>
      <c r="Q323" s="281"/>
      <c r="R323" s="281"/>
      <c r="S323" s="281"/>
      <c r="T323" s="282"/>
      <c r="U323" s="14"/>
      <c r="V323" s="14"/>
      <c r="W323" s="14"/>
      <c r="X323" s="14"/>
      <c r="Y323" s="14"/>
      <c r="Z323" s="14"/>
      <c r="AA323" s="14"/>
      <c r="AB323" s="14"/>
      <c r="AC323" s="14"/>
      <c r="AD323" s="14"/>
      <c r="AE323" s="14"/>
      <c r="AT323" s="283" t="s">
        <v>179</v>
      </c>
      <c r="AU323" s="283" t="s">
        <v>97</v>
      </c>
      <c r="AV323" s="14" t="s">
        <v>97</v>
      </c>
      <c r="AW323" s="14" t="s">
        <v>42</v>
      </c>
      <c r="AX323" s="14" t="s">
        <v>87</v>
      </c>
      <c r="AY323" s="283" t="s">
        <v>166</v>
      </c>
    </row>
    <row r="324" spans="1:51" s="15" customFormat="1" ht="12">
      <c r="A324" s="15"/>
      <c r="B324" s="284"/>
      <c r="C324" s="285"/>
      <c r="D324" s="258" t="s">
        <v>179</v>
      </c>
      <c r="E324" s="286" t="s">
        <v>1</v>
      </c>
      <c r="F324" s="287" t="s">
        <v>186</v>
      </c>
      <c r="G324" s="285"/>
      <c r="H324" s="288">
        <v>150</v>
      </c>
      <c r="I324" s="289"/>
      <c r="J324" s="285"/>
      <c r="K324" s="285"/>
      <c r="L324" s="290"/>
      <c r="M324" s="291"/>
      <c r="N324" s="292"/>
      <c r="O324" s="292"/>
      <c r="P324" s="292"/>
      <c r="Q324" s="292"/>
      <c r="R324" s="292"/>
      <c r="S324" s="292"/>
      <c r="T324" s="293"/>
      <c r="U324" s="15"/>
      <c r="V324" s="15"/>
      <c r="W324" s="15"/>
      <c r="X324" s="15"/>
      <c r="Y324" s="15"/>
      <c r="Z324" s="15"/>
      <c r="AA324" s="15"/>
      <c r="AB324" s="15"/>
      <c r="AC324" s="15"/>
      <c r="AD324" s="15"/>
      <c r="AE324" s="15"/>
      <c r="AT324" s="294" t="s">
        <v>179</v>
      </c>
      <c r="AU324" s="294" t="s">
        <v>97</v>
      </c>
      <c r="AV324" s="15" t="s">
        <v>187</v>
      </c>
      <c r="AW324" s="15" t="s">
        <v>42</v>
      </c>
      <c r="AX324" s="15" t="s">
        <v>87</v>
      </c>
      <c r="AY324" s="294" t="s">
        <v>166</v>
      </c>
    </row>
    <row r="325" spans="1:51" s="13" customFormat="1" ht="12">
      <c r="A325" s="13"/>
      <c r="B325" s="263"/>
      <c r="C325" s="264"/>
      <c r="D325" s="258" t="s">
        <v>179</v>
      </c>
      <c r="E325" s="265" t="s">
        <v>1</v>
      </c>
      <c r="F325" s="266" t="s">
        <v>188</v>
      </c>
      <c r="G325" s="264"/>
      <c r="H325" s="265" t="s">
        <v>1</v>
      </c>
      <c r="I325" s="267"/>
      <c r="J325" s="264"/>
      <c r="K325" s="264"/>
      <c r="L325" s="268"/>
      <c r="M325" s="269"/>
      <c r="N325" s="270"/>
      <c r="O325" s="270"/>
      <c r="P325" s="270"/>
      <c r="Q325" s="270"/>
      <c r="R325" s="270"/>
      <c r="S325" s="270"/>
      <c r="T325" s="271"/>
      <c r="U325" s="13"/>
      <c r="V325" s="13"/>
      <c r="W325" s="13"/>
      <c r="X325" s="13"/>
      <c r="Y325" s="13"/>
      <c r="Z325" s="13"/>
      <c r="AA325" s="13"/>
      <c r="AB325" s="13"/>
      <c r="AC325" s="13"/>
      <c r="AD325" s="13"/>
      <c r="AE325" s="13"/>
      <c r="AT325" s="272" t="s">
        <v>179</v>
      </c>
      <c r="AU325" s="272" t="s">
        <v>97</v>
      </c>
      <c r="AV325" s="13" t="s">
        <v>95</v>
      </c>
      <c r="AW325" s="13" t="s">
        <v>42</v>
      </c>
      <c r="AX325" s="13" t="s">
        <v>87</v>
      </c>
      <c r="AY325" s="272" t="s">
        <v>166</v>
      </c>
    </row>
    <row r="326" spans="1:51" s="14" customFormat="1" ht="12">
      <c r="A326" s="14"/>
      <c r="B326" s="273"/>
      <c r="C326" s="274"/>
      <c r="D326" s="258" t="s">
        <v>179</v>
      </c>
      <c r="E326" s="275" t="s">
        <v>1</v>
      </c>
      <c r="F326" s="276" t="s">
        <v>189</v>
      </c>
      <c r="G326" s="274"/>
      <c r="H326" s="277">
        <v>480</v>
      </c>
      <c r="I326" s="278"/>
      <c r="J326" s="274"/>
      <c r="K326" s="274"/>
      <c r="L326" s="279"/>
      <c r="M326" s="280"/>
      <c r="N326" s="281"/>
      <c r="O326" s="281"/>
      <c r="P326" s="281"/>
      <c r="Q326" s="281"/>
      <c r="R326" s="281"/>
      <c r="S326" s="281"/>
      <c r="T326" s="282"/>
      <c r="U326" s="14"/>
      <c r="V326" s="14"/>
      <c r="W326" s="14"/>
      <c r="X326" s="14"/>
      <c r="Y326" s="14"/>
      <c r="Z326" s="14"/>
      <c r="AA326" s="14"/>
      <c r="AB326" s="14"/>
      <c r="AC326" s="14"/>
      <c r="AD326" s="14"/>
      <c r="AE326" s="14"/>
      <c r="AT326" s="283" t="s">
        <v>179</v>
      </c>
      <c r="AU326" s="283" t="s">
        <v>97</v>
      </c>
      <c r="AV326" s="14" t="s">
        <v>97</v>
      </c>
      <c r="AW326" s="14" t="s">
        <v>42</v>
      </c>
      <c r="AX326" s="14" t="s">
        <v>87</v>
      </c>
      <c r="AY326" s="283" t="s">
        <v>166</v>
      </c>
    </row>
    <row r="327" spans="1:51" s="15" customFormat="1" ht="12">
      <c r="A327" s="15"/>
      <c r="B327" s="284"/>
      <c r="C327" s="285"/>
      <c r="D327" s="258" t="s">
        <v>179</v>
      </c>
      <c r="E327" s="286" t="s">
        <v>1</v>
      </c>
      <c r="F327" s="287" t="s">
        <v>186</v>
      </c>
      <c r="G327" s="285"/>
      <c r="H327" s="288">
        <v>480</v>
      </c>
      <c r="I327" s="289"/>
      <c r="J327" s="285"/>
      <c r="K327" s="285"/>
      <c r="L327" s="290"/>
      <c r="M327" s="291"/>
      <c r="N327" s="292"/>
      <c r="O327" s="292"/>
      <c r="P327" s="292"/>
      <c r="Q327" s="292"/>
      <c r="R327" s="292"/>
      <c r="S327" s="292"/>
      <c r="T327" s="293"/>
      <c r="U327" s="15"/>
      <c r="V327" s="15"/>
      <c r="W327" s="15"/>
      <c r="X327" s="15"/>
      <c r="Y327" s="15"/>
      <c r="Z327" s="15"/>
      <c r="AA327" s="15"/>
      <c r="AB327" s="15"/>
      <c r="AC327" s="15"/>
      <c r="AD327" s="15"/>
      <c r="AE327" s="15"/>
      <c r="AT327" s="294" t="s">
        <v>179</v>
      </c>
      <c r="AU327" s="294" t="s">
        <v>97</v>
      </c>
      <c r="AV327" s="15" t="s">
        <v>187</v>
      </c>
      <c r="AW327" s="15" t="s">
        <v>42</v>
      </c>
      <c r="AX327" s="15" t="s">
        <v>87</v>
      </c>
      <c r="AY327" s="294" t="s">
        <v>166</v>
      </c>
    </row>
    <row r="328" spans="1:51" s="16" customFormat="1" ht="12">
      <c r="A328" s="16"/>
      <c r="B328" s="295"/>
      <c r="C328" s="296"/>
      <c r="D328" s="258" t="s">
        <v>179</v>
      </c>
      <c r="E328" s="297" t="s">
        <v>1</v>
      </c>
      <c r="F328" s="298" t="s">
        <v>190</v>
      </c>
      <c r="G328" s="296"/>
      <c r="H328" s="299">
        <v>630</v>
      </c>
      <c r="I328" s="300"/>
      <c r="J328" s="296"/>
      <c r="K328" s="296"/>
      <c r="L328" s="301"/>
      <c r="M328" s="302"/>
      <c r="N328" s="303"/>
      <c r="O328" s="303"/>
      <c r="P328" s="303"/>
      <c r="Q328" s="303"/>
      <c r="R328" s="303"/>
      <c r="S328" s="303"/>
      <c r="T328" s="304"/>
      <c r="U328" s="16"/>
      <c r="V328" s="16"/>
      <c r="W328" s="16"/>
      <c r="X328" s="16"/>
      <c r="Y328" s="16"/>
      <c r="Z328" s="16"/>
      <c r="AA328" s="16"/>
      <c r="AB328" s="16"/>
      <c r="AC328" s="16"/>
      <c r="AD328" s="16"/>
      <c r="AE328" s="16"/>
      <c r="AT328" s="305" t="s">
        <v>179</v>
      </c>
      <c r="AU328" s="305" t="s">
        <v>97</v>
      </c>
      <c r="AV328" s="16" t="s">
        <v>173</v>
      </c>
      <c r="AW328" s="16" t="s">
        <v>42</v>
      </c>
      <c r="AX328" s="16" t="s">
        <v>95</v>
      </c>
      <c r="AY328" s="305" t="s">
        <v>166</v>
      </c>
    </row>
    <row r="329" spans="1:65" s="2" customFormat="1" ht="24" customHeight="1">
      <c r="A329" s="40"/>
      <c r="B329" s="41"/>
      <c r="C329" s="245" t="s">
        <v>372</v>
      </c>
      <c r="D329" s="245" t="s">
        <v>168</v>
      </c>
      <c r="E329" s="246" t="s">
        <v>373</v>
      </c>
      <c r="F329" s="247" t="s">
        <v>374</v>
      </c>
      <c r="G329" s="248" t="s">
        <v>216</v>
      </c>
      <c r="H329" s="249">
        <v>102.5</v>
      </c>
      <c r="I329" s="250"/>
      <c r="J329" s="251">
        <f>ROUND(I329*H329,2)</f>
        <v>0</v>
      </c>
      <c r="K329" s="247" t="s">
        <v>172</v>
      </c>
      <c r="L329" s="46"/>
      <c r="M329" s="252" t="s">
        <v>1</v>
      </c>
      <c r="N329" s="253" t="s">
        <v>52</v>
      </c>
      <c r="O329" s="93"/>
      <c r="P329" s="254">
        <f>O329*H329</f>
        <v>0</v>
      </c>
      <c r="Q329" s="254">
        <v>0.00084</v>
      </c>
      <c r="R329" s="254">
        <f>Q329*H329</f>
        <v>0.08610000000000001</v>
      </c>
      <c r="S329" s="254">
        <v>0.02</v>
      </c>
      <c r="T329" s="255">
        <f>S329*H329</f>
        <v>2.05</v>
      </c>
      <c r="U329" s="40"/>
      <c r="V329" s="40"/>
      <c r="W329" s="40"/>
      <c r="X329" s="40"/>
      <c r="Y329" s="40"/>
      <c r="Z329" s="40"/>
      <c r="AA329" s="40"/>
      <c r="AB329" s="40"/>
      <c r="AC329" s="40"/>
      <c r="AD329" s="40"/>
      <c r="AE329" s="40"/>
      <c r="AR329" s="256" t="s">
        <v>173</v>
      </c>
      <c r="AT329" s="256" t="s">
        <v>168</v>
      </c>
      <c r="AU329" s="256" t="s">
        <v>97</v>
      </c>
      <c r="AY329" s="18" t="s">
        <v>166</v>
      </c>
      <c r="BE329" s="257">
        <f>IF(N329="základní",J329,0)</f>
        <v>0</v>
      </c>
      <c r="BF329" s="257">
        <f>IF(N329="snížená",J329,0)</f>
        <v>0</v>
      </c>
      <c r="BG329" s="257">
        <f>IF(N329="zákl. přenesená",J329,0)</f>
        <v>0</v>
      </c>
      <c r="BH329" s="257">
        <f>IF(N329="sníž. přenesená",J329,0)</f>
        <v>0</v>
      </c>
      <c r="BI329" s="257">
        <f>IF(N329="nulová",J329,0)</f>
        <v>0</v>
      </c>
      <c r="BJ329" s="18" t="s">
        <v>95</v>
      </c>
      <c r="BK329" s="257">
        <f>ROUND(I329*H329,2)</f>
        <v>0</v>
      </c>
      <c r="BL329" s="18" t="s">
        <v>173</v>
      </c>
      <c r="BM329" s="256" t="s">
        <v>375</v>
      </c>
    </row>
    <row r="330" spans="1:47" s="2" customFormat="1" ht="12">
      <c r="A330" s="40"/>
      <c r="B330" s="41"/>
      <c r="C330" s="42"/>
      <c r="D330" s="258" t="s">
        <v>175</v>
      </c>
      <c r="E330" s="42"/>
      <c r="F330" s="259" t="s">
        <v>376</v>
      </c>
      <c r="G330" s="42"/>
      <c r="H330" s="42"/>
      <c r="I330" s="156"/>
      <c r="J330" s="42"/>
      <c r="K330" s="42"/>
      <c r="L330" s="46"/>
      <c r="M330" s="260"/>
      <c r="N330" s="261"/>
      <c r="O330" s="93"/>
      <c r="P330" s="93"/>
      <c r="Q330" s="93"/>
      <c r="R330" s="93"/>
      <c r="S330" s="93"/>
      <c r="T330" s="94"/>
      <c r="U330" s="40"/>
      <c r="V330" s="40"/>
      <c r="W330" s="40"/>
      <c r="X330" s="40"/>
      <c r="Y330" s="40"/>
      <c r="Z330" s="40"/>
      <c r="AA330" s="40"/>
      <c r="AB330" s="40"/>
      <c r="AC330" s="40"/>
      <c r="AD330" s="40"/>
      <c r="AE330" s="40"/>
      <c r="AT330" s="18" t="s">
        <v>175</v>
      </c>
      <c r="AU330" s="18" t="s">
        <v>97</v>
      </c>
    </row>
    <row r="331" spans="1:47" s="2" customFormat="1" ht="12">
      <c r="A331" s="40"/>
      <c r="B331" s="41"/>
      <c r="C331" s="42"/>
      <c r="D331" s="258" t="s">
        <v>177</v>
      </c>
      <c r="E331" s="42"/>
      <c r="F331" s="262" t="s">
        <v>377</v>
      </c>
      <c r="G331" s="42"/>
      <c r="H331" s="42"/>
      <c r="I331" s="156"/>
      <c r="J331" s="42"/>
      <c r="K331" s="42"/>
      <c r="L331" s="46"/>
      <c r="M331" s="260"/>
      <c r="N331" s="261"/>
      <c r="O331" s="93"/>
      <c r="P331" s="93"/>
      <c r="Q331" s="93"/>
      <c r="R331" s="93"/>
      <c r="S331" s="93"/>
      <c r="T331" s="94"/>
      <c r="U331" s="40"/>
      <c r="V331" s="40"/>
      <c r="W331" s="40"/>
      <c r="X331" s="40"/>
      <c r="Y331" s="40"/>
      <c r="Z331" s="40"/>
      <c r="AA331" s="40"/>
      <c r="AB331" s="40"/>
      <c r="AC331" s="40"/>
      <c r="AD331" s="40"/>
      <c r="AE331" s="40"/>
      <c r="AT331" s="18" t="s">
        <v>177</v>
      </c>
      <c r="AU331" s="18" t="s">
        <v>97</v>
      </c>
    </row>
    <row r="332" spans="1:47" s="2" customFormat="1" ht="12">
      <c r="A332" s="40"/>
      <c r="B332" s="41"/>
      <c r="C332" s="42"/>
      <c r="D332" s="258" t="s">
        <v>197</v>
      </c>
      <c r="E332" s="42"/>
      <c r="F332" s="262" t="s">
        <v>219</v>
      </c>
      <c r="G332" s="42"/>
      <c r="H332" s="42"/>
      <c r="I332" s="156"/>
      <c r="J332" s="42"/>
      <c r="K332" s="42"/>
      <c r="L332" s="46"/>
      <c r="M332" s="260"/>
      <c r="N332" s="261"/>
      <c r="O332" s="93"/>
      <c r="P332" s="93"/>
      <c r="Q332" s="93"/>
      <c r="R332" s="93"/>
      <c r="S332" s="93"/>
      <c r="T332" s="94"/>
      <c r="U332" s="40"/>
      <c r="V332" s="40"/>
      <c r="W332" s="40"/>
      <c r="X332" s="40"/>
      <c r="Y332" s="40"/>
      <c r="Z332" s="40"/>
      <c r="AA332" s="40"/>
      <c r="AB332" s="40"/>
      <c r="AC332" s="40"/>
      <c r="AD332" s="40"/>
      <c r="AE332" s="40"/>
      <c r="AT332" s="18" t="s">
        <v>197</v>
      </c>
      <c r="AU332" s="18" t="s">
        <v>97</v>
      </c>
    </row>
    <row r="333" spans="1:51" s="13" customFormat="1" ht="12">
      <c r="A333" s="13"/>
      <c r="B333" s="263"/>
      <c r="C333" s="264"/>
      <c r="D333" s="258" t="s">
        <v>179</v>
      </c>
      <c r="E333" s="265" t="s">
        <v>1</v>
      </c>
      <c r="F333" s="266" t="s">
        <v>378</v>
      </c>
      <c r="G333" s="264"/>
      <c r="H333" s="265" t="s">
        <v>1</v>
      </c>
      <c r="I333" s="267"/>
      <c r="J333" s="264"/>
      <c r="K333" s="264"/>
      <c r="L333" s="268"/>
      <c r="M333" s="269"/>
      <c r="N333" s="270"/>
      <c r="O333" s="270"/>
      <c r="P333" s="270"/>
      <c r="Q333" s="270"/>
      <c r="R333" s="270"/>
      <c r="S333" s="270"/>
      <c r="T333" s="271"/>
      <c r="U333" s="13"/>
      <c r="V333" s="13"/>
      <c r="W333" s="13"/>
      <c r="X333" s="13"/>
      <c r="Y333" s="13"/>
      <c r="Z333" s="13"/>
      <c r="AA333" s="13"/>
      <c r="AB333" s="13"/>
      <c r="AC333" s="13"/>
      <c r="AD333" s="13"/>
      <c r="AE333" s="13"/>
      <c r="AT333" s="272" t="s">
        <v>179</v>
      </c>
      <c r="AU333" s="272" t="s">
        <v>97</v>
      </c>
      <c r="AV333" s="13" t="s">
        <v>95</v>
      </c>
      <c r="AW333" s="13" t="s">
        <v>42</v>
      </c>
      <c r="AX333" s="13" t="s">
        <v>87</v>
      </c>
      <c r="AY333" s="272" t="s">
        <v>166</v>
      </c>
    </row>
    <row r="334" spans="1:51" s="14" customFormat="1" ht="12">
      <c r="A334" s="14"/>
      <c r="B334" s="273"/>
      <c r="C334" s="274"/>
      <c r="D334" s="258" t="s">
        <v>179</v>
      </c>
      <c r="E334" s="275" t="s">
        <v>1</v>
      </c>
      <c r="F334" s="276" t="s">
        <v>379</v>
      </c>
      <c r="G334" s="274"/>
      <c r="H334" s="277">
        <v>5.6</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179</v>
      </c>
      <c r="AU334" s="283" t="s">
        <v>97</v>
      </c>
      <c r="AV334" s="14" t="s">
        <v>97</v>
      </c>
      <c r="AW334" s="14" t="s">
        <v>42</v>
      </c>
      <c r="AX334" s="14" t="s">
        <v>87</v>
      </c>
      <c r="AY334" s="283" t="s">
        <v>166</v>
      </c>
    </row>
    <row r="335" spans="1:51" s="14" customFormat="1" ht="12">
      <c r="A335" s="14"/>
      <c r="B335" s="273"/>
      <c r="C335" s="274"/>
      <c r="D335" s="258" t="s">
        <v>179</v>
      </c>
      <c r="E335" s="275" t="s">
        <v>1</v>
      </c>
      <c r="F335" s="276" t="s">
        <v>380</v>
      </c>
      <c r="G335" s="274"/>
      <c r="H335" s="277">
        <v>13.7</v>
      </c>
      <c r="I335" s="278"/>
      <c r="J335" s="274"/>
      <c r="K335" s="274"/>
      <c r="L335" s="279"/>
      <c r="M335" s="280"/>
      <c r="N335" s="281"/>
      <c r="O335" s="281"/>
      <c r="P335" s="281"/>
      <c r="Q335" s="281"/>
      <c r="R335" s="281"/>
      <c r="S335" s="281"/>
      <c r="T335" s="282"/>
      <c r="U335" s="14"/>
      <c r="V335" s="14"/>
      <c r="W335" s="14"/>
      <c r="X335" s="14"/>
      <c r="Y335" s="14"/>
      <c r="Z335" s="14"/>
      <c r="AA335" s="14"/>
      <c r="AB335" s="14"/>
      <c r="AC335" s="14"/>
      <c r="AD335" s="14"/>
      <c r="AE335" s="14"/>
      <c r="AT335" s="283" t="s">
        <v>179</v>
      </c>
      <c r="AU335" s="283" t="s">
        <v>97</v>
      </c>
      <c r="AV335" s="14" t="s">
        <v>97</v>
      </c>
      <c r="AW335" s="14" t="s">
        <v>42</v>
      </c>
      <c r="AX335" s="14" t="s">
        <v>87</v>
      </c>
      <c r="AY335" s="283" t="s">
        <v>166</v>
      </c>
    </row>
    <row r="336" spans="1:51" s="14" customFormat="1" ht="12">
      <c r="A336" s="14"/>
      <c r="B336" s="273"/>
      <c r="C336" s="274"/>
      <c r="D336" s="258" t="s">
        <v>179</v>
      </c>
      <c r="E336" s="275" t="s">
        <v>1</v>
      </c>
      <c r="F336" s="276" t="s">
        <v>381</v>
      </c>
      <c r="G336" s="274"/>
      <c r="H336" s="277">
        <v>20.8</v>
      </c>
      <c r="I336" s="278"/>
      <c r="J336" s="274"/>
      <c r="K336" s="274"/>
      <c r="L336" s="279"/>
      <c r="M336" s="280"/>
      <c r="N336" s="281"/>
      <c r="O336" s="281"/>
      <c r="P336" s="281"/>
      <c r="Q336" s="281"/>
      <c r="R336" s="281"/>
      <c r="S336" s="281"/>
      <c r="T336" s="282"/>
      <c r="U336" s="14"/>
      <c r="V336" s="14"/>
      <c r="W336" s="14"/>
      <c r="X336" s="14"/>
      <c r="Y336" s="14"/>
      <c r="Z336" s="14"/>
      <c r="AA336" s="14"/>
      <c r="AB336" s="14"/>
      <c r="AC336" s="14"/>
      <c r="AD336" s="14"/>
      <c r="AE336" s="14"/>
      <c r="AT336" s="283" t="s">
        <v>179</v>
      </c>
      <c r="AU336" s="283" t="s">
        <v>97</v>
      </c>
      <c r="AV336" s="14" t="s">
        <v>97</v>
      </c>
      <c r="AW336" s="14" t="s">
        <v>42</v>
      </c>
      <c r="AX336" s="14" t="s">
        <v>87</v>
      </c>
      <c r="AY336" s="283" t="s">
        <v>166</v>
      </c>
    </row>
    <row r="337" spans="1:51" s="14" customFormat="1" ht="12">
      <c r="A337" s="14"/>
      <c r="B337" s="273"/>
      <c r="C337" s="274"/>
      <c r="D337" s="258" t="s">
        <v>179</v>
      </c>
      <c r="E337" s="275" t="s">
        <v>1</v>
      </c>
      <c r="F337" s="276" t="s">
        <v>382</v>
      </c>
      <c r="G337" s="274"/>
      <c r="H337" s="277">
        <v>5.6</v>
      </c>
      <c r="I337" s="278"/>
      <c r="J337" s="274"/>
      <c r="K337" s="274"/>
      <c r="L337" s="279"/>
      <c r="M337" s="280"/>
      <c r="N337" s="281"/>
      <c r="O337" s="281"/>
      <c r="P337" s="281"/>
      <c r="Q337" s="281"/>
      <c r="R337" s="281"/>
      <c r="S337" s="281"/>
      <c r="T337" s="282"/>
      <c r="U337" s="14"/>
      <c r="V337" s="14"/>
      <c r="W337" s="14"/>
      <c r="X337" s="14"/>
      <c r="Y337" s="14"/>
      <c r="Z337" s="14"/>
      <c r="AA337" s="14"/>
      <c r="AB337" s="14"/>
      <c r="AC337" s="14"/>
      <c r="AD337" s="14"/>
      <c r="AE337" s="14"/>
      <c r="AT337" s="283" t="s">
        <v>179</v>
      </c>
      <c r="AU337" s="283" t="s">
        <v>97</v>
      </c>
      <c r="AV337" s="14" t="s">
        <v>97</v>
      </c>
      <c r="AW337" s="14" t="s">
        <v>42</v>
      </c>
      <c r="AX337" s="14" t="s">
        <v>87</v>
      </c>
      <c r="AY337" s="283" t="s">
        <v>166</v>
      </c>
    </row>
    <row r="338" spans="1:51" s="14" customFormat="1" ht="12">
      <c r="A338" s="14"/>
      <c r="B338" s="273"/>
      <c r="C338" s="274"/>
      <c r="D338" s="258" t="s">
        <v>179</v>
      </c>
      <c r="E338" s="275" t="s">
        <v>1</v>
      </c>
      <c r="F338" s="276" t="s">
        <v>383</v>
      </c>
      <c r="G338" s="274"/>
      <c r="H338" s="277">
        <v>8</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179</v>
      </c>
      <c r="AU338" s="283" t="s">
        <v>97</v>
      </c>
      <c r="AV338" s="14" t="s">
        <v>97</v>
      </c>
      <c r="AW338" s="14" t="s">
        <v>42</v>
      </c>
      <c r="AX338" s="14" t="s">
        <v>87</v>
      </c>
      <c r="AY338" s="283" t="s">
        <v>166</v>
      </c>
    </row>
    <row r="339" spans="1:51" s="14" customFormat="1" ht="12">
      <c r="A339" s="14"/>
      <c r="B339" s="273"/>
      <c r="C339" s="274"/>
      <c r="D339" s="258" t="s">
        <v>179</v>
      </c>
      <c r="E339" s="275" t="s">
        <v>1</v>
      </c>
      <c r="F339" s="276" t="s">
        <v>384</v>
      </c>
      <c r="G339" s="274"/>
      <c r="H339" s="277">
        <v>2.9</v>
      </c>
      <c r="I339" s="278"/>
      <c r="J339" s="274"/>
      <c r="K339" s="274"/>
      <c r="L339" s="279"/>
      <c r="M339" s="280"/>
      <c r="N339" s="281"/>
      <c r="O339" s="281"/>
      <c r="P339" s="281"/>
      <c r="Q339" s="281"/>
      <c r="R339" s="281"/>
      <c r="S339" s="281"/>
      <c r="T339" s="282"/>
      <c r="U339" s="14"/>
      <c r="V339" s="14"/>
      <c r="W339" s="14"/>
      <c r="X339" s="14"/>
      <c r="Y339" s="14"/>
      <c r="Z339" s="14"/>
      <c r="AA339" s="14"/>
      <c r="AB339" s="14"/>
      <c r="AC339" s="14"/>
      <c r="AD339" s="14"/>
      <c r="AE339" s="14"/>
      <c r="AT339" s="283" t="s">
        <v>179</v>
      </c>
      <c r="AU339" s="283" t="s">
        <v>97</v>
      </c>
      <c r="AV339" s="14" t="s">
        <v>97</v>
      </c>
      <c r="AW339" s="14" t="s">
        <v>42</v>
      </c>
      <c r="AX339" s="14" t="s">
        <v>87</v>
      </c>
      <c r="AY339" s="283" t="s">
        <v>166</v>
      </c>
    </row>
    <row r="340" spans="1:51" s="14" customFormat="1" ht="12">
      <c r="A340" s="14"/>
      <c r="B340" s="273"/>
      <c r="C340" s="274"/>
      <c r="D340" s="258" t="s">
        <v>179</v>
      </c>
      <c r="E340" s="275" t="s">
        <v>1</v>
      </c>
      <c r="F340" s="276" t="s">
        <v>385</v>
      </c>
      <c r="G340" s="274"/>
      <c r="H340" s="277">
        <v>10.4</v>
      </c>
      <c r="I340" s="278"/>
      <c r="J340" s="274"/>
      <c r="K340" s="274"/>
      <c r="L340" s="279"/>
      <c r="M340" s="280"/>
      <c r="N340" s="281"/>
      <c r="O340" s="281"/>
      <c r="P340" s="281"/>
      <c r="Q340" s="281"/>
      <c r="R340" s="281"/>
      <c r="S340" s="281"/>
      <c r="T340" s="282"/>
      <c r="U340" s="14"/>
      <c r="V340" s="14"/>
      <c r="W340" s="14"/>
      <c r="X340" s="14"/>
      <c r="Y340" s="14"/>
      <c r="Z340" s="14"/>
      <c r="AA340" s="14"/>
      <c r="AB340" s="14"/>
      <c r="AC340" s="14"/>
      <c r="AD340" s="14"/>
      <c r="AE340" s="14"/>
      <c r="AT340" s="283" t="s">
        <v>179</v>
      </c>
      <c r="AU340" s="283" t="s">
        <v>97</v>
      </c>
      <c r="AV340" s="14" t="s">
        <v>97</v>
      </c>
      <c r="AW340" s="14" t="s">
        <v>42</v>
      </c>
      <c r="AX340" s="14" t="s">
        <v>87</v>
      </c>
      <c r="AY340" s="283" t="s">
        <v>166</v>
      </c>
    </row>
    <row r="341" spans="1:51" s="14" customFormat="1" ht="12">
      <c r="A341" s="14"/>
      <c r="B341" s="273"/>
      <c r="C341" s="274"/>
      <c r="D341" s="258" t="s">
        <v>179</v>
      </c>
      <c r="E341" s="275" t="s">
        <v>1</v>
      </c>
      <c r="F341" s="276" t="s">
        <v>386</v>
      </c>
      <c r="G341" s="274"/>
      <c r="H341" s="277">
        <v>4.9</v>
      </c>
      <c r="I341" s="278"/>
      <c r="J341" s="274"/>
      <c r="K341" s="274"/>
      <c r="L341" s="279"/>
      <c r="M341" s="280"/>
      <c r="N341" s="281"/>
      <c r="O341" s="281"/>
      <c r="P341" s="281"/>
      <c r="Q341" s="281"/>
      <c r="R341" s="281"/>
      <c r="S341" s="281"/>
      <c r="T341" s="282"/>
      <c r="U341" s="14"/>
      <c r="V341" s="14"/>
      <c r="W341" s="14"/>
      <c r="X341" s="14"/>
      <c r="Y341" s="14"/>
      <c r="Z341" s="14"/>
      <c r="AA341" s="14"/>
      <c r="AB341" s="14"/>
      <c r="AC341" s="14"/>
      <c r="AD341" s="14"/>
      <c r="AE341" s="14"/>
      <c r="AT341" s="283" t="s">
        <v>179</v>
      </c>
      <c r="AU341" s="283" t="s">
        <v>97</v>
      </c>
      <c r="AV341" s="14" t="s">
        <v>97</v>
      </c>
      <c r="AW341" s="14" t="s">
        <v>42</v>
      </c>
      <c r="AX341" s="14" t="s">
        <v>87</v>
      </c>
      <c r="AY341" s="283" t="s">
        <v>166</v>
      </c>
    </row>
    <row r="342" spans="1:51" s="14" customFormat="1" ht="12">
      <c r="A342" s="14"/>
      <c r="B342" s="273"/>
      <c r="C342" s="274"/>
      <c r="D342" s="258" t="s">
        <v>179</v>
      </c>
      <c r="E342" s="275" t="s">
        <v>1</v>
      </c>
      <c r="F342" s="276" t="s">
        <v>387</v>
      </c>
      <c r="G342" s="274"/>
      <c r="H342" s="277">
        <v>7.6</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179</v>
      </c>
      <c r="AU342" s="283" t="s">
        <v>97</v>
      </c>
      <c r="AV342" s="14" t="s">
        <v>97</v>
      </c>
      <c r="AW342" s="14" t="s">
        <v>42</v>
      </c>
      <c r="AX342" s="14" t="s">
        <v>87</v>
      </c>
      <c r="AY342" s="283" t="s">
        <v>166</v>
      </c>
    </row>
    <row r="343" spans="1:51" s="14" customFormat="1" ht="12">
      <c r="A343" s="14"/>
      <c r="B343" s="273"/>
      <c r="C343" s="274"/>
      <c r="D343" s="258" t="s">
        <v>179</v>
      </c>
      <c r="E343" s="275" t="s">
        <v>1</v>
      </c>
      <c r="F343" s="276" t="s">
        <v>388</v>
      </c>
      <c r="G343" s="274"/>
      <c r="H343" s="277">
        <v>7.6</v>
      </c>
      <c r="I343" s="278"/>
      <c r="J343" s="274"/>
      <c r="K343" s="274"/>
      <c r="L343" s="279"/>
      <c r="M343" s="280"/>
      <c r="N343" s="281"/>
      <c r="O343" s="281"/>
      <c r="P343" s="281"/>
      <c r="Q343" s="281"/>
      <c r="R343" s="281"/>
      <c r="S343" s="281"/>
      <c r="T343" s="282"/>
      <c r="U343" s="14"/>
      <c r="V343" s="14"/>
      <c r="W343" s="14"/>
      <c r="X343" s="14"/>
      <c r="Y343" s="14"/>
      <c r="Z343" s="14"/>
      <c r="AA343" s="14"/>
      <c r="AB343" s="14"/>
      <c r="AC343" s="14"/>
      <c r="AD343" s="14"/>
      <c r="AE343" s="14"/>
      <c r="AT343" s="283" t="s">
        <v>179</v>
      </c>
      <c r="AU343" s="283" t="s">
        <v>97</v>
      </c>
      <c r="AV343" s="14" t="s">
        <v>97</v>
      </c>
      <c r="AW343" s="14" t="s">
        <v>42</v>
      </c>
      <c r="AX343" s="14" t="s">
        <v>87</v>
      </c>
      <c r="AY343" s="283" t="s">
        <v>166</v>
      </c>
    </row>
    <row r="344" spans="1:51" s="14" customFormat="1" ht="12">
      <c r="A344" s="14"/>
      <c r="B344" s="273"/>
      <c r="C344" s="274"/>
      <c r="D344" s="258" t="s">
        <v>179</v>
      </c>
      <c r="E344" s="275" t="s">
        <v>1</v>
      </c>
      <c r="F344" s="276" t="s">
        <v>389</v>
      </c>
      <c r="G344" s="274"/>
      <c r="H344" s="277">
        <v>14.4</v>
      </c>
      <c r="I344" s="278"/>
      <c r="J344" s="274"/>
      <c r="K344" s="274"/>
      <c r="L344" s="279"/>
      <c r="M344" s="280"/>
      <c r="N344" s="281"/>
      <c r="O344" s="281"/>
      <c r="P344" s="281"/>
      <c r="Q344" s="281"/>
      <c r="R344" s="281"/>
      <c r="S344" s="281"/>
      <c r="T344" s="282"/>
      <c r="U344" s="14"/>
      <c r="V344" s="14"/>
      <c r="W344" s="14"/>
      <c r="X344" s="14"/>
      <c r="Y344" s="14"/>
      <c r="Z344" s="14"/>
      <c r="AA344" s="14"/>
      <c r="AB344" s="14"/>
      <c r="AC344" s="14"/>
      <c r="AD344" s="14"/>
      <c r="AE344" s="14"/>
      <c r="AT344" s="283" t="s">
        <v>179</v>
      </c>
      <c r="AU344" s="283" t="s">
        <v>97</v>
      </c>
      <c r="AV344" s="14" t="s">
        <v>97</v>
      </c>
      <c r="AW344" s="14" t="s">
        <v>42</v>
      </c>
      <c r="AX344" s="14" t="s">
        <v>87</v>
      </c>
      <c r="AY344" s="283" t="s">
        <v>166</v>
      </c>
    </row>
    <row r="345" spans="1:51" s="14" customFormat="1" ht="12">
      <c r="A345" s="14"/>
      <c r="B345" s="273"/>
      <c r="C345" s="274"/>
      <c r="D345" s="258" t="s">
        <v>179</v>
      </c>
      <c r="E345" s="275" t="s">
        <v>1</v>
      </c>
      <c r="F345" s="276" t="s">
        <v>390</v>
      </c>
      <c r="G345" s="274"/>
      <c r="H345" s="277">
        <v>0.5</v>
      </c>
      <c r="I345" s="278"/>
      <c r="J345" s="274"/>
      <c r="K345" s="274"/>
      <c r="L345" s="279"/>
      <c r="M345" s="280"/>
      <c r="N345" s="281"/>
      <c r="O345" s="281"/>
      <c r="P345" s="281"/>
      <c r="Q345" s="281"/>
      <c r="R345" s="281"/>
      <c r="S345" s="281"/>
      <c r="T345" s="282"/>
      <c r="U345" s="14"/>
      <c r="V345" s="14"/>
      <c r="W345" s="14"/>
      <c r="X345" s="14"/>
      <c r="Y345" s="14"/>
      <c r="Z345" s="14"/>
      <c r="AA345" s="14"/>
      <c r="AB345" s="14"/>
      <c r="AC345" s="14"/>
      <c r="AD345" s="14"/>
      <c r="AE345" s="14"/>
      <c r="AT345" s="283" t="s">
        <v>179</v>
      </c>
      <c r="AU345" s="283" t="s">
        <v>97</v>
      </c>
      <c r="AV345" s="14" t="s">
        <v>97</v>
      </c>
      <c r="AW345" s="14" t="s">
        <v>42</v>
      </c>
      <c r="AX345" s="14" t="s">
        <v>87</v>
      </c>
      <c r="AY345" s="283" t="s">
        <v>166</v>
      </c>
    </row>
    <row r="346" spans="1:51" s="14" customFormat="1" ht="12">
      <c r="A346" s="14"/>
      <c r="B346" s="273"/>
      <c r="C346" s="274"/>
      <c r="D346" s="258" t="s">
        <v>179</v>
      </c>
      <c r="E346" s="275" t="s">
        <v>1</v>
      </c>
      <c r="F346" s="276" t="s">
        <v>391</v>
      </c>
      <c r="G346" s="274"/>
      <c r="H346" s="277">
        <v>0.5</v>
      </c>
      <c r="I346" s="278"/>
      <c r="J346" s="274"/>
      <c r="K346" s="274"/>
      <c r="L346" s="279"/>
      <c r="M346" s="280"/>
      <c r="N346" s="281"/>
      <c r="O346" s="281"/>
      <c r="P346" s="281"/>
      <c r="Q346" s="281"/>
      <c r="R346" s="281"/>
      <c r="S346" s="281"/>
      <c r="T346" s="282"/>
      <c r="U346" s="14"/>
      <c r="V346" s="14"/>
      <c r="W346" s="14"/>
      <c r="X346" s="14"/>
      <c r="Y346" s="14"/>
      <c r="Z346" s="14"/>
      <c r="AA346" s="14"/>
      <c r="AB346" s="14"/>
      <c r="AC346" s="14"/>
      <c r="AD346" s="14"/>
      <c r="AE346" s="14"/>
      <c r="AT346" s="283" t="s">
        <v>179</v>
      </c>
      <c r="AU346" s="283" t="s">
        <v>97</v>
      </c>
      <c r="AV346" s="14" t="s">
        <v>97</v>
      </c>
      <c r="AW346" s="14" t="s">
        <v>42</v>
      </c>
      <c r="AX346" s="14" t="s">
        <v>87</v>
      </c>
      <c r="AY346" s="283" t="s">
        <v>166</v>
      </c>
    </row>
    <row r="347" spans="1:51" s="16" customFormat="1" ht="12">
      <c r="A347" s="16"/>
      <c r="B347" s="295"/>
      <c r="C347" s="296"/>
      <c r="D347" s="258" t="s">
        <v>179</v>
      </c>
      <c r="E347" s="297" t="s">
        <v>1</v>
      </c>
      <c r="F347" s="298" t="s">
        <v>190</v>
      </c>
      <c r="G347" s="296"/>
      <c r="H347" s="299">
        <v>102.5</v>
      </c>
      <c r="I347" s="300"/>
      <c r="J347" s="296"/>
      <c r="K347" s="296"/>
      <c r="L347" s="301"/>
      <c r="M347" s="302"/>
      <c r="N347" s="303"/>
      <c r="O347" s="303"/>
      <c r="P347" s="303"/>
      <c r="Q347" s="303"/>
      <c r="R347" s="303"/>
      <c r="S347" s="303"/>
      <c r="T347" s="304"/>
      <c r="U347" s="16"/>
      <c r="V347" s="16"/>
      <c r="W347" s="16"/>
      <c r="X347" s="16"/>
      <c r="Y347" s="16"/>
      <c r="Z347" s="16"/>
      <c r="AA347" s="16"/>
      <c r="AB347" s="16"/>
      <c r="AC347" s="16"/>
      <c r="AD347" s="16"/>
      <c r="AE347" s="16"/>
      <c r="AT347" s="305" t="s">
        <v>179</v>
      </c>
      <c r="AU347" s="305" t="s">
        <v>97</v>
      </c>
      <c r="AV347" s="16" t="s">
        <v>173</v>
      </c>
      <c r="AW347" s="16" t="s">
        <v>42</v>
      </c>
      <c r="AX347" s="16" t="s">
        <v>95</v>
      </c>
      <c r="AY347" s="305" t="s">
        <v>166</v>
      </c>
    </row>
    <row r="348" spans="1:65" s="2" customFormat="1" ht="24" customHeight="1">
      <c r="A348" s="40"/>
      <c r="B348" s="41"/>
      <c r="C348" s="245" t="s">
        <v>7</v>
      </c>
      <c r="D348" s="245" t="s">
        <v>168</v>
      </c>
      <c r="E348" s="246" t="s">
        <v>392</v>
      </c>
      <c r="F348" s="247" t="s">
        <v>393</v>
      </c>
      <c r="G348" s="248" t="s">
        <v>293</v>
      </c>
      <c r="H348" s="249">
        <v>0.012</v>
      </c>
      <c r="I348" s="250"/>
      <c r="J348" s="251">
        <f>ROUND(I348*H348,2)</f>
        <v>0</v>
      </c>
      <c r="K348" s="247" t="s">
        <v>172</v>
      </c>
      <c r="L348" s="46"/>
      <c r="M348" s="252" t="s">
        <v>1</v>
      </c>
      <c r="N348" s="253" t="s">
        <v>52</v>
      </c>
      <c r="O348" s="93"/>
      <c r="P348" s="254">
        <f>O348*H348</f>
        <v>0</v>
      </c>
      <c r="Q348" s="254">
        <v>2.588</v>
      </c>
      <c r="R348" s="254">
        <f>Q348*H348</f>
        <v>0.031056</v>
      </c>
      <c r="S348" s="254">
        <v>1.95</v>
      </c>
      <c r="T348" s="255">
        <f>S348*H348</f>
        <v>0.0234</v>
      </c>
      <c r="U348" s="40"/>
      <c r="V348" s="40"/>
      <c r="W348" s="40"/>
      <c r="X348" s="40"/>
      <c r="Y348" s="40"/>
      <c r="Z348" s="40"/>
      <c r="AA348" s="40"/>
      <c r="AB348" s="40"/>
      <c r="AC348" s="40"/>
      <c r="AD348" s="40"/>
      <c r="AE348" s="40"/>
      <c r="AR348" s="256" t="s">
        <v>173</v>
      </c>
      <c r="AT348" s="256" t="s">
        <v>168</v>
      </c>
      <c r="AU348" s="256" t="s">
        <v>97</v>
      </c>
      <c r="AY348" s="18" t="s">
        <v>166</v>
      </c>
      <c r="BE348" s="257">
        <f>IF(N348="základní",J348,0)</f>
        <v>0</v>
      </c>
      <c r="BF348" s="257">
        <f>IF(N348="snížená",J348,0)</f>
        <v>0</v>
      </c>
      <c r="BG348" s="257">
        <f>IF(N348="zákl. přenesená",J348,0)</f>
        <v>0</v>
      </c>
      <c r="BH348" s="257">
        <f>IF(N348="sníž. přenesená",J348,0)</f>
        <v>0</v>
      </c>
      <c r="BI348" s="257">
        <f>IF(N348="nulová",J348,0)</f>
        <v>0</v>
      </c>
      <c r="BJ348" s="18" t="s">
        <v>95</v>
      </c>
      <c r="BK348" s="257">
        <f>ROUND(I348*H348,2)</f>
        <v>0</v>
      </c>
      <c r="BL348" s="18" t="s">
        <v>173</v>
      </c>
      <c r="BM348" s="256" t="s">
        <v>394</v>
      </c>
    </row>
    <row r="349" spans="1:47" s="2" customFormat="1" ht="12">
      <c r="A349" s="40"/>
      <c r="B349" s="41"/>
      <c r="C349" s="42"/>
      <c r="D349" s="258" t="s">
        <v>175</v>
      </c>
      <c r="E349" s="42"/>
      <c r="F349" s="259" t="s">
        <v>395</v>
      </c>
      <c r="G349" s="42"/>
      <c r="H349" s="42"/>
      <c r="I349" s="156"/>
      <c r="J349" s="42"/>
      <c r="K349" s="42"/>
      <c r="L349" s="46"/>
      <c r="M349" s="260"/>
      <c r="N349" s="261"/>
      <c r="O349" s="93"/>
      <c r="P349" s="93"/>
      <c r="Q349" s="93"/>
      <c r="R349" s="93"/>
      <c r="S349" s="93"/>
      <c r="T349" s="94"/>
      <c r="U349" s="40"/>
      <c r="V349" s="40"/>
      <c r="W349" s="40"/>
      <c r="X349" s="40"/>
      <c r="Y349" s="40"/>
      <c r="Z349" s="40"/>
      <c r="AA349" s="40"/>
      <c r="AB349" s="40"/>
      <c r="AC349" s="40"/>
      <c r="AD349" s="40"/>
      <c r="AE349" s="40"/>
      <c r="AT349" s="18" t="s">
        <v>175</v>
      </c>
      <c r="AU349" s="18" t="s">
        <v>97</v>
      </c>
    </row>
    <row r="350" spans="1:47" s="2" customFormat="1" ht="12">
      <c r="A350" s="40"/>
      <c r="B350" s="41"/>
      <c r="C350" s="42"/>
      <c r="D350" s="258" t="s">
        <v>197</v>
      </c>
      <c r="E350" s="42"/>
      <c r="F350" s="262" t="s">
        <v>396</v>
      </c>
      <c r="G350" s="42"/>
      <c r="H350" s="42"/>
      <c r="I350" s="156"/>
      <c r="J350" s="42"/>
      <c r="K350" s="42"/>
      <c r="L350" s="46"/>
      <c r="M350" s="260"/>
      <c r="N350" s="261"/>
      <c r="O350" s="93"/>
      <c r="P350" s="93"/>
      <c r="Q350" s="93"/>
      <c r="R350" s="93"/>
      <c r="S350" s="93"/>
      <c r="T350" s="94"/>
      <c r="U350" s="40"/>
      <c r="V350" s="40"/>
      <c r="W350" s="40"/>
      <c r="X350" s="40"/>
      <c r="Y350" s="40"/>
      <c r="Z350" s="40"/>
      <c r="AA350" s="40"/>
      <c r="AB350" s="40"/>
      <c r="AC350" s="40"/>
      <c r="AD350" s="40"/>
      <c r="AE350" s="40"/>
      <c r="AT350" s="18" t="s">
        <v>197</v>
      </c>
      <c r="AU350" s="18" t="s">
        <v>97</v>
      </c>
    </row>
    <row r="351" spans="1:51" s="14" customFormat="1" ht="12">
      <c r="A351" s="14"/>
      <c r="B351" s="273"/>
      <c r="C351" s="274"/>
      <c r="D351" s="258" t="s">
        <v>179</v>
      </c>
      <c r="E351" s="275" t="s">
        <v>1</v>
      </c>
      <c r="F351" s="276" t="s">
        <v>397</v>
      </c>
      <c r="G351" s="274"/>
      <c r="H351" s="277">
        <v>0.002</v>
      </c>
      <c r="I351" s="278"/>
      <c r="J351" s="274"/>
      <c r="K351" s="274"/>
      <c r="L351" s="279"/>
      <c r="M351" s="280"/>
      <c r="N351" s="281"/>
      <c r="O351" s="281"/>
      <c r="P351" s="281"/>
      <c r="Q351" s="281"/>
      <c r="R351" s="281"/>
      <c r="S351" s="281"/>
      <c r="T351" s="282"/>
      <c r="U351" s="14"/>
      <c r="V351" s="14"/>
      <c r="W351" s="14"/>
      <c r="X351" s="14"/>
      <c r="Y351" s="14"/>
      <c r="Z351" s="14"/>
      <c r="AA351" s="14"/>
      <c r="AB351" s="14"/>
      <c r="AC351" s="14"/>
      <c r="AD351" s="14"/>
      <c r="AE351" s="14"/>
      <c r="AT351" s="283" t="s">
        <v>179</v>
      </c>
      <c r="AU351" s="283" t="s">
        <v>97</v>
      </c>
      <c r="AV351" s="14" t="s">
        <v>97</v>
      </c>
      <c r="AW351" s="14" t="s">
        <v>42</v>
      </c>
      <c r="AX351" s="14" t="s">
        <v>87</v>
      </c>
      <c r="AY351" s="283" t="s">
        <v>166</v>
      </c>
    </row>
    <row r="352" spans="1:51" s="14" customFormat="1" ht="12">
      <c r="A352" s="14"/>
      <c r="B352" s="273"/>
      <c r="C352" s="274"/>
      <c r="D352" s="258" t="s">
        <v>179</v>
      </c>
      <c r="E352" s="275" t="s">
        <v>1</v>
      </c>
      <c r="F352" s="276" t="s">
        <v>398</v>
      </c>
      <c r="G352" s="274"/>
      <c r="H352" s="277">
        <v>0.002</v>
      </c>
      <c r="I352" s="278"/>
      <c r="J352" s="274"/>
      <c r="K352" s="274"/>
      <c r="L352" s="279"/>
      <c r="M352" s="280"/>
      <c r="N352" s="281"/>
      <c r="O352" s="281"/>
      <c r="P352" s="281"/>
      <c r="Q352" s="281"/>
      <c r="R352" s="281"/>
      <c r="S352" s="281"/>
      <c r="T352" s="282"/>
      <c r="U352" s="14"/>
      <c r="V352" s="14"/>
      <c r="W352" s="14"/>
      <c r="X352" s="14"/>
      <c r="Y352" s="14"/>
      <c r="Z352" s="14"/>
      <c r="AA352" s="14"/>
      <c r="AB352" s="14"/>
      <c r="AC352" s="14"/>
      <c r="AD352" s="14"/>
      <c r="AE352" s="14"/>
      <c r="AT352" s="283" t="s">
        <v>179</v>
      </c>
      <c r="AU352" s="283" t="s">
        <v>97</v>
      </c>
      <c r="AV352" s="14" t="s">
        <v>97</v>
      </c>
      <c r="AW352" s="14" t="s">
        <v>42</v>
      </c>
      <c r="AX352" s="14" t="s">
        <v>87</v>
      </c>
      <c r="AY352" s="283" t="s">
        <v>166</v>
      </c>
    </row>
    <row r="353" spans="1:51" s="14" customFormat="1" ht="12">
      <c r="A353" s="14"/>
      <c r="B353" s="273"/>
      <c r="C353" s="274"/>
      <c r="D353" s="258" t="s">
        <v>179</v>
      </c>
      <c r="E353" s="275" t="s">
        <v>1</v>
      </c>
      <c r="F353" s="276" t="s">
        <v>399</v>
      </c>
      <c r="G353" s="274"/>
      <c r="H353" s="277">
        <v>0.002</v>
      </c>
      <c r="I353" s="278"/>
      <c r="J353" s="274"/>
      <c r="K353" s="274"/>
      <c r="L353" s="279"/>
      <c r="M353" s="280"/>
      <c r="N353" s="281"/>
      <c r="O353" s="281"/>
      <c r="P353" s="281"/>
      <c r="Q353" s="281"/>
      <c r="R353" s="281"/>
      <c r="S353" s="281"/>
      <c r="T353" s="282"/>
      <c r="U353" s="14"/>
      <c r="V353" s="14"/>
      <c r="W353" s="14"/>
      <c r="X353" s="14"/>
      <c r="Y353" s="14"/>
      <c r="Z353" s="14"/>
      <c r="AA353" s="14"/>
      <c r="AB353" s="14"/>
      <c r="AC353" s="14"/>
      <c r="AD353" s="14"/>
      <c r="AE353" s="14"/>
      <c r="AT353" s="283" t="s">
        <v>179</v>
      </c>
      <c r="AU353" s="283" t="s">
        <v>97</v>
      </c>
      <c r="AV353" s="14" t="s">
        <v>97</v>
      </c>
      <c r="AW353" s="14" t="s">
        <v>42</v>
      </c>
      <c r="AX353" s="14" t="s">
        <v>87</v>
      </c>
      <c r="AY353" s="283" t="s">
        <v>166</v>
      </c>
    </row>
    <row r="354" spans="1:51" s="14" customFormat="1" ht="12">
      <c r="A354" s="14"/>
      <c r="B354" s="273"/>
      <c r="C354" s="274"/>
      <c r="D354" s="258" t="s">
        <v>179</v>
      </c>
      <c r="E354" s="275" t="s">
        <v>1</v>
      </c>
      <c r="F354" s="276" t="s">
        <v>400</v>
      </c>
      <c r="G354" s="274"/>
      <c r="H354" s="277">
        <v>0.002</v>
      </c>
      <c r="I354" s="278"/>
      <c r="J354" s="274"/>
      <c r="K354" s="274"/>
      <c r="L354" s="279"/>
      <c r="M354" s="280"/>
      <c r="N354" s="281"/>
      <c r="O354" s="281"/>
      <c r="P354" s="281"/>
      <c r="Q354" s="281"/>
      <c r="R354" s="281"/>
      <c r="S354" s="281"/>
      <c r="T354" s="282"/>
      <c r="U354" s="14"/>
      <c r="V354" s="14"/>
      <c r="W354" s="14"/>
      <c r="X354" s="14"/>
      <c r="Y354" s="14"/>
      <c r="Z354" s="14"/>
      <c r="AA354" s="14"/>
      <c r="AB354" s="14"/>
      <c r="AC354" s="14"/>
      <c r="AD354" s="14"/>
      <c r="AE354" s="14"/>
      <c r="AT354" s="283" t="s">
        <v>179</v>
      </c>
      <c r="AU354" s="283" t="s">
        <v>97</v>
      </c>
      <c r="AV354" s="14" t="s">
        <v>97</v>
      </c>
      <c r="AW354" s="14" t="s">
        <v>42</v>
      </c>
      <c r="AX354" s="14" t="s">
        <v>87</v>
      </c>
      <c r="AY354" s="283" t="s">
        <v>166</v>
      </c>
    </row>
    <row r="355" spans="1:51" s="14" customFormat="1" ht="12">
      <c r="A355" s="14"/>
      <c r="B355" s="273"/>
      <c r="C355" s="274"/>
      <c r="D355" s="258" t="s">
        <v>179</v>
      </c>
      <c r="E355" s="275" t="s">
        <v>1</v>
      </c>
      <c r="F355" s="276" t="s">
        <v>401</v>
      </c>
      <c r="G355" s="274"/>
      <c r="H355" s="277">
        <v>0.002</v>
      </c>
      <c r="I355" s="278"/>
      <c r="J355" s="274"/>
      <c r="K355" s="274"/>
      <c r="L355" s="279"/>
      <c r="M355" s="280"/>
      <c r="N355" s="281"/>
      <c r="O355" s="281"/>
      <c r="P355" s="281"/>
      <c r="Q355" s="281"/>
      <c r="R355" s="281"/>
      <c r="S355" s="281"/>
      <c r="T355" s="282"/>
      <c r="U355" s="14"/>
      <c r="V355" s="14"/>
      <c r="W355" s="14"/>
      <c r="X355" s="14"/>
      <c r="Y355" s="14"/>
      <c r="Z355" s="14"/>
      <c r="AA355" s="14"/>
      <c r="AB355" s="14"/>
      <c r="AC355" s="14"/>
      <c r="AD355" s="14"/>
      <c r="AE355" s="14"/>
      <c r="AT355" s="283" t="s">
        <v>179</v>
      </c>
      <c r="AU355" s="283" t="s">
        <v>97</v>
      </c>
      <c r="AV355" s="14" t="s">
        <v>97</v>
      </c>
      <c r="AW355" s="14" t="s">
        <v>42</v>
      </c>
      <c r="AX355" s="14" t="s">
        <v>87</v>
      </c>
      <c r="AY355" s="283" t="s">
        <v>166</v>
      </c>
    </row>
    <row r="356" spans="1:51" s="14" customFormat="1" ht="12">
      <c r="A356" s="14"/>
      <c r="B356" s="273"/>
      <c r="C356" s="274"/>
      <c r="D356" s="258" t="s">
        <v>179</v>
      </c>
      <c r="E356" s="275" t="s">
        <v>1</v>
      </c>
      <c r="F356" s="276" t="s">
        <v>402</v>
      </c>
      <c r="G356" s="274"/>
      <c r="H356" s="277">
        <v>0.002</v>
      </c>
      <c r="I356" s="278"/>
      <c r="J356" s="274"/>
      <c r="K356" s="274"/>
      <c r="L356" s="279"/>
      <c r="M356" s="280"/>
      <c r="N356" s="281"/>
      <c r="O356" s="281"/>
      <c r="P356" s="281"/>
      <c r="Q356" s="281"/>
      <c r="R356" s="281"/>
      <c r="S356" s="281"/>
      <c r="T356" s="282"/>
      <c r="U356" s="14"/>
      <c r="V356" s="14"/>
      <c r="W356" s="14"/>
      <c r="X356" s="14"/>
      <c r="Y356" s="14"/>
      <c r="Z356" s="14"/>
      <c r="AA356" s="14"/>
      <c r="AB356" s="14"/>
      <c r="AC356" s="14"/>
      <c r="AD356" s="14"/>
      <c r="AE356" s="14"/>
      <c r="AT356" s="283" t="s">
        <v>179</v>
      </c>
      <c r="AU356" s="283" t="s">
        <v>97</v>
      </c>
      <c r="AV356" s="14" t="s">
        <v>97</v>
      </c>
      <c r="AW356" s="14" t="s">
        <v>42</v>
      </c>
      <c r="AX356" s="14" t="s">
        <v>87</v>
      </c>
      <c r="AY356" s="283" t="s">
        <v>166</v>
      </c>
    </row>
    <row r="357" spans="1:51" s="16" customFormat="1" ht="12">
      <c r="A357" s="16"/>
      <c r="B357" s="295"/>
      <c r="C357" s="296"/>
      <c r="D357" s="258" t="s">
        <v>179</v>
      </c>
      <c r="E357" s="297" t="s">
        <v>1</v>
      </c>
      <c r="F357" s="298" t="s">
        <v>190</v>
      </c>
      <c r="G357" s="296"/>
      <c r="H357" s="299">
        <v>0.012</v>
      </c>
      <c r="I357" s="300"/>
      <c r="J357" s="296"/>
      <c r="K357" s="296"/>
      <c r="L357" s="301"/>
      <c r="M357" s="302"/>
      <c r="N357" s="303"/>
      <c r="O357" s="303"/>
      <c r="P357" s="303"/>
      <c r="Q357" s="303"/>
      <c r="R357" s="303"/>
      <c r="S357" s="303"/>
      <c r="T357" s="304"/>
      <c r="U357" s="16"/>
      <c r="V357" s="16"/>
      <c r="W357" s="16"/>
      <c r="X357" s="16"/>
      <c r="Y357" s="16"/>
      <c r="Z357" s="16"/>
      <c r="AA357" s="16"/>
      <c r="AB357" s="16"/>
      <c r="AC357" s="16"/>
      <c r="AD357" s="16"/>
      <c r="AE357" s="16"/>
      <c r="AT357" s="305" t="s">
        <v>179</v>
      </c>
      <c r="AU357" s="305" t="s">
        <v>97</v>
      </c>
      <c r="AV357" s="16" t="s">
        <v>173</v>
      </c>
      <c r="AW357" s="16" t="s">
        <v>42</v>
      </c>
      <c r="AX357" s="16" t="s">
        <v>95</v>
      </c>
      <c r="AY357" s="305" t="s">
        <v>166</v>
      </c>
    </row>
    <row r="358" spans="1:63" s="12" customFormat="1" ht="22.8" customHeight="1">
      <c r="A358" s="12"/>
      <c r="B358" s="229"/>
      <c r="C358" s="230"/>
      <c r="D358" s="231" t="s">
        <v>86</v>
      </c>
      <c r="E358" s="243" t="s">
        <v>403</v>
      </c>
      <c r="F358" s="243" t="s">
        <v>404</v>
      </c>
      <c r="G358" s="230"/>
      <c r="H358" s="230"/>
      <c r="I358" s="233"/>
      <c r="J358" s="244">
        <f>BK358</f>
        <v>0</v>
      </c>
      <c r="K358" s="230"/>
      <c r="L358" s="235"/>
      <c r="M358" s="236"/>
      <c r="N358" s="237"/>
      <c r="O358" s="237"/>
      <c r="P358" s="238">
        <f>SUM(P359:P396)</f>
        <v>0</v>
      </c>
      <c r="Q358" s="237"/>
      <c r="R358" s="238">
        <f>SUM(R359:R396)</f>
        <v>0</v>
      </c>
      <c r="S358" s="237"/>
      <c r="T358" s="239">
        <f>SUM(T359:T396)</f>
        <v>0</v>
      </c>
      <c r="U358" s="12"/>
      <c r="V358" s="12"/>
      <c r="W358" s="12"/>
      <c r="X358" s="12"/>
      <c r="Y358" s="12"/>
      <c r="Z358" s="12"/>
      <c r="AA358" s="12"/>
      <c r="AB358" s="12"/>
      <c r="AC358" s="12"/>
      <c r="AD358" s="12"/>
      <c r="AE358" s="12"/>
      <c r="AR358" s="240" t="s">
        <v>95</v>
      </c>
      <c r="AT358" s="241" t="s">
        <v>86</v>
      </c>
      <c r="AU358" s="241" t="s">
        <v>95</v>
      </c>
      <c r="AY358" s="240" t="s">
        <v>166</v>
      </c>
      <c r="BK358" s="242">
        <f>SUM(BK359:BK396)</f>
        <v>0</v>
      </c>
    </row>
    <row r="359" spans="1:65" s="2" customFormat="1" ht="24" customHeight="1">
      <c r="A359" s="40"/>
      <c r="B359" s="41"/>
      <c r="C359" s="245" t="s">
        <v>405</v>
      </c>
      <c r="D359" s="245" t="s">
        <v>168</v>
      </c>
      <c r="E359" s="246" t="s">
        <v>406</v>
      </c>
      <c r="F359" s="247" t="s">
        <v>407</v>
      </c>
      <c r="G359" s="248" t="s">
        <v>279</v>
      </c>
      <c r="H359" s="249">
        <v>0.504</v>
      </c>
      <c r="I359" s="250"/>
      <c r="J359" s="251">
        <f>ROUND(I359*H359,2)</f>
        <v>0</v>
      </c>
      <c r="K359" s="247" t="s">
        <v>1</v>
      </c>
      <c r="L359" s="46"/>
      <c r="M359" s="252" t="s">
        <v>1</v>
      </c>
      <c r="N359" s="253" t="s">
        <v>52</v>
      </c>
      <c r="O359" s="93"/>
      <c r="P359" s="254">
        <f>O359*H359</f>
        <v>0</v>
      </c>
      <c r="Q359" s="254">
        <v>0</v>
      </c>
      <c r="R359" s="254">
        <f>Q359*H359</f>
        <v>0</v>
      </c>
      <c r="S359" s="254">
        <v>0</v>
      </c>
      <c r="T359" s="255">
        <f>S359*H359</f>
        <v>0</v>
      </c>
      <c r="U359" s="40"/>
      <c r="V359" s="40"/>
      <c r="W359" s="40"/>
      <c r="X359" s="40"/>
      <c r="Y359" s="40"/>
      <c r="Z359" s="40"/>
      <c r="AA359" s="40"/>
      <c r="AB359" s="40"/>
      <c r="AC359" s="40"/>
      <c r="AD359" s="40"/>
      <c r="AE359" s="40"/>
      <c r="AR359" s="256" t="s">
        <v>173</v>
      </c>
      <c r="AT359" s="256" t="s">
        <v>168</v>
      </c>
      <c r="AU359" s="256" t="s">
        <v>97</v>
      </c>
      <c r="AY359" s="18" t="s">
        <v>166</v>
      </c>
      <c r="BE359" s="257">
        <f>IF(N359="základní",J359,0)</f>
        <v>0</v>
      </c>
      <c r="BF359" s="257">
        <f>IF(N359="snížená",J359,0)</f>
        <v>0</v>
      </c>
      <c r="BG359" s="257">
        <f>IF(N359="zákl. přenesená",J359,0)</f>
        <v>0</v>
      </c>
      <c r="BH359" s="257">
        <f>IF(N359="sníž. přenesená",J359,0)</f>
        <v>0</v>
      </c>
      <c r="BI359" s="257">
        <f>IF(N359="nulová",J359,0)</f>
        <v>0</v>
      </c>
      <c r="BJ359" s="18" t="s">
        <v>95</v>
      </c>
      <c r="BK359" s="257">
        <f>ROUND(I359*H359,2)</f>
        <v>0</v>
      </c>
      <c r="BL359" s="18" t="s">
        <v>173</v>
      </c>
      <c r="BM359" s="256" t="s">
        <v>408</v>
      </c>
    </row>
    <row r="360" spans="1:47" s="2" customFormat="1" ht="12">
      <c r="A360" s="40"/>
      <c r="B360" s="41"/>
      <c r="C360" s="42"/>
      <c r="D360" s="258" t="s">
        <v>175</v>
      </c>
      <c r="E360" s="42"/>
      <c r="F360" s="259" t="s">
        <v>407</v>
      </c>
      <c r="G360" s="42"/>
      <c r="H360" s="42"/>
      <c r="I360" s="156"/>
      <c r="J360" s="42"/>
      <c r="K360" s="42"/>
      <c r="L360" s="46"/>
      <c r="M360" s="260"/>
      <c r="N360" s="261"/>
      <c r="O360" s="93"/>
      <c r="P360" s="93"/>
      <c r="Q360" s="93"/>
      <c r="R360" s="93"/>
      <c r="S360" s="93"/>
      <c r="T360" s="94"/>
      <c r="U360" s="40"/>
      <c r="V360" s="40"/>
      <c r="W360" s="40"/>
      <c r="X360" s="40"/>
      <c r="Y360" s="40"/>
      <c r="Z360" s="40"/>
      <c r="AA360" s="40"/>
      <c r="AB360" s="40"/>
      <c r="AC360" s="40"/>
      <c r="AD360" s="40"/>
      <c r="AE360" s="40"/>
      <c r="AT360" s="18" t="s">
        <v>175</v>
      </c>
      <c r="AU360" s="18" t="s">
        <v>97</v>
      </c>
    </row>
    <row r="361" spans="1:51" s="13" customFormat="1" ht="12">
      <c r="A361" s="13"/>
      <c r="B361" s="263"/>
      <c r="C361" s="264"/>
      <c r="D361" s="258" t="s">
        <v>179</v>
      </c>
      <c r="E361" s="265" t="s">
        <v>1</v>
      </c>
      <c r="F361" s="266" t="s">
        <v>180</v>
      </c>
      <c r="G361" s="264"/>
      <c r="H361" s="265" t="s">
        <v>1</v>
      </c>
      <c r="I361" s="267"/>
      <c r="J361" s="264"/>
      <c r="K361" s="264"/>
      <c r="L361" s="268"/>
      <c r="M361" s="269"/>
      <c r="N361" s="270"/>
      <c r="O361" s="270"/>
      <c r="P361" s="270"/>
      <c r="Q361" s="270"/>
      <c r="R361" s="270"/>
      <c r="S361" s="270"/>
      <c r="T361" s="271"/>
      <c r="U361" s="13"/>
      <c r="V361" s="13"/>
      <c r="W361" s="13"/>
      <c r="X361" s="13"/>
      <c r="Y361" s="13"/>
      <c r="Z361" s="13"/>
      <c r="AA361" s="13"/>
      <c r="AB361" s="13"/>
      <c r="AC361" s="13"/>
      <c r="AD361" s="13"/>
      <c r="AE361" s="13"/>
      <c r="AT361" s="272" t="s">
        <v>179</v>
      </c>
      <c r="AU361" s="272" t="s">
        <v>97</v>
      </c>
      <c r="AV361" s="13" t="s">
        <v>95</v>
      </c>
      <c r="AW361" s="13" t="s">
        <v>42</v>
      </c>
      <c r="AX361" s="13" t="s">
        <v>87</v>
      </c>
      <c r="AY361" s="272" t="s">
        <v>166</v>
      </c>
    </row>
    <row r="362" spans="1:51" s="14" customFormat="1" ht="12">
      <c r="A362" s="14"/>
      <c r="B362" s="273"/>
      <c r="C362" s="274"/>
      <c r="D362" s="258" t="s">
        <v>179</v>
      </c>
      <c r="E362" s="275" t="s">
        <v>1</v>
      </c>
      <c r="F362" s="276" t="s">
        <v>409</v>
      </c>
      <c r="G362" s="274"/>
      <c r="H362" s="277">
        <v>0.504</v>
      </c>
      <c r="I362" s="278"/>
      <c r="J362" s="274"/>
      <c r="K362" s="274"/>
      <c r="L362" s="279"/>
      <c r="M362" s="280"/>
      <c r="N362" s="281"/>
      <c r="O362" s="281"/>
      <c r="P362" s="281"/>
      <c r="Q362" s="281"/>
      <c r="R362" s="281"/>
      <c r="S362" s="281"/>
      <c r="T362" s="282"/>
      <c r="U362" s="14"/>
      <c r="V362" s="14"/>
      <c r="W362" s="14"/>
      <c r="X362" s="14"/>
      <c r="Y362" s="14"/>
      <c r="Z362" s="14"/>
      <c r="AA362" s="14"/>
      <c r="AB362" s="14"/>
      <c r="AC362" s="14"/>
      <c r="AD362" s="14"/>
      <c r="AE362" s="14"/>
      <c r="AT362" s="283" t="s">
        <v>179</v>
      </c>
      <c r="AU362" s="283" t="s">
        <v>97</v>
      </c>
      <c r="AV362" s="14" t="s">
        <v>97</v>
      </c>
      <c r="AW362" s="14" t="s">
        <v>42</v>
      </c>
      <c r="AX362" s="14" t="s">
        <v>95</v>
      </c>
      <c r="AY362" s="283" t="s">
        <v>166</v>
      </c>
    </row>
    <row r="363" spans="1:65" s="2" customFormat="1" ht="36" customHeight="1">
      <c r="A363" s="40"/>
      <c r="B363" s="41"/>
      <c r="C363" s="245" t="s">
        <v>410</v>
      </c>
      <c r="D363" s="245" t="s">
        <v>168</v>
      </c>
      <c r="E363" s="246" t="s">
        <v>411</v>
      </c>
      <c r="F363" s="247" t="s">
        <v>412</v>
      </c>
      <c r="G363" s="248" t="s">
        <v>279</v>
      </c>
      <c r="H363" s="249">
        <v>3.177</v>
      </c>
      <c r="I363" s="250"/>
      <c r="J363" s="251">
        <f>ROUND(I363*H363,2)</f>
        <v>0</v>
      </c>
      <c r="K363" s="247" t="s">
        <v>1</v>
      </c>
      <c r="L363" s="46"/>
      <c r="M363" s="252" t="s">
        <v>1</v>
      </c>
      <c r="N363" s="253" t="s">
        <v>52</v>
      </c>
      <c r="O363" s="93"/>
      <c r="P363" s="254">
        <f>O363*H363</f>
        <v>0</v>
      </c>
      <c r="Q363" s="254">
        <v>0</v>
      </c>
      <c r="R363" s="254">
        <f>Q363*H363</f>
        <v>0</v>
      </c>
      <c r="S363" s="254">
        <v>0</v>
      </c>
      <c r="T363" s="255">
        <f>S363*H363</f>
        <v>0</v>
      </c>
      <c r="U363" s="40"/>
      <c r="V363" s="40"/>
      <c r="W363" s="40"/>
      <c r="X363" s="40"/>
      <c r="Y363" s="40"/>
      <c r="Z363" s="40"/>
      <c r="AA363" s="40"/>
      <c r="AB363" s="40"/>
      <c r="AC363" s="40"/>
      <c r="AD363" s="40"/>
      <c r="AE363" s="40"/>
      <c r="AR363" s="256" t="s">
        <v>173</v>
      </c>
      <c r="AT363" s="256" t="s">
        <v>168</v>
      </c>
      <c r="AU363" s="256" t="s">
        <v>97</v>
      </c>
      <c r="AY363" s="18" t="s">
        <v>166</v>
      </c>
      <c r="BE363" s="257">
        <f>IF(N363="základní",J363,0)</f>
        <v>0</v>
      </c>
      <c r="BF363" s="257">
        <f>IF(N363="snížená",J363,0)</f>
        <v>0</v>
      </c>
      <c r="BG363" s="257">
        <f>IF(N363="zákl. přenesená",J363,0)</f>
        <v>0</v>
      </c>
      <c r="BH363" s="257">
        <f>IF(N363="sníž. přenesená",J363,0)</f>
        <v>0</v>
      </c>
      <c r="BI363" s="257">
        <f>IF(N363="nulová",J363,0)</f>
        <v>0</v>
      </c>
      <c r="BJ363" s="18" t="s">
        <v>95</v>
      </c>
      <c r="BK363" s="257">
        <f>ROUND(I363*H363,2)</f>
        <v>0</v>
      </c>
      <c r="BL363" s="18" t="s">
        <v>173</v>
      </c>
      <c r="BM363" s="256" t="s">
        <v>413</v>
      </c>
    </row>
    <row r="364" spans="1:47" s="2" customFormat="1" ht="12">
      <c r="A364" s="40"/>
      <c r="B364" s="41"/>
      <c r="C364" s="42"/>
      <c r="D364" s="258" t="s">
        <v>175</v>
      </c>
      <c r="E364" s="42"/>
      <c r="F364" s="259" t="s">
        <v>414</v>
      </c>
      <c r="G364" s="42"/>
      <c r="H364" s="42"/>
      <c r="I364" s="156"/>
      <c r="J364" s="42"/>
      <c r="K364" s="42"/>
      <c r="L364" s="46"/>
      <c r="M364" s="260"/>
      <c r="N364" s="261"/>
      <c r="O364" s="93"/>
      <c r="P364" s="93"/>
      <c r="Q364" s="93"/>
      <c r="R364" s="93"/>
      <c r="S364" s="93"/>
      <c r="T364" s="94"/>
      <c r="U364" s="40"/>
      <c r="V364" s="40"/>
      <c r="W364" s="40"/>
      <c r="X364" s="40"/>
      <c r="Y364" s="40"/>
      <c r="Z364" s="40"/>
      <c r="AA364" s="40"/>
      <c r="AB364" s="40"/>
      <c r="AC364" s="40"/>
      <c r="AD364" s="40"/>
      <c r="AE364" s="40"/>
      <c r="AT364" s="18" t="s">
        <v>175</v>
      </c>
      <c r="AU364" s="18" t="s">
        <v>97</v>
      </c>
    </row>
    <row r="365" spans="1:51" s="13" customFormat="1" ht="12">
      <c r="A365" s="13"/>
      <c r="B365" s="263"/>
      <c r="C365" s="264"/>
      <c r="D365" s="258" t="s">
        <v>179</v>
      </c>
      <c r="E365" s="265" t="s">
        <v>1</v>
      </c>
      <c r="F365" s="266" t="s">
        <v>415</v>
      </c>
      <c r="G365" s="264"/>
      <c r="H365" s="265" t="s">
        <v>1</v>
      </c>
      <c r="I365" s="267"/>
      <c r="J365" s="264"/>
      <c r="K365" s="264"/>
      <c r="L365" s="268"/>
      <c r="M365" s="269"/>
      <c r="N365" s="270"/>
      <c r="O365" s="270"/>
      <c r="P365" s="270"/>
      <c r="Q365" s="270"/>
      <c r="R365" s="270"/>
      <c r="S365" s="270"/>
      <c r="T365" s="271"/>
      <c r="U365" s="13"/>
      <c r="V365" s="13"/>
      <c r="W365" s="13"/>
      <c r="X365" s="13"/>
      <c r="Y365" s="13"/>
      <c r="Z365" s="13"/>
      <c r="AA365" s="13"/>
      <c r="AB365" s="13"/>
      <c r="AC365" s="13"/>
      <c r="AD365" s="13"/>
      <c r="AE365" s="13"/>
      <c r="AT365" s="272" t="s">
        <v>179</v>
      </c>
      <c r="AU365" s="272" t="s">
        <v>97</v>
      </c>
      <c r="AV365" s="13" t="s">
        <v>95</v>
      </c>
      <c r="AW365" s="13" t="s">
        <v>42</v>
      </c>
      <c r="AX365" s="13" t="s">
        <v>87</v>
      </c>
      <c r="AY365" s="272" t="s">
        <v>166</v>
      </c>
    </row>
    <row r="366" spans="1:51" s="14" customFormat="1" ht="12">
      <c r="A366" s="14"/>
      <c r="B366" s="273"/>
      <c r="C366" s="274"/>
      <c r="D366" s="258" t="s">
        <v>179</v>
      </c>
      <c r="E366" s="275" t="s">
        <v>1</v>
      </c>
      <c r="F366" s="276" t="s">
        <v>416</v>
      </c>
      <c r="G366" s="274"/>
      <c r="H366" s="277">
        <v>1.208</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179</v>
      </c>
      <c r="AU366" s="283" t="s">
        <v>97</v>
      </c>
      <c r="AV366" s="14" t="s">
        <v>97</v>
      </c>
      <c r="AW366" s="14" t="s">
        <v>42</v>
      </c>
      <c r="AX366" s="14" t="s">
        <v>87</v>
      </c>
      <c r="AY366" s="283" t="s">
        <v>166</v>
      </c>
    </row>
    <row r="367" spans="1:51" s="14" customFormat="1" ht="12">
      <c r="A367" s="14"/>
      <c r="B367" s="273"/>
      <c r="C367" s="274"/>
      <c r="D367" s="258" t="s">
        <v>179</v>
      </c>
      <c r="E367" s="275" t="s">
        <v>1</v>
      </c>
      <c r="F367" s="276" t="s">
        <v>417</v>
      </c>
      <c r="G367" s="274"/>
      <c r="H367" s="277">
        <v>1.969</v>
      </c>
      <c r="I367" s="278"/>
      <c r="J367" s="274"/>
      <c r="K367" s="274"/>
      <c r="L367" s="279"/>
      <c r="M367" s="280"/>
      <c r="N367" s="281"/>
      <c r="O367" s="281"/>
      <c r="P367" s="281"/>
      <c r="Q367" s="281"/>
      <c r="R367" s="281"/>
      <c r="S367" s="281"/>
      <c r="T367" s="282"/>
      <c r="U367" s="14"/>
      <c r="V367" s="14"/>
      <c r="W367" s="14"/>
      <c r="X367" s="14"/>
      <c r="Y367" s="14"/>
      <c r="Z367" s="14"/>
      <c r="AA367" s="14"/>
      <c r="AB367" s="14"/>
      <c r="AC367" s="14"/>
      <c r="AD367" s="14"/>
      <c r="AE367" s="14"/>
      <c r="AT367" s="283" t="s">
        <v>179</v>
      </c>
      <c r="AU367" s="283" t="s">
        <v>97</v>
      </c>
      <c r="AV367" s="14" t="s">
        <v>97</v>
      </c>
      <c r="AW367" s="14" t="s">
        <v>42</v>
      </c>
      <c r="AX367" s="14" t="s">
        <v>87</v>
      </c>
      <c r="AY367" s="283" t="s">
        <v>166</v>
      </c>
    </row>
    <row r="368" spans="1:51" s="16" customFormat="1" ht="12">
      <c r="A368" s="16"/>
      <c r="B368" s="295"/>
      <c r="C368" s="296"/>
      <c r="D368" s="258" t="s">
        <v>179</v>
      </c>
      <c r="E368" s="297" t="s">
        <v>1</v>
      </c>
      <c r="F368" s="298" t="s">
        <v>190</v>
      </c>
      <c r="G368" s="296"/>
      <c r="H368" s="299">
        <v>3.177</v>
      </c>
      <c r="I368" s="300"/>
      <c r="J368" s="296"/>
      <c r="K368" s="296"/>
      <c r="L368" s="301"/>
      <c r="M368" s="302"/>
      <c r="N368" s="303"/>
      <c r="O368" s="303"/>
      <c r="P368" s="303"/>
      <c r="Q368" s="303"/>
      <c r="R368" s="303"/>
      <c r="S368" s="303"/>
      <c r="T368" s="304"/>
      <c r="U368" s="16"/>
      <c r="V368" s="16"/>
      <c r="W368" s="16"/>
      <c r="X368" s="16"/>
      <c r="Y368" s="16"/>
      <c r="Z368" s="16"/>
      <c r="AA368" s="16"/>
      <c r="AB368" s="16"/>
      <c r="AC368" s="16"/>
      <c r="AD368" s="16"/>
      <c r="AE368" s="16"/>
      <c r="AT368" s="305" t="s">
        <v>179</v>
      </c>
      <c r="AU368" s="305" t="s">
        <v>97</v>
      </c>
      <c r="AV368" s="16" t="s">
        <v>173</v>
      </c>
      <c r="AW368" s="16" t="s">
        <v>42</v>
      </c>
      <c r="AX368" s="16" t="s">
        <v>95</v>
      </c>
      <c r="AY368" s="305" t="s">
        <v>166</v>
      </c>
    </row>
    <row r="369" spans="1:65" s="2" customFormat="1" ht="24" customHeight="1">
      <c r="A369" s="40"/>
      <c r="B369" s="41"/>
      <c r="C369" s="245" t="s">
        <v>418</v>
      </c>
      <c r="D369" s="245" t="s">
        <v>168</v>
      </c>
      <c r="E369" s="246" t="s">
        <v>419</v>
      </c>
      <c r="F369" s="247" t="s">
        <v>420</v>
      </c>
      <c r="G369" s="248" t="s">
        <v>279</v>
      </c>
      <c r="H369" s="249">
        <v>3.6</v>
      </c>
      <c r="I369" s="250"/>
      <c r="J369" s="251">
        <f>ROUND(I369*H369,2)</f>
        <v>0</v>
      </c>
      <c r="K369" s="247" t="s">
        <v>1</v>
      </c>
      <c r="L369" s="46"/>
      <c r="M369" s="252" t="s">
        <v>1</v>
      </c>
      <c r="N369" s="253" t="s">
        <v>52</v>
      </c>
      <c r="O369" s="93"/>
      <c r="P369" s="254">
        <f>O369*H369</f>
        <v>0</v>
      </c>
      <c r="Q369" s="254">
        <v>0</v>
      </c>
      <c r="R369" s="254">
        <f>Q369*H369</f>
        <v>0</v>
      </c>
      <c r="S369" s="254">
        <v>0</v>
      </c>
      <c r="T369" s="255">
        <f>S369*H369</f>
        <v>0</v>
      </c>
      <c r="U369" s="40"/>
      <c r="V369" s="40"/>
      <c r="W369" s="40"/>
      <c r="X369" s="40"/>
      <c r="Y369" s="40"/>
      <c r="Z369" s="40"/>
      <c r="AA369" s="40"/>
      <c r="AB369" s="40"/>
      <c r="AC369" s="40"/>
      <c r="AD369" s="40"/>
      <c r="AE369" s="40"/>
      <c r="AR369" s="256" t="s">
        <v>173</v>
      </c>
      <c r="AT369" s="256" t="s">
        <v>168</v>
      </c>
      <c r="AU369" s="256" t="s">
        <v>97</v>
      </c>
      <c r="AY369" s="18" t="s">
        <v>166</v>
      </c>
      <c r="BE369" s="257">
        <f>IF(N369="základní",J369,0)</f>
        <v>0</v>
      </c>
      <c r="BF369" s="257">
        <f>IF(N369="snížená",J369,0)</f>
        <v>0</v>
      </c>
      <c r="BG369" s="257">
        <f>IF(N369="zákl. přenesená",J369,0)</f>
        <v>0</v>
      </c>
      <c r="BH369" s="257">
        <f>IF(N369="sníž. přenesená",J369,0)</f>
        <v>0</v>
      </c>
      <c r="BI369" s="257">
        <f>IF(N369="nulová",J369,0)</f>
        <v>0</v>
      </c>
      <c r="BJ369" s="18" t="s">
        <v>95</v>
      </c>
      <c r="BK369" s="257">
        <f>ROUND(I369*H369,2)</f>
        <v>0</v>
      </c>
      <c r="BL369" s="18" t="s">
        <v>173</v>
      </c>
      <c r="BM369" s="256" t="s">
        <v>421</v>
      </c>
    </row>
    <row r="370" spans="1:47" s="2" customFormat="1" ht="12">
      <c r="A370" s="40"/>
      <c r="B370" s="41"/>
      <c r="C370" s="42"/>
      <c r="D370" s="258" t="s">
        <v>175</v>
      </c>
      <c r="E370" s="42"/>
      <c r="F370" s="259" t="s">
        <v>420</v>
      </c>
      <c r="G370" s="42"/>
      <c r="H370" s="42"/>
      <c r="I370" s="156"/>
      <c r="J370" s="42"/>
      <c r="K370" s="42"/>
      <c r="L370" s="46"/>
      <c r="M370" s="260"/>
      <c r="N370" s="261"/>
      <c r="O370" s="93"/>
      <c r="P370" s="93"/>
      <c r="Q370" s="93"/>
      <c r="R370" s="93"/>
      <c r="S370" s="93"/>
      <c r="T370" s="94"/>
      <c r="U370" s="40"/>
      <c r="V370" s="40"/>
      <c r="W370" s="40"/>
      <c r="X370" s="40"/>
      <c r="Y370" s="40"/>
      <c r="Z370" s="40"/>
      <c r="AA370" s="40"/>
      <c r="AB370" s="40"/>
      <c r="AC370" s="40"/>
      <c r="AD370" s="40"/>
      <c r="AE370" s="40"/>
      <c r="AT370" s="18" t="s">
        <v>175</v>
      </c>
      <c r="AU370" s="18" t="s">
        <v>97</v>
      </c>
    </row>
    <row r="371" spans="1:51" s="13" customFormat="1" ht="12">
      <c r="A371" s="13"/>
      <c r="B371" s="263"/>
      <c r="C371" s="264"/>
      <c r="D371" s="258" t="s">
        <v>179</v>
      </c>
      <c r="E371" s="265" t="s">
        <v>1</v>
      </c>
      <c r="F371" s="266" t="s">
        <v>180</v>
      </c>
      <c r="G371" s="264"/>
      <c r="H371" s="265" t="s">
        <v>1</v>
      </c>
      <c r="I371" s="267"/>
      <c r="J371" s="264"/>
      <c r="K371" s="264"/>
      <c r="L371" s="268"/>
      <c r="M371" s="269"/>
      <c r="N371" s="270"/>
      <c r="O371" s="270"/>
      <c r="P371" s="270"/>
      <c r="Q371" s="270"/>
      <c r="R371" s="270"/>
      <c r="S371" s="270"/>
      <c r="T371" s="271"/>
      <c r="U371" s="13"/>
      <c r="V371" s="13"/>
      <c r="W371" s="13"/>
      <c r="X371" s="13"/>
      <c r="Y371" s="13"/>
      <c r="Z371" s="13"/>
      <c r="AA371" s="13"/>
      <c r="AB371" s="13"/>
      <c r="AC371" s="13"/>
      <c r="AD371" s="13"/>
      <c r="AE371" s="13"/>
      <c r="AT371" s="272" t="s">
        <v>179</v>
      </c>
      <c r="AU371" s="272" t="s">
        <v>97</v>
      </c>
      <c r="AV371" s="13" t="s">
        <v>95</v>
      </c>
      <c r="AW371" s="13" t="s">
        <v>42</v>
      </c>
      <c r="AX371" s="13" t="s">
        <v>87</v>
      </c>
      <c r="AY371" s="272" t="s">
        <v>166</v>
      </c>
    </row>
    <row r="372" spans="1:51" s="13" customFormat="1" ht="12">
      <c r="A372" s="13"/>
      <c r="B372" s="263"/>
      <c r="C372" s="264"/>
      <c r="D372" s="258" t="s">
        <v>179</v>
      </c>
      <c r="E372" s="265" t="s">
        <v>1</v>
      </c>
      <c r="F372" s="266" t="s">
        <v>181</v>
      </c>
      <c r="G372" s="264"/>
      <c r="H372" s="265" t="s">
        <v>1</v>
      </c>
      <c r="I372" s="267"/>
      <c r="J372" s="264"/>
      <c r="K372" s="264"/>
      <c r="L372" s="268"/>
      <c r="M372" s="269"/>
      <c r="N372" s="270"/>
      <c r="O372" s="270"/>
      <c r="P372" s="270"/>
      <c r="Q372" s="270"/>
      <c r="R372" s="270"/>
      <c r="S372" s="270"/>
      <c r="T372" s="271"/>
      <c r="U372" s="13"/>
      <c r="V372" s="13"/>
      <c r="W372" s="13"/>
      <c r="X372" s="13"/>
      <c r="Y372" s="13"/>
      <c r="Z372" s="13"/>
      <c r="AA372" s="13"/>
      <c r="AB372" s="13"/>
      <c r="AC372" s="13"/>
      <c r="AD372" s="13"/>
      <c r="AE372" s="13"/>
      <c r="AT372" s="272" t="s">
        <v>179</v>
      </c>
      <c r="AU372" s="272" t="s">
        <v>97</v>
      </c>
      <c r="AV372" s="13" t="s">
        <v>95</v>
      </c>
      <c r="AW372" s="13" t="s">
        <v>42</v>
      </c>
      <c r="AX372" s="13" t="s">
        <v>87</v>
      </c>
      <c r="AY372" s="272" t="s">
        <v>166</v>
      </c>
    </row>
    <row r="373" spans="1:51" s="14" customFormat="1" ht="12">
      <c r="A373" s="14"/>
      <c r="B373" s="273"/>
      <c r="C373" s="274"/>
      <c r="D373" s="258" t="s">
        <v>179</v>
      </c>
      <c r="E373" s="275" t="s">
        <v>1</v>
      </c>
      <c r="F373" s="276" t="s">
        <v>422</v>
      </c>
      <c r="G373" s="274"/>
      <c r="H373" s="277">
        <v>0.72</v>
      </c>
      <c r="I373" s="278"/>
      <c r="J373" s="274"/>
      <c r="K373" s="274"/>
      <c r="L373" s="279"/>
      <c r="M373" s="280"/>
      <c r="N373" s="281"/>
      <c r="O373" s="281"/>
      <c r="P373" s="281"/>
      <c r="Q373" s="281"/>
      <c r="R373" s="281"/>
      <c r="S373" s="281"/>
      <c r="T373" s="282"/>
      <c r="U373" s="14"/>
      <c r="V373" s="14"/>
      <c r="W373" s="14"/>
      <c r="X373" s="14"/>
      <c r="Y373" s="14"/>
      <c r="Z373" s="14"/>
      <c r="AA373" s="14"/>
      <c r="AB373" s="14"/>
      <c r="AC373" s="14"/>
      <c r="AD373" s="14"/>
      <c r="AE373" s="14"/>
      <c r="AT373" s="283" t="s">
        <v>179</v>
      </c>
      <c r="AU373" s="283" t="s">
        <v>97</v>
      </c>
      <c r="AV373" s="14" t="s">
        <v>97</v>
      </c>
      <c r="AW373" s="14" t="s">
        <v>42</v>
      </c>
      <c r="AX373" s="14" t="s">
        <v>87</v>
      </c>
      <c r="AY373" s="283" t="s">
        <v>166</v>
      </c>
    </row>
    <row r="374" spans="1:51" s="14" customFormat="1" ht="12">
      <c r="A374" s="14"/>
      <c r="B374" s="273"/>
      <c r="C374" s="274"/>
      <c r="D374" s="258" t="s">
        <v>179</v>
      </c>
      <c r="E374" s="275" t="s">
        <v>1</v>
      </c>
      <c r="F374" s="276" t="s">
        <v>423</v>
      </c>
      <c r="G374" s="274"/>
      <c r="H374" s="277">
        <v>0.72</v>
      </c>
      <c r="I374" s="278"/>
      <c r="J374" s="274"/>
      <c r="K374" s="274"/>
      <c r="L374" s="279"/>
      <c r="M374" s="280"/>
      <c r="N374" s="281"/>
      <c r="O374" s="281"/>
      <c r="P374" s="281"/>
      <c r="Q374" s="281"/>
      <c r="R374" s="281"/>
      <c r="S374" s="281"/>
      <c r="T374" s="282"/>
      <c r="U374" s="14"/>
      <c r="V374" s="14"/>
      <c r="W374" s="14"/>
      <c r="X374" s="14"/>
      <c r="Y374" s="14"/>
      <c r="Z374" s="14"/>
      <c r="AA374" s="14"/>
      <c r="AB374" s="14"/>
      <c r="AC374" s="14"/>
      <c r="AD374" s="14"/>
      <c r="AE374" s="14"/>
      <c r="AT374" s="283" t="s">
        <v>179</v>
      </c>
      <c r="AU374" s="283" t="s">
        <v>97</v>
      </c>
      <c r="AV374" s="14" t="s">
        <v>97</v>
      </c>
      <c r="AW374" s="14" t="s">
        <v>42</v>
      </c>
      <c r="AX374" s="14" t="s">
        <v>87</v>
      </c>
      <c r="AY374" s="283" t="s">
        <v>166</v>
      </c>
    </row>
    <row r="375" spans="1:51" s="14" customFormat="1" ht="12">
      <c r="A375" s="14"/>
      <c r="B375" s="273"/>
      <c r="C375" s="274"/>
      <c r="D375" s="258" t="s">
        <v>179</v>
      </c>
      <c r="E375" s="275" t="s">
        <v>1</v>
      </c>
      <c r="F375" s="276" t="s">
        <v>424</v>
      </c>
      <c r="G375" s="274"/>
      <c r="H375" s="277">
        <v>0.72</v>
      </c>
      <c r="I375" s="278"/>
      <c r="J375" s="274"/>
      <c r="K375" s="274"/>
      <c r="L375" s="279"/>
      <c r="M375" s="280"/>
      <c r="N375" s="281"/>
      <c r="O375" s="281"/>
      <c r="P375" s="281"/>
      <c r="Q375" s="281"/>
      <c r="R375" s="281"/>
      <c r="S375" s="281"/>
      <c r="T375" s="282"/>
      <c r="U375" s="14"/>
      <c r="V375" s="14"/>
      <c r="W375" s="14"/>
      <c r="X375" s="14"/>
      <c r="Y375" s="14"/>
      <c r="Z375" s="14"/>
      <c r="AA375" s="14"/>
      <c r="AB375" s="14"/>
      <c r="AC375" s="14"/>
      <c r="AD375" s="14"/>
      <c r="AE375" s="14"/>
      <c r="AT375" s="283" t="s">
        <v>179</v>
      </c>
      <c r="AU375" s="283" t="s">
        <v>97</v>
      </c>
      <c r="AV375" s="14" t="s">
        <v>97</v>
      </c>
      <c r="AW375" s="14" t="s">
        <v>42</v>
      </c>
      <c r="AX375" s="14" t="s">
        <v>87</v>
      </c>
      <c r="AY375" s="283" t="s">
        <v>166</v>
      </c>
    </row>
    <row r="376" spans="1:51" s="14" customFormat="1" ht="12">
      <c r="A376" s="14"/>
      <c r="B376" s="273"/>
      <c r="C376" s="274"/>
      <c r="D376" s="258" t="s">
        <v>179</v>
      </c>
      <c r="E376" s="275" t="s">
        <v>1</v>
      </c>
      <c r="F376" s="276" t="s">
        <v>425</v>
      </c>
      <c r="G376" s="274"/>
      <c r="H376" s="277">
        <v>0.72</v>
      </c>
      <c r="I376" s="278"/>
      <c r="J376" s="274"/>
      <c r="K376" s="274"/>
      <c r="L376" s="279"/>
      <c r="M376" s="280"/>
      <c r="N376" s="281"/>
      <c r="O376" s="281"/>
      <c r="P376" s="281"/>
      <c r="Q376" s="281"/>
      <c r="R376" s="281"/>
      <c r="S376" s="281"/>
      <c r="T376" s="282"/>
      <c r="U376" s="14"/>
      <c r="V376" s="14"/>
      <c r="W376" s="14"/>
      <c r="X376" s="14"/>
      <c r="Y376" s="14"/>
      <c r="Z376" s="14"/>
      <c r="AA376" s="14"/>
      <c r="AB376" s="14"/>
      <c r="AC376" s="14"/>
      <c r="AD376" s="14"/>
      <c r="AE376" s="14"/>
      <c r="AT376" s="283" t="s">
        <v>179</v>
      </c>
      <c r="AU376" s="283" t="s">
        <v>97</v>
      </c>
      <c r="AV376" s="14" t="s">
        <v>97</v>
      </c>
      <c r="AW376" s="14" t="s">
        <v>42</v>
      </c>
      <c r="AX376" s="14" t="s">
        <v>87</v>
      </c>
      <c r="AY376" s="283" t="s">
        <v>166</v>
      </c>
    </row>
    <row r="377" spans="1:51" s="14" customFormat="1" ht="12">
      <c r="A377" s="14"/>
      <c r="B377" s="273"/>
      <c r="C377" s="274"/>
      <c r="D377" s="258" t="s">
        <v>179</v>
      </c>
      <c r="E377" s="275" t="s">
        <v>1</v>
      </c>
      <c r="F377" s="276" t="s">
        <v>425</v>
      </c>
      <c r="G377" s="274"/>
      <c r="H377" s="277">
        <v>0.72</v>
      </c>
      <c r="I377" s="278"/>
      <c r="J377" s="274"/>
      <c r="K377" s="274"/>
      <c r="L377" s="279"/>
      <c r="M377" s="280"/>
      <c r="N377" s="281"/>
      <c r="O377" s="281"/>
      <c r="P377" s="281"/>
      <c r="Q377" s="281"/>
      <c r="R377" s="281"/>
      <c r="S377" s="281"/>
      <c r="T377" s="282"/>
      <c r="U377" s="14"/>
      <c r="V377" s="14"/>
      <c r="W377" s="14"/>
      <c r="X377" s="14"/>
      <c r="Y377" s="14"/>
      <c r="Z377" s="14"/>
      <c r="AA377" s="14"/>
      <c r="AB377" s="14"/>
      <c r="AC377" s="14"/>
      <c r="AD377" s="14"/>
      <c r="AE377" s="14"/>
      <c r="AT377" s="283" t="s">
        <v>179</v>
      </c>
      <c r="AU377" s="283" t="s">
        <v>97</v>
      </c>
      <c r="AV377" s="14" t="s">
        <v>97</v>
      </c>
      <c r="AW377" s="14" t="s">
        <v>42</v>
      </c>
      <c r="AX377" s="14" t="s">
        <v>87</v>
      </c>
      <c r="AY377" s="283" t="s">
        <v>166</v>
      </c>
    </row>
    <row r="378" spans="1:51" s="16" customFormat="1" ht="12">
      <c r="A378" s="16"/>
      <c r="B378" s="295"/>
      <c r="C378" s="296"/>
      <c r="D378" s="258" t="s">
        <v>179</v>
      </c>
      <c r="E378" s="297" t="s">
        <v>1</v>
      </c>
      <c r="F378" s="298" t="s">
        <v>190</v>
      </c>
      <c r="G378" s="296"/>
      <c r="H378" s="299">
        <v>3.6</v>
      </c>
      <c r="I378" s="300"/>
      <c r="J378" s="296"/>
      <c r="K378" s="296"/>
      <c r="L378" s="301"/>
      <c r="M378" s="302"/>
      <c r="N378" s="303"/>
      <c r="O378" s="303"/>
      <c r="P378" s="303"/>
      <c r="Q378" s="303"/>
      <c r="R378" s="303"/>
      <c r="S378" s="303"/>
      <c r="T378" s="304"/>
      <c r="U378" s="16"/>
      <c r="V378" s="16"/>
      <c r="W378" s="16"/>
      <c r="X378" s="16"/>
      <c r="Y378" s="16"/>
      <c r="Z378" s="16"/>
      <c r="AA378" s="16"/>
      <c r="AB378" s="16"/>
      <c r="AC378" s="16"/>
      <c r="AD378" s="16"/>
      <c r="AE378" s="16"/>
      <c r="AT378" s="305" t="s">
        <v>179</v>
      </c>
      <c r="AU378" s="305" t="s">
        <v>97</v>
      </c>
      <c r="AV378" s="16" t="s">
        <v>173</v>
      </c>
      <c r="AW378" s="16" t="s">
        <v>42</v>
      </c>
      <c r="AX378" s="16" t="s">
        <v>95</v>
      </c>
      <c r="AY378" s="305" t="s">
        <v>166</v>
      </c>
    </row>
    <row r="379" spans="1:65" s="2" customFormat="1" ht="24" customHeight="1">
      <c r="A379" s="40"/>
      <c r="B379" s="41"/>
      <c r="C379" s="245" t="s">
        <v>426</v>
      </c>
      <c r="D379" s="245" t="s">
        <v>168</v>
      </c>
      <c r="E379" s="246" t="s">
        <v>427</v>
      </c>
      <c r="F379" s="247" t="s">
        <v>428</v>
      </c>
      <c r="G379" s="248" t="s">
        <v>279</v>
      </c>
      <c r="H379" s="249">
        <v>1.152</v>
      </c>
      <c r="I379" s="250"/>
      <c r="J379" s="251">
        <f>ROUND(I379*H379,2)</f>
        <v>0</v>
      </c>
      <c r="K379" s="247" t="s">
        <v>172</v>
      </c>
      <c r="L379" s="46"/>
      <c r="M379" s="252" t="s">
        <v>1</v>
      </c>
      <c r="N379" s="253" t="s">
        <v>52</v>
      </c>
      <c r="O379" s="93"/>
      <c r="P379" s="254">
        <f>O379*H379</f>
        <v>0</v>
      </c>
      <c r="Q379" s="254">
        <v>0</v>
      </c>
      <c r="R379" s="254">
        <f>Q379*H379</f>
        <v>0</v>
      </c>
      <c r="S379" s="254">
        <v>0</v>
      </c>
      <c r="T379" s="255">
        <f>S379*H379</f>
        <v>0</v>
      </c>
      <c r="U379" s="40"/>
      <c r="V379" s="40"/>
      <c r="W379" s="40"/>
      <c r="X379" s="40"/>
      <c r="Y379" s="40"/>
      <c r="Z379" s="40"/>
      <c r="AA379" s="40"/>
      <c r="AB379" s="40"/>
      <c r="AC379" s="40"/>
      <c r="AD379" s="40"/>
      <c r="AE379" s="40"/>
      <c r="AR379" s="256" t="s">
        <v>173</v>
      </c>
      <c r="AT379" s="256" t="s">
        <v>168</v>
      </c>
      <c r="AU379" s="256" t="s">
        <v>97</v>
      </c>
      <c r="AY379" s="18" t="s">
        <v>166</v>
      </c>
      <c r="BE379" s="257">
        <f>IF(N379="základní",J379,0)</f>
        <v>0</v>
      </c>
      <c r="BF379" s="257">
        <f>IF(N379="snížená",J379,0)</f>
        <v>0</v>
      </c>
      <c r="BG379" s="257">
        <f>IF(N379="zákl. přenesená",J379,0)</f>
        <v>0</v>
      </c>
      <c r="BH379" s="257">
        <f>IF(N379="sníž. přenesená",J379,0)</f>
        <v>0</v>
      </c>
      <c r="BI379" s="257">
        <f>IF(N379="nulová",J379,0)</f>
        <v>0</v>
      </c>
      <c r="BJ379" s="18" t="s">
        <v>95</v>
      </c>
      <c r="BK379" s="257">
        <f>ROUND(I379*H379,2)</f>
        <v>0</v>
      </c>
      <c r="BL379" s="18" t="s">
        <v>173</v>
      </c>
      <c r="BM379" s="256" t="s">
        <v>429</v>
      </c>
    </row>
    <row r="380" spans="1:47" s="2" customFormat="1" ht="12">
      <c r="A380" s="40"/>
      <c r="B380" s="41"/>
      <c r="C380" s="42"/>
      <c r="D380" s="258" t="s">
        <v>175</v>
      </c>
      <c r="E380" s="42"/>
      <c r="F380" s="259" t="s">
        <v>430</v>
      </c>
      <c r="G380" s="42"/>
      <c r="H380" s="42"/>
      <c r="I380" s="156"/>
      <c r="J380" s="42"/>
      <c r="K380" s="42"/>
      <c r="L380" s="46"/>
      <c r="M380" s="260"/>
      <c r="N380" s="261"/>
      <c r="O380" s="93"/>
      <c r="P380" s="93"/>
      <c r="Q380" s="93"/>
      <c r="R380" s="93"/>
      <c r="S380" s="93"/>
      <c r="T380" s="94"/>
      <c r="U380" s="40"/>
      <c r="V380" s="40"/>
      <c r="W380" s="40"/>
      <c r="X380" s="40"/>
      <c r="Y380" s="40"/>
      <c r="Z380" s="40"/>
      <c r="AA380" s="40"/>
      <c r="AB380" s="40"/>
      <c r="AC380" s="40"/>
      <c r="AD380" s="40"/>
      <c r="AE380" s="40"/>
      <c r="AT380" s="18" t="s">
        <v>175</v>
      </c>
      <c r="AU380" s="18" t="s">
        <v>97</v>
      </c>
    </row>
    <row r="381" spans="1:47" s="2" customFormat="1" ht="12">
      <c r="A381" s="40"/>
      <c r="B381" s="41"/>
      <c r="C381" s="42"/>
      <c r="D381" s="258" t="s">
        <v>177</v>
      </c>
      <c r="E381" s="42"/>
      <c r="F381" s="262" t="s">
        <v>431</v>
      </c>
      <c r="G381" s="42"/>
      <c r="H381" s="42"/>
      <c r="I381" s="156"/>
      <c r="J381" s="42"/>
      <c r="K381" s="42"/>
      <c r="L381" s="46"/>
      <c r="M381" s="260"/>
      <c r="N381" s="261"/>
      <c r="O381" s="93"/>
      <c r="P381" s="93"/>
      <c r="Q381" s="93"/>
      <c r="R381" s="93"/>
      <c r="S381" s="93"/>
      <c r="T381" s="94"/>
      <c r="U381" s="40"/>
      <c r="V381" s="40"/>
      <c r="W381" s="40"/>
      <c r="X381" s="40"/>
      <c r="Y381" s="40"/>
      <c r="Z381" s="40"/>
      <c r="AA381" s="40"/>
      <c r="AB381" s="40"/>
      <c r="AC381" s="40"/>
      <c r="AD381" s="40"/>
      <c r="AE381" s="40"/>
      <c r="AT381" s="18" t="s">
        <v>177</v>
      </c>
      <c r="AU381" s="18" t="s">
        <v>97</v>
      </c>
    </row>
    <row r="382" spans="1:47" s="2" customFormat="1" ht="12">
      <c r="A382" s="40"/>
      <c r="B382" s="41"/>
      <c r="C382" s="42"/>
      <c r="D382" s="258" t="s">
        <v>197</v>
      </c>
      <c r="E382" s="42"/>
      <c r="F382" s="262" t="s">
        <v>432</v>
      </c>
      <c r="G382" s="42"/>
      <c r="H382" s="42"/>
      <c r="I382" s="156"/>
      <c r="J382" s="42"/>
      <c r="K382" s="42"/>
      <c r="L382" s="46"/>
      <c r="M382" s="260"/>
      <c r="N382" s="261"/>
      <c r="O382" s="93"/>
      <c r="P382" s="93"/>
      <c r="Q382" s="93"/>
      <c r="R382" s="93"/>
      <c r="S382" s="93"/>
      <c r="T382" s="94"/>
      <c r="U382" s="40"/>
      <c r="V382" s="40"/>
      <c r="W382" s="40"/>
      <c r="X382" s="40"/>
      <c r="Y382" s="40"/>
      <c r="Z382" s="40"/>
      <c r="AA382" s="40"/>
      <c r="AB382" s="40"/>
      <c r="AC382" s="40"/>
      <c r="AD382" s="40"/>
      <c r="AE382" s="40"/>
      <c r="AT382" s="18" t="s">
        <v>197</v>
      </c>
      <c r="AU382" s="18" t="s">
        <v>97</v>
      </c>
    </row>
    <row r="383" spans="1:51" s="13" customFormat="1" ht="12">
      <c r="A383" s="13"/>
      <c r="B383" s="263"/>
      <c r="C383" s="264"/>
      <c r="D383" s="258" t="s">
        <v>179</v>
      </c>
      <c r="E383" s="265" t="s">
        <v>1</v>
      </c>
      <c r="F383" s="266" t="s">
        <v>351</v>
      </c>
      <c r="G383" s="264"/>
      <c r="H383" s="265" t="s">
        <v>1</v>
      </c>
      <c r="I383" s="267"/>
      <c r="J383" s="264"/>
      <c r="K383" s="264"/>
      <c r="L383" s="268"/>
      <c r="M383" s="269"/>
      <c r="N383" s="270"/>
      <c r="O383" s="270"/>
      <c r="P383" s="270"/>
      <c r="Q383" s="270"/>
      <c r="R383" s="270"/>
      <c r="S383" s="270"/>
      <c r="T383" s="271"/>
      <c r="U383" s="13"/>
      <c r="V383" s="13"/>
      <c r="W383" s="13"/>
      <c r="X383" s="13"/>
      <c r="Y383" s="13"/>
      <c r="Z383" s="13"/>
      <c r="AA383" s="13"/>
      <c r="AB383" s="13"/>
      <c r="AC383" s="13"/>
      <c r="AD383" s="13"/>
      <c r="AE383" s="13"/>
      <c r="AT383" s="272" t="s">
        <v>179</v>
      </c>
      <c r="AU383" s="272" t="s">
        <v>97</v>
      </c>
      <c r="AV383" s="13" t="s">
        <v>95</v>
      </c>
      <c r="AW383" s="13" t="s">
        <v>42</v>
      </c>
      <c r="AX383" s="13" t="s">
        <v>87</v>
      </c>
      <c r="AY383" s="272" t="s">
        <v>166</v>
      </c>
    </row>
    <row r="384" spans="1:51" s="13" customFormat="1" ht="12">
      <c r="A384" s="13"/>
      <c r="B384" s="263"/>
      <c r="C384" s="264"/>
      <c r="D384" s="258" t="s">
        <v>179</v>
      </c>
      <c r="E384" s="265" t="s">
        <v>1</v>
      </c>
      <c r="F384" s="266" t="s">
        <v>433</v>
      </c>
      <c r="G384" s="264"/>
      <c r="H384" s="265" t="s">
        <v>1</v>
      </c>
      <c r="I384" s="267"/>
      <c r="J384" s="264"/>
      <c r="K384" s="264"/>
      <c r="L384" s="268"/>
      <c r="M384" s="269"/>
      <c r="N384" s="270"/>
      <c r="O384" s="270"/>
      <c r="P384" s="270"/>
      <c r="Q384" s="270"/>
      <c r="R384" s="270"/>
      <c r="S384" s="270"/>
      <c r="T384" s="271"/>
      <c r="U384" s="13"/>
      <c r="V384" s="13"/>
      <c r="W384" s="13"/>
      <c r="X384" s="13"/>
      <c r="Y384" s="13"/>
      <c r="Z384" s="13"/>
      <c r="AA384" s="13"/>
      <c r="AB384" s="13"/>
      <c r="AC384" s="13"/>
      <c r="AD384" s="13"/>
      <c r="AE384" s="13"/>
      <c r="AT384" s="272" t="s">
        <v>179</v>
      </c>
      <c r="AU384" s="272" t="s">
        <v>97</v>
      </c>
      <c r="AV384" s="13" t="s">
        <v>95</v>
      </c>
      <c r="AW384" s="13" t="s">
        <v>42</v>
      </c>
      <c r="AX384" s="13" t="s">
        <v>87</v>
      </c>
      <c r="AY384" s="272" t="s">
        <v>166</v>
      </c>
    </row>
    <row r="385" spans="1:51" s="14" customFormat="1" ht="12">
      <c r="A385" s="14"/>
      <c r="B385" s="273"/>
      <c r="C385" s="274"/>
      <c r="D385" s="258" t="s">
        <v>179</v>
      </c>
      <c r="E385" s="275" t="s">
        <v>1</v>
      </c>
      <c r="F385" s="276" t="s">
        <v>434</v>
      </c>
      <c r="G385" s="274"/>
      <c r="H385" s="277">
        <v>0.144</v>
      </c>
      <c r="I385" s="278"/>
      <c r="J385" s="274"/>
      <c r="K385" s="274"/>
      <c r="L385" s="279"/>
      <c r="M385" s="280"/>
      <c r="N385" s="281"/>
      <c r="O385" s="281"/>
      <c r="P385" s="281"/>
      <c r="Q385" s="281"/>
      <c r="R385" s="281"/>
      <c r="S385" s="281"/>
      <c r="T385" s="282"/>
      <c r="U385" s="14"/>
      <c r="V385" s="14"/>
      <c r="W385" s="14"/>
      <c r="X385" s="14"/>
      <c r="Y385" s="14"/>
      <c r="Z385" s="14"/>
      <c r="AA385" s="14"/>
      <c r="AB385" s="14"/>
      <c r="AC385" s="14"/>
      <c r="AD385" s="14"/>
      <c r="AE385" s="14"/>
      <c r="AT385" s="283" t="s">
        <v>179</v>
      </c>
      <c r="AU385" s="283" t="s">
        <v>97</v>
      </c>
      <c r="AV385" s="14" t="s">
        <v>97</v>
      </c>
      <c r="AW385" s="14" t="s">
        <v>42</v>
      </c>
      <c r="AX385" s="14" t="s">
        <v>87</v>
      </c>
      <c r="AY385" s="283" t="s">
        <v>166</v>
      </c>
    </row>
    <row r="386" spans="1:51" s="14" customFormat="1" ht="12">
      <c r="A386" s="14"/>
      <c r="B386" s="273"/>
      <c r="C386" s="274"/>
      <c r="D386" s="258" t="s">
        <v>179</v>
      </c>
      <c r="E386" s="275" t="s">
        <v>1</v>
      </c>
      <c r="F386" s="276" t="s">
        <v>435</v>
      </c>
      <c r="G386" s="274"/>
      <c r="H386" s="277">
        <v>0.144</v>
      </c>
      <c r="I386" s="278"/>
      <c r="J386" s="274"/>
      <c r="K386" s="274"/>
      <c r="L386" s="279"/>
      <c r="M386" s="280"/>
      <c r="N386" s="281"/>
      <c r="O386" s="281"/>
      <c r="P386" s="281"/>
      <c r="Q386" s="281"/>
      <c r="R386" s="281"/>
      <c r="S386" s="281"/>
      <c r="T386" s="282"/>
      <c r="U386" s="14"/>
      <c r="V386" s="14"/>
      <c r="W386" s="14"/>
      <c r="X386" s="14"/>
      <c r="Y386" s="14"/>
      <c r="Z386" s="14"/>
      <c r="AA386" s="14"/>
      <c r="AB386" s="14"/>
      <c r="AC386" s="14"/>
      <c r="AD386" s="14"/>
      <c r="AE386" s="14"/>
      <c r="AT386" s="283" t="s">
        <v>179</v>
      </c>
      <c r="AU386" s="283" t="s">
        <v>97</v>
      </c>
      <c r="AV386" s="14" t="s">
        <v>97</v>
      </c>
      <c r="AW386" s="14" t="s">
        <v>42</v>
      </c>
      <c r="AX386" s="14" t="s">
        <v>87</v>
      </c>
      <c r="AY386" s="283" t="s">
        <v>166</v>
      </c>
    </row>
    <row r="387" spans="1:51" s="14" customFormat="1" ht="12">
      <c r="A387" s="14"/>
      <c r="B387" s="273"/>
      <c r="C387" s="274"/>
      <c r="D387" s="258" t="s">
        <v>179</v>
      </c>
      <c r="E387" s="275" t="s">
        <v>1</v>
      </c>
      <c r="F387" s="276" t="s">
        <v>436</v>
      </c>
      <c r="G387" s="274"/>
      <c r="H387" s="277">
        <v>0.144</v>
      </c>
      <c r="I387" s="278"/>
      <c r="J387" s="274"/>
      <c r="K387" s="274"/>
      <c r="L387" s="279"/>
      <c r="M387" s="280"/>
      <c r="N387" s="281"/>
      <c r="O387" s="281"/>
      <c r="P387" s="281"/>
      <c r="Q387" s="281"/>
      <c r="R387" s="281"/>
      <c r="S387" s="281"/>
      <c r="T387" s="282"/>
      <c r="U387" s="14"/>
      <c r="V387" s="14"/>
      <c r="W387" s="14"/>
      <c r="X387" s="14"/>
      <c r="Y387" s="14"/>
      <c r="Z387" s="14"/>
      <c r="AA387" s="14"/>
      <c r="AB387" s="14"/>
      <c r="AC387" s="14"/>
      <c r="AD387" s="14"/>
      <c r="AE387" s="14"/>
      <c r="AT387" s="283" t="s">
        <v>179</v>
      </c>
      <c r="AU387" s="283" t="s">
        <v>97</v>
      </c>
      <c r="AV387" s="14" t="s">
        <v>97</v>
      </c>
      <c r="AW387" s="14" t="s">
        <v>42</v>
      </c>
      <c r="AX387" s="14" t="s">
        <v>87</v>
      </c>
      <c r="AY387" s="283" t="s">
        <v>166</v>
      </c>
    </row>
    <row r="388" spans="1:51" s="14" customFormat="1" ht="12">
      <c r="A388" s="14"/>
      <c r="B388" s="273"/>
      <c r="C388" s="274"/>
      <c r="D388" s="258" t="s">
        <v>179</v>
      </c>
      <c r="E388" s="275" t="s">
        <v>1</v>
      </c>
      <c r="F388" s="276" t="s">
        <v>437</v>
      </c>
      <c r="G388" s="274"/>
      <c r="H388" s="277">
        <v>0.144</v>
      </c>
      <c r="I388" s="278"/>
      <c r="J388" s="274"/>
      <c r="K388" s="274"/>
      <c r="L388" s="279"/>
      <c r="M388" s="280"/>
      <c r="N388" s="281"/>
      <c r="O388" s="281"/>
      <c r="P388" s="281"/>
      <c r="Q388" s="281"/>
      <c r="R388" s="281"/>
      <c r="S388" s="281"/>
      <c r="T388" s="282"/>
      <c r="U388" s="14"/>
      <c r="V388" s="14"/>
      <c r="W388" s="14"/>
      <c r="X388" s="14"/>
      <c r="Y388" s="14"/>
      <c r="Z388" s="14"/>
      <c r="AA388" s="14"/>
      <c r="AB388" s="14"/>
      <c r="AC388" s="14"/>
      <c r="AD388" s="14"/>
      <c r="AE388" s="14"/>
      <c r="AT388" s="283" t="s">
        <v>179</v>
      </c>
      <c r="AU388" s="283" t="s">
        <v>97</v>
      </c>
      <c r="AV388" s="14" t="s">
        <v>97</v>
      </c>
      <c r="AW388" s="14" t="s">
        <v>42</v>
      </c>
      <c r="AX388" s="14" t="s">
        <v>87</v>
      </c>
      <c r="AY388" s="283" t="s">
        <v>166</v>
      </c>
    </row>
    <row r="389" spans="1:51" s="15" customFormat="1" ht="12">
      <c r="A389" s="15"/>
      <c r="B389" s="284"/>
      <c r="C389" s="285"/>
      <c r="D389" s="258" t="s">
        <v>179</v>
      </c>
      <c r="E389" s="286" t="s">
        <v>1</v>
      </c>
      <c r="F389" s="287" t="s">
        <v>186</v>
      </c>
      <c r="G389" s="285"/>
      <c r="H389" s="288">
        <v>0.576</v>
      </c>
      <c r="I389" s="289"/>
      <c r="J389" s="285"/>
      <c r="K389" s="285"/>
      <c r="L389" s="290"/>
      <c r="M389" s="291"/>
      <c r="N389" s="292"/>
      <c r="O389" s="292"/>
      <c r="P389" s="292"/>
      <c r="Q389" s="292"/>
      <c r="R389" s="292"/>
      <c r="S389" s="292"/>
      <c r="T389" s="293"/>
      <c r="U389" s="15"/>
      <c r="V389" s="15"/>
      <c r="W389" s="15"/>
      <c r="X389" s="15"/>
      <c r="Y389" s="15"/>
      <c r="Z389" s="15"/>
      <c r="AA389" s="15"/>
      <c r="AB389" s="15"/>
      <c r="AC389" s="15"/>
      <c r="AD389" s="15"/>
      <c r="AE389" s="15"/>
      <c r="AT389" s="294" t="s">
        <v>179</v>
      </c>
      <c r="AU389" s="294" t="s">
        <v>97</v>
      </c>
      <c r="AV389" s="15" t="s">
        <v>187</v>
      </c>
      <c r="AW389" s="15" t="s">
        <v>42</v>
      </c>
      <c r="AX389" s="15" t="s">
        <v>87</v>
      </c>
      <c r="AY389" s="294" t="s">
        <v>166</v>
      </c>
    </row>
    <row r="390" spans="1:51" s="13" customFormat="1" ht="12">
      <c r="A390" s="13"/>
      <c r="B390" s="263"/>
      <c r="C390" s="264"/>
      <c r="D390" s="258" t="s">
        <v>179</v>
      </c>
      <c r="E390" s="265" t="s">
        <v>1</v>
      </c>
      <c r="F390" s="266" t="s">
        <v>438</v>
      </c>
      <c r="G390" s="264"/>
      <c r="H390" s="265" t="s">
        <v>1</v>
      </c>
      <c r="I390" s="267"/>
      <c r="J390" s="264"/>
      <c r="K390" s="264"/>
      <c r="L390" s="268"/>
      <c r="M390" s="269"/>
      <c r="N390" s="270"/>
      <c r="O390" s="270"/>
      <c r="P390" s="270"/>
      <c r="Q390" s="270"/>
      <c r="R390" s="270"/>
      <c r="S390" s="270"/>
      <c r="T390" s="271"/>
      <c r="U390" s="13"/>
      <c r="V390" s="13"/>
      <c r="W390" s="13"/>
      <c r="X390" s="13"/>
      <c r="Y390" s="13"/>
      <c r="Z390" s="13"/>
      <c r="AA390" s="13"/>
      <c r="AB390" s="13"/>
      <c r="AC390" s="13"/>
      <c r="AD390" s="13"/>
      <c r="AE390" s="13"/>
      <c r="AT390" s="272" t="s">
        <v>179</v>
      </c>
      <c r="AU390" s="272" t="s">
        <v>97</v>
      </c>
      <c r="AV390" s="13" t="s">
        <v>95</v>
      </c>
      <c r="AW390" s="13" t="s">
        <v>42</v>
      </c>
      <c r="AX390" s="13" t="s">
        <v>87</v>
      </c>
      <c r="AY390" s="272" t="s">
        <v>166</v>
      </c>
    </row>
    <row r="391" spans="1:51" s="14" customFormat="1" ht="12">
      <c r="A391" s="14"/>
      <c r="B391" s="273"/>
      <c r="C391" s="274"/>
      <c r="D391" s="258" t="s">
        <v>179</v>
      </c>
      <c r="E391" s="275" t="s">
        <v>1</v>
      </c>
      <c r="F391" s="276" t="s">
        <v>434</v>
      </c>
      <c r="G391" s="274"/>
      <c r="H391" s="277">
        <v>0.144</v>
      </c>
      <c r="I391" s="278"/>
      <c r="J391" s="274"/>
      <c r="K391" s="274"/>
      <c r="L391" s="279"/>
      <c r="M391" s="280"/>
      <c r="N391" s="281"/>
      <c r="O391" s="281"/>
      <c r="P391" s="281"/>
      <c r="Q391" s="281"/>
      <c r="R391" s="281"/>
      <c r="S391" s="281"/>
      <c r="T391" s="282"/>
      <c r="U391" s="14"/>
      <c r="V391" s="14"/>
      <c r="W391" s="14"/>
      <c r="X391" s="14"/>
      <c r="Y391" s="14"/>
      <c r="Z391" s="14"/>
      <c r="AA391" s="14"/>
      <c r="AB391" s="14"/>
      <c r="AC391" s="14"/>
      <c r="AD391" s="14"/>
      <c r="AE391" s="14"/>
      <c r="AT391" s="283" t="s">
        <v>179</v>
      </c>
      <c r="AU391" s="283" t="s">
        <v>97</v>
      </c>
      <c r="AV391" s="14" t="s">
        <v>97</v>
      </c>
      <c r="AW391" s="14" t="s">
        <v>42</v>
      </c>
      <c r="AX391" s="14" t="s">
        <v>87</v>
      </c>
      <c r="AY391" s="283" t="s">
        <v>166</v>
      </c>
    </row>
    <row r="392" spans="1:51" s="14" customFormat="1" ht="12">
      <c r="A392" s="14"/>
      <c r="B392" s="273"/>
      <c r="C392" s="274"/>
      <c r="D392" s="258" t="s">
        <v>179</v>
      </c>
      <c r="E392" s="275" t="s">
        <v>1</v>
      </c>
      <c r="F392" s="276" t="s">
        <v>435</v>
      </c>
      <c r="G392" s="274"/>
      <c r="H392" s="277">
        <v>0.144</v>
      </c>
      <c r="I392" s="278"/>
      <c r="J392" s="274"/>
      <c r="K392" s="274"/>
      <c r="L392" s="279"/>
      <c r="M392" s="280"/>
      <c r="N392" s="281"/>
      <c r="O392" s="281"/>
      <c r="P392" s="281"/>
      <c r="Q392" s="281"/>
      <c r="R392" s="281"/>
      <c r="S392" s="281"/>
      <c r="T392" s="282"/>
      <c r="U392" s="14"/>
      <c r="V392" s="14"/>
      <c r="W392" s="14"/>
      <c r="X392" s="14"/>
      <c r="Y392" s="14"/>
      <c r="Z392" s="14"/>
      <c r="AA392" s="14"/>
      <c r="AB392" s="14"/>
      <c r="AC392" s="14"/>
      <c r="AD392" s="14"/>
      <c r="AE392" s="14"/>
      <c r="AT392" s="283" t="s">
        <v>179</v>
      </c>
      <c r="AU392" s="283" t="s">
        <v>97</v>
      </c>
      <c r="AV392" s="14" t="s">
        <v>97</v>
      </c>
      <c r="AW392" s="14" t="s">
        <v>42</v>
      </c>
      <c r="AX392" s="14" t="s">
        <v>87</v>
      </c>
      <c r="AY392" s="283" t="s">
        <v>166</v>
      </c>
    </row>
    <row r="393" spans="1:51" s="14" customFormat="1" ht="12">
      <c r="A393" s="14"/>
      <c r="B393" s="273"/>
      <c r="C393" s="274"/>
      <c r="D393" s="258" t="s">
        <v>179</v>
      </c>
      <c r="E393" s="275" t="s">
        <v>1</v>
      </c>
      <c r="F393" s="276" t="s">
        <v>436</v>
      </c>
      <c r="G393" s="274"/>
      <c r="H393" s="277">
        <v>0.144</v>
      </c>
      <c r="I393" s="278"/>
      <c r="J393" s="274"/>
      <c r="K393" s="274"/>
      <c r="L393" s="279"/>
      <c r="M393" s="280"/>
      <c r="N393" s="281"/>
      <c r="O393" s="281"/>
      <c r="P393" s="281"/>
      <c r="Q393" s="281"/>
      <c r="R393" s="281"/>
      <c r="S393" s="281"/>
      <c r="T393" s="282"/>
      <c r="U393" s="14"/>
      <c r="V393" s="14"/>
      <c r="W393" s="14"/>
      <c r="X393" s="14"/>
      <c r="Y393" s="14"/>
      <c r="Z393" s="14"/>
      <c r="AA393" s="14"/>
      <c r="AB393" s="14"/>
      <c r="AC393" s="14"/>
      <c r="AD393" s="14"/>
      <c r="AE393" s="14"/>
      <c r="AT393" s="283" t="s">
        <v>179</v>
      </c>
      <c r="AU393" s="283" t="s">
        <v>97</v>
      </c>
      <c r="AV393" s="14" t="s">
        <v>97</v>
      </c>
      <c r="AW393" s="14" t="s">
        <v>42</v>
      </c>
      <c r="AX393" s="14" t="s">
        <v>87</v>
      </c>
      <c r="AY393" s="283" t="s">
        <v>166</v>
      </c>
    </row>
    <row r="394" spans="1:51" s="14" customFormat="1" ht="12">
      <c r="A394" s="14"/>
      <c r="B394" s="273"/>
      <c r="C394" s="274"/>
      <c r="D394" s="258" t="s">
        <v>179</v>
      </c>
      <c r="E394" s="275" t="s">
        <v>1</v>
      </c>
      <c r="F394" s="276" t="s">
        <v>437</v>
      </c>
      <c r="G394" s="274"/>
      <c r="H394" s="277">
        <v>0.144</v>
      </c>
      <c r="I394" s="278"/>
      <c r="J394" s="274"/>
      <c r="K394" s="274"/>
      <c r="L394" s="279"/>
      <c r="M394" s="280"/>
      <c r="N394" s="281"/>
      <c r="O394" s="281"/>
      <c r="P394" s="281"/>
      <c r="Q394" s="281"/>
      <c r="R394" s="281"/>
      <c r="S394" s="281"/>
      <c r="T394" s="282"/>
      <c r="U394" s="14"/>
      <c r="V394" s="14"/>
      <c r="W394" s="14"/>
      <c r="X394" s="14"/>
      <c r="Y394" s="14"/>
      <c r="Z394" s="14"/>
      <c r="AA394" s="14"/>
      <c r="AB394" s="14"/>
      <c r="AC394" s="14"/>
      <c r="AD394" s="14"/>
      <c r="AE394" s="14"/>
      <c r="AT394" s="283" t="s">
        <v>179</v>
      </c>
      <c r="AU394" s="283" t="s">
        <v>97</v>
      </c>
      <c r="AV394" s="14" t="s">
        <v>97</v>
      </c>
      <c r="AW394" s="14" t="s">
        <v>42</v>
      </c>
      <c r="AX394" s="14" t="s">
        <v>87</v>
      </c>
      <c r="AY394" s="283" t="s">
        <v>166</v>
      </c>
    </row>
    <row r="395" spans="1:51" s="15" customFormat="1" ht="12">
      <c r="A395" s="15"/>
      <c r="B395" s="284"/>
      <c r="C395" s="285"/>
      <c r="D395" s="258" t="s">
        <v>179</v>
      </c>
      <c r="E395" s="286" t="s">
        <v>1</v>
      </c>
      <c r="F395" s="287" t="s">
        <v>186</v>
      </c>
      <c r="G395" s="285"/>
      <c r="H395" s="288">
        <v>0.576</v>
      </c>
      <c r="I395" s="289"/>
      <c r="J395" s="285"/>
      <c r="K395" s="285"/>
      <c r="L395" s="290"/>
      <c r="M395" s="291"/>
      <c r="N395" s="292"/>
      <c r="O395" s="292"/>
      <c r="P395" s="292"/>
      <c r="Q395" s="292"/>
      <c r="R395" s="292"/>
      <c r="S395" s="292"/>
      <c r="T395" s="293"/>
      <c r="U395" s="15"/>
      <c r="V395" s="15"/>
      <c r="W395" s="15"/>
      <c r="X395" s="15"/>
      <c r="Y395" s="15"/>
      <c r="Z395" s="15"/>
      <c r="AA395" s="15"/>
      <c r="AB395" s="15"/>
      <c r="AC395" s="15"/>
      <c r="AD395" s="15"/>
      <c r="AE395" s="15"/>
      <c r="AT395" s="294" t="s">
        <v>179</v>
      </c>
      <c r="AU395" s="294" t="s">
        <v>97</v>
      </c>
      <c r="AV395" s="15" t="s">
        <v>187</v>
      </c>
      <c r="AW395" s="15" t="s">
        <v>42</v>
      </c>
      <c r="AX395" s="15" t="s">
        <v>87</v>
      </c>
      <c r="AY395" s="294" t="s">
        <v>166</v>
      </c>
    </row>
    <row r="396" spans="1:51" s="16" customFormat="1" ht="12">
      <c r="A396" s="16"/>
      <c r="B396" s="295"/>
      <c r="C396" s="296"/>
      <c r="D396" s="258" t="s">
        <v>179</v>
      </c>
      <c r="E396" s="297" t="s">
        <v>1</v>
      </c>
      <c r="F396" s="298" t="s">
        <v>190</v>
      </c>
      <c r="G396" s="296"/>
      <c r="H396" s="299">
        <v>1.152</v>
      </c>
      <c r="I396" s="300"/>
      <c r="J396" s="296"/>
      <c r="K396" s="296"/>
      <c r="L396" s="301"/>
      <c r="M396" s="302"/>
      <c r="N396" s="303"/>
      <c r="O396" s="303"/>
      <c r="P396" s="303"/>
      <c r="Q396" s="303"/>
      <c r="R396" s="303"/>
      <c r="S396" s="303"/>
      <c r="T396" s="304"/>
      <c r="U396" s="16"/>
      <c r="V396" s="16"/>
      <c r="W396" s="16"/>
      <c r="X396" s="16"/>
      <c r="Y396" s="16"/>
      <c r="Z396" s="16"/>
      <c r="AA396" s="16"/>
      <c r="AB396" s="16"/>
      <c r="AC396" s="16"/>
      <c r="AD396" s="16"/>
      <c r="AE396" s="16"/>
      <c r="AT396" s="305" t="s">
        <v>179</v>
      </c>
      <c r="AU396" s="305" t="s">
        <v>97</v>
      </c>
      <c r="AV396" s="16" t="s">
        <v>173</v>
      </c>
      <c r="AW396" s="16" t="s">
        <v>42</v>
      </c>
      <c r="AX396" s="16" t="s">
        <v>95</v>
      </c>
      <c r="AY396" s="305" t="s">
        <v>166</v>
      </c>
    </row>
    <row r="397" spans="1:63" s="12" customFormat="1" ht="22.8" customHeight="1">
      <c r="A397" s="12"/>
      <c r="B397" s="229"/>
      <c r="C397" s="230"/>
      <c r="D397" s="231" t="s">
        <v>86</v>
      </c>
      <c r="E397" s="243" t="s">
        <v>439</v>
      </c>
      <c r="F397" s="243" t="s">
        <v>440</v>
      </c>
      <c r="G397" s="230"/>
      <c r="H397" s="230"/>
      <c r="I397" s="233"/>
      <c r="J397" s="244">
        <f>BK397</f>
        <v>0</v>
      </c>
      <c r="K397" s="230"/>
      <c r="L397" s="235"/>
      <c r="M397" s="236"/>
      <c r="N397" s="237"/>
      <c r="O397" s="237"/>
      <c r="P397" s="238">
        <f>SUM(P398:P400)</f>
        <v>0</v>
      </c>
      <c r="Q397" s="237"/>
      <c r="R397" s="238">
        <f>SUM(R398:R400)</f>
        <v>0</v>
      </c>
      <c r="S397" s="237"/>
      <c r="T397" s="239">
        <f>SUM(T398:T400)</f>
        <v>0</v>
      </c>
      <c r="U397" s="12"/>
      <c r="V397" s="12"/>
      <c r="W397" s="12"/>
      <c r="X397" s="12"/>
      <c r="Y397" s="12"/>
      <c r="Z397" s="12"/>
      <c r="AA397" s="12"/>
      <c r="AB397" s="12"/>
      <c r="AC397" s="12"/>
      <c r="AD397" s="12"/>
      <c r="AE397" s="12"/>
      <c r="AR397" s="240" t="s">
        <v>95</v>
      </c>
      <c r="AT397" s="241" t="s">
        <v>86</v>
      </c>
      <c r="AU397" s="241" t="s">
        <v>95</v>
      </c>
      <c r="AY397" s="240" t="s">
        <v>166</v>
      </c>
      <c r="BK397" s="242">
        <f>SUM(BK398:BK400)</f>
        <v>0</v>
      </c>
    </row>
    <row r="398" spans="1:65" s="2" customFormat="1" ht="16.5" customHeight="1">
      <c r="A398" s="40"/>
      <c r="B398" s="41"/>
      <c r="C398" s="245" t="s">
        <v>441</v>
      </c>
      <c r="D398" s="245" t="s">
        <v>168</v>
      </c>
      <c r="E398" s="246" t="s">
        <v>442</v>
      </c>
      <c r="F398" s="247" t="s">
        <v>443</v>
      </c>
      <c r="G398" s="248" t="s">
        <v>279</v>
      </c>
      <c r="H398" s="249">
        <v>31.732</v>
      </c>
      <c r="I398" s="250"/>
      <c r="J398" s="251">
        <f>ROUND(I398*H398,2)</f>
        <v>0</v>
      </c>
      <c r="K398" s="247" t="s">
        <v>172</v>
      </c>
      <c r="L398" s="46"/>
      <c r="M398" s="252" t="s">
        <v>1</v>
      </c>
      <c r="N398" s="253" t="s">
        <v>52</v>
      </c>
      <c r="O398" s="93"/>
      <c r="P398" s="254">
        <f>O398*H398</f>
        <v>0</v>
      </c>
      <c r="Q398" s="254">
        <v>0</v>
      </c>
      <c r="R398" s="254">
        <f>Q398*H398</f>
        <v>0</v>
      </c>
      <c r="S398" s="254">
        <v>0</v>
      </c>
      <c r="T398" s="255">
        <f>S398*H398</f>
        <v>0</v>
      </c>
      <c r="U398" s="40"/>
      <c r="V398" s="40"/>
      <c r="W398" s="40"/>
      <c r="X398" s="40"/>
      <c r="Y398" s="40"/>
      <c r="Z398" s="40"/>
      <c r="AA398" s="40"/>
      <c r="AB398" s="40"/>
      <c r="AC398" s="40"/>
      <c r="AD398" s="40"/>
      <c r="AE398" s="40"/>
      <c r="AR398" s="256" t="s">
        <v>173</v>
      </c>
      <c r="AT398" s="256" t="s">
        <v>168</v>
      </c>
      <c r="AU398" s="256" t="s">
        <v>97</v>
      </c>
      <c r="AY398" s="18" t="s">
        <v>166</v>
      </c>
      <c r="BE398" s="257">
        <f>IF(N398="základní",J398,0)</f>
        <v>0</v>
      </c>
      <c r="BF398" s="257">
        <f>IF(N398="snížená",J398,0)</f>
        <v>0</v>
      </c>
      <c r="BG398" s="257">
        <f>IF(N398="zákl. přenesená",J398,0)</f>
        <v>0</v>
      </c>
      <c r="BH398" s="257">
        <f>IF(N398="sníž. přenesená",J398,0)</f>
        <v>0</v>
      </c>
      <c r="BI398" s="257">
        <f>IF(N398="nulová",J398,0)</f>
        <v>0</v>
      </c>
      <c r="BJ398" s="18" t="s">
        <v>95</v>
      </c>
      <c r="BK398" s="257">
        <f>ROUND(I398*H398,2)</f>
        <v>0</v>
      </c>
      <c r="BL398" s="18" t="s">
        <v>173</v>
      </c>
      <c r="BM398" s="256" t="s">
        <v>444</v>
      </c>
    </row>
    <row r="399" spans="1:47" s="2" customFormat="1" ht="12">
      <c r="A399" s="40"/>
      <c r="B399" s="41"/>
      <c r="C399" s="42"/>
      <c r="D399" s="258" t="s">
        <v>175</v>
      </c>
      <c r="E399" s="42"/>
      <c r="F399" s="259" t="s">
        <v>445</v>
      </c>
      <c r="G399" s="42"/>
      <c r="H399" s="42"/>
      <c r="I399" s="156"/>
      <c r="J399" s="42"/>
      <c r="K399" s="42"/>
      <c r="L399" s="46"/>
      <c r="M399" s="260"/>
      <c r="N399" s="261"/>
      <c r="O399" s="93"/>
      <c r="P399" s="93"/>
      <c r="Q399" s="93"/>
      <c r="R399" s="93"/>
      <c r="S399" s="93"/>
      <c r="T399" s="94"/>
      <c r="U399" s="40"/>
      <c r="V399" s="40"/>
      <c r="W399" s="40"/>
      <c r="X399" s="40"/>
      <c r="Y399" s="40"/>
      <c r="Z399" s="40"/>
      <c r="AA399" s="40"/>
      <c r="AB399" s="40"/>
      <c r="AC399" s="40"/>
      <c r="AD399" s="40"/>
      <c r="AE399" s="40"/>
      <c r="AT399" s="18" t="s">
        <v>175</v>
      </c>
      <c r="AU399" s="18" t="s">
        <v>97</v>
      </c>
    </row>
    <row r="400" spans="1:47" s="2" customFormat="1" ht="12">
      <c r="A400" s="40"/>
      <c r="B400" s="41"/>
      <c r="C400" s="42"/>
      <c r="D400" s="258" t="s">
        <v>177</v>
      </c>
      <c r="E400" s="42"/>
      <c r="F400" s="262" t="s">
        <v>446</v>
      </c>
      <c r="G400" s="42"/>
      <c r="H400" s="42"/>
      <c r="I400" s="156"/>
      <c r="J400" s="42"/>
      <c r="K400" s="42"/>
      <c r="L400" s="46"/>
      <c r="M400" s="260"/>
      <c r="N400" s="261"/>
      <c r="O400" s="93"/>
      <c r="P400" s="93"/>
      <c r="Q400" s="93"/>
      <c r="R400" s="93"/>
      <c r="S400" s="93"/>
      <c r="T400" s="94"/>
      <c r="U400" s="40"/>
      <c r="V400" s="40"/>
      <c r="W400" s="40"/>
      <c r="X400" s="40"/>
      <c r="Y400" s="40"/>
      <c r="Z400" s="40"/>
      <c r="AA400" s="40"/>
      <c r="AB400" s="40"/>
      <c r="AC400" s="40"/>
      <c r="AD400" s="40"/>
      <c r="AE400" s="40"/>
      <c r="AT400" s="18" t="s">
        <v>177</v>
      </c>
      <c r="AU400" s="18" t="s">
        <v>97</v>
      </c>
    </row>
    <row r="401" spans="1:63" s="12" customFormat="1" ht="25.9" customHeight="1">
      <c r="A401" s="12"/>
      <c r="B401" s="229"/>
      <c r="C401" s="230"/>
      <c r="D401" s="231" t="s">
        <v>86</v>
      </c>
      <c r="E401" s="232" t="s">
        <v>447</v>
      </c>
      <c r="F401" s="232" t="s">
        <v>448</v>
      </c>
      <c r="G401" s="230"/>
      <c r="H401" s="230"/>
      <c r="I401" s="233"/>
      <c r="J401" s="234">
        <f>BK401</f>
        <v>0</v>
      </c>
      <c r="K401" s="230"/>
      <c r="L401" s="235"/>
      <c r="M401" s="236"/>
      <c r="N401" s="237"/>
      <c r="O401" s="237"/>
      <c r="P401" s="238">
        <f>P402+P437</f>
        <v>0</v>
      </c>
      <c r="Q401" s="237"/>
      <c r="R401" s="238">
        <f>R402+R437</f>
        <v>3.605</v>
      </c>
      <c r="S401" s="237"/>
      <c r="T401" s="239">
        <f>T402+T437</f>
        <v>1.85</v>
      </c>
      <c r="U401" s="12"/>
      <c r="V401" s="12"/>
      <c r="W401" s="12"/>
      <c r="X401" s="12"/>
      <c r="Y401" s="12"/>
      <c r="Z401" s="12"/>
      <c r="AA401" s="12"/>
      <c r="AB401" s="12"/>
      <c r="AC401" s="12"/>
      <c r="AD401" s="12"/>
      <c r="AE401" s="12"/>
      <c r="AR401" s="240" t="s">
        <v>97</v>
      </c>
      <c r="AT401" s="241" t="s">
        <v>86</v>
      </c>
      <c r="AU401" s="241" t="s">
        <v>87</v>
      </c>
      <c r="AY401" s="240" t="s">
        <v>166</v>
      </c>
      <c r="BK401" s="242">
        <f>BK402+BK437</f>
        <v>0</v>
      </c>
    </row>
    <row r="402" spans="1:63" s="12" customFormat="1" ht="22.8" customHeight="1">
      <c r="A402" s="12"/>
      <c r="B402" s="229"/>
      <c r="C402" s="230"/>
      <c r="D402" s="231" t="s">
        <v>86</v>
      </c>
      <c r="E402" s="243" t="s">
        <v>449</v>
      </c>
      <c r="F402" s="243" t="s">
        <v>450</v>
      </c>
      <c r="G402" s="230"/>
      <c r="H402" s="230"/>
      <c r="I402" s="233"/>
      <c r="J402" s="244">
        <f>BK402</f>
        <v>0</v>
      </c>
      <c r="K402" s="230"/>
      <c r="L402" s="235"/>
      <c r="M402" s="236"/>
      <c r="N402" s="237"/>
      <c r="O402" s="237"/>
      <c r="P402" s="238">
        <f>SUM(P403:P436)</f>
        <v>0</v>
      </c>
      <c r="Q402" s="237"/>
      <c r="R402" s="238">
        <f>SUM(R403:R436)</f>
        <v>3.6</v>
      </c>
      <c r="S402" s="237"/>
      <c r="T402" s="239">
        <f>SUM(T403:T436)</f>
        <v>1.8</v>
      </c>
      <c r="U402" s="12"/>
      <c r="V402" s="12"/>
      <c r="W402" s="12"/>
      <c r="X402" s="12"/>
      <c r="Y402" s="12"/>
      <c r="Z402" s="12"/>
      <c r="AA402" s="12"/>
      <c r="AB402" s="12"/>
      <c r="AC402" s="12"/>
      <c r="AD402" s="12"/>
      <c r="AE402" s="12"/>
      <c r="AR402" s="240" t="s">
        <v>97</v>
      </c>
      <c r="AT402" s="241" t="s">
        <v>86</v>
      </c>
      <c r="AU402" s="241" t="s">
        <v>95</v>
      </c>
      <c r="AY402" s="240" t="s">
        <v>166</v>
      </c>
      <c r="BK402" s="242">
        <f>SUM(BK403:BK436)</f>
        <v>0</v>
      </c>
    </row>
    <row r="403" spans="1:65" s="2" customFormat="1" ht="24" customHeight="1">
      <c r="A403" s="40"/>
      <c r="B403" s="41"/>
      <c r="C403" s="245" t="s">
        <v>451</v>
      </c>
      <c r="D403" s="245" t="s">
        <v>168</v>
      </c>
      <c r="E403" s="246" t="s">
        <v>452</v>
      </c>
      <c r="F403" s="247" t="s">
        <v>453</v>
      </c>
      <c r="G403" s="248" t="s">
        <v>171</v>
      </c>
      <c r="H403" s="249">
        <v>75</v>
      </c>
      <c r="I403" s="250"/>
      <c r="J403" s="251">
        <f>ROUND(I403*H403,2)</f>
        <v>0</v>
      </c>
      <c r="K403" s="247" t="s">
        <v>172</v>
      </c>
      <c r="L403" s="46"/>
      <c r="M403" s="252" t="s">
        <v>1</v>
      </c>
      <c r="N403" s="253" t="s">
        <v>52</v>
      </c>
      <c r="O403" s="93"/>
      <c r="P403" s="254">
        <f>O403*H403</f>
        <v>0</v>
      </c>
      <c r="Q403" s="254">
        <v>0</v>
      </c>
      <c r="R403" s="254">
        <f>Q403*H403</f>
        <v>0</v>
      </c>
      <c r="S403" s="254">
        <v>0</v>
      </c>
      <c r="T403" s="255">
        <f>S403*H403</f>
        <v>0</v>
      </c>
      <c r="U403" s="40"/>
      <c r="V403" s="40"/>
      <c r="W403" s="40"/>
      <c r="X403" s="40"/>
      <c r="Y403" s="40"/>
      <c r="Z403" s="40"/>
      <c r="AA403" s="40"/>
      <c r="AB403" s="40"/>
      <c r="AC403" s="40"/>
      <c r="AD403" s="40"/>
      <c r="AE403" s="40"/>
      <c r="AR403" s="256" t="s">
        <v>341</v>
      </c>
      <c r="AT403" s="256" t="s">
        <v>168</v>
      </c>
      <c r="AU403" s="256" t="s">
        <v>97</v>
      </c>
      <c r="AY403" s="18" t="s">
        <v>166</v>
      </c>
      <c r="BE403" s="257">
        <f>IF(N403="základní",J403,0)</f>
        <v>0</v>
      </c>
      <c r="BF403" s="257">
        <f>IF(N403="snížená",J403,0)</f>
        <v>0</v>
      </c>
      <c r="BG403" s="257">
        <f>IF(N403="zákl. přenesená",J403,0)</f>
        <v>0</v>
      </c>
      <c r="BH403" s="257">
        <f>IF(N403="sníž. přenesená",J403,0)</f>
        <v>0</v>
      </c>
      <c r="BI403" s="257">
        <f>IF(N403="nulová",J403,0)</f>
        <v>0</v>
      </c>
      <c r="BJ403" s="18" t="s">
        <v>95</v>
      </c>
      <c r="BK403" s="257">
        <f>ROUND(I403*H403,2)</f>
        <v>0</v>
      </c>
      <c r="BL403" s="18" t="s">
        <v>341</v>
      </c>
      <c r="BM403" s="256" t="s">
        <v>454</v>
      </c>
    </row>
    <row r="404" spans="1:47" s="2" customFormat="1" ht="12">
      <c r="A404" s="40"/>
      <c r="B404" s="41"/>
      <c r="C404" s="42"/>
      <c r="D404" s="258" t="s">
        <v>175</v>
      </c>
      <c r="E404" s="42"/>
      <c r="F404" s="259" t="s">
        <v>455</v>
      </c>
      <c r="G404" s="42"/>
      <c r="H404" s="42"/>
      <c r="I404" s="156"/>
      <c r="J404" s="42"/>
      <c r="K404" s="42"/>
      <c r="L404" s="46"/>
      <c r="M404" s="260"/>
      <c r="N404" s="261"/>
      <c r="O404" s="93"/>
      <c r="P404" s="93"/>
      <c r="Q404" s="93"/>
      <c r="R404" s="93"/>
      <c r="S404" s="93"/>
      <c r="T404" s="94"/>
      <c r="U404" s="40"/>
      <c r="V404" s="40"/>
      <c r="W404" s="40"/>
      <c r="X404" s="40"/>
      <c r="Y404" s="40"/>
      <c r="Z404" s="40"/>
      <c r="AA404" s="40"/>
      <c r="AB404" s="40"/>
      <c r="AC404" s="40"/>
      <c r="AD404" s="40"/>
      <c r="AE404" s="40"/>
      <c r="AT404" s="18" t="s">
        <v>175</v>
      </c>
      <c r="AU404" s="18" t="s">
        <v>97</v>
      </c>
    </row>
    <row r="405" spans="1:51" s="13" customFormat="1" ht="12">
      <c r="A405" s="13"/>
      <c r="B405" s="263"/>
      <c r="C405" s="264"/>
      <c r="D405" s="258" t="s">
        <v>179</v>
      </c>
      <c r="E405" s="265" t="s">
        <v>1</v>
      </c>
      <c r="F405" s="266" t="s">
        <v>180</v>
      </c>
      <c r="G405" s="264"/>
      <c r="H405" s="265" t="s">
        <v>1</v>
      </c>
      <c r="I405" s="267"/>
      <c r="J405" s="264"/>
      <c r="K405" s="264"/>
      <c r="L405" s="268"/>
      <c r="M405" s="269"/>
      <c r="N405" s="270"/>
      <c r="O405" s="270"/>
      <c r="P405" s="270"/>
      <c r="Q405" s="270"/>
      <c r="R405" s="270"/>
      <c r="S405" s="270"/>
      <c r="T405" s="271"/>
      <c r="U405" s="13"/>
      <c r="V405" s="13"/>
      <c r="W405" s="13"/>
      <c r="X405" s="13"/>
      <c r="Y405" s="13"/>
      <c r="Z405" s="13"/>
      <c r="AA405" s="13"/>
      <c r="AB405" s="13"/>
      <c r="AC405" s="13"/>
      <c r="AD405" s="13"/>
      <c r="AE405" s="13"/>
      <c r="AT405" s="272" t="s">
        <v>179</v>
      </c>
      <c r="AU405" s="272" t="s">
        <v>97</v>
      </c>
      <c r="AV405" s="13" t="s">
        <v>95</v>
      </c>
      <c r="AW405" s="13" t="s">
        <v>42</v>
      </c>
      <c r="AX405" s="13" t="s">
        <v>87</v>
      </c>
      <c r="AY405" s="272" t="s">
        <v>166</v>
      </c>
    </row>
    <row r="406" spans="1:51" s="13" customFormat="1" ht="12">
      <c r="A406" s="13"/>
      <c r="B406" s="263"/>
      <c r="C406" s="264"/>
      <c r="D406" s="258" t="s">
        <v>179</v>
      </c>
      <c r="E406" s="265" t="s">
        <v>1</v>
      </c>
      <c r="F406" s="266" t="s">
        <v>181</v>
      </c>
      <c r="G406" s="264"/>
      <c r="H406" s="265" t="s">
        <v>1</v>
      </c>
      <c r="I406" s="267"/>
      <c r="J406" s="264"/>
      <c r="K406" s="264"/>
      <c r="L406" s="268"/>
      <c r="M406" s="269"/>
      <c r="N406" s="270"/>
      <c r="O406" s="270"/>
      <c r="P406" s="270"/>
      <c r="Q406" s="270"/>
      <c r="R406" s="270"/>
      <c r="S406" s="270"/>
      <c r="T406" s="271"/>
      <c r="U406" s="13"/>
      <c r="V406" s="13"/>
      <c r="W406" s="13"/>
      <c r="X406" s="13"/>
      <c r="Y406" s="13"/>
      <c r="Z406" s="13"/>
      <c r="AA406" s="13"/>
      <c r="AB406" s="13"/>
      <c r="AC406" s="13"/>
      <c r="AD406" s="13"/>
      <c r="AE406" s="13"/>
      <c r="AT406" s="272" t="s">
        <v>179</v>
      </c>
      <c r="AU406" s="272" t="s">
        <v>97</v>
      </c>
      <c r="AV406" s="13" t="s">
        <v>95</v>
      </c>
      <c r="AW406" s="13" t="s">
        <v>42</v>
      </c>
      <c r="AX406" s="13" t="s">
        <v>87</v>
      </c>
      <c r="AY406" s="272" t="s">
        <v>166</v>
      </c>
    </row>
    <row r="407" spans="1:51" s="14" customFormat="1" ht="12">
      <c r="A407" s="14"/>
      <c r="B407" s="273"/>
      <c r="C407" s="274"/>
      <c r="D407" s="258" t="s">
        <v>179</v>
      </c>
      <c r="E407" s="275" t="s">
        <v>1</v>
      </c>
      <c r="F407" s="276" t="s">
        <v>456</v>
      </c>
      <c r="G407" s="274"/>
      <c r="H407" s="277">
        <v>15</v>
      </c>
      <c r="I407" s="278"/>
      <c r="J407" s="274"/>
      <c r="K407" s="274"/>
      <c r="L407" s="279"/>
      <c r="M407" s="280"/>
      <c r="N407" s="281"/>
      <c r="O407" s="281"/>
      <c r="P407" s="281"/>
      <c r="Q407" s="281"/>
      <c r="R407" s="281"/>
      <c r="S407" s="281"/>
      <c r="T407" s="282"/>
      <c r="U407" s="14"/>
      <c r="V407" s="14"/>
      <c r="W407" s="14"/>
      <c r="X407" s="14"/>
      <c r="Y407" s="14"/>
      <c r="Z407" s="14"/>
      <c r="AA407" s="14"/>
      <c r="AB407" s="14"/>
      <c r="AC407" s="14"/>
      <c r="AD407" s="14"/>
      <c r="AE407" s="14"/>
      <c r="AT407" s="283" t="s">
        <v>179</v>
      </c>
      <c r="AU407" s="283" t="s">
        <v>97</v>
      </c>
      <c r="AV407" s="14" t="s">
        <v>97</v>
      </c>
      <c r="AW407" s="14" t="s">
        <v>42</v>
      </c>
      <c r="AX407" s="14" t="s">
        <v>87</v>
      </c>
      <c r="AY407" s="283" t="s">
        <v>166</v>
      </c>
    </row>
    <row r="408" spans="1:51" s="14" customFormat="1" ht="12">
      <c r="A408" s="14"/>
      <c r="B408" s="273"/>
      <c r="C408" s="274"/>
      <c r="D408" s="258" t="s">
        <v>179</v>
      </c>
      <c r="E408" s="275" t="s">
        <v>1</v>
      </c>
      <c r="F408" s="276" t="s">
        <v>457</v>
      </c>
      <c r="G408" s="274"/>
      <c r="H408" s="277">
        <v>15</v>
      </c>
      <c r="I408" s="278"/>
      <c r="J408" s="274"/>
      <c r="K408" s="274"/>
      <c r="L408" s="279"/>
      <c r="M408" s="280"/>
      <c r="N408" s="281"/>
      <c r="O408" s="281"/>
      <c r="P408" s="281"/>
      <c r="Q408" s="281"/>
      <c r="R408" s="281"/>
      <c r="S408" s="281"/>
      <c r="T408" s="282"/>
      <c r="U408" s="14"/>
      <c r="V408" s="14"/>
      <c r="W408" s="14"/>
      <c r="X408" s="14"/>
      <c r="Y408" s="14"/>
      <c r="Z408" s="14"/>
      <c r="AA408" s="14"/>
      <c r="AB408" s="14"/>
      <c r="AC408" s="14"/>
      <c r="AD408" s="14"/>
      <c r="AE408" s="14"/>
      <c r="AT408" s="283" t="s">
        <v>179</v>
      </c>
      <c r="AU408" s="283" t="s">
        <v>97</v>
      </c>
      <c r="AV408" s="14" t="s">
        <v>97</v>
      </c>
      <c r="AW408" s="14" t="s">
        <v>42</v>
      </c>
      <c r="AX408" s="14" t="s">
        <v>87</v>
      </c>
      <c r="AY408" s="283" t="s">
        <v>166</v>
      </c>
    </row>
    <row r="409" spans="1:51" s="14" customFormat="1" ht="12">
      <c r="A409" s="14"/>
      <c r="B409" s="273"/>
      <c r="C409" s="274"/>
      <c r="D409" s="258" t="s">
        <v>179</v>
      </c>
      <c r="E409" s="275" t="s">
        <v>1</v>
      </c>
      <c r="F409" s="276" t="s">
        <v>458</v>
      </c>
      <c r="G409" s="274"/>
      <c r="H409" s="277">
        <v>15</v>
      </c>
      <c r="I409" s="278"/>
      <c r="J409" s="274"/>
      <c r="K409" s="274"/>
      <c r="L409" s="279"/>
      <c r="M409" s="280"/>
      <c r="N409" s="281"/>
      <c r="O409" s="281"/>
      <c r="P409" s="281"/>
      <c r="Q409" s="281"/>
      <c r="R409" s="281"/>
      <c r="S409" s="281"/>
      <c r="T409" s="282"/>
      <c r="U409" s="14"/>
      <c r="V409" s="14"/>
      <c r="W409" s="14"/>
      <c r="X409" s="14"/>
      <c r="Y409" s="14"/>
      <c r="Z409" s="14"/>
      <c r="AA409" s="14"/>
      <c r="AB409" s="14"/>
      <c r="AC409" s="14"/>
      <c r="AD409" s="14"/>
      <c r="AE409" s="14"/>
      <c r="AT409" s="283" t="s">
        <v>179</v>
      </c>
      <c r="AU409" s="283" t="s">
        <v>97</v>
      </c>
      <c r="AV409" s="14" t="s">
        <v>97</v>
      </c>
      <c r="AW409" s="14" t="s">
        <v>42</v>
      </c>
      <c r="AX409" s="14" t="s">
        <v>87</v>
      </c>
      <c r="AY409" s="283" t="s">
        <v>166</v>
      </c>
    </row>
    <row r="410" spans="1:51" s="14" customFormat="1" ht="12">
      <c r="A410" s="14"/>
      <c r="B410" s="273"/>
      <c r="C410" s="274"/>
      <c r="D410" s="258" t="s">
        <v>179</v>
      </c>
      <c r="E410" s="275" t="s">
        <v>1</v>
      </c>
      <c r="F410" s="276" t="s">
        <v>459</v>
      </c>
      <c r="G410" s="274"/>
      <c r="H410" s="277">
        <v>15</v>
      </c>
      <c r="I410" s="278"/>
      <c r="J410" s="274"/>
      <c r="K410" s="274"/>
      <c r="L410" s="279"/>
      <c r="M410" s="280"/>
      <c r="N410" s="281"/>
      <c r="O410" s="281"/>
      <c r="P410" s="281"/>
      <c r="Q410" s="281"/>
      <c r="R410" s="281"/>
      <c r="S410" s="281"/>
      <c r="T410" s="282"/>
      <c r="U410" s="14"/>
      <c r="V410" s="14"/>
      <c r="W410" s="14"/>
      <c r="X410" s="14"/>
      <c r="Y410" s="14"/>
      <c r="Z410" s="14"/>
      <c r="AA410" s="14"/>
      <c r="AB410" s="14"/>
      <c r="AC410" s="14"/>
      <c r="AD410" s="14"/>
      <c r="AE410" s="14"/>
      <c r="AT410" s="283" t="s">
        <v>179</v>
      </c>
      <c r="AU410" s="283" t="s">
        <v>97</v>
      </c>
      <c r="AV410" s="14" t="s">
        <v>97</v>
      </c>
      <c r="AW410" s="14" t="s">
        <v>42</v>
      </c>
      <c r="AX410" s="14" t="s">
        <v>87</v>
      </c>
      <c r="AY410" s="283" t="s">
        <v>166</v>
      </c>
    </row>
    <row r="411" spans="1:51" s="14" customFormat="1" ht="12">
      <c r="A411" s="14"/>
      <c r="B411" s="273"/>
      <c r="C411" s="274"/>
      <c r="D411" s="258" t="s">
        <v>179</v>
      </c>
      <c r="E411" s="275" t="s">
        <v>1</v>
      </c>
      <c r="F411" s="276" t="s">
        <v>459</v>
      </c>
      <c r="G411" s="274"/>
      <c r="H411" s="277">
        <v>15</v>
      </c>
      <c r="I411" s="278"/>
      <c r="J411" s="274"/>
      <c r="K411" s="274"/>
      <c r="L411" s="279"/>
      <c r="M411" s="280"/>
      <c r="N411" s="281"/>
      <c r="O411" s="281"/>
      <c r="P411" s="281"/>
      <c r="Q411" s="281"/>
      <c r="R411" s="281"/>
      <c r="S411" s="281"/>
      <c r="T411" s="282"/>
      <c r="U411" s="14"/>
      <c r="V411" s="14"/>
      <c r="W411" s="14"/>
      <c r="X411" s="14"/>
      <c r="Y411" s="14"/>
      <c r="Z411" s="14"/>
      <c r="AA411" s="14"/>
      <c r="AB411" s="14"/>
      <c r="AC411" s="14"/>
      <c r="AD411" s="14"/>
      <c r="AE411" s="14"/>
      <c r="AT411" s="283" t="s">
        <v>179</v>
      </c>
      <c r="AU411" s="283" t="s">
        <v>97</v>
      </c>
      <c r="AV411" s="14" t="s">
        <v>97</v>
      </c>
      <c r="AW411" s="14" t="s">
        <v>42</v>
      </c>
      <c r="AX411" s="14" t="s">
        <v>87</v>
      </c>
      <c r="AY411" s="283" t="s">
        <v>166</v>
      </c>
    </row>
    <row r="412" spans="1:51" s="16" customFormat="1" ht="12">
      <c r="A412" s="16"/>
      <c r="B412" s="295"/>
      <c r="C412" s="296"/>
      <c r="D412" s="258" t="s">
        <v>179</v>
      </c>
      <c r="E412" s="297" t="s">
        <v>1</v>
      </c>
      <c r="F412" s="298" t="s">
        <v>190</v>
      </c>
      <c r="G412" s="296"/>
      <c r="H412" s="299">
        <v>75</v>
      </c>
      <c r="I412" s="300"/>
      <c r="J412" s="296"/>
      <c r="K412" s="296"/>
      <c r="L412" s="301"/>
      <c r="M412" s="302"/>
      <c r="N412" s="303"/>
      <c r="O412" s="303"/>
      <c r="P412" s="303"/>
      <c r="Q412" s="303"/>
      <c r="R412" s="303"/>
      <c r="S412" s="303"/>
      <c r="T412" s="304"/>
      <c r="U412" s="16"/>
      <c r="V412" s="16"/>
      <c r="W412" s="16"/>
      <c r="X412" s="16"/>
      <c r="Y412" s="16"/>
      <c r="Z412" s="16"/>
      <c r="AA412" s="16"/>
      <c r="AB412" s="16"/>
      <c r="AC412" s="16"/>
      <c r="AD412" s="16"/>
      <c r="AE412" s="16"/>
      <c r="AT412" s="305" t="s">
        <v>179</v>
      </c>
      <c r="AU412" s="305" t="s">
        <v>97</v>
      </c>
      <c r="AV412" s="16" t="s">
        <v>173</v>
      </c>
      <c r="AW412" s="16" t="s">
        <v>42</v>
      </c>
      <c r="AX412" s="16" t="s">
        <v>95</v>
      </c>
      <c r="AY412" s="305" t="s">
        <v>166</v>
      </c>
    </row>
    <row r="413" spans="1:65" s="2" customFormat="1" ht="16.5" customHeight="1">
      <c r="A413" s="40"/>
      <c r="B413" s="41"/>
      <c r="C413" s="306" t="s">
        <v>460</v>
      </c>
      <c r="D413" s="306" t="s">
        <v>276</v>
      </c>
      <c r="E413" s="307" t="s">
        <v>461</v>
      </c>
      <c r="F413" s="308" t="s">
        <v>462</v>
      </c>
      <c r="G413" s="309" t="s">
        <v>293</v>
      </c>
      <c r="H413" s="310">
        <v>4.5</v>
      </c>
      <c r="I413" s="311"/>
      <c r="J413" s="312">
        <f>ROUND(I413*H413,2)</f>
        <v>0</v>
      </c>
      <c r="K413" s="308" t="s">
        <v>172</v>
      </c>
      <c r="L413" s="313"/>
      <c r="M413" s="314" t="s">
        <v>1</v>
      </c>
      <c r="N413" s="315" t="s">
        <v>52</v>
      </c>
      <c r="O413" s="93"/>
      <c r="P413" s="254">
        <f>O413*H413</f>
        <v>0</v>
      </c>
      <c r="Q413" s="254">
        <v>0.8</v>
      </c>
      <c r="R413" s="254">
        <f>Q413*H413</f>
        <v>3.6</v>
      </c>
      <c r="S413" s="254">
        <v>0</v>
      </c>
      <c r="T413" s="255">
        <f>S413*H413</f>
        <v>0</v>
      </c>
      <c r="U413" s="40"/>
      <c r="V413" s="40"/>
      <c r="W413" s="40"/>
      <c r="X413" s="40"/>
      <c r="Y413" s="40"/>
      <c r="Z413" s="40"/>
      <c r="AA413" s="40"/>
      <c r="AB413" s="40"/>
      <c r="AC413" s="40"/>
      <c r="AD413" s="40"/>
      <c r="AE413" s="40"/>
      <c r="AR413" s="256" t="s">
        <v>463</v>
      </c>
      <c r="AT413" s="256" t="s">
        <v>276</v>
      </c>
      <c r="AU413" s="256" t="s">
        <v>97</v>
      </c>
      <c r="AY413" s="18" t="s">
        <v>166</v>
      </c>
      <c r="BE413" s="257">
        <f>IF(N413="základní",J413,0)</f>
        <v>0</v>
      </c>
      <c r="BF413" s="257">
        <f>IF(N413="snížená",J413,0)</f>
        <v>0</v>
      </c>
      <c r="BG413" s="257">
        <f>IF(N413="zákl. přenesená",J413,0)</f>
        <v>0</v>
      </c>
      <c r="BH413" s="257">
        <f>IF(N413="sníž. přenesená",J413,0)</f>
        <v>0</v>
      </c>
      <c r="BI413" s="257">
        <f>IF(N413="nulová",J413,0)</f>
        <v>0</v>
      </c>
      <c r="BJ413" s="18" t="s">
        <v>95</v>
      </c>
      <c r="BK413" s="257">
        <f>ROUND(I413*H413,2)</f>
        <v>0</v>
      </c>
      <c r="BL413" s="18" t="s">
        <v>341</v>
      </c>
      <c r="BM413" s="256" t="s">
        <v>464</v>
      </c>
    </row>
    <row r="414" spans="1:47" s="2" customFormat="1" ht="12">
      <c r="A414" s="40"/>
      <c r="B414" s="41"/>
      <c r="C414" s="42"/>
      <c r="D414" s="258" t="s">
        <v>175</v>
      </c>
      <c r="E414" s="42"/>
      <c r="F414" s="259" t="s">
        <v>462</v>
      </c>
      <c r="G414" s="42"/>
      <c r="H414" s="42"/>
      <c r="I414" s="156"/>
      <c r="J414" s="42"/>
      <c r="K414" s="42"/>
      <c r="L414" s="46"/>
      <c r="M414" s="260"/>
      <c r="N414" s="261"/>
      <c r="O414" s="93"/>
      <c r="P414" s="93"/>
      <c r="Q414" s="93"/>
      <c r="R414" s="93"/>
      <c r="S414" s="93"/>
      <c r="T414" s="94"/>
      <c r="U414" s="40"/>
      <c r="V414" s="40"/>
      <c r="W414" s="40"/>
      <c r="X414" s="40"/>
      <c r="Y414" s="40"/>
      <c r="Z414" s="40"/>
      <c r="AA414" s="40"/>
      <c r="AB414" s="40"/>
      <c r="AC414" s="40"/>
      <c r="AD414" s="40"/>
      <c r="AE414" s="40"/>
      <c r="AT414" s="18" t="s">
        <v>175</v>
      </c>
      <c r="AU414" s="18" t="s">
        <v>97</v>
      </c>
    </row>
    <row r="415" spans="1:51" s="13" customFormat="1" ht="12">
      <c r="A415" s="13"/>
      <c r="B415" s="263"/>
      <c r="C415" s="264"/>
      <c r="D415" s="258" t="s">
        <v>179</v>
      </c>
      <c r="E415" s="265" t="s">
        <v>1</v>
      </c>
      <c r="F415" s="266" t="s">
        <v>180</v>
      </c>
      <c r="G415" s="264"/>
      <c r="H415" s="265" t="s">
        <v>1</v>
      </c>
      <c r="I415" s="267"/>
      <c r="J415" s="264"/>
      <c r="K415" s="264"/>
      <c r="L415" s="268"/>
      <c r="M415" s="269"/>
      <c r="N415" s="270"/>
      <c r="O415" s="270"/>
      <c r="P415" s="270"/>
      <c r="Q415" s="270"/>
      <c r="R415" s="270"/>
      <c r="S415" s="270"/>
      <c r="T415" s="271"/>
      <c r="U415" s="13"/>
      <c r="V415" s="13"/>
      <c r="W415" s="13"/>
      <c r="X415" s="13"/>
      <c r="Y415" s="13"/>
      <c r="Z415" s="13"/>
      <c r="AA415" s="13"/>
      <c r="AB415" s="13"/>
      <c r="AC415" s="13"/>
      <c r="AD415" s="13"/>
      <c r="AE415" s="13"/>
      <c r="AT415" s="272" t="s">
        <v>179</v>
      </c>
      <c r="AU415" s="272" t="s">
        <v>97</v>
      </c>
      <c r="AV415" s="13" t="s">
        <v>95</v>
      </c>
      <c r="AW415" s="13" t="s">
        <v>42</v>
      </c>
      <c r="AX415" s="13" t="s">
        <v>87</v>
      </c>
      <c r="AY415" s="272" t="s">
        <v>166</v>
      </c>
    </row>
    <row r="416" spans="1:51" s="13" customFormat="1" ht="12">
      <c r="A416" s="13"/>
      <c r="B416" s="263"/>
      <c r="C416" s="264"/>
      <c r="D416" s="258" t="s">
        <v>179</v>
      </c>
      <c r="E416" s="265" t="s">
        <v>1</v>
      </c>
      <c r="F416" s="266" t="s">
        <v>181</v>
      </c>
      <c r="G416" s="264"/>
      <c r="H416" s="265" t="s">
        <v>1</v>
      </c>
      <c r="I416" s="267"/>
      <c r="J416" s="264"/>
      <c r="K416" s="264"/>
      <c r="L416" s="268"/>
      <c r="M416" s="269"/>
      <c r="N416" s="270"/>
      <c r="O416" s="270"/>
      <c r="P416" s="270"/>
      <c r="Q416" s="270"/>
      <c r="R416" s="270"/>
      <c r="S416" s="270"/>
      <c r="T416" s="271"/>
      <c r="U416" s="13"/>
      <c r="V416" s="13"/>
      <c r="W416" s="13"/>
      <c r="X416" s="13"/>
      <c r="Y416" s="13"/>
      <c r="Z416" s="13"/>
      <c r="AA416" s="13"/>
      <c r="AB416" s="13"/>
      <c r="AC416" s="13"/>
      <c r="AD416" s="13"/>
      <c r="AE416" s="13"/>
      <c r="AT416" s="272" t="s">
        <v>179</v>
      </c>
      <c r="AU416" s="272" t="s">
        <v>97</v>
      </c>
      <c r="AV416" s="13" t="s">
        <v>95</v>
      </c>
      <c r="AW416" s="13" t="s">
        <v>42</v>
      </c>
      <c r="AX416" s="13" t="s">
        <v>87</v>
      </c>
      <c r="AY416" s="272" t="s">
        <v>166</v>
      </c>
    </row>
    <row r="417" spans="1:51" s="14" customFormat="1" ht="12">
      <c r="A417" s="14"/>
      <c r="B417" s="273"/>
      <c r="C417" s="274"/>
      <c r="D417" s="258" t="s">
        <v>179</v>
      </c>
      <c r="E417" s="275" t="s">
        <v>1</v>
      </c>
      <c r="F417" s="276" t="s">
        <v>465</v>
      </c>
      <c r="G417" s="274"/>
      <c r="H417" s="277">
        <v>0.9</v>
      </c>
      <c r="I417" s="278"/>
      <c r="J417" s="274"/>
      <c r="K417" s="274"/>
      <c r="L417" s="279"/>
      <c r="M417" s="280"/>
      <c r="N417" s="281"/>
      <c r="O417" s="281"/>
      <c r="P417" s="281"/>
      <c r="Q417" s="281"/>
      <c r="R417" s="281"/>
      <c r="S417" s="281"/>
      <c r="T417" s="282"/>
      <c r="U417" s="14"/>
      <c r="V417" s="14"/>
      <c r="W417" s="14"/>
      <c r="X417" s="14"/>
      <c r="Y417" s="14"/>
      <c r="Z417" s="14"/>
      <c r="AA417" s="14"/>
      <c r="AB417" s="14"/>
      <c r="AC417" s="14"/>
      <c r="AD417" s="14"/>
      <c r="AE417" s="14"/>
      <c r="AT417" s="283" t="s">
        <v>179</v>
      </c>
      <c r="AU417" s="283" t="s">
        <v>97</v>
      </c>
      <c r="AV417" s="14" t="s">
        <v>97</v>
      </c>
      <c r="AW417" s="14" t="s">
        <v>42</v>
      </c>
      <c r="AX417" s="14" t="s">
        <v>87</v>
      </c>
      <c r="AY417" s="283" t="s">
        <v>166</v>
      </c>
    </row>
    <row r="418" spans="1:51" s="14" customFormat="1" ht="12">
      <c r="A418" s="14"/>
      <c r="B418" s="273"/>
      <c r="C418" s="274"/>
      <c r="D418" s="258" t="s">
        <v>179</v>
      </c>
      <c r="E418" s="275" t="s">
        <v>1</v>
      </c>
      <c r="F418" s="276" t="s">
        <v>466</v>
      </c>
      <c r="G418" s="274"/>
      <c r="H418" s="277">
        <v>0.9</v>
      </c>
      <c r="I418" s="278"/>
      <c r="J418" s="274"/>
      <c r="K418" s="274"/>
      <c r="L418" s="279"/>
      <c r="M418" s="280"/>
      <c r="N418" s="281"/>
      <c r="O418" s="281"/>
      <c r="P418" s="281"/>
      <c r="Q418" s="281"/>
      <c r="R418" s="281"/>
      <c r="S418" s="281"/>
      <c r="T418" s="282"/>
      <c r="U418" s="14"/>
      <c r="V418" s="14"/>
      <c r="W418" s="14"/>
      <c r="X418" s="14"/>
      <c r="Y418" s="14"/>
      <c r="Z418" s="14"/>
      <c r="AA418" s="14"/>
      <c r="AB418" s="14"/>
      <c r="AC418" s="14"/>
      <c r="AD418" s="14"/>
      <c r="AE418" s="14"/>
      <c r="AT418" s="283" t="s">
        <v>179</v>
      </c>
      <c r="AU418" s="283" t="s">
        <v>97</v>
      </c>
      <c r="AV418" s="14" t="s">
        <v>97</v>
      </c>
      <c r="AW418" s="14" t="s">
        <v>42</v>
      </c>
      <c r="AX418" s="14" t="s">
        <v>87</v>
      </c>
      <c r="AY418" s="283" t="s">
        <v>166</v>
      </c>
    </row>
    <row r="419" spans="1:51" s="14" customFormat="1" ht="12">
      <c r="A419" s="14"/>
      <c r="B419" s="273"/>
      <c r="C419" s="274"/>
      <c r="D419" s="258" t="s">
        <v>179</v>
      </c>
      <c r="E419" s="275" t="s">
        <v>1</v>
      </c>
      <c r="F419" s="276" t="s">
        <v>467</v>
      </c>
      <c r="G419" s="274"/>
      <c r="H419" s="277">
        <v>0.9</v>
      </c>
      <c r="I419" s="278"/>
      <c r="J419" s="274"/>
      <c r="K419" s="274"/>
      <c r="L419" s="279"/>
      <c r="M419" s="280"/>
      <c r="N419" s="281"/>
      <c r="O419" s="281"/>
      <c r="P419" s="281"/>
      <c r="Q419" s="281"/>
      <c r="R419" s="281"/>
      <c r="S419" s="281"/>
      <c r="T419" s="282"/>
      <c r="U419" s="14"/>
      <c r="V419" s="14"/>
      <c r="W419" s="14"/>
      <c r="X419" s="14"/>
      <c r="Y419" s="14"/>
      <c r="Z419" s="14"/>
      <c r="AA419" s="14"/>
      <c r="AB419" s="14"/>
      <c r="AC419" s="14"/>
      <c r="AD419" s="14"/>
      <c r="AE419" s="14"/>
      <c r="AT419" s="283" t="s">
        <v>179</v>
      </c>
      <c r="AU419" s="283" t="s">
        <v>97</v>
      </c>
      <c r="AV419" s="14" t="s">
        <v>97</v>
      </c>
      <c r="AW419" s="14" t="s">
        <v>42</v>
      </c>
      <c r="AX419" s="14" t="s">
        <v>87</v>
      </c>
      <c r="AY419" s="283" t="s">
        <v>166</v>
      </c>
    </row>
    <row r="420" spans="1:51" s="14" customFormat="1" ht="12">
      <c r="A420" s="14"/>
      <c r="B420" s="273"/>
      <c r="C420" s="274"/>
      <c r="D420" s="258" t="s">
        <v>179</v>
      </c>
      <c r="E420" s="275" t="s">
        <v>1</v>
      </c>
      <c r="F420" s="276" t="s">
        <v>468</v>
      </c>
      <c r="G420" s="274"/>
      <c r="H420" s="277">
        <v>0.9</v>
      </c>
      <c r="I420" s="278"/>
      <c r="J420" s="274"/>
      <c r="K420" s="274"/>
      <c r="L420" s="279"/>
      <c r="M420" s="280"/>
      <c r="N420" s="281"/>
      <c r="O420" s="281"/>
      <c r="P420" s="281"/>
      <c r="Q420" s="281"/>
      <c r="R420" s="281"/>
      <c r="S420" s="281"/>
      <c r="T420" s="282"/>
      <c r="U420" s="14"/>
      <c r="V420" s="14"/>
      <c r="W420" s="14"/>
      <c r="X420" s="14"/>
      <c r="Y420" s="14"/>
      <c r="Z420" s="14"/>
      <c r="AA420" s="14"/>
      <c r="AB420" s="14"/>
      <c r="AC420" s="14"/>
      <c r="AD420" s="14"/>
      <c r="AE420" s="14"/>
      <c r="AT420" s="283" t="s">
        <v>179</v>
      </c>
      <c r="AU420" s="283" t="s">
        <v>97</v>
      </c>
      <c r="AV420" s="14" t="s">
        <v>97</v>
      </c>
      <c r="AW420" s="14" t="s">
        <v>42</v>
      </c>
      <c r="AX420" s="14" t="s">
        <v>87</v>
      </c>
      <c r="AY420" s="283" t="s">
        <v>166</v>
      </c>
    </row>
    <row r="421" spans="1:51" s="14" customFormat="1" ht="12">
      <c r="A421" s="14"/>
      <c r="B421" s="273"/>
      <c r="C421" s="274"/>
      <c r="D421" s="258" t="s">
        <v>179</v>
      </c>
      <c r="E421" s="275" t="s">
        <v>1</v>
      </c>
      <c r="F421" s="276" t="s">
        <v>468</v>
      </c>
      <c r="G421" s="274"/>
      <c r="H421" s="277">
        <v>0.9</v>
      </c>
      <c r="I421" s="278"/>
      <c r="J421" s="274"/>
      <c r="K421" s="274"/>
      <c r="L421" s="279"/>
      <c r="M421" s="280"/>
      <c r="N421" s="281"/>
      <c r="O421" s="281"/>
      <c r="P421" s="281"/>
      <c r="Q421" s="281"/>
      <c r="R421" s="281"/>
      <c r="S421" s="281"/>
      <c r="T421" s="282"/>
      <c r="U421" s="14"/>
      <c r="V421" s="14"/>
      <c r="W421" s="14"/>
      <c r="X421" s="14"/>
      <c r="Y421" s="14"/>
      <c r="Z421" s="14"/>
      <c r="AA421" s="14"/>
      <c r="AB421" s="14"/>
      <c r="AC421" s="14"/>
      <c r="AD421" s="14"/>
      <c r="AE421" s="14"/>
      <c r="AT421" s="283" t="s">
        <v>179</v>
      </c>
      <c r="AU421" s="283" t="s">
        <v>97</v>
      </c>
      <c r="AV421" s="14" t="s">
        <v>97</v>
      </c>
      <c r="AW421" s="14" t="s">
        <v>42</v>
      </c>
      <c r="AX421" s="14" t="s">
        <v>87</v>
      </c>
      <c r="AY421" s="283" t="s">
        <v>166</v>
      </c>
    </row>
    <row r="422" spans="1:51" s="16" customFormat="1" ht="12">
      <c r="A422" s="16"/>
      <c r="B422" s="295"/>
      <c r="C422" s="296"/>
      <c r="D422" s="258" t="s">
        <v>179</v>
      </c>
      <c r="E422" s="297" t="s">
        <v>1</v>
      </c>
      <c r="F422" s="298" t="s">
        <v>190</v>
      </c>
      <c r="G422" s="296"/>
      <c r="H422" s="299">
        <v>4.5</v>
      </c>
      <c r="I422" s="300"/>
      <c r="J422" s="296"/>
      <c r="K422" s="296"/>
      <c r="L422" s="301"/>
      <c r="M422" s="302"/>
      <c r="N422" s="303"/>
      <c r="O422" s="303"/>
      <c r="P422" s="303"/>
      <c r="Q422" s="303"/>
      <c r="R422" s="303"/>
      <c r="S422" s="303"/>
      <c r="T422" s="304"/>
      <c r="U422" s="16"/>
      <c r="V422" s="16"/>
      <c r="W422" s="16"/>
      <c r="X422" s="16"/>
      <c r="Y422" s="16"/>
      <c r="Z422" s="16"/>
      <c r="AA422" s="16"/>
      <c r="AB422" s="16"/>
      <c r="AC422" s="16"/>
      <c r="AD422" s="16"/>
      <c r="AE422" s="16"/>
      <c r="AT422" s="305" t="s">
        <v>179</v>
      </c>
      <c r="AU422" s="305" t="s">
        <v>97</v>
      </c>
      <c r="AV422" s="16" t="s">
        <v>173</v>
      </c>
      <c r="AW422" s="16" t="s">
        <v>42</v>
      </c>
      <c r="AX422" s="16" t="s">
        <v>95</v>
      </c>
      <c r="AY422" s="305" t="s">
        <v>166</v>
      </c>
    </row>
    <row r="423" spans="1:65" s="2" customFormat="1" ht="24" customHeight="1">
      <c r="A423" s="40"/>
      <c r="B423" s="41"/>
      <c r="C423" s="245" t="s">
        <v>469</v>
      </c>
      <c r="D423" s="245" t="s">
        <v>168</v>
      </c>
      <c r="E423" s="246" t="s">
        <v>470</v>
      </c>
      <c r="F423" s="247" t="s">
        <v>471</v>
      </c>
      <c r="G423" s="248" t="s">
        <v>171</v>
      </c>
      <c r="H423" s="249">
        <v>75</v>
      </c>
      <c r="I423" s="250"/>
      <c r="J423" s="251">
        <f>ROUND(I423*H423,2)</f>
        <v>0</v>
      </c>
      <c r="K423" s="247" t="s">
        <v>172</v>
      </c>
      <c r="L423" s="46"/>
      <c r="M423" s="252" t="s">
        <v>1</v>
      </c>
      <c r="N423" s="253" t="s">
        <v>52</v>
      </c>
      <c r="O423" s="93"/>
      <c r="P423" s="254">
        <f>O423*H423</f>
        <v>0</v>
      </c>
      <c r="Q423" s="254">
        <v>0</v>
      </c>
      <c r="R423" s="254">
        <f>Q423*H423</f>
        <v>0</v>
      </c>
      <c r="S423" s="254">
        <v>0.024</v>
      </c>
      <c r="T423" s="255">
        <f>S423*H423</f>
        <v>1.8</v>
      </c>
      <c r="U423" s="40"/>
      <c r="V423" s="40"/>
      <c r="W423" s="40"/>
      <c r="X423" s="40"/>
      <c r="Y423" s="40"/>
      <c r="Z423" s="40"/>
      <c r="AA423" s="40"/>
      <c r="AB423" s="40"/>
      <c r="AC423" s="40"/>
      <c r="AD423" s="40"/>
      <c r="AE423" s="40"/>
      <c r="AR423" s="256" t="s">
        <v>341</v>
      </c>
      <c r="AT423" s="256" t="s">
        <v>168</v>
      </c>
      <c r="AU423" s="256" t="s">
        <v>97</v>
      </c>
      <c r="AY423" s="18" t="s">
        <v>166</v>
      </c>
      <c r="BE423" s="257">
        <f>IF(N423="základní",J423,0)</f>
        <v>0</v>
      </c>
      <c r="BF423" s="257">
        <f>IF(N423="snížená",J423,0)</f>
        <v>0</v>
      </c>
      <c r="BG423" s="257">
        <f>IF(N423="zákl. přenesená",J423,0)</f>
        <v>0</v>
      </c>
      <c r="BH423" s="257">
        <f>IF(N423="sníž. přenesená",J423,0)</f>
        <v>0</v>
      </c>
      <c r="BI423" s="257">
        <f>IF(N423="nulová",J423,0)</f>
        <v>0</v>
      </c>
      <c r="BJ423" s="18" t="s">
        <v>95</v>
      </c>
      <c r="BK423" s="257">
        <f>ROUND(I423*H423,2)</f>
        <v>0</v>
      </c>
      <c r="BL423" s="18" t="s">
        <v>341</v>
      </c>
      <c r="BM423" s="256" t="s">
        <v>472</v>
      </c>
    </row>
    <row r="424" spans="1:47" s="2" customFormat="1" ht="12">
      <c r="A424" s="40"/>
      <c r="B424" s="41"/>
      <c r="C424" s="42"/>
      <c r="D424" s="258" t="s">
        <v>175</v>
      </c>
      <c r="E424" s="42"/>
      <c r="F424" s="259" t="s">
        <v>473</v>
      </c>
      <c r="G424" s="42"/>
      <c r="H424" s="42"/>
      <c r="I424" s="156"/>
      <c r="J424" s="42"/>
      <c r="K424" s="42"/>
      <c r="L424" s="46"/>
      <c r="M424" s="260"/>
      <c r="N424" s="261"/>
      <c r="O424" s="93"/>
      <c r="P424" s="93"/>
      <c r="Q424" s="93"/>
      <c r="R424" s="93"/>
      <c r="S424" s="93"/>
      <c r="T424" s="94"/>
      <c r="U424" s="40"/>
      <c r="V424" s="40"/>
      <c r="W424" s="40"/>
      <c r="X424" s="40"/>
      <c r="Y424" s="40"/>
      <c r="Z424" s="40"/>
      <c r="AA424" s="40"/>
      <c r="AB424" s="40"/>
      <c r="AC424" s="40"/>
      <c r="AD424" s="40"/>
      <c r="AE424" s="40"/>
      <c r="AT424" s="18" t="s">
        <v>175</v>
      </c>
      <c r="AU424" s="18" t="s">
        <v>97</v>
      </c>
    </row>
    <row r="425" spans="1:51" s="13" customFormat="1" ht="12">
      <c r="A425" s="13"/>
      <c r="B425" s="263"/>
      <c r="C425" s="264"/>
      <c r="D425" s="258" t="s">
        <v>179</v>
      </c>
      <c r="E425" s="265" t="s">
        <v>1</v>
      </c>
      <c r="F425" s="266" t="s">
        <v>180</v>
      </c>
      <c r="G425" s="264"/>
      <c r="H425" s="265" t="s">
        <v>1</v>
      </c>
      <c r="I425" s="267"/>
      <c r="J425" s="264"/>
      <c r="K425" s="264"/>
      <c r="L425" s="268"/>
      <c r="M425" s="269"/>
      <c r="N425" s="270"/>
      <c r="O425" s="270"/>
      <c r="P425" s="270"/>
      <c r="Q425" s="270"/>
      <c r="R425" s="270"/>
      <c r="S425" s="270"/>
      <c r="T425" s="271"/>
      <c r="U425" s="13"/>
      <c r="V425" s="13"/>
      <c r="W425" s="13"/>
      <c r="X425" s="13"/>
      <c r="Y425" s="13"/>
      <c r="Z425" s="13"/>
      <c r="AA425" s="13"/>
      <c r="AB425" s="13"/>
      <c r="AC425" s="13"/>
      <c r="AD425" s="13"/>
      <c r="AE425" s="13"/>
      <c r="AT425" s="272" t="s">
        <v>179</v>
      </c>
      <c r="AU425" s="272" t="s">
        <v>97</v>
      </c>
      <c r="AV425" s="13" t="s">
        <v>95</v>
      </c>
      <c r="AW425" s="13" t="s">
        <v>42</v>
      </c>
      <c r="AX425" s="13" t="s">
        <v>87</v>
      </c>
      <c r="AY425" s="272" t="s">
        <v>166</v>
      </c>
    </row>
    <row r="426" spans="1:51" s="13" customFormat="1" ht="12">
      <c r="A426" s="13"/>
      <c r="B426" s="263"/>
      <c r="C426" s="264"/>
      <c r="D426" s="258" t="s">
        <v>179</v>
      </c>
      <c r="E426" s="265" t="s">
        <v>1</v>
      </c>
      <c r="F426" s="266" t="s">
        <v>181</v>
      </c>
      <c r="G426" s="264"/>
      <c r="H426" s="265" t="s">
        <v>1</v>
      </c>
      <c r="I426" s="267"/>
      <c r="J426" s="264"/>
      <c r="K426" s="264"/>
      <c r="L426" s="268"/>
      <c r="M426" s="269"/>
      <c r="N426" s="270"/>
      <c r="O426" s="270"/>
      <c r="P426" s="270"/>
      <c r="Q426" s="270"/>
      <c r="R426" s="270"/>
      <c r="S426" s="270"/>
      <c r="T426" s="271"/>
      <c r="U426" s="13"/>
      <c r="V426" s="13"/>
      <c r="W426" s="13"/>
      <c r="X426" s="13"/>
      <c r="Y426" s="13"/>
      <c r="Z426" s="13"/>
      <c r="AA426" s="13"/>
      <c r="AB426" s="13"/>
      <c r="AC426" s="13"/>
      <c r="AD426" s="13"/>
      <c r="AE426" s="13"/>
      <c r="AT426" s="272" t="s">
        <v>179</v>
      </c>
      <c r="AU426" s="272" t="s">
        <v>97</v>
      </c>
      <c r="AV426" s="13" t="s">
        <v>95</v>
      </c>
      <c r="AW426" s="13" t="s">
        <v>42</v>
      </c>
      <c r="AX426" s="13" t="s">
        <v>87</v>
      </c>
      <c r="AY426" s="272" t="s">
        <v>166</v>
      </c>
    </row>
    <row r="427" spans="1:51" s="14" customFormat="1" ht="12">
      <c r="A427" s="14"/>
      <c r="B427" s="273"/>
      <c r="C427" s="274"/>
      <c r="D427" s="258" t="s">
        <v>179</v>
      </c>
      <c r="E427" s="275" t="s">
        <v>1</v>
      </c>
      <c r="F427" s="276" t="s">
        <v>456</v>
      </c>
      <c r="G427" s="274"/>
      <c r="H427" s="277">
        <v>15</v>
      </c>
      <c r="I427" s="278"/>
      <c r="J427" s="274"/>
      <c r="K427" s="274"/>
      <c r="L427" s="279"/>
      <c r="M427" s="280"/>
      <c r="N427" s="281"/>
      <c r="O427" s="281"/>
      <c r="P427" s="281"/>
      <c r="Q427" s="281"/>
      <c r="R427" s="281"/>
      <c r="S427" s="281"/>
      <c r="T427" s="282"/>
      <c r="U427" s="14"/>
      <c r="V427" s="14"/>
      <c r="W427" s="14"/>
      <c r="X427" s="14"/>
      <c r="Y427" s="14"/>
      <c r="Z427" s="14"/>
      <c r="AA427" s="14"/>
      <c r="AB427" s="14"/>
      <c r="AC427" s="14"/>
      <c r="AD427" s="14"/>
      <c r="AE427" s="14"/>
      <c r="AT427" s="283" t="s">
        <v>179</v>
      </c>
      <c r="AU427" s="283" t="s">
        <v>97</v>
      </c>
      <c r="AV427" s="14" t="s">
        <v>97</v>
      </c>
      <c r="AW427" s="14" t="s">
        <v>42</v>
      </c>
      <c r="AX427" s="14" t="s">
        <v>87</v>
      </c>
      <c r="AY427" s="283" t="s">
        <v>166</v>
      </c>
    </row>
    <row r="428" spans="1:51" s="14" customFormat="1" ht="12">
      <c r="A428" s="14"/>
      <c r="B428" s="273"/>
      <c r="C428" s="274"/>
      <c r="D428" s="258" t="s">
        <v>179</v>
      </c>
      <c r="E428" s="275" t="s">
        <v>1</v>
      </c>
      <c r="F428" s="276" t="s">
        <v>457</v>
      </c>
      <c r="G428" s="274"/>
      <c r="H428" s="277">
        <v>15</v>
      </c>
      <c r="I428" s="278"/>
      <c r="J428" s="274"/>
      <c r="K428" s="274"/>
      <c r="L428" s="279"/>
      <c r="M428" s="280"/>
      <c r="N428" s="281"/>
      <c r="O428" s="281"/>
      <c r="P428" s="281"/>
      <c r="Q428" s="281"/>
      <c r="R428" s="281"/>
      <c r="S428" s="281"/>
      <c r="T428" s="282"/>
      <c r="U428" s="14"/>
      <c r="V428" s="14"/>
      <c r="W428" s="14"/>
      <c r="X428" s="14"/>
      <c r="Y428" s="14"/>
      <c r="Z428" s="14"/>
      <c r="AA428" s="14"/>
      <c r="AB428" s="14"/>
      <c r="AC428" s="14"/>
      <c r="AD428" s="14"/>
      <c r="AE428" s="14"/>
      <c r="AT428" s="283" t="s">
        <v>179</v>
      </c>
      <c r="AU428" s="283" t="s">
        <v>97</v>
      </c>
      <c r="AV428" s="14" t="s">
        <v>97</v>
      </c>
      <c r="AW428" s="14" t="s">
        <v>42</v>
      </c>
      <c r="AX428" s="14" t="s">
        <v>87</v>
      </c>
      <c r="AY428" s="283" t="s">
        <v>166</v>
      </c>
    </row>
    <row r="429" spans="1:51" s="14" customFormat="1" ht="12">
      <c r="A429" s="14"/>
      <c r="B429" s="273"/>
      <c r="C429" s="274"/>
      <c r="D429" s="258" t="s">
        <v>179</v>
      </c>
      <c r="E429" s="275" t="s">
        <v>1</v>
      </c>
      <c r="F429" s="276" t="s">
        <v>458</v>
      </c>
      <c r="G429" s="274"/>
      <c r="H429" s="277">
        <v>15</v>
      </c>
      <c r="I429" s="278"/>
      <c r="J429" s="274"/>
      <c r="K429" s="274"/>
      <c r="L429" s="279"/>
      <c r="M429" s="280"/>
      <c r="N429" s="281"/>
      <c r="O429" s="281"/>
      <c r="P429" s="281"/>
      <c r="Q429" s="281"/>
      <c r="R429" s="281"/>
      <c r="S429" s="281"/>
      <c r="T429" s="282"/>
      <c r="U429" s="14"/>
      <c r="V429" s="14"/>
      <c r="W429" s="14"/>
      <c r="X429" s="14"/>
      <c r="Y429" s="14"/>
      <c r="Z429" s="14"/>
      <c r="AA429" s="14"/>
      <c r="AB429" s="14"/>
      <c r="AC429" s="14"/>
      <c r="AD429" s="14"/>
      <c r="AE429" s="14"/>
      <c r="AT429" s="283" t="s">
        <v>179</v>
      </c>
      <c r="AU429" s="283" t="s">
        <v>97</v>
      </c>
      <c r="AV429" s="14" t="s">
        <v>97</v>
      </c>
      <c r="AW429" s="14" t="s">
        <v>42</v>
      </c>
      <c r="AX429" s="14" t="s">
        <v>87</v>
      </c>
      <c r="AY429" s="283" t="s">
        <v>166</v>
      </c>
    </row>
    <row r="430" spans="1:51" s="14" customFormat="1" ht="12">
      <c r="A430" s="14"/>
      <c r="B430" s="273"/>
      <c r="C430" s="274"/>
      <c r="D430" s="258" t="s">
        <v>179</v>
      </c>
      <c r="E430" s="275" t="s">
        <v>1</v>
      </c>
      <c r="F430" s="276" t="s">
        <v>459</v>
      </c>
      <c r="G430" s="274"/>
      <c r="H430" s="277">
        <v>15</v>
      </c>
      <c r="I430" s="278"/>
      <c r="J430" s="274"/>
      <c r="K430" s="274"/>
      <c r="L430" s="279"/>
      <c r="M430" s="280"/>
      <c r="N430" s="281"/>
      <c r="O430" s="281"/>
      <c r="P430" s="281"/>
      <c r="Q430" s="281"/>
      <c r="R430" s="281"/>
      <c r="S430" s="281"/>
      <c r="T430" s="282"/>
      <c r="U430" s="14"/>
      <c r="V430" s="14"/>
      <c r="W430" s="14"/>
      <c r="X430" s="14"/>
      <c r="Y430" s="14"/>
      <c r="Z430" s="14"/>
      <c r="AA430" s="14"/>
      <c r="AB430" s="14"/>
      <c r="AC430" s="14"/>
      <c r="AD430" s="14"/>
      <c r="AE430" s="14"/>
      <c r="AT430" s="283" t="s">
        <v>179</v>
      </c>
      <c r="AU430" s="283" t="s">
        <v>97</v>
      </c>
      <c r="AV430" s="14" t="s">
        <v>97</v>
      </c>
      <c r="AW430" s="14" t="s">
        <v>42</v>
      </c>
      <c r="AX430" s="14" t="s">
        <v>87</v>
      </c>
      <c r="AY430" s="283" t="s">
        <v>166</v>
      </c>
    </row>
    <row r="431" spans="1:51" s="14" customFormat="1" ht="12">
      <c r="A431" s="14"/>
      <c r="B431" s="273"/>
      <c r="C431" s="274"/>
      <c r="D431" s="258" t="s">
        <v>179</v>
      </c>
      <c r="E431" s="275" t="s">
        <v>1</v>
      </c>
      <c r="F431" s="276" t="s">
        <v>459</v>
      </c>
      <c r="G431" s="274"/>
      <c r="H431" s="277">
        <v>15</v>
      </c>
      <c r="I431" s="278"/>
      <c r="J431" s="274"/>
      <c r="K431" s="274"/>
      <c r="L431" s="279"/>
      <c r="M431" s="280"/>
      <c r="N431" s="281"/>
      <c r="O431" s="281"/>
      <c r="P431" s="281"/>
      <c r="Q431" s="281"/>
      <c r="R431" s="281"/>
      <c r="S431" s="281"/>
      <c r="T431" s="282"/>
      <c r="U431" s="14"/>
      <c r="V431" s="14"/>
      <c r="W431" s="14"/>
      <c r="X431" s="14"/>
      <c r="Y431" s="14"/>
      <c r="Z431" s="14"/>
      <c r="AA431" s="14"/>
      <c r="AB431" s="14"/>
      <c r="AC431" s="14"/>
      <c r="AD431" s="14"/>
      <c r="AE431" s="14"/>
      <c r="AT431" s="283" t="s">
        <v>179</v>
      </c>
      <c r="AU431" s="283" t="s">
        <v>97</v>
      </c>
      <c r="AV431" s="14" t="s">
        <v>97</v>
      </c>
      <c r="AW431" s="14" t="s">
        <v>42</v>
      </c>
      <c r="AX431" s="14" t="s">
        <v>87</v>
      </c>
      <c r="AY431" s="283" t="s">
        <v>166</v>
      </c>
    </row>
    <row r="432" spans="1:51" s="16" customFormat="1" ht="12">
      <c r="A432" s="16"/>
      <c r="B432" s="295"/>
      <c r="C432" s="296"/>
      <c r="D432" s="258" t="s">
        <v>179</v>
      </c>
      <c r="E432" s="297" t="s">
        <v>1</v>
      </c>
      <c r="F432" s="298" t="s">
        <v>190</v>
      </c>
      <c r="G432" s="296"/>
      <c r="H432" s="299">
        <v>75</v>
      </c>
      <c r="I432" s="300"/>
      <c r="J432" s="296"/>
      <c r="K432" s="296"/>
      <c r="L432" s="301"/>
      <c r="M432" s="302"/>
      <c r="N432" s="303"/>
      <c r="O432" s="303"/>
      <c r="P432" s="303"/>
      <c r="Q432" s="303"/>
      <c r="R432" s="303"/>
      <c r="S432" s="303"/>
      <c r="T432" s="304"/>
      <c r="U432" s="16"/>
      <c r="V432" s="16"/>
      <c r="W432" s="16"/>
      <c r="X432" s="16"/>
      <c r="Y432" s="16"/>
      <c r="Z432" s="16"/>
      <c r="AA432" s="16"/>
      <c r="AB432" s="16"/>
      <c r="AC432" s="16"/>
      <c r="AD432" s="16"/>
      <c r="AE432" s="16"/>
      <c r="AT432" s="305" t="s">
        <v>179</v>
      </c>
      <c r="AU432" s="305" t="s">
        <v>97</v>
      </c>
      <c r="AV432" s="16" t="s">
        <v>173</v>
      </c>
      <c r="AW432" s="16" t="s">
        <v>42</v>
      </c>
      <c r="AX432" s="16" t="s">
        <v>95</v>
      </c>
      <c r="AY432" s="305" t="s">
        <v>166</v>
      </c>
    </row>
    <row r="433" spans="1:65" s="2" customFormat="1" ht="24" customHeight="1">
      <c r="A433" s="40"/>
      <c r="B433" s="41"/>
      <c r="C433" s="245" t="s">
        <v>474</v>
      </c>
      <c r="D433" s="245" t="s">
        <v>168</v>
      </c>
      <c r="E433" s="246" t="s">
        <v>475</v>
      </c>
      <c r="F433" s="247" t="s">
        <v>476</v>
      </c>
      <c r="G433" s="248" t="s">
        <v>279</v>
      </c>
      <c r="H433" s="249">
        <v>3.6</v>
      </c>
      <c r="I433" s="250"/>
      <c r="J433" s="251">
        <f>ROUND(I433*H433,2)</f>
        <v>0</v>
      </c>
      <c r="K433" s="247" t="s">
        <v>172</v>
      </c>
      <c r="L433" s="46"/>
      <c r="M433" s="252" t="s">
        <v>1</v>
      </c>
      <c r="N433" s="253" t="s">
        <v>52</v>
      </c>
      <c r="O433" s="93"/>
      <c r="P433" s="254">
        <f>O433*H433</f>
        <v>0</v>
      </c>
      <c r="Q433" s="254">
        <v>0</v>
      </c>
      <c r="R433" s="254">
        <f>Q433*H433</f>
        <v>0</v>
      </c>
      <c r="S433" s="254">
        <v>0</v>
      </c>
      <c r="T433" s="255">
        <f>S433*H433</f>
        <v>0</v>
      </c>
      <c r="U433" s="40"/>
      <c r="V433" s="40"/>
      <c r="W433" s="40"/>
      <c r="X433" s="40"/>
      <c r="Y433" s="40"/>
      <c r="Z433" s="40"/>
      <c r="AA433" s="40"/>
      <c r="AB433" s="40"/>
      <c r="AC433" s="40"/>
      <c r="AD433" s="40"/>
      <c r="AE433" s="40"/>
      <c r="AR433" s="256" t="s">
        <v>341</v>
      </c>
      <c r="AT433" s="256" t="s">
        <v>168</v>
      </c>
      <c r="AU433" s="256" t="s">
        <v>97</v>
      </c>
      <c r="AY433" s="18" t="s">
        <v>166</v>
      </c>
      <c r="BE433" s="257">
        <f>IF(N433="základní",J433,0)</f>
        <v>0</v>
      </c>
      <c r="BF433" s="257">
        <f>IF(N433="snížená",J433,0)</f>
        <v>0</v>
      </c>
      <c r="BG433" s="257">
        <f>IF(N433="zákl. přenesená",J433,0)</f>
        <v>0</v>
      </c>
      <c r="BH433" s="257">
        <f>IF(N433="sníž. přenesená",J433,0)</f>
        <v>0</v>
      </c>
      <c r="BI433" s="257">
        <f>IF(N433="nulová",J433,0)</f>
        <v>0</v>
      </c>
      <c r="BJ433" s="18" t="s">
        <v>95</v>
      </c>
      <c r="BK433" s="257">
        <f>ROUND(I433*H433,2)</f>
        <v>0</v>
      </c>
      <c r="BL433" s="18" t="s">
        <v>341</v>
      </c>
      <c r="BM433" s="256" t="s">
        <v>477</v>
      </c>
    </row>
    <row r="434" spans="1:47" s="2" customFormat="1" ht="12">
      <c r="A434" s="40"/>
      <c r="B434" s="41"/>
      <c r="C434" s="42"/>
      <c r="D434" s="258" t="s">
        <v>175</v>
      </c>
      <c r="E434" s="42"/>
      <c r="F434" s="259" t="s">
        <v>478</v>
      </c>
      <c r="G434" s="42"/>
      <c r="H434" s="42"/>
      <c r="I434" s="156"/>
      <c r="J434" s="42"/>
      <c r="K434" s="42"/>
      <c r="L434" s="46"/>
      <c r="M434" s="260"/>
      <c r="N434" s="261"/>
      <c r="O434" s="93"/>
      <c r="P434" s="93"/>
      <c r="Q434" s="93"/>
      <c r="R434" s="93"/>
      <c r="S434" s="93"/>
      <c r="T434" s="94"/>
      <c r="U434" s="40"/>
      <c r="V434" s="40"/>
      <c r="W434" s="40"/>
      <c r="X434" s="40"/>
      <c r="Y434" s="40"/>
      <c r="Z434" s="40"/>
      <c r="AA434" s="40"/>
      <c r="AB434" s="40"/>
      <c r="AC434" s="40"/>
      <c r="AD434" s="40"/>
      <c r="AE434" s="40"/>
      <c r="AT434" s="18" t="s">
        <v>175</v>
      </c>
      <c r="AU434" s="18" t="s">
        <v>97</v>
      </c>
    </row>
    <row r="435" spans="1:65" s="2" customFormat="1" ht="24" customHeight="1">
      <c r="A435" s="40"/>
      <c r="B435" s="41"/>
      <c r="C435" s="245" t="s">
        <v>479</v>
      </c>
      <c r="D435" s="245" t="s">
        <v>168</v>
      </c>
      <c r="E435" s="246" t="s">
        <v>480</v>
      </c>
      <c r="F435" s="247" t="s">
        <v>481</v>
      </c>
      <c r="G435" s="248" t="s">
        <v>279</v>
      </c>
      <c r="H435" s="249">
        <v>3.6</v>
      </c>
      <c r="I435" s="250"/>
      <c r="J435" s="251">
        <f>ROUND(I435*H435,2)</f>
        <v>0</v>
      </c>
      <c r="K435" s="247" t="s">
        <v>172</v>
      </c>
      <c r="L435" s="46"/>
      <c r="M435" s="252" t="s">
        <v>1</v>
      </c>
      <c r="N435" s="253" t="s">
        <v>52</v>
      </c>
      <c r="O435" s="93"/>
      <c r="P435" s="254">
        <f>O435*H435</f>
        <v>0</v>
      </c>
      <c r="Q435" s="254">
        <v>0</v>
      </c>
      <c r="R435" s="254">
        <f>Q435*H435</f>
        <v>0</v>
      </c>
      <c r="S435" s="254">
        <v>0</v>
      </c>
      <c r="T435" s="255">
        <f>S435*H435</f>
        <v>0</v>
      </c>
      <c r="U435" s="40"/>
      <c r="V435" s="40"/>
      <c r="W435" s="40"/>
      <c r="X435" s="40"/>
      <c r="Y435" s="40"/>
      <c r="Z435" s="40"/>
      <c r="AA435" s="40"/>
      <c r="AB435" s="40"/>
      <c r="AC435" s="40"/>
      <c r="AD435" s="40"/>
      <c r="AE435" s="40"/>
      <c r="AR435" s="256" t="s">
        <v>341</v>
      </c>
      <c r="AT435" s="256" t="s">
        <v>168</v>
      </c>
      <c r="AU435" s="256" t="s">
        <v>97</v>
      </c>
      <c r="AY435" s="18" t="s">
        <v>166</v>
      </c>
      <c r="BE435" s="257">
        <f>IF(N435="základní",J435,0)</f>
        <v>0</v>
      </c>
      <c r="BF435" s="257">
        <f>IF(N435="snížená",J435,0)</f>
        <v>0</v>
      </c>
      <c r="BG435" s="257">
        <f>IF(N435="zákl. přenesená",J435,0)</f>
        <v>0</v>
      </c>
      <c r="BH435" s="257">
        <f>IF(N435="sníž. přenesená",J435,0)</f>
        <v>0</v>
      </c>
      <c r="BI435" s="257">
        <f>IF(N435="nulová",J435,0)</f>
        <v>0</v>
      </c>
      <c r="BJ435" s="18" t="s">
        <v>95</v>
      </c>
      <c r="BK435" s="257">
        <f>ROUND(I435*H435,2)</f>
        <v>0</v>
      </c>
      <c r="BL435" s="18" t="s">
        <v>341</v>
      </c>
      <c r="BM435" s="256" t="s">
        <v>482</v>
      </c>
    </row>
    <row r="436" spans="1:47" s="2" customFormat="1" ht="12">
      <c r="A436" s="40"/>
      <c r="B436" s="41"/>
      <c r="C436" s="42"/>
      <c r="D436" s="258" t="s">
        <v>175</v>
      </c>
      <c r="E436" s="42"/>
      <c r="F436" s="259" t="s">
        <v>483</v>
      </c>
      <c r="G436" s="42"/>
      <c r="H436" s="42"/>
      <c r="I436" s="156"/>
      <c r="J436" s="42"/>
      <c r="K436" s="42"/>
      <c r="L436" s="46"/>
      <c r="M436" s="260"/>
      <c r="N436" s="261"/>
      <c r="O436" s="93"/>
      <c r="P436" s="93"/>
      <c r="Q436" s="93"/>
      <c r="R436" s="93"/>
      <c r="S436" s="93"/>
      <c r="T436" s="94"/>
      <c r="U436" s="40"/>
      <c r="V436" s="40"/>
      <c r="W436" s="40"/>
      <c r="X436" s="40"/>
      <c r="Y436" s="40"/>
      <c r="Z436" s="40"/>
      <c r="AA436" s="40"/>
      <c r="AB436" s="40"/>
      <c r="AC436" s="40"/>
      <c r="AD436" s="40"/>
      <c r="AE436" s="40"/>
      <c r="AT436" s="18" t="s">
        <v>175</v>
      </c>
      <c r="AU436" s="18" t="s">
        <v>97</v>
      </c>
    </row>
    <row r="437" spans="1:63" s="12" customFormat="1" ht="22.8" customHeight="1">
      <c r="A437" s="12"/>
      <c r="B437" s="229"/>
      <c r="C437" s="230"/>
      <c r="D437" s="231" t="s">
        <v>86</v>
      </c>
      <c r="E437" s="243" t="s">
        <v>484</v>
      </c>
      <c r="F437" s="243" t="s">
        <v>485</v>
      </c>
      <c r="G437" s="230"/>
      <c r="H437" s="230"/>
      <c r="I437" s="233"/>
      <c r="J437" s="244">
        <f>BK437</f>
        <v>0</v>
      </c>
      <c r="K437" s="230"/>
      <c r="L437" s="235"/>
      <c r="M437" s="236"/>
      <c r="N437" s="237"/>
      <c r="O437" s="237"/>
      <c r="P437" s="238">
        <f>SUM(P438:P448)</f>
        <v>0</v>
      </c>
      <c r="Q437" s="237"/>
      <c r="R437" s="238">
        <f>SUM(R438:R448)</f>
        <v>0.005</v>
      </c>
      <c r="S437" s="237"/>
      <c r="T437" s="239">
        <f>SUM(T438:T448)</f>
        <v>0.05</v>
      </c>
      <c r="U437" s="12"/>
      <c r="V437" s="12"/>
      <c r="W437" s="12"/>
      <c r="X437" s="12"/>
      <c r="Y437" s="12"/>
      <c r="Z437" s="12"/>
      <c r="AA437" s="12"/>
      <c r="AB437" s="12"/>
      <c r="AC437" s="12"/>
      <c r="AD437" s="12"/>
      <c r="AE437" s="12"/>
      <c r="AR437" s="240" t="s">
        <v>97</v>
      </c>
      <c r="AT437" s="241" t="s">
        <v>86</v>
      </c>
      <c r="AU437" s="241" t="s">
        <v>95</v>
      </c>
      <c r="AY437" s="240" t="s">
        <v>166</v>
      </c>
      <c r="BK437" s="242">
        <f>SUM(BK438:BK448)</f>
        <v>0</v>
      </c>
    </row>
    <row r="438" spans="1:65" s="2" customFormat="1" ht="24" customHeight="1">
      <c r="A438" s="40"/>
      <c r="B438" s="41"/>
      <c r="C438" s="245" t="s">
        <v>463</v>
      </c>
      <c r="D438" s="245" t="s">
        <v>168</v>
      </c>
      <c r="E438" s="246" t="s">
        <v>486</v>
      </c>
      <c r="F438" s="247" t="s">
        <v>487</v>
      </c>
      <c r="G438" s="248" t="s">
        <v>488</v>
      </c>
      <c r="H438" s="249">
        <v>50</v>
      </c>
      <c r="I438" s="250"/>
      <c r="J438" s="251">
        <f>ROUND(I438*H438,2)</f>
        <v>0</v>
      </c>
      <c r="K438" s="247" t="s">
        <v>172</v>
      </c>
      <c r="L438" s="46"/>
      <c r="M438" s="252" t="s">
        <v>1</v>
      </c>
      <c r="N438" s="253" t="s">
        <v>52</v>
      </c>
      <c r="O438" s="93"/>
      <c r="P438" s="254">
        <f>O438*H438</f>
        <v>0</v>
      </c>
      <c r="Q438" s="254">
        <v>0.0001</v>
      </c>
      <c r="R438" s="254">
        <f>Q438*H438</f>
        <v>0.005</v>
      </c>
      <c r="S438" s="254">
        <v>0</v>
      </c>
      <c r="T438" s="255">
        <f>S438*H438</f>
        <v>0</v>
      </c>
      <c r="U438" s="40"/>
      <c r="V438" s="40"/>
      <c r="W438" s="40"/>
      <c r="X438" s="40"/>
      <c r="Y438" s="40"/>
      <c r="Z438" s="40"/>
      <c r="AA438" s="40"/>
      <c r="AB438" s="40"/>
      <c r="AC438" s="40"/>
      <c r="AD438" s="40"/>
      <c r="AE438" s="40"/>
      <c r="AR438" s="256" t="s">
        <v>341</v>
      </c>
      <c r="AT438" s="256" t="s">
        <v>168</v>
      </c>
      <c r="AU438" s="256" t="s">
        <v>97</v>
      </c>
      <c r="AY438" s="18" t="s">
        <v>166</v>
      </c>
      <c r="BE438" s="257">
        <f>IF(N438="základní",J438,0)</f>
        <v>0</v>
      </c>
      <c r="BF438" s="257">
        <f>IF(N438="snížená",J438,0)</f>
        <v>0</v>
      </c>
      <c r="BG438" s="257">
        <f>IF(N438="zákl. přenesená",J438,0)</f>
        <v>0</v>
      </c>
      <c r="BH438" s="257">
        <f>IF(N438="sníž. přenesená",J438,0)</f>
        <v>0</v>
      </c>
      <c r="BI438" s="257">
        <f>IF(N438="nulová",J438,0)</f>
        <v>0</v>
      </c>
      <c r="BJ438" s="18" t="s">
        <v>95</v>
      </c>
      <c r="BK438" s="257">
        <f>ROUND(I438*H438,2)</f>
        <v>0</v>
      </c>
      <c r="BL438" s="18" t="s">
        <v>341</v>
      </c>
      <c r="BM438" s="256" t="s">
        <v>489</v>
      </c>
    </row>
    <row r="439" spans="1:47" s="2" customFormat="1" ht="12">
      <c r="A439" s="40"/>
      <c r="B439" s="41"/>
      <c r="C439" s="42"/>
      <c r="D439" s="258" t="s">
        <v>175</v>
      </c>
      <c r="E439" s="42"/>
      <c r="F439" s="259" t="s">
        <v>490</v>
      </c>
      <c r="G439" s="42"/>
      <c r="H439" s="42"/>
      <c r="I439" s="156"/>
      <c r="J439" s="42"/>
      <c r="K439" s="42"/>
      <c r="L439" s="46"/>
      <c r="M439" s="260"/>
      <c r="N439" s="261"/>
      <c r="O439" s="93"/>
      <c r="P439" s="93"/>
      <c r="Q439" s="93"/>
      <c r="R439" s="93"/>
      <c r="S439" s="93"/>
      <c r="T439" s="94"/>
      <c r="U439" s="40"/>
      <c r="V439" s="40"/>
      <c r="W439" s="40"/>
      <c r="X439" s="40"/>
      <c r="Y439" s="40"/>
      <c r="Z439" s="40"/>
      <c r="AA439" s="40"/>
      <c r="AB439" s="40"/>
      <c r="AC439" s="40"/>
      <c r="AD439" s="40"/>
      <c r="AE439" s="40"/>
      <c r="AT439" s="18" t="s">
        <v>175</v>
      </c>
      <c r="AU439" s="18" t="s">
        <v>97</v>
      </c>
    </row>
    <row r="440" spans="1:47" s="2" customFormat="1" ht="12">
      <c r="A440" s="40"/>
      <c r="B440" s="41"/>
      <c r="C440" s="42"/>
      <c r="D440" s="258" t="s">
        <v>177</v>
      </c>
      <c r="E440" s="42"/>
      <c r="F440" s="262" t="s">
        <v>491</v>
      </c>
      <c r="G440" s="42"/>
      <c r="H440" s="42"/>
      <c r="I440" s="156"/>
      <c r="J440" s="42"/>
      <c r="K440" s="42"/>
      <c r="L440" s="46"/>
      <c r="M440" s="260"/>
      <c r="N440" s="261"/>
      <c r="O440" s="93"/>
      <c r="P440" s="93"/>
      <c r="Q440" s="93"/>
      <c r="R440" s="93"/>
      <c r="S440" s="93"/>
      <c r="T440" s="94"/>
      <c r="U440" s="40"/>
      <c r="V440" s="40"/>
      <c r="W440" s="40"/>
      <c r="X440" s="40"/>
      <c r="Y440" s="40"/>
      <c r="Z440" s="40"/>
      <c r="AA440" s="40"/>
      <c r="AB440" s="40"/>
      <c r="AC440" s="40"/>
      <c r="AD440" s="40"/>
      <c r="AE440" s="40"/>
      <c r="AT440" s="18" t="s">
        <v>177</v>
      </c>
      <c r="AU440" s="18" t="s">
        <v>97</v>
      </c>
    </row>
    <row r="441" spans="1:47" s="2" customFormat="1" ht="12">
      <c r="A441" s="40"/>
      <c r="B441" s="41"/>
      <c r="C441" s="42"/>
      <c r="D441" s="258" t="s">
        <v>197</v>
      </c>
      <c r="E441" s="42"/>
      <c r="F441" s="262" t="s">
        <v>492</v>
      </c>
      <c r="G441" s="42"/>
      <c r="H441" s="42"/>
      <c r="I441" s="156"/>
      <c r="J441" s="42"/>
      <c r="K441" s="42"/>
      <c r="L441" s="46"/>
      <c r="M441" s="260"/>
      <c r="N441" s="261"/>
      <c r="O441" s="93"/>
      <c r="P441" s="93"/>
      <c r="Q441" s="93"/>
      <c r="R441" s="93"/>
      <c r="S441" s="93"/>
      <c r="T441" s="94"/>
      <c r="U441" s="40"/>
      <c r="V441" s="40"/>
      <c r="W441" s="40"/>
      <c r="X441" s="40"/>
      <c r="Y441" s="40"/>
      <c r="Z441" s="40"/>
      <c r="AA441" s="40"/>
      <c r="AB441" s="40"/>
      <c r="AC441" s="40"/>
      <c r="AD441" s="40"/>
      <c r="AE441" s="40"/>
      <c r="AT441" s="18" t="s">
        <v>197</v>
      </c>
      <c r="AU441" s="18" t="s">
        <v>97</v>
      </c>
    </row>
    <row r="442" spans="1:65" s="2" customFormat="1" ht="24" customHeight="1">
      <c r="A442" s="40"/>
      <c r="B442" s="41"/>
      <c r="C442" s="245" t="s">
        <v>493</v>
      </c>
      <c r="D442" s="245" t="s">
        <v>168</v>
      </c>
      <c r="E442" s="246" t="s">
        <v>494</v>
      </c>
      <c r="F442" s="247" t="s">
        <v>495</v>
      </c>
      <c r="G442" s="248" t="s">
        <v>488</v>
      </c>
      <c r="H442" s="249">
        <v>50</v>
      </c>
      <c r="I442" s="250"/>
      <c r="J442" s="251">
        <f>ROUND(I442*H442,2)</f>
        <v>0</v>
      </c>
      <c r="K442" s="247" t="s">
        <v>172</v>
      </c>
      <c r="L442" s="46"/>
      <c r="M442" s="252" t="s">
        <v>1</v>
      </c>
      <c r="N442" s="253" t="s">
        <v>52</v>
      </c>
      <c r="O442" s="93"/>
      <c r="P442" s="254">
        <f>O442*H442</f>
        <v>0</v>
      </c>
      <c r="Q442" s="254">
        <v>0</v>
      </c>
      <c r="R442" s="254">
        <f>Q442*H442</f>
        <v>0</v>
      </c>
      <c r="S442" s="254">
        <v>0.001</v>
      </c>
      <c r="T442" s="255">
        <f>S442*H442</f>
        <v>0.05</v>
      </c>
      <c r="U442" s="40"/>
      <c r="V442" s="40"/>
      <c r="W442" s="40"/>
      <c r="X442" s="40"/>
      <c r="Y442" s="40"/>
      <c r="Z442" s="40"/>
      <c r="AA442" s="40"/>
      <c r="AB442" s="40"/>
      <c r="AC442" s="40"/>
      <c r="AD442" s="40"/>
      <c r="AE442" s="40"/>
      <c r="AR442" s="256" t="s">
        <v>341</v>
      </c>
      <c r="AT442" s="256" t="s">
        <v>168</v>
      </c>
      <c r="AU442" s="256" t="s">
        <v>97</v>
      </c>
      <c r="AY442" s="18" t="s">
        <v>166</v>
      </c>
      <c r="BE442" s="257">
        <f>IF(N442="základní",J442,0)</f>
        <v>0</v>
      </c>
      <c r="BF442" s="257">
        <f>IF(N442="snížená",J442,0)</f>
        <v>0</v>
      </c>
      <c r="BG442" s="257">
        <f>IF(N442="zákl. přenesená",J442,0)</f>
        <v>0</v>
      </c>
      <c r="BH442" s="257">
        <f>IF(N442="sníž. přenesená",J442,0)</f>
        <v>0</v>
      </c>
      <c r="BI442" s="257">
        <f>IF(N442="nulová",J442,0)</f>
        <v>0</v>
      </c>
      <c r="BJ442" s="18" t="s">
        <v>95</v>
      </c>
      <c r="BK442" s="257">
        <f>ROUND(I442*H442,2)</f>
        <v>0</v>
      </c>
      <c r="BL442" s="18" t="s">
        <v>341</v>
      </c>
      <c r="BM442" s="256" t="s">
        <v>496</v>
      </c>
    </row>
    <row r="443" spans="1:47" s="2" customFormat="1" ht="12">
      <c r="A443" s="40"/>
      <c r="B443" s="41"/>
      <c r="C443" s="42"/>
      <c r="D443" s="258" t="s">
        <v>175</v>
      </c>
      <c r="E443" s="42"/>
      <c r="F443" s="259" t="s">
        <v>497</v>
      </c>
      <c r="G443" s="42"/>
      <c r="H443" s="42"/>
      <c r="I443" s="156"/>
      <c r="J443" s="42"/>
      <c r="K443" s="42"/>
      <c r="L443" s="46"/>
      <c r="M443" s="260"/>
      <c r="N443" s="261"/>
      <c r="O443" s="93"/>
      <c r="P443" s="93"/>
      <c r="Q443" s="93"/>
      <c r="R443" s="93"/>
      <c r="S443" s="93"/>
      <c r="T443" s="94"/>
      <c r="U443" s="40"/>
      <c r="V443" s="40"/>
      <c r="W443" s="40"/>
      <c r="X443" s="40"/>
      <c r="Y443" s="40"/>
      <c r="Z443" s="40"/>
      <c r="AA443" s="40"/>
      <c r="AB443" s="40"/>
      <c r="AC443" s="40"/>
      <c r="AD443" s="40"/>
      <c r="AE443" s="40"/>
      <c r="AT443" s="18" t="s">
        <v>175</v>
      </c>
      <c r="AU443" s="18" t="s">
        <v>97</v>
      </c>
    </row>
    <row r="444" spans="1:47" s="2" customFormat="1" ht="12">
      <c r="A444" s="40"/>
      <c r="B444" s="41"/>
      <c r="C444" s="42"/>
      <c r="D444" s="258" t="s">
        <v>177</v>
      </c>
      <c r="E444" s="42"/>
      <c r="F444" s="262" t="s">
        <v>498</v>
      </c>
      <c r="G444" s="42"/>
      <c r="H444" s="42"/>
      <c r="I444" s="156"/>
      <c r="J444" s="42"/>
      <c r="K444" s="42"/>
      <c r="L444" s="46"/>
      <c r="M444" s="260"/>
      <c r="N444" s="261"/>
      <c r="O444" s="93"/>
      <c r="P444" s="93"/>
      <c r="Q444" s="93"/>
      <c r="R444" s="93"/>
      <c r="S444" s="93"/>
      <c r="T444" s="94"/>
      <c r="U444" s="40"/>
      <c r="V444" s="40"/>
      <c r="W444" s="40"/>
      <c r="X444" s="40"/>
      <c r="Y444" s="40"/>
      <c r="Z444" s="40"/>
      <c r="AA444" s="40"/>
      <c r="AB444" s="40"/>
      <c r="AC444" s="40"/>
      <c r="AD444" s="40"/>
      <c r="AE444" s="40"/>
      <c r="AT444" s="18" t="s">
        <v>177</v>
      </c>
      <c r="AU444" s="18" t="s">
        <v>97</v>
      </c>
    </row>
    <row r="445" spans="1:47" s="2" customFormat="1" ht="12">
      <c r="A445" s="40"/>
      <c r="B445" s="41"/>
      <c r="C445" s="42"/>
      <c r="D445" s="258" t="s">
        <v>197</v>
      </c>
      <c r="E445" s="42"/>
      <c r="F445" s="262" t="s">
        <v>499</v>
      </c>
      <c r="G445" s="42"/>
      <c r="H445" s="42"/>
      <c r="I445" s="156"/>
      <c r="J445" s="42"/>
      <c r="K445" s="42"/>
      <c r="L445" s="46"/>
      <c r="M445" s="260"/>
      <c r="N445" s="261"/>
      <c r="O445" s="93"/>
      <c r="P445" s="93"/>
      <c r="Q445" s="93"/>
      <c r="R445" s="93"/>
      <c r="S445" s="93"/>
      <c r="T445" s="94"/>
      <c r="U445" s="40"/>
      <c r="V445" s="40"/>
      <c r="W445" s="40"/>
      <c r="X445" s="40"/>
      <c r="Y445" s="40"/>
      <c r="Z445" s="40"/>
      <c r="AA445" s="40"/>
      <c r="AB445" s="40"/>
      <c r="AC445" s="40"/>
      <c r="AD445" s="40"/>
      <c r="AE445" s="40"/>
      <c r="AT445" s="18" t="s">
        <v>197</v>
      </c>
      <c r="AU445" s="18" t="s">
        <v>97</v>
      </c>
    </row>
    <row r="446" spans="1:65" s="2" customFormat="1" ht="24" customHeight="1">
      <c r="A446" s="40"/>
      <c r="B446" s="41"/>
      <c r="C446" s="245" t="s">
        <v>500</v>
      </c>
      <c r="D446" s="245" t="s">
        <v>168</v>
      </c>
      <c r="E446" s="246" t="s">
        <v>501</v>
      </c>
      <c r="F446" s="247" t="s">
        <v>502</v>
      </c>
      <c r="G446" s="248" t="s">
        <v>279</v>
      </c>
      <c r="H446" s="249">
        <v>0.005</v>
      </c>
      <c r="I446" s="250"/>
      <c r="J446" s="251">
        <f>ROUND(I446*H446,2)</f>
        <v>0</v>
      </c>
      <c r="K446" s="247" t="s">
        <v>172</v>
      </c>
      <c r="L446" s="46"/>
      <c r="M446" s="252" t="s">
        <v>1</v>
      </c>
      <c r="N446" s="253" t="s">
        <v>52</v>
      </c>
      <c r="O446" s="93"/>
      <c r="P446" s="254">
        <f>O446*H446</f>
        <v>0</v>
      </c>
      <c r="Q446" s="254">
        <v>0</v>
      </c>
      <c r="R446" s="254">
        <f>Q446*H446</f>
        <v>0</v>
      </c>
      <c r="S446" s="254">
        <v>0</v>
      </c>
      <c r="T446" s="255">
        <f>S446*H446</f>
        <v>0</v>
      </c>
      <c r="U446" s="40"/>
      <c r="V446" s="40"/>
      <c r="W446" s="40"/>
      <c r="X446" s="40"/>
      <c r="Y446" s="40"/>
      <c r="Z446" s="40"/>
      <c r="AA446" s="40"/>
      <c r="AB446" s="40"/>
      <c r="AC446" s="40"/>
      <c r="AD446" s="40"/>
      <c r="AE446" s="40"/>
      <c r="AR446" s="256" t="s">
        <v>341</v>
      </c>
      <c r="AT446" s="256" t="s">
        <v>168</v>
      </c>
      <c r="AU446" s="256" t="s">
        <v>97</v>
      </c>
      <c r="AY446" s="18" t="s">
        <v>166</v>
      </c>
      <c r="BE446" s="257">
        <f>IF(N446="základní",J446,0)</f>
        <v>0</v>
      </c>
      <c r="BF446" s="257">
        <f>IF(N446="snížená",J446,0)</f>
        <v>0</v>
      </c>
      <c r="BG446" s="257">
        <f>IF(N446="zákl. přenesená",J446,0)</f>
        <v>0</v>
      </c>
      <c r="BH446" s="257">
        <f>IF(N446="sníž. přenesená",J446,0)</f>
        <v>0</v>
      </c>
      <c r="BI446" s="257">
        <f>IF(N446="nulová",J446,0)</f>
        <v>0</v>
      </c>
      <c r="BJ446" s="18" t="s">
        <v>95</v>
      </c>
      <c r="BK446" s="257">
        <f>ROUND(I446*H446,2)</f>
        <v>0</v>
      </c>
      <c r="BL446" s="18" t="s">
        <v>341</v>
      </c>
      <c r="BM446" s="256" t="s">
        <v>503</v>
      </c>
    </row>
    <row r="447" spans="1:47" s="2" customFormat="1" ht="12">
      <c r="A447" s="40"/>
      <c r="B447" s="41"/>
      <c r="C447" s="42"/>
      <c r="D447" s="258" t="s">
        <v>175</v>
      </c>
      <c r="E447" s="42"/>
      <c r="F447" s="259" t="s">
        <v>504</v>
      </c>
      <c r="G447" s="42"/>
      <c r="H447" s="42"/>
      <c r="I447" s="156"/>
      <c r="J447" s="42"/>
      <c r="K447" s="42"/>
      <c r="L447" s="46"/>
      <c r="M447" s="260"/>
      <c r="N447" s="261"/>
      <c r="O447" s="93"/>
      <c r="P447" s="93"/>
      <c r="Q447" s="93"/>
      <c r="R447" s="93"/>
      <c r="S447" s="93"/>
      <c r="T447" s="94"/>
      <c r="U447" s="40"/>
      <c r="V447" s="40"/>
      <c r="W447" s="40"/>
      <c r="X447" s="40"/>
      <c r="Y447" s="40"/>
      <c r="Z447" s="40"/>
      <c r="AA447" s="40"/>
      <c r="AB447" s="40"/>
      <c r="AC447" s="40"/>
      <c r="AD447" s="40"/>
      <c r="AE447" s="40"/>
      <c r="AT447" s="18" t="s">
        <v>175</v>
      </c>
      <c r="AU447" s="18" t="s">
        <v>97</v>
      </c>
    </row>
    <row r="448" spans="1:47" s="2" customFormat="1" ht="12">
      <c r="A448" s="40"/>
      <c r="B448" s="41"/>
      <c r="C448" s="42"/>
      <c r="D448" s="258" t="s">
        <v>177</v>
      </c>
      <c r="E448" s="42"/>
      <c r="F448" s="262" t="s">
        <v>505</v>
      </c>
      <c r="G448" s="42"/>
      <c r="H448" s="42"/>
      <c r="I448" s="156"/>
      <c r="J448" s="42"/>
      <c r="K448" s="42"/>
      <c r="L448" s="46"/>
      <c r="M448" s="260"/>
      <c r="N448" s="261"/>
      <c r="O448" s="93"/>
      <c r="P448" s="93"/>
      <c r="Q448" s="93"/>
      <c r="R448" s="93"/>
      <c r="S448" s="93"/>
      <c r="T448" s="94"/>
      <c r="U448" s="40"/>
      <c r="V448" s="40"/>
      <c r="W448" s="40"/>
      <c r="X448" s="40"/>
      <c r="Y448" s="40"/>
      <c r="Z448" s="40"/>
      <c r="AA448" s="40"/>
      <c r="AB448" s="40"/>
      <c r="AC448" s="40"/>
      <c r="AD448" s="40"/>
      <c r="AE448" s="40"/>
      <c r="AT448" s="18" t="s">
        <v>177</v>
      </c>
      <c r="AU448" s="18" t="s">
        <v>97</v>
      </c>
    </row>
    <row r="449" spans="1:63" s="12" customFormat="1" ht="25.9" customHeight="1">
      <c r="A449" s="12"/>
      <c r="B449" s="229"/>
      <c r="C449" s="230"/>
      <c r="D449" s="231" t="s">
        <v>86</v>
      </c>
      <c r="E449" s="232" t="s">
        <v>506</v>
      </c>
      <c r="F449" s="232" t="s">
        <v>507</v>
      </c>
      <c r="G449" s="230"/>
      <c r="H449" s="230"/>
      <c r="I449" s="233"/>
      <c r="J449" s="234">
        <f>BK449</f>
        <v>0</v>
      </c>
      <c r="K449" s="230"/>
      <c r="L449" s="235"/>
      <c r="M449" s="236"/>
      <c r="N449" s="237"/>
      <c r="O449" s="237"/>
      <c r="P449" s="238">
        <f>P450+P472</f>
        <v>0</v>
      </c>
      <c r="Q449" s="237"/>
      <c r="R449" s="238">
        <f>R450+R472</f>
        <v>0</v>
      </c>
      <c r="S449" s="237"/>
      <c r="T449" s="239">
        <f>T450+T472</f>
        <v>0</v>
      </c>
      <c r="U449" s="12"/>
      <c r="V449" s="12"/>
      <c r="W449" s="12"/>
      <c r="X449" s="12"/>
      <c r="Y449" s="12"/>
      <c r="Z449" s="12"/>
      <c r="AA449" s="12"/>
      <c r="AB449" s="12"/>
      <c r="AC449" s="12"/>
      <c r="AD449" s="12"/>
      <c r="AE449" s="12"/>
      <c r="AR449" s="240" t="s">
        <v>254</v>
      </c>
      <c r="AT449" s="241" t="s">
        <v>86</v>
      </c>
      <c r="AU449" s="241" t="s">
        <v>87</v>
      </c>
      <c r="AY449" s="240" t="s">
        <v>166</v>
      </c>
      <c r="BK449" s="242">
        <f>BK450+BK472</f>
        <v>0</v>
      </c>
    </row>
    <row r="450" spans="1:63" s="12" customFormat="1" ht="22.8" customHeight="1">
      <c r="A450" s="12"/>
      <c r="B450" s="229"/>
      <c r="C450" s="230"/>
      <c r="D450" s="231" t="s">
        <v>86</v>
      </c>
      <c r="E450" s="243" t="s">
        <v>508</v>
      </c>
      <c r="F450" s="243" t="s">
        <v>509</v>
      </c>
      <c r="G450" s="230"/>
      <c r="H450" s="230"/>
      <c r="I450" s="233"/>
      <c r="J450" s="244">
        <f>BK450</f>
        <v>0</v>
      </c>
      <c r="K450" s="230"/>
      <c r="L450" s="235"/>
      <c r="M450" s="236"/>
      <c r="N450" s="237"/>
      <c r="O450" s="237"/>
      <c r="P450" s="238">
        <f>SUM(P451:P471)</f>
        <v>0</v>
      </c>
      <c r="Q450" s="237"/>
      <c r="R450" s="238">
        <f>SUM(R451:R471)</f>
        <v>0</v>
      </c>
      <c r="S450" s="237"/>
      <c r="T450" s="239">
        <f>SUM(T451:T471)</f>
        <v>0</v>
      </c>
      <c r="U450" s="12"/>
      <c r="V450" s="12"/>
      <c r="W450" s="12"/>
      <c r="X450" s="12"/>
      <c r="Y450" s="12"/>
      <c r="Z450" s="12"/>
      <c r="AA450" s="12"/>
      <c r="AB450" s="12"/>
      <c r="AC450" s="12"/>
      <c r="AD450" s="12"/>
      <c r="AE450" s="12"/>
      <c r="AR450" s="240" t="s">
        <v>254</v>
      </c>
      <c r="AT450" s="241" t="s">
        <v>86</v>
      </c>
      <c r="AU450" s="241" t="s">
        <v>95</v>
      </c>
      <c r="AY450" s="240" t="s">
        <v>166</v>
      </c>
      <c r="BK450" s="242">
        <f>SUM(BK451:BK471)</f>
        <v>0</v>
      </c>
    </row>
    <row r="451" spans="1:65" s="2" customFormat="1" ht="24" customHeight="1">
      <c r="A451" s="40"/>
      <c r="B451" s="41"/>
      <c r="C451" s="245" t="s">
        <v>510</v>
      </c>
      <c r="D451" s="245" t="s">
        <v>168</v>
      </c>
      <c r="E451" s="246" t="s">
        <v>511</v>
      </c>
      <c r="F451" s="247" t="s">
        <v>512</v>
      </c>
      <c r="G451" s="248" t="s">
        <v>513</v>
      </c>
      <c r="H451" s="249">
        <v>1</v>
      </c>
      <c r="I451" s="250"/>
      <c r="J451" s="251">
        <f>ROUND(I451*H451,2)</f>
        <v>0</v>
      </c>
      <c r="K451" s="247" t="s">
        <v>1</v>
      </c>
      <c r="L451" s="46"/>
      <c r="M451" s="252" t="s">
        <v>1</v>
      </c>
      <c r="N451" s="253" t="s">
        <v>52</v>
      </c>
      <c r="O451" s="93"/>
      <c r="P451" s="254">
        <f>O451*H451</f>
        <v>0</v>
      </c>
      <c r="Q451" s="254">
        <v>0</v>
      </c>
      <c r="R451" s="254">
        <f>Q451*H451</f>
        <v>0</v>
      </c>
      <c r="S451" s="254">
        <v>0</v>
      </c>
      <c r="T451" s="255">
        <f>S451*H451</f>
        <v>0</v>
      </c>
      <c r="U451" s="40"/>
      <c r="V451" s="40"/>
      <c r="W451" s="40"/>
      <c r="X451" s="40"/>
      <c r="Y451" s="40"/>
      <c r="Z451" s="40"/>
      <c r="AA451" s="40"/>
      <c r="AB451" s="40"/>
      <c r="AC451" s="40"/>
      <c r="AD451" s="40"/>
      <c r="AE451" s="40"/>
      <c r="AR451" s="256" t="s">
        <v>514</v>
      </c>
      <c r="AT451" s="256" t="s">
        <v>168</v>
      </c>
      <c r="AU451" s="256" t="s">
        <v>97</v>
      </c>
      <c r="AY451" s="18" t="s">
        <v>166</v>
      </c>
      <c r="BE451" s="257">
        <f>IF(N451="základní",J451,0)</f>
        <v>0</v>
      </c>
      <c r="BF451" s="257">
        <f>IF(N451="snížená",J451,0)</f>
        <v>0</v>
      </c>
      <c r="BG451" s="257">
        <f>IF(N451="zákl. přenesená",J451,0)</f>
        <v>0</v>
      </c>
      <c r="BH451" s="257">
        <f>IF(N451="sníž. přenesená",J451,0)</f>
        <v>0</v>
      </c>
      <c r="BI451" s="257">
        <f>IF(N451="nulová",J451,0)</f>
        <v>0</v>
      </c>
      <c r="BJ451" s="18" t="s">
        <v>95</v>
      </c>
      <c r="BK451" s="257">
        <f>ROUND(I451*H451,2)</f>
        <v>0</v>
      </c>
      <c r="BL451" s="18" t="s">
        <v>514</v>
      </c>
      <c r="BM451" s="256" t="s">
        <v>515</v>
      </c>
    </row>
    <row r="452" spans="1:47" s="2" customFormat="1" ht="12">
      <c r="A452" s="40"/>
      <c r="B452" s="41"/>
      <c r="C452" s="42"/>
      <c r="D452" s="258" t="s">
        <v>175</v>
      </c>
      <c r="E452" s="42"/>
      <c r="F452" s="259" t="s">
        <v>512</v>
      </c>
      <c r="G452" s="42"/>
      <c r="H452" s="42"/>
      <c r="I452" s="156"/>
      <c r="J452" s="42"/>
      <c r="K452" s="42"/>
      <c r="L452" s="46"/>
      <c r="M452" s="260"/>
      <c r="N452" s="261"/>
      <c r="O452" s="93"/>
      <c r="P452" s="93"/>
      <c r="Q452" s="93"/>
      <c r="R452" s="93"/>
      <c r="S452" s="93"/>
      <c r="T452" s="94"/>
      <c r="U452" s="40"/>
      <c r="V452" s="40"/>
      <c r="W452" s="40"/>
      <c r="X452" s="40"/>
      <c r="Y452" s="40"/>
      <c r="Z452" s="40"/>
      <c r="AA452" s="40"/>
      <c r="AB452" s="40"/>
      <c r="AC452" s="40"/>
      <c r="AD452" s="40"/>
      <c r="AE452" s="40"/>
      <c r="AT452" s="18" t="s">
        <v>175</v>
      </c>
      <c r="AU452" s="18" t="s">
        <v>97</v>
      </c>
    </row>
    <row r="453" spans="1:47" s="2" customFormat="1" ht="12">
      <c r="A453" s="40"/>
      <c r="B453" s="41"/>
      <c r="C453" s="42"/>
      <c r="D453" s="258" t="s">
        <v>197</v>
      </c>
      <c r="E453" s="42"/>
      <c r="F453" s="262" t="s">
        <v>516</v>
      </c>
      <c r="G453" s="42"/>
      <c r="H453" s="42"/>
      <c r="I453" s="156"/>
      <c r="J453" s="42"/>
      <c r="K453" s="42"/>
      <c r="L453" s="46"/>
      <c r="M453" s="260"/>
      <c r="N453" s="261"/>
      <c r="O453" s="93"/>
      <c r="P453" s="93"/>
      <c r="Q453" s="93"/>
      <c r="R453" s="93"/>
      <c r="S453" s="93"/>
      <c r="T453" s="94"/>
      <c r="U453" s="40"/>
      <c r="V453" s="40"/>
      <c r="W453" s="40"/>
      <c r="X453" s="40"/>
      <c r="Y453" s="40"/>
      <c r="Z453" s="40"/>
      <c r="AA453" s="40"/>
      <c r="AB453" s="40"/>
      <c r="AC453" s="40"/>
      <c r="AD453" s="40"/>
      <c r="AE453" s="40"/>
      <c r="AT453" s="18" t="s">
        <v>197</v>
      </c>
      <c r="AU453" s="18" t="s">
        <v>97</v>
      </c>
    </row>
    <row r="454" spans="1:65" s="2" customFormat="1" ht="16.5" customHeight="1">
      <c r="A454" s="40"/>
      <c r="B454" s="41"/>
      <c r="C454" s="245" t="s">
        <v>517</v>
      </c>
      <c r="D454" s="245" t="s">
        <v>168</v>
      </c>
      <c r="E454" s="246" t="s">
        <v>518</v>
      </c>
      <c r="F454" s="247" t="s">
        <v>519</v>
      </c>
      <c r="G454" s="248" t="s">
        <v>513</v>
      </c>
      <c r="H454" s="249">
        <v>1</v>
      </c>
      <c r="I454" s="250"/>
      <c r="J454" s="251">
        <f>ROUND(I454*H454,2)</f>
        <v>0</v>
      </c>
      <c r="K454" s="247" t="s">
        <v>1</v>
      </c>
      <c r="L454" s="46"/>
      <c r="M454" s="252" t="s">
        <v>1</v>
      </c>
      <c r="N454" s="253" t="s">
        <v>52</v>
      </c>
      <c r="O454" s="93"/>
      <c r="P454" s="254">
        <f>O454*H454</f>
        <v>0</v>
      </c>
      <c r="Q454" s="254">
        <v>0</v>
      </c>
      <c r="R454" s="254">
        <f>Q454*H454</f>
        <v>0</v>
      </c>
      <c r="S454" s="254">
        <v>0</v>
      </c>
      <c r="T454" s="255">
        <f>S454*H454</f>
        <v>0</v>
      </c>
      <c r="U454" s="40"/>
      <c r="V454" s="40"/>
      <c r="W454" s="40"/>
      <c r="X454" s="40"/>
      <c r="Y454" s="40"/>
      <c r="Z454" s="40"/>
      <c r="AA454" s="40"/>
      <c r="AB454" s="40"/>
      <c r="AC454" s="40"/>
      <c r="AD454" s="40"/>
      <c r="AE454" s="40"/>
      <c r="AR454" s="256" t="s">
        <v>514</v>
      </c>
      <c r="AT454" s="256" t="s">
        <v>168</v>
      </c>
      <c r="AU454" s="256" t="s">
        <v>97</v>
      </c>
      <c r="AY454" s="18" t="s">
        <v>166</v>
      </c>
      <c r="BE454" s="257">
        <f>IF(N454="základní",J454,0)</f>
        <v>0</v>
      </c>
      <c r="BF454" s="257">
        <f>IF(N454="snížená",J454,0)</f>
        <v>0</v>
      </c>
      <c r="BG454" s="257">
        <f>IF(N454="zákl. přenesená",J454,0)</f>
        <v>0</v>
      </c>
      <c r="BH454" s="257">
        <f>IF(N454="sníž. přenesená",J454,0)</f>
        <v>0</v>
      </c>
      <c r="BI454" s="257">
        <f>IF(N454="nulová",J454,0)</f>
        <v>0</v>
      </c>
      <c r="BJ454" s="18" t="s">
        <v>95</v>
      </c>
      <c r="BK454" s="257">
        <f>ROUND(I454*H454,2)</f>
        <v>0</v>
      </c>
      <c r="BL454" s="18" t="s">
        <v>514</v>
      </c>
      <c r="BM454" s="256" t="s">
        <v>520</v>
      </c>
    </row>
    <row r="455" spans="1:47" s="2" customFormat="1" ht="12">
      <c r="A455" s="40"/>
      <c r="B455" s="41"/>
      <c r="C455" s="42"/>
      <c r="D455" s="258" t="s">
        <v>175</v>
      </c>
      <c r="E455" s="42"/>
      <c r="F455" s="259" t="s">
        <v>519</v>
      </c>
      <c r="G455" s="42"/>
      <c r="H455" s="42"/>
      <c r="I455" s="156"/>
      <c r="J455" s="42"/>
      <c r="K455" s="42"/>
      <c r="L455" s="46"/>
      <c r="M455" s="260"/>
      <c r="N455" s="261"/>
      <c r="O455" s="93"/>
      <c r="P455" s="93"/>
      <c r="Q455" s="93"/>
      <c r="R455" s="93"/>
      <c r="S455" s="93"/>
      <c r="T455" s="94"/>
      <c r="U455" s="40"/>
      <c r="V455" s="40"/>
      <c r="W455" s="40"/>
      <c r="X455" s="40"/>
      <c r="Y455" s="40"/>
      <c r="Z455" s="40"/>
      <c r="AA455" s="40"/>
      <c r="AB455" s="40"/>
      <c r="AC455" s="40"/>
      <c r="AD455" s="40"/>
      <c r="AE455" s="40"/>
      <c r="AT455" s="18" t="s">
        <v>175</v>
      </c>
      <c r="AU455" s="18" t="s">
        <v>97</v>
      </c>
    </row>
    <row r="456" spans="1:47" s="2" customFormat="1" ht="12">
      <c r="A456" s="40"/>
      <c r="B456" s="41"/>
      <c r="C456" s="42"/>
      <c r="D456" s="258" t="s">
        <v>197</v>
      </c>
      <c r="E456" s="42"/>
      <c r="F456" s="262" t="s">
        <v>521</v>
      </c>
      <c r="G456" s="42"/>
      <c r="H456" s="42"/>
      <c r="I456" s="156"/>
      <c r="J456" s="42"/>
      <c r="K456" s="42"/>
      <c r="L456" s="46"/>
      <c r="M456" s="260"/>
      <c r="N456" s="261"/>
      <c r="O456" s="93"/>
      <c r="P456" s="93"/>
      <c r="Q456" s="93"/>
      <c r="R456" s="93"/>
      <c r="S456" s="93"/>
      <c r="T456" s="94"/>
      <c r="U456" s="40"/>
      <c r="V456" s="40"/>
      <c r="W456" s="40"/>
      <c r="X456" s="40"/>
      <c r="Y456" s="40"/>
      <c r="Z456" s="40"/>
      <c r="AA456" s="40"/>
      <c r="AB456" s="40"/>
      <c r="AC456" s="40"/>
      <c r="AD456" s="40"/>
      <c r="AE456" s="40"/>
      <c r="AT456" s="18" t="s">
        <v>197</v>
      </c>
      <c r="AU456" s="18" t="s">
        <v>97</v>
      </c>
    </row>
    <row r="457" spans="1:65" s="2" customFormat="1" ht="16.5" customHeight="1">
      <c r="A457" s="40"/>
      <c r="B457" s="41"/>
      <c r="C457" s="245" t="s">
        <v>522</v>
      </c>
      <c r="D457" s="245" t="s">
        <v>168</v>
      </c>
      <c r="E457" s="246" t="s">
        <v>523</v>
      </c>
      <c r="F457" s="247" t="s">
        <v>524</v>
      </c>
      <c r="G457" s="248" t="s">
        <v>513</v>
      </c>
      <c r="H457" s="249">
        <v>13</v>
      </c>
      <c r="I457" s="250"/>
      <c r="J457" s="251">
        <f>ROUND(I457*H457,2)</f>
        <v>0</v>
      </c>
      <c r="K457" s="247" t="s">
        <v>1</v>
      </c>
      <c r="L457" s="46"/>
      <c r="M457" s="252" t="s">
        <v>1</v>
      </c>
      <c r="N457" s="253" t="s">
        <v>52</v>
      </c>
      <c r="O457" s="93"/>
      <c r="P457" s="254">
        <f>O457*H457</f>
        <v>0</v>
      </c>
      <c r="Q457" s="254">
        <v>0</v>
      </c>
      <c r="R457" s="254">
        <f>Q457*H457</f>
        <v>0</v>
      </c>
      <c r="S457" s="254">
        <v>0</v>
      </c>
      <c r="T457" s="255">
        <f>S457*H457</f>
        <v>0</v>
      </c>
      <c r="U457" s="40"/>
      <c r="V457" s="40"/>
      <c r="W457" s="40"/>
      <c r="X457" s="40"/>
      <c r="Y457" s="40"/>
      <c r="Z457" s="40"/>
      <c r="AA457" s="40"/>
      <c r="AB457" s="40"/>
      <c r="AC457" s="40"/>
      <c r="AD457" s="40"/>
      <c r="AE457" s="40"/>
      <c r="AR457" s="256" t="s">
        <v>514</v>
      </c>
      <c r="AT457" s="256" t="s">
        <v>168</v>
      </c>
      <c r="AU457" s="256" t="s">
        <v>97</v>
      </c>
      <c r="AY457" s="18" t="s">
        <v>166</v>
      </c>
      <c r="BE457" s="257">
        <f>IF(N457="základní",J457,0)</f>
        <v>0</v>
      </c>
      <c r="BF457" s="257">
        <f>IF(N457="snížená",J457,0)</f>
        <v>0</v>
      </c>
      <c r="BG457" s="257">
        <f>IF(N457="zákl. přenesená",J457,0)</f>
        <v>0</v>
      </c>
      <c r="BH457" s="257">
        <f>IF(N457="sníž. přenesená",J457,0)</f>
        <v>0</v>
      </c>
      <c r="BI457" s="257">
        <f>IF(N457="nulová",J457,0)</f>
        <v>0</v>
      </c>
      <c r="BJ457" s="18" t="s">
        <v>95</v>
      </c>
      <c r="BK457" s="257">
        <f>ROUND(I457*H457,2)</f>
        <v>0</v>
      </c>
      <c r="BL457" s="18" t="s">
        <v>514</v>
      </c>
      <c r="BM457" s="256" t="s">
        <v>525</v>
      </c>
    </row>
    <row r="458" spans="1:47" s="2" customFormat="1" ht="12">
      <c r="A458" s="40"/>
      <c r="B458" s="41"/>
      <c r="C458" s="42"/>
      <c r="D458" s="258" t="s">
        <v>175</v>
      </c>
      <c r="E458" s="42"/>
      <c r="F458" s="259" t="s">
        <v>524</v>
      </c>
      <c r="G458" s="42"/>
      <c r="H458" s="42"/>
      <c r="I458" s="156"/>
      <c r="J458" s="42"/>
      <c r="K458" s="42"/>
      <c r="L458" s="46"/>
      <c r="M458" s="260"/>
      <c r="N458" s="261"/>
      <c r="O458" s="93"/>
      <c r="P458" s="93"/>
      <c r="Q458" s="93"/>
      <c r="R458" s="93"/>
      <c r="S458" s="93"/>
      <c r="T458" s="94"/>
      <c r="U458" s="40"/>
      <c r="V458" s="40"/>
      <c r="W458" s="40"/>
      <c r="X458" s="40"/>
      <c r="Y458" s="40"/>
      <c r="Z458" s="40"/>
      <c r="AA458" s="40"/>
      <c r="AB458" s="40"/>
      <c r="AC458" s="40"/>
      <c r="AD458" s="40"/>
      <c r="AE458" s="40"/>
      <c r="AT458" s="18" t="s">
        <v>175</v>
      </c>
      <c r="AU458" s="18" t="s">
        <v>97</v>
      </c>
    </row>
    <row r="459" spans="1:47" s="2" customFormat="1" ht="12">
      <c r="A459" s="40"/>
      <c r="B459" s="41"/>
      <c r="C459" s="42"/>
      <c r="D459" s="258" t="s">
        <v>197</v>
      </c>
      <c r="E459" s="42"/>
      <c r="F459" s="262" t="s">
        <v>526</v>
      </c>
      <c r="G459" s="42"/>
      <c r="H459" s="42"/>
      <c r="I459" s="156"/>
      <c r="J459" s="42"/>
      <c r="K459" s="42"/>
      <c r="L459" s="46"/>
      <c r="M459" s="260"/>
      <c r="N459" s="261"/>
      <c r="O459" s="93"/>
      <c r="P459" s="93"/>
      <c r="Q459" s="93"/>
      <c r="R459" s="93"/>
      <c r="S459" s="93"/>
      <c r="T459" s="94"/>
      <c r="U459" s="40"/>
      <c r="V459" s="40"/>
      <c r="W459" s="40"/>
      <c r="X459" s="40"/>
      <c r="Y459" s="40"/>
      <c r="Z459" s="40"/>
      <c r="AA459" s="40"/>
      <c r="AB459" s="40"/>
      <c r="AC459" s="40"/>
      <c r="AD459" s="40"/>
      <c r="AE459" s="40"/>
      <c r="AT459" s="18" t="s">
        <v>197</v>
      </c>
      <c r="AU459" s="18" t="s">
        <v>97</v>
      </c>
    </row>
    <row r="460" spans="1:65" s="2" customFormat="1" ht="24" customHeight="1">
      <c r="A460" s="40"/>
      <c r="B460" s="41"/>
      <c r="C460" s="245" t="s">
        <v>527</v>
      </c>
      <c r="D460" s="245" t="s">
        <v>168</v>
      </c>
      <c r="E460" s="246" t="s">
        <v>528</v>
      </c>
      <c r="F460" s="247" t="s">
        <v>529</v>
      </c>
      <c r="G460" s="248" t="s">
        <v>513</v>
      </c>
      <c r="H460" s="249">
        <v>1</v>
      </c>
      <c r="I460" s="250"/>
      <c r="J460" s="251">
        <f>ROUND(I460*H460,2)</f>
        <v>0</v>
      </c>
      <c r="K460" s="247" t="s">
        <v>1</v>
      </c>
      <c r="L460" s="46"/>
      <c r="M460" s="252" t="s">
        <v>1</v>
      </c>
      <c r="N460" s="253" t="s">
        <v>52</v>
      </c>
      <c r="O460" s="93"/>
      <c r="P460" s="254">
        <f>O460*H460</f>
        <v>0</v>
      </c>
      <c r="Q460" s="254">
        <v>0</v>
      </c>
      <c r="R460" s="254">
        <f>Q460*H460</f>
        <v>0</v>
      </c>
      <c r="S460" s="254">
        <v>0</v>
      </c>
      <c r="T460" s="255">
        <f>S460*H460</f>
        <v>0</v>
      </c>
      <c r="U460" s="40"/>
      <c r="V460" s="40"/>
      <c r="W460" s="40"/>
      <c r="X460" s="40"/>
      <c r="Y460" s="40"/>
      <c r="Z460" s="40"/>
      <c r="AA460" s="40"/>
      <c r="AB460" s="40"/>
      <c r="AC460" s="40"/>
      <c r="AD460" s="40"/>
      <c r="AE460" s="40"/>
      <c r="AR460" s="256" t="s">
        <v>514</v>
      </c>
      <c r="AT460" s="256" t="s">
        <v>168</v>
      </c>
      <c r="AU460" s="256" t="s">
        <v>97</v>
      </c>
      <c r="AY460" s="18" t="s">
        <v>166</v>
      </c>
      <c r="BE460" s="257">
        <f>IF(N460="základní",J460,0)</f>
        <v>0</v>
      </c>
      <c r="BF460" s="257">
        <f>IF(N460="snížená",J460,0)</f>
        <v>0</v>
      </c>
      <c r="BG460" s="257">
        <f>IF(N460="zákl. přenesená",J460,0)</f>
        <v>0</v>
      </c>
      <c r="BH460" s="257">
        <f>IF(N460="sníž. přenesená",J460,0)</f>
        <v>0</v>
      </c>
      <c r="BI460" s="257">
        <f>IF(N460="nulová",J460,0)</f>
        <v>0</v>
      </c>
      <c r="BJ460" s="18" t="s">
        <v>95</v>
      </c>
      <c r="BK460" s="257">
        <f>ROUND(I460*H460,2)</f>
        <v>0</v>
      </c>
      <c r="BL460" s="18" t="s">
        <v>514</v>
      </c>
      <c r="BM460" s="256" t="s">
        <v>530</v>
      </c>
    </row>
    <row r="461" spans="1:47" s="2" customFormat="1" ht="12">
      <c r="A461" s="40"/>
      <c r="B461" s="41"/>
      <c r="C461" s="42"/>
      <c r="D461" s="258" t="s">
        <v>175</v>
      </c>
      <c r="E461" s="42"/>
      <c r="F461" s="259" t="s">
        <v>529</v>
      </c>
      <c r="G461" s="42"/>
      <c r="H461" s="42"/>
      <c r="I461" s="156"/>
      <c r="J461" s="42"/>
      <c r="K461" s="42"/>
      <c r="L461" s="46"/>
      <c r="M461" s="260"/>
      <c r="N461" s="261"/>
      <c r="O461" s="93"/>
      <c r="P461" s="93"/>
      <c r="Q461" s="93"/>
      <c r="R461" s="93"/>
      <c r="S461" s="93"/>
      <c r="T461" s="94"/>
      <c r="U461" s="40"/>
      <c r="V461" s="40"/>
      <c r="W461" s="40"/>
      <c r="X461" s="40"/>
      <c r="Y461" s="40"/>
      <c r="Z461" s="40"/>
      <c r="AA461" s="40"/>
      <c r="AB461" s="40"/>
      <c r="AC461" s="40"/>
      <c r="AD461" s="40"/>
      <c r="AE461" s="40"/>
      <c r="AT461" s="18" t="s">
        <v>175</v>
      </c>
      <c r="AU461" s="18" t="s">
        <v>97</v>
      </c>
    </row>
    <row r="462" spans="1:47" s="2" customFormat="1" ht="12">
      <c r="A462" s="40"/>
      <c r="B462" s="41"/>
      <c r="C462" s="42"/>
      <c r="D462" s="258" t="s">
        <v>197</v>
      </c>
      <c r="E462" s="42"/>
      <c r="F462" s="262" t="s">
        <v>531</v>
      </c>
      <c r="G462" s="42"/>
      <c r="H462" s="42"/>
      <c r="I462" s="156"/>
      <c r="J462" s="42"/>
      <c r="K462" s="42"/>
      <c r="L462" s="46"/>
      <c r="M462" s="260"/>
      <c r="N462" s="261"/>
      <c r="O462" s="93"/>
      <c r="P462" s="93"/>
      <c r="Q462" s="93"/>
      <c r="R462" s="93"/>
      <c r="S462" s="93"/>
      <c r="T462" s="94"/>
      <c r="U462" s="40"/>
      <c r="V462" s="40"/>
      <c r="W462" s="40"/>
      <c r="X462" s="40"/>
      <c r="Y462" s="40"/>
      <c r="Z462" s="40"/>
      <c r="AA462" s="40"/>
      <c r="AB462" s="40"/>
      <c r="AC462" s="40"/>
      <c r="AD462" s="40"/>
      <c r="AE462" s="40"/>
      <c r="AT462" s="18" t="s">
        <v>197</v>
      </c>
      <c r="AU462" s="18" t="s">
        <v>97</v>
      </c>
    </row>
    <row r="463" spans="1:51" s="14" customFormat="1" ht="12">
      <c r="A463" s="14"/>
      <c r="B463" s="273"/>
      <c r="C463" s="274"/>
      <c r="D463" s="258" t="s">
        <v>179</v>
      </c>
      <c r="E463" s="274"/>
      <c r="F463" s="276" t="s">
        <v>532</v>
      </c>
      <c r="G463" s="274"/>
      <c r="H463" s="277">
        <v>1</v>
      </c>
      <c r="I463" s="278"/>
      <c r="J463" s="274"/>
      <c r="K463" s="274"/>
      <c r="L463" s="279"/>
      <c r="M463" s="280"/>
      <c r="N463" s="281"/>
      <c r="O463" s="281"/>
      <c r="P463" s="281"/>
      <c r="Q463" s="281"/>
      <c r="R463" s="281"/>
      <c r="S463" s="281"/>
      <c r="T463" s="282"/>
      <c r="U463" s="14"/>
      <c r="V463" s="14"/>
      <c r="W463" s="14"/>
      <c r="X463" s="14"/>
      <c r="Y463" s="14"/>
      <c r="Z463" s="14"/>
      <c r="AA463" s="14"/>
      <c r="AB463" s="14"/>
      <c r="AC463" s="14"/>
      <c r="AD463" s="14"/>
      <c r="AE463" s="14"/>
      <c r="AT463" s="283" t="s">
        <v>179</v>
      </c>
      <c r="AU463" s="283" t="s">
        <v>97</v>
      </c>
      <c r="AV463" s="14" t="s">
        <v>97</v>
      </c>
      <c r="AW463" s="14" t="s">
        <v>4</v>
      </c>
      <c r="AX463" s="14" t="s">
        <v>95</v>
      </c>
      <c r="AY463" s="283" t="s">
        <v>166</v>
      </c>
    </row>
    <row r="464" spans="1:65" s="2" customFormat="1" ht="24" customHeight="1">
      <c r="A464" s="40"/>
      <c r="B464" s="41"/>
      <c r="C464" s="245" t="s">
        <v>533</v>
      </c>
      <c r="D464" s="245" t="s">
        <v>168</v>
      </c>
      <c r="E464" s="246" t="s">
        <v>534</v>
      </c>
      <c r="F464" s="247" t="s">
        <v>535</v>
      </c>
      <c r="G464" s="248" t="s">
        <v>513</v>
      </c>
      <c r="H464" s="249">
        <v>1</v>
      </c>
      <c r="I464" s="250"/>
      <c r="J464" s="251">
        <f>ROUND(I464*H464,2)</f>
        <v>0</v>
      </c>
      <c r="K464" s="247" t="s">
        <v>1</v>
      </c>
      <c r="L464" s="46"/>
      <c r="M464" s="252" t="s">
        <v>1</v>
      </c>
      <c r="N464" s="253" t="s">
        <v>52</v>
      </c>
      <c r="O464" s="93"/>
      <c r="P464" s="254">
        <f>O464*H464</f>
        <v>0</v>
      </c>
      <c r="Q464" s="254">
        <v>0</v>
      </c>
      <c r="R464" s="254">
        <f>Q464*H464</f>
        <v>0</v>
      </c>
      <c r="S464" s="254">
        <v>0</v>
      </c>
      <c r="T464" s="255">
        <f>S464*H464</f>
        <v>0</v>
      </c>
      <c r="U464" s="40"/>
      <c r="V464" s="40"/>
      <c r="W464" s="40"/>
      <c r="X464" s="40"/>
      <c r="Y464" s="40"/>
      <c r="Z464" s="40"/>
      <c r="AA464" s="40"/>
      <c r="AB464" s="40"/>
      <c r="AC464" s="40"/>
      <c r="AD464" s="40"/>
      <c r="AE464" s="40"/>
      <c r="AR464" s="256" t="s">
        <v>514</v>
      </c>
      <c r="AT464" s="256" t="s">
        <v>168</v>
      </c>
      <c r="AU464" s="256" t="s">
        <v>97</v>
      </c>
      <c r="AY464" s="18" t="s">
        <v>166</v>
      </c>
      <c r="BE464" s="257">
        <f>IF(N464="základní",J464,0)</f>
        <v>0</v>
      </c>
      <c r="BF464" s="257">
        <f>IF(N464="snížená",J464,0)</f>
        <v>0</v>
      </c>
      <c r="BG464" s="257">
        <f>IF(N464="zákl. přenesená",J464,0)</f>
        <v>0</v>
      </c>
      <c r="BH464" s="257">
        <f>IF(N464="sníž. přenesená",J464,0)</f>
        <v>0</v>
      </c>
      <c r="BI464" s="257">
        <f>IF(N464="nulová",J464,0)</f>
        <v>0</v>
      </c>
      <c r="BJ464" s="18" t="s">
        <v>95</v>
      </c>
      <c r="BK464" s="257">
        <f>ROUND(I464*H464,2)</f>
        <v>0</v>
      </c>
      <c r="BL464" s="18" t="s">
        <v>514</v>
      </c>
      <c r="BM464" s="256" t="s">
        <v>536</v>
      </c>
    </row>
    <row r="465" spans="1:47" s="2" customFormat="1" ht="12">
      <c r="A465" s="40"/>
      <c r="B465" s="41"/>
      <c r="C465" s="42"/>
      <c r="D465" s="258" t="s">
        <v>175</v>
      </c>
      <c r="E465" s="42"/>
      <c r="F465" s="259" t="s">
        <v>535</v>
      </c>
      <c r="G465" s="42"/>
      <c r="H465" s="42"/>
      <c r="I465" s="156"/>
      <c r="J465" s="42"/>
      <c r="K465" s="42"/>
      <c r="L465" s="46"/>
      <c r="M465" s="260"/>
      <c r="N465" s="261"/>
      <c r="O465" s="93"/>
      <c r="P465" s="93"/>
      <c r="Q465" s="93"/>
      <c r="R465" s="93"/>
      <c r="S465" s="93"/>
      <c r="T465" s="94"/>
      <c r="U465" s="40"/>
      <c r="V465" s="40"/>
      <c r="W465" s="40"/>
      <c r="X465" s="40"/>
      <c r="Y465" s="40"/>
      <c r="Z465" s="40"/>
      <c r="AA465" s="40"/>
      <c r="AB465" s="40"/>
      <c r="AC465" s="40"/>
      <c r="AD465" s="40"/>
      <c r="AE465" s="40"/>
      <c r="AT465" s="18" t="s">
        <v>175</v>
      </c>
      <c r="AU465" s="18" t="s">
        <v>97</v>
      </c>
    </row>
    <row r="466" spans="1:47" s="2" customFormat="1" ht="12">
      <c r="A466" s="40"/>
      <c r="B466" s="41"/>
      <c r="C466" s="42"/>
      <c r="D466" s="258" t="s">
        <v>197</v>
      </c>
      <c r="E466" s="42"/>
      <c r="F466" s="262" t="s">
        <v>521</v>
      </c>
      <c r="G466" s="42"/>
      <c r="H466" s="42"/>
      <c r="I466" s="156"/>
      <c r="J466" s="42"/>
      <c r="K466" s="42"/>
      <c r="L466" s="46"/>
      <c r="M466" s="260"/>
      <c r="N466" s="261"/>
      <c r="O466" s="93"/>
      <c r="P466" s="93"/>
      <c r="Q466" s="93"/>
      <c r="R466" s="93"/>
      <c r="S466" s="93"/>
      <c r="T466" s="94"/>
      <c r="U466" s="40"/>
      <c r="V466" s="40"/>
      <c r="W466" s="40"/>
      <c r="X466" s="40"/>
      <c r="Y466" s="40"/>
      <c r="Z466" s="40"/>
      <c r="AA466" s="40"/>
      <c r="AB466" s="40"/>
      <c r="AC466" s="40"/>
      <c r="AD466" s="40"/>
      <c r="AE466" s="40"/>
      <c r="AT466" s="18" t="s">
        <v>197</v>
      </c>
      <c r="AU466" s="18" t="s">
        <v>97</v>
      </c>
    </row>
    <row r="467" spans="1:65" s="2" customFormat="1" ht="24" customHeight="1">
      <c r="A467" s="40"/>
      <c r="B467" s="41"/>
      <c r="C467" s="245" t="s">
        <v>537</v>
      </c>
      <c r="D467" s="245" t="s">
        <v>168</v>
      </c>
      <c r="E467" s="246" t="s">
        <v>538</v>
      </c>
      <c r="F467" s="247" t="s">
        <v>539</v>
      </c>
      <c r="G467" s="248" t="s">
        <v>513</v>
      </c>
      <c r="H467" s="249">
        <v>1</v>
      </c>
      <c r="I467" s="250"/>
      <c r="J467" s="251">
        <f>ROUND(I467*H467,2)</f>
        <v>0</v>
      </c>
      <c r="K467" s="247" t="s">
        <v>1</v>
      </c>
      <c r="L467" s="46"/>
      <c r="M467" s="252" t="s">
        <v>1</v>
      </c>
      <c r="N467" s="253" t="s">
        <v>52</v>
      </c>
      <c r="O467" s="93"/>
      <c r="P467" s="254">
        <f>O467*H467</f>
        <v>0</v>
      </c>
      <c r="Q467" s="254">
        <v>0</v>
      </c>
      <c r="R467" s="254">
        <f>Q467*H467</f>
        <v>0</v>
      </c>
      <c r="S467" s="254">
        <v>0</v>
      </c>
      <c r="T467" s="255">
        <f>S467*H467</f>
        <v>0</v>
      </c>
      <c r="U467" s="40"/>
      <c r="V467" s="40"/>
      <c r="W467" s="40"/>
      <c r="X467" s="40"/>
      <c r="Y467" s="40"/>
      <c r="Z467" s="40"/>
      <c r="AA467" s="40"/>
      <c r="AB467" s="40"/>
      <c r="AC467" s="40"/>
      <c r="AD467" s="40"/>
      <c r="AE467" s="40"/>
      <c r="AR467" s="256" t="s">
        <v>514</v>
      </c>
      <c r="AT467" s="256" t="s">
        <v>168</v>
      </c>
      <c r="AU467" s="256" t="s">
        <v>97</v>
      </c>
      <c r="AY467" s="18" t="s">
        <v>166</v>
      </c>
      <c r="BE467" s="257">
        <f>IF(N467="základní",J467,0)</f>
        <v>0</v>
      </c>
      <c r="BF467" s="257">
        <f>IF(N467="snížená",J467,0)</f>
        <v>0</v>
      </c>
      <c r="BG467" s="257">
        <f>IF(N467="zákl. přenesená",J467,0)</f>
        <v>0</v>
      </c>
      <c r="BH467" s="257">
        <f>IF(N467="sníž. přenesená",J467,0)</f>
        <v>0</v>
      </c>
      <c r="BI467" s="257">
        <f>IF(N467="nulová",J467,0)</f>
        <v>0</v>
      </c>
      <c r="BJ467" s="18" t="s">
        <v>95</v>
      </c>
      <c r="BK467" s="257">
        <f>ROUND(I467*H467,2)</f>
        <v>0</v>
      </c>
      <c r="BL467" s="18" t="s">
        <v>514</v>
      </c>
      <c r="BM467" s="256" t="s">
        <v>540</v>
      </c>
    </row>
    <row r="468" spans="1:47" s="2" customFormat="1" ht="12">
      <c r="A468" s="40"/>
      <c r="B468" s="41"/>
      <c r="C468" s="42"/>
      <c r="D468" s="258" t="s">
        <v>175</v>
      </c>
      <c r="E468" s="42"/>
      <c r="F468" s="259" t="s">
        <v>539</v>
      </c>
      <c r="G468" s="42"/>
      <c r="H468" s="42"/>
      <c r="I468" s="156"/>
      <c r="J468" s="42"/>
      <c r="K468" s="42"/>
      <c r="L468" s="46"/>
      <c r="M468" s="260"/>
      <c r="N468" s="261"/>
      <c r="O468" s="93"/>
      <c r="P468" s="93"/>
      <c r="Q468" s="93"/>
      <c r="R468" s="93"/>
      <c r="S468" s="93"/>
      <c r="T468" s="94"/>
      <c r="U468" s="40"/>
      <c r="V468" s="40"/>
      <c r="W468" s="40"/>
      <c r="X468" s="40"/>
      <c r="Y468" s="40"/>
      <c r="Z468" s="40"/>
      <c r="AA468" s="40"/>
      <c r="AB468" s="40"/>
      <c r="AC468" s="40"/>
      <c r="AD468" s="40"/>
      <c r="AE468" s="40"/>
      <c r="AT468" s="18" t="s">
        <v>175</v>
      </c>
      <c r="AU468" s="18" t="s">
        <v>97</v>
      </c>
    </row>
    <row r="469" spans="1:47" s="2" customFormat="1" ht="12">
      <c r="A469" s="40"/>
      <c r="B469" s="41"/>
      <c r="C469" s="42"/>
      <c r="D469" s="258" t="s">
        <v>197</v>
      </c>
      <c r="E469" s="42"/>
      <c r="F469" s="262" t="s">
        <v>521</v>
      </c>
      <c r="G469" s="42"/>
      <c r="H469" s="42"/>
      <c r="I469" s="156"/>
      <c r="J469" s="42"/>
      <c r="K469" s="42"/>
      <c r="L469" s="46"/>
      <c r="M469" s="260"/>
      <c r="N469" s="261"/>
      <c r="O469" s="93"/>
      <c r="P469" s="93"/>
      <c r="Q469" s="93"/>
      <c r="R469" s="93"/>
      <c r="S469" s="93"/>
      <c r="T469" s="94"/>
      <c r="U469" s="40"/>
      <c r="V469" s="40"/>
      <c r="W469" s="40"/>
      <c r="X469" s="40"/>
      <c r="Y469" s="40"/>
      <c r="Z469" s="40"/>
      <c r="AA469" s="40"/>
      <c r="AB469" s="40"/>
      <c r="AC469" s="40"/>
      <c r="AD469" s="40"/>
      <c r="AE469" s="40"/>
      <c r="AT469" s="18" t="s">
        <v>197</v>
      </c>
      <c r="AU469" s="18" t="s">
        <v>97</v>
      </c>
    </row>
    <row r="470" spans="1:65" s="2" customFormat="1" ht="16.5" customHeight="1">
      <c r="A470" s="40"/>
      <c r="B470" s="41"/>
      <c r="C470" s="245" t="s">
        <v>541</v>
      </c>
      <c r="D470" s="245" t="s">
        <v>168</v>
      </c>
      <c r="E470" s="246" t="s">
        <v>542</v>
      </c>
      <c r="F470" s="247" t="s">
        <v>543</v>
      </c>
      <c r="G470" s="248" t="s">
        <v>513</v>
      </c>
      <c r="H470" s="249">
        <v>1</v>
      </c>
      <c r="I470" s="250"/>
      <c r="J470" s="251">
        <f>ROUND(I470*H470,2)</f>
        <v>0</v>
      </c>
      <c r="K470" s="247" t="s">
        <v>1</v>
      </c>
      <c r="L470" s="46"/>
      <c r="M470" s="252" t="s">
        <v>1</v>
      </c>
      <c r="N470" s="253" t="s">
        <v>52</v>
      </c>
      <c r="O470" s="93"/>
      <c r="P470" s="254">
        <f>O470*H470</f>
        <v>0</v>
      </c>
      <c r="Q470" s="254">
        <v>0</v>
      </c>
      <c r="R470" s="254">
        <f>Q470*H470</f>
        <v>0</v>
      </c>
      <c r="S470" s="254">
        <v>0</v>
      </c>
      <c r="T470" s="255">
        <f>S470*H470</f>
        <v>0</v>
      </c>
      <c r="U470" s="40"/>
      <c r="V470" s="40"/>
      <c r="W470" s="40"/>
      <c r="X470" s="40"/>
      <c r="Y470" s="40"/>
      <c r="Z470" s="40"/>
      <c r="AA470" s="40"/>
      <c r="AB470" s="40"/>
      <c r="AC470" s="40"/>
      <c r="AD470" s="40"/>
      <c r="AE470" s="40"/>
      <c r="AR470" s="256" t="s">
        <v>514</v>
      </c>
      <c r="AT470" s="256" t="s">
        <v>168</v>
      </c>
      <c r="AU470" s="256" t="s">
        <v>97</v>
      </c>
      <c r="AY470" s="18" t="s">
        <v>166</v>
      </c>
      <c r="BE470" s="257">
        <f>IF(N470="základní",J470,0)</f>
        <v>0</v>
      </c>
      <c r="BF470" s="257">
        <f>IF(N470="snížená",J470,0)</f>
        <v>0</v>
      </c>
      <c r="BG470" s="257">
        <f>IF(N470="zákl. přenesená",J470,0)</f>
        <v>0</v>
      </c>
      <c r="BH470" s="257">
        <f>IF(N470="sníž. přenesená",J470,0)</f>
        <v>0</v>
      </c>
      <c r="BI470" s="257">
        <f>IF(N470="nulová",J470,0)</f>
        <v>0</v>
      </c>
      <c r="BJ470" s="18" t="s">
        <v>95</v>
      </c>
      <c r="BK470" s="257">
        <f>ROUND(I470*H470,2)</f>
        <v>0</v>
      </c>
      <c r="BL470" s="18" t="s">
        <v>514</v>
      </c>
      <c r="BM470" s="256" t="s">
        <v>544</v>
      </c>
    </row>
    <row r="471" spans="1:47" s="2" customFormat="1" ht="12">
      <c r="A471" s="40"/>
      <c r="B471" s="41"/>
      <c r="C471" s="42"/>
      <c r="D471" s="258" t="s">
        <v>175</v>
      </c>
      <c r="E471" s="42"/>
      <c r="F471" s="259" t="s">
        <v>545</v>
      </c>
      <c r="G471" s="42"/>
      <c r="H471" s="42"/>
      <c r="I471" s="156"/>
      <c r="J471" s="42"/>
      <c r="K471" s="42"/>
      <c r="L471" s="46"/>
      <c r="M471" s="260"/>
      <c r="N471" s="261"/>
      <c r="O471" s="93"/>
      <c r="P471" s="93"/>
      <c r="Q471" s="93"/>
      <c r="R471" s="93"/>
      <c r="S471" s="93"/>
      <c r="T471" s="94"/>
      <c r="U471" s="40"/>
      <c r="V471" s="40"/>
      <c r="W471" s="40"/>
      <c r="X471" s="40"/>
      <c r="Y471" s="40"/>
      <c r="Z471" s="40"/>
      <c r="AA471" s="40"/>
      <c r="AB471" s="40"/>
      <c r="AC471" s="40"/>
      <c r="AD471" s="40"/>
      <c r="AE471" s="40"/>
      <c r="AT471" s="18" t="s">
        <v>175</v>
      </c>
      <c r="AU471" s="18" t="s">
        <v>97</v>
      </c>
    </row>
    <row r="472" spans="1:63" s="12" customFormat="1" ht="22.8" customHeight="1">
      <c r="A472" s="12"/>
      <c r="B472" s="229"/>
      <c r="C472" s="230"/>
      <c r="D472" s="231" t="s">
        <v>86</v>
      </c>
      <c r="E472" s="243" t="s">
        <v>546</v>
      </c>
      <c r="F472" s="243" t="s">
        <v>547</v>
      </c>
      <c r="G472" s="230"/>
      <c r="H472" s="230"/>
      <c r="I472" s="233"/>
      <c r="J472" s="244">
        <f>BK472</f>
        <v>0</v>
      </c>
      <c r="K472" s="230"/>
      <c r="L472" s="235"/>
      <c r="M472" s="236"/>
      <c r="N472" s="237"/>
      <c r="O472" s="237"/>
      <c r="P472" s="238">
        <f>SUM(P473:P475)</f>
        <v>0</v>
      </c>
      <c r="Q472" s="237"/>
      <c r="R472" s="238">
        <f>SUM(R473:R475)</f>
        <v>0</v>
      </c>
      <c r="S472" s="237"/>
      <c r="T472" s="239">
        <f>SUM(T473:T475)</f>
        <v>0</v>
      </c>
      <c r="U472" s="12"/>
      <c r="V472" s="12"/>
      <c r="W472" s="12"/>
      <c r="X472" s="12"/>
      <c r="Y472" s="12"/>
      <c r="Z472" s="12"/>
      <c r="AA472" s="12"/>
      <c r="AB472" s="12"/>
      <c r="AC472" s="12"/>
      <c r="AD472" s="12"/>
      <c r="AE472" s="12"/>
      <c r="AR472" s="240" t="s">
        <v>254</v>
      </c>
      <c r="AT472" s="241" t="s">
        <v>86</v>
      </c>
      <c r="AU472" s="241" t="s">
        <v>95</v>
      </c>
      <c r="AY472" s="240" t="s">
        <v>166</v>
      </c>
      <c r="BK472" s="242">
        <f>SUM(BK473:BK475)</f>
        <v>0</v>
      </c>
    </row>
    <row r="473" spans="1:65" s="2" customFormat="1" ht="24" customHeight="1">
      <c r="A473" s="40"/>
      <c r="B473" s="41"/>
      <c r="C473" s="245" t="s">
        <v>548</v>
      </c>
      <c r="D473" s="245" t="s">
        <v>168</v>
      </c>
      <c r="E473" s="246" t="s">
        <v>549</v>
      </c>
      <c r="F473" s="247" t="s">
        <v>550</v>
      </c>
      <c r="G473" s="248" t="s">
        <v>513</v>
      </c>
      <c r="H473" s="249">
        <v>1</v>
      </c>
      <c r="I473" s="250"/>
      <c r="J473" s="251">
        <f>ROUND(I473*H473,2)</f>
        <v>0</v>
      </c>
      <c r="K473" s="247" t="s">
        <v>1</v>
      </c>
      <c r="L473" s="46"/>
      <c r="M473" s="252" t="s">
        <v>1</v>
      </c>
      <c r="N473" s="253" t="s">
        <v>52</v>
      </c>
      <c r="O473" s="93"/>
      <c r="P473" s="254">
        <f>O473*H473</f>
        <v>0</v>
      </c>
      <c r="Q473" s="254">
        <v>0</v>
      </c>
      <c r="R473" s="254">
        <f>Q473*H473</f>
        <v>0</v>
      </c>
      <c r="S473" s="254">
        <v>0</v>
      </c>
      <c r="T473" s="255">
        <f>S473*H473</f>
        <v>0</v>
      </c>
      <c r="U473" s="40"/>
      <c r="V473" s="40"/>
      <c r="W473" s="40"/>
      <c r="X473" s="40"/>
      <c r="Y473" s="40"/>
      <c r="Z473" s="40"/>
      <c r="AA473" s="40"/>
      <c r="AB473" s="40"/>
      <c r="AC473" s="40"/>
      <c r="AD473" s="40"/>
      <c r="AE473" s="40"/>
      <c r="AR473" s="256" t="s">
        <v>514</v>
      </c>
      <c r="AT473" s="256" t="s">
        <v>168</v>
      </c>
      <c r="AU473" s="256" t="s">
        <v>97</v>
      </c>
      <c r="AY473" s="18" t="s">
        <v>166</v>
      </c>
      <c r="BE473" s="257">
        <f>IF(N473="základní",J473,0)</f>
        <v>0</v>
      </c>
      <c r="BF473" s="257">
        <f>IF(N473="snížená",J473,0)</f>
        <v>0</v>
      </c>
      <c r="BG473" s="257">
        <f>IF(N473="zákl. přenesená",J473,0)</f>
        <v>0</v>
      </c>
      <c r="BH473" s="257">
        <f>IF(N473="sníž. přenesená",J473,0)</f>
        <v>0</v>
      </c>
      <c r="BI473" s="257">
        <f>IF(N473="nulová",J473,0)</f>
        <v>0</v>
      </c>
      <c r="BJ473" s="18" t="s">
        <v>95</v>
      </c>
      <c r="BK473" s="257">
        <f>ROUND(I473*H473,2)</f>
        <v>0</v>
      </c>
      <c r="BL473" s="18" t="s">
        <v>514</v>
      </c>
      <c r="BM473" s="256" t="s">
        <v>551</v>
      </c>
    </row>
    <row r="474" spans="1:47" s="2" customFormat="1" ht="12">
      <c r="A474" s="40"/>
      <c r="B474" s="41"/>
      <c r="C474" s="42"/>
      <c r="D474" s="258" t="s">
        <v>175</v>
      </c>
      <c r="E474" s="42"/>
      <c r="F474" s="259" t="s">
        <v>550</v>
      </c>
      <c r="G474" s="42"/>
      <c r="H474" s="42"/>
      <c r="I474" s="156"/>
      <c r="J474" s="42"/>
      <c r="K474" s="42"/>
      <c r="L474" s="46"/>
      <c r="M474" s="260"/>
      <c r="N474" s="261"/>
      <c r="O474" s="93"/>
      <c r="P474" s="93"/>
      <c r="Q474" s="93"/>
      <c r="R474" s="93"/>
      <c r="S474" s="93"/>
      <c r="T474" s="94"/>
      <c r="U474" s="40"/>
      <c r="V474" s="40"/>
      <c r="W474" s="40"/>
      <c r="X474" s="40"/>
      <c r="Y474" s="40"/>
      <c r="Z474" s="40"/>
      <c r="AA474" s="40"/>
      <c r="AB474" s="40"/>
      <c r="AC474" s="40"/>
      <c r="AD474" s="40"/>
      <c r="AE474" s="40"/>
      <c r="AT474" s="18" t="s">
        <v>175</v>
      </c>
      <c r="AU474" s="18" t="s">
        <v>97</v>
      </c>
    </row>
    <row r="475" spans="1:47" s="2" customFormat="1" ht="12">
      <c r="A475" s="40"/>
      <c r="B475" s="41"/>
      <c r="C475" s="42"/>
      <c r="D475" s="258" t="s">
        <v>197</v>
      </c>
      <c r="E475" s="42"/>
      <c r="F475" s="262" t="s">
        <v>552</v>
      </c>
      <c r="G475" s="42"/>
      <c r="H475" s="42"/>
      <c r="I475" s="156"/>
      <c r="J475" s="42"/>
      <c r="K475" s="42"/>
      <c r="L475" s="46"/>
      <c r="M475" s="316"/>
      <c r="N475" s="317"/>
      <c r="O475" s="318"/>
      <c r="P475" s="318"/>
      <c r="Q475" s="318"/>
      <c r="R475" s="318"/>
      <c r="S475" s="318"/>
      <c r="T475" s="319"/>
      <c r="U475" s="40"/>
      <c r="V475" s="40"/>
      <c r="W475" s="40"/>
      <c r="X475" s="40"/>
      <c r="Y475" s="40"/>
      <c r="Z475" s="40"/>
      <c r="AA475" s="40"/>
      <c r="AB475" s="40"/>
      <c r="AC475" s="40"/>
      <c r="AD475" s="40"/>
      <c r="AE475" s="40"/>
      <c r="AT475" s="18" t="s">
        <v>197</v>
      </c>
      <c r="AU475" s="18" t="s">
        <v>97</v>
      </c>
    </row>
    <row r="476" spans="1:31" s="2" customFormat="1" ht="6.95" customHeight="1">
      <c r="A476" s="40"/>
      <c r="B476" s="68"/>
      <c r="C476" s="69"/>
      <c r="D476" s="69"/>
      <c r="E476" s="69"/>
      <c r="F476" s="69"/>
      <c r="G476" s="69"/>
      <c r="H476" s="69"/>
      <c r="I476" s="194"/>
      <c r="J476" s="69"/>
      <c r="K476" s="69"/>
      <c r="L476" s="46"/>
      <c r="M476" s="40"/>
      <c r="O476" s="40"/>
      <c r="P476" s="40"/>
      <c r="Q476" s="40"/>
      <c r="R476" s="40"/>
      <c r="S476" s="40"/>
      <c r="T476" s="40"/>
      <c r="U476" s="40"/>
      <c r="V476" s="40"/>
      <c r="W476" s="40"/>
      <c r="X476" s="40"/>
      <c r="Y476" s="40"/>
      <c r="Z476" s="40"/>
      <c r="AA476" s="40"/>
      <c r="AB476" s="40"/>
      <c r="AC476" s="40"/>
      <c r="AD476" s="40"/>
      <c r="AE476" s="40"/>
    </row>
  </sheetData>
  <sheetProtection password="CC35" sheet="1" objects="1" scenarios="1" formatColumns="0" formatRows="0" autoFilter="0"/>
  <autoFilter ref="C129:K475"/>
  <mergeCells count="9">
    <mergeCell ref="E7:H7"/>
    <mergeCell ref="E9:H9"/>
    <mergeCell ref="E18:H18"/>
    <mergeCell ref="E27:H27"/>
    <mergeCell ref="E85:H85"/>
    <mergeCell ref="E87:H87"/>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8"/>
      <c r="L2" s="1"/>
      <c r="M2" s="1"/>
      <c r="N2" s="1"/>
      <c r="O2" s="1"/>
      <c r="P2" s="1"/>
      <c r="Q2" s="1"/>
      <c r="R2" s="1"/>
      <c r="S2" s="1"/>
      <c r="T2" s="1"/>
      <c r="U2" s="1"/>
      <c r="V2" s="1"/>
      <c r="AT2" s="18" t="s">
        <v>104</v>
      </c>
    </row>
    <row r="3" spans="2:46" s="1" customFormat="1" ht="6.95" customHeight="1">
      <c r="B3" s="149"/>
      <c r="C3" s="150"/>
      <c r="D3" s="150"/>
      <c r="E3" s="150"/>
      <c r="F3" s="150"/>
      <c r="G3" s="150"/>
      <c r="H3" s="150"/>
      <c r="I3" s="151"/>
      <c r="J3" s="150"/>
      <c r="K3" s="150"/>
      <c r="L3" s="21"/>
      <c r="AT3" s="18" t="s">
        <v>97</v>
      </c>
    </row>
    <row r="4" spans="2:46" s="1" customFormat="1" ht="24.95" customHeight="1">
      <c r="B4" s="21"/>
      <c r="D4" s="152" t="s">
        <v>129</v>
      </c>
      <c r="I4" s="148"/>
      <c r="L4" s="21"/>
      <c r="M4" s="153" t="s">
        <v>10</v>
      </c>
      <c r="AT4" s="18" t="s">
        <v>4</v>
      </c>
    </row>
    <row r="5" spans="2:12" s="1" customFormat="1" ht="6.95" customHeight="1">
      <c r="B5" s="21"/>
      <c r="I5" s="148"/>
      <c r="L5" s="21"/>
    </row>
    <row r="6" spans="2:12" s="1" customFormat="1" ht="12" customHeight="1">
      <c r="B6" s="21"/>
      <c r="D6" s="154" t="s">
        <v>16</v>
      </c>
      <c r="I6" s="148"/>
      <c r="L6" s="21"/>
    </row>
    <row r="7" spans="2:12" s="1" customFormat="1" ht="16.5" customHeight="1">
      <c r="B7" s="21"/>
      <c r="E7" s="155" t="str">
        <f>'Rekapitulace stavby'!K6</f>
        <v>VD Kamenička - GO - inženýrskogeologický průzkum - PD</v>
      </c>
      <c r="F7" s="154"/>
      <c r="G7" s="154"/>
      <c r="H7" s="154"/>
      <c r="I7" s="148"/>
      <c r="L7" s="21"/>
    </row>
    <row r="8" spans="2:12" s="1" customFormat="1" ht="12" customHeight="1">
      <c r="B8" s="21"/>
      <c r="D8" s="154" t="s">
        <v>130</v>
      </c>
      <c r="I8" s="148"/>
      <c r="L8" s="21"/>
    </row>
    <row r="9" spans="1:31" s="2" customFormat="1" ht="16.5" customHeight="1">
      <c r="A9" s="40"/>
      <c r="B9" s="46"/>
      <c r="C9" s="40"/>
      <c r="D9" s="40"/>
      <c r="E9" s="155" t="s">
        <v>553</v>
      </c>
      <c r="F9" s="40"/>
      <c r="G9" s="40"/>
      <c r="H9" s="40"/>
      <c r="I9" s="156"/>
      <c r="J9" s="40"/>
      <c r="K9" s="40"/>
      <c r="L9" s="65"/>
      <c r="S9" s="40"/>
      <c r="T9" s="40"/>
      <c r="U9" s="40"/>
      <c r="V9" s="40"/>
      <c r="W9" s="40"/>
      <c r="X9" s="40"/>
      <c r="Y9" s="40"/>
      <c r="Z9" s="40"/>
      <c r="AA9" s="40"/>
      <c r="AB9" s="40"/>
      <c r="AC9" s="40"/>
      <c r="AD9" s="40"/>
      <c r="AE9" s="40"/>
    </row>
    <row r="10" spans="1:31" s="2" customFormat="1" ht="12" customHeight="1">
      <c r="A10" s="40"/>
      <c r="B10" s="46"/>
      <c r="C10" s="40"/>
      <c r="D10" s="154" t="s">
        <v>554</v>
      </c>
      <c r="E10" s="40"/>
      <c r="F10" s="40"/>
      <c r="G10" s="40"/>
      <c r="H10" s="40"/>
      <c r="I10" s="156"/>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7" t="s">
        <v>555</v>
      </c>
      <c r="F11" s="40"/>
      <c r="G11" s="40"/>
      <c r="H11" s="40"/>
      <c r="I11" s="156"/>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4" t="s">
        <v>22</v>
      </c>
      <c r="E14" s="40"/>
      <c r="F14" s="143" t="s">
        <v>23</v>
      </c>
      <c r="G14" s="40"/>
      <c r="H14" s="40"/>
      <c r="I14" s="158" t="s">
        <v>24</v>
      </c>
      <c r="J14" s="159" t="str">
        <f>'Rekapitulace stavby'!AN8</f>
        <v>28. 10. 2019</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4" t="s">
        <v>30</v>
      </c>
      <c r="E16" s="40"/>
      <c r="F16" s="40"/>
      <c r="G16" s="40"/>
      <c r="H16" s="40"/>
      <c r="I16" s="158" t="s">
        <v>31</v>
      </c>
      <c r="J16" s="143" t="s">
        <v>32</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33</v>
      </c>
      <c r="F17" s="40"/>
      <c r="G17" s="40"/>
      <c r="H17" s="40"/>
      <c r="I17" s="158" t="s">
        <v>34</v>
      </c>
      <c r="J17" s="143" t="s">
        <v>35</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4" t="s">
        <v>36</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8" t="s">
        <v>34</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4" t="s">
        <v>38</v>
      </c>
      <c r="E22" s="40"/>
      <c r="F22" s="40"/>
      <c r="G22" s="40"/>
      <c r="H22" s="40"/>
      <c r="I22" s="158" t="s">
        <v>31</v>
      </c>
      <c r="J22" s="143" t="s">
        <v>39</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40</v>
      </c>
      <c r="F23" s="40"/>
      <c r="G23" s="40"/>
      <c r="H23" s="40"/>
      <c r="I23" s="158" t="s">
        <v>34</v>
      </c>
      <c r="J23" s="143" t="s">
        <v>41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4" t="s">
        <v>43</v>
      </c>
      <c r="E25" s="40"/>
      <c r="F25" s="40"/>
      <c r="G25" s="40"/>
      <c r="H25" s="40"/>
      <c r="I25" s="158"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44</v>
      </c>
      <c r="F26" s="40"/>
      <c r="G26" s="40"/>
      <c r="H26" s="40"/>
      <c r="I26" s="158" t="s">
        <v>34</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4" t="s">
        <v>45</v>
      </c>
      <c r="E28" s="40"/>
      <c r="F28" s="40"/>
      <c r="G28" s="40"/>
      <c r="H28" s="40"/>
      <c r="I28" s="156"/>
      <c r="J28" s="40"/>
      <c r="K28" s="40"/>
      <c r="L28" s="65"/>
      <c r="S28" s="40"/>
      <c r="T28" s="40"/>
      <c r="U28" s="40"/>
      <c r="V28" s="40"/>
      <c r="W28" s="40"/>
      <c r="X28" s="40"/>
      <c r="Y28" s="40"/>
      <c r="Z28" s="40"/>
      <c r="AA28" s="40"/>
      <c r="AB28" s="40"/>
      <c r="AC28" s="40"/>
      <c r="AD28" s="40"/>
      <c r="AE28" s="40"/>
    </row>
    <row r="29" spans="1:31" s="8" customFormat="1" ht="89.25" customHeight="1">
      <c r="A29" s="160"/>
      <c r="B29" s="161"/>
      <c r="C29" s="160"/>
      <c r="D29" s="160"/>
      <c r="E29" s="162" t="s">
        <v>46</v>
      </c>
      <c r="F29" s="162"/>
      <c r="G29" s="162"/>
      <c r="H29" s="162"/>
      <c r="I29" s="163"/>
      <c r="J29" s="160"/>
      <c r="K29" s="160"/>
      <c r="L29" s="164"/>
      <c r="S29" s="160"/>
      <c r="T29" s="160"/>
      <c r="U29" s="160"/>
      <c r="V29" s="160"/>
      <c r="W29" s="160"/>
      <c r="X29" s="160"/>
      <c r="Y29" s="160"/>
      <c r="Z29" s="160"/>
      <c r="AA29" s="160"/>
      <c r="AB29" s="160"/>
      <c r="AC29" s="160"/>
      <c r="AD29" s="160"/>
      <c r="AE29" s="160"/>
    </row>
    <row r="30" spans="1:31" s="2" customFormat="1" ht="6.95"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pans="1:31" s="2" customFormat="1" ht="25.4" customHeight="1">
      <c r="A32" s="40"/>
      <c r="B32" s="46"/>
      <c r="C32" s="40"/>
      <c r="D32" s="167" t="s">
        <v>47</v>
      </c>
      <c r="E32" s="40"/>
      <c r="F32" s="40"/>
      <c r="G32" s="40"/>
      <c r="H32" s="40"/>
      <c r="I32" s="156"/>
      <c r="J32" s="168">
        <f>ROUND(J127,2)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9" t="s">
        <v>49</v>
      </c>
      <c r="G34" s="40"/>
      <c r="H34" s="40"/>
      <c r="I34" s="170" t="s">
        <v>48</v>
      </c>
      <c r="J34" s="169" t="s">
        <v>50</v>
      </c>
      <c r="K34" s="40"/>
      <c r="L34" s="65"/>
      <c r="S34" s="40"/>
      <c r="T34" s="40"/>
      <c r="U34" s="40"/>
      <c r="V34" s="40"/>
      <c r="W34" s="40"/>
      <c r="X34" s="40"/>
      <c r="Y34" s="40"/>
      <c r="Z34" s="40"/>
      <c r="AA34" s="40"/>
      <c r="AB34" s="40"/>
      <c r="AC34" s="40"/>
      <c r="AD34" s="40"/>
      <c r="AE34" s="40"/>
    </row>
    <row r="35" spans="1:31" s="2" customFormat="1" ht="14.4" customHeight="1">
      <c r="A35" s="40"/>
      <c r="B35" s="46"/>
      <c r="C35" s="40"/>
      <c r="D35" s="171" t="s">
        <v>51</v>
      </c>
      <c r="E35" s="154" t="s">
        <v>52</v>
      </c>
      <c r="F35" s="172">
        <f>ROUND((SUM(BE127:BE161)),2)</f>
        <v>0</v>
      </c>
      <c r="G35" s="40"/>
      <c r="H35" s="40"/>
      <c r="I35" s="173">
        <v>0.21</v>
      </c>
      <c r="J35" s="172">
        <f>ROUND(((SUM(BE127:BE161))*I35),2)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4" t="s">
        <v>53</v>
      </c>
      <c r="F36" s="172">
        <f>ROUND((SUM(BF127:BF161)),2)</f>
        <v>0</v>
      </c>
      <c r="G36" s="40"/>
      <c r="H36" s="40"/>
      <c r="I36" s="173">
        <v>0.15</v>
      </c>
      <c r="J36" s="172">
        <f>ROUND(((SUM(BF127:BF161))*I36),2)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4" t="s">
        <v>54</v>
      </c>
      <c r="F37" s="172">
        <f>ROUND((SUM(BG127:BG161)),2)</f>
        <v>0</v>
      </c>
      <c r="G37" s="40"/>
      <c r="H37" s="40"/>
      <c r="I37" s="173">
        <v>0.21</v>
      </c>
      <c r="J37" s="172">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4" t="s">
        <v>55</v>
      </c>
      <c r="F38" s="172">
        <f>ROUND((SUM(BH127:BH161)),2)</f>
        <v>0</v>
      </c>
      <c r="G38" s="40"/>
      <c r="H38" s="40"/>
      <c r="I38" s="173">
        <v>0.15</v>
      </c>
      <c r="J38" s="172">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4" t="s">
        <v>56</v>
      </c>
      <c r="F39" s="172">
        <f>ROUND((SUM(BI127:BI161)),2)</f>
        <v>0</v>
      </c>
      <c r="G39" s="40"/>
      <c r="H39" s="40"/>
      <c r="I39" s="173">
        <v>0</v>
      </c>
      <c r="J39" s="172">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pans="1:31" s="2" customFormat="1" ht="25.4" customHeight="1">
      <c r="A41" s="40"/>
      <c r="B41" s="46"/>
      <c r="C41" s="174"/>
      <c r="D41" s="175" t="s">
        <v>57</v>
      </c>
      <c r="E41" s="176"/>
      <c r="F41" s="176"/>
      <c r="G41" s="177" t="s">
        <v>58</v>
      </c>
      <c r="H41" s="178" t="s">
        <v>59</v>
      </c>
      <c r="I41" s="179"/>
      <c r="J41" s="180">
        <f>SUM(J32:J39)</f>
        <v>0</v>
      </c>
      <c r="K41" s="181"/>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pans="2:12" s="1" customFormat="1" ht="14.4" customHeight="1">
      <c r="B43" s="21"/>
      <c r="I43" s="148"/>
      <c r="L43" s="21"/>
    </row>
    <row r="44" spans="2:12" s="1" customFormat="1" ht="14.4" customHeight="1">
      <c r="B44" s="21"/>
      <c r="I44" s="148"/>
      <c r="L44" s="21"/>
    </row>
    <row r="45" spans="2:12" s="1" customFormat="1" ht="14.4" customHeight="1">
      <c r="B45" s="21"/>
      <c r="I45" s="148"/>
      <c r="L45" s="21"/>
    </row>
    <row r="46" spans="2:12" s="1" customFormat="1" ht="14.4" customHeight="1">
      <c r="B46" s="21"/>
      <c r="I46" s="148"/>
      <c r="L46" s="21"/>
    </row>
    <row r="47" spans="2:12" s="1" customFormat="1" ht="14.4" customHeight="1">
      <c r="B47" s="21"/>
      <c r="I47" s="148"/>
      <c r="L47" s="21"/>
    </row>
    <row r="48" spans="2:12" s="1" customFormat="1" ht="14.4" customHeight="1">
      <c r="B48" s="21"/>
      <c r="I48" s="148"/>
      <c r="L48" s="21"/>
    </row>
    <row r="49" spans="2:12" s="1" customFormat="1" ht="14.4" customHeight="1">
      <c r="B49" s="21"/>
      <c r="I49" s="148"/>
      <c r="L49" s="21"/>
    </row>
    <row r="50" spans="2:12" s="2" customFormat="1" ht="14.4" customHeight="1">
      <c r="B50" s="65"/>
      <c r="D50" s="182" t="s">
        <v>60</v>
      </c>
      <c r="E50" s="183"/>
      <c r="F50" s="183"/>
      <c r="G50" s="182" t="s">
        <v>61</v>
      </c>
      <c r="H50" s="183"/>
      <c r="I50" s="184"/>
      <c r="J50" s="183"/>
      <c r="K50" s="183"/>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5" t="s">
        <v>62</v>
      </c>
      <c r="E61" s="186"/>
      <c r="F61" s="187" t="s">
        <v>63</v>
      </c>
      <c r="G61" s="185" t="s">
        <v>62</v>
      </c>
      <c r="H61" s="186"/>
      <c r="I61" s="188"/>
      <c r="J61" s="189" t="s">
        <v>63</v>
      </c>
      <c r="K61" s="186"/>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2" t="s">
        <v>64</v>
      </c>
      <c r="E65" s="190"/>
      <c r="F65" s="190"/>
      <c r="G65" s="182" t="s">
        <v>65</v>
      </c>
      <c r="H65" s="190"/>
      <c r="I65" s="191"/>
      <c r="J65" s="190"/>
      <c r="K65" s="190"/>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5" t="s">
        <v>62</v>
      </c>
      <c r="E76" s="186"/>
      <c r="F76" s="187" t="s">
        <v>63</v>
      </c>
      <c r="G76" s="185" t="s">
        <v>62</v>
      </c>
      <c r="H76" s="186"/>
      <c r="I76" s="188"/>
      <c r="J76" s="189" t="s">
        <v>63</v>
      </c>
      <c r="K76" s="186"/>
      <c r="L76" s="65"/>
      <c r="S76" s="40"/>
      <c r="T76" s="40"/>
      <c r="U76" s="40"/>
      <c r="V76" s="40"/>
      <c r="W76" s="40"/>
      <c r="X76" s="40"/>
      <c r="Y76" s="40"/>
      <c r="Z76" s="40"/>
      <c r="AA76" s="40"/>
      <c r="AB76" s="40"/>
      <c r="AC76" s="40"/>
      <c r="AD76" s="40"/>
      <c r="AE76" s="40"/>
    </row>
    <row r="77" spans="1:31"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pans="1:31" s="2" customFormat="1" ht="6.95"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pans="1:31" s="2" customFormat="1" ht="24.95" customHeight="1">
      <c r="A82" s="40"/>
      <c r="B82" s="41"/>
      <c r="C82" s="24" t="s">
        <v>132</v>
      </c>
      <c r="D82" s="42"/>
      <c r="E82" s="42"/>
      <c r="F82" s="42"/>
      <c r="G82" s="42"/>
      <c r="H82" s="42"/>
      <c r="I82" s="156"/>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8" t="str">
        <f>E7</f>
        <v>VD Kamenička - GO - inženýrskogeologický průzkum - PD</v>
      </c>
      <c r="F85" s="33"/>
      <c r="G85" s="33"/>
      <c r="H85" s="33"/>
      <c r="I85" s="156"/>
      <c r="J85" s="42"/>
      <c r="K85" s="42"/>
      <c r="L85" s="65"/>
      <c r="S85" s="40"/>
      <c r="T85" s="40"/>
      <c r="U85" s="40"/>
      <c r="V85" s="40"/>
      <c r="W85" s="40"/>
      <c r="X85" s="40"/>
      <c r="Y85" s="40"/>
      <c r="Z85" s="40"/>
      <c r="AA85" s="40"/>
      <c r="AB85" s="40"/>
      <c r="AC85" s="40"/>
      <c r="AD85" s="40"/>
      <c r="AE85" s="40"/>
    </row>
    <row r="86" spans="2:12" s="1" customFormat="1" ht="12" customHeight="1">
      <c r="B86" s="22"/>
      <c r="C86" s="33" t="s">
        <v>130</v>
      </c>
      <c r="D86" s="23"/>
      <c r="E86" s="23"/>
      <c r="F86" s="23"/>
      <c r="G86" s="23"/>
      <c r="H86" s="23"/>
      <c r="I86" s="148"/>
      <c r="J86" s="23"/>
      <c r="K86" s="23"/>
      <c r="L86" s="21"/>
    </row>
    <row r="87" spans="1:31" s="2" customFormat="1" ht="16.5" customHeight="1">
      <c r="A87" s="40"/>
      <c r="B87" s="41"/>
      <c r="C87" s="42"/>
      <c r="D87" s="42"/>
      <c r="E87" s="198" t="s">
        <v>553</v>
      </c>
      <c r="F87" s="42"/>
      <c r="G87" s="42"/>
      <c r="H87" s="42"/>
      <c r="I87" s="156"/>
      <c r="J87" s="42"/>
      <c r="K87" s="42"/>
      <c r="L87" s="65"/>
      <c r="S87" s="40"/>
      <c r="T87" s="40"/>
      <c r="U87" s="40"/>
      <c r="V87" s="40"/>
      <c r="W87" s="40"/>
      <c r="X87" s="40"/>
      <c r="Y87" s="40"/>
      <c r="Z87" s="40"/>
      <c r="AA87" s="40"/>
      <c r="AB87" s="40"/>
      <c r="AC87" s="40"/>
      <c r="AD87" s="40"/>
      <c r="AE87" s="40"/>
    </row>
    <row r="88" spans="1:31" s="2" customFormat="1" ht="12" customHeight="1">
      <c r="A88" s="40"/>
      <c r="B88" s="41"/>
      <c r="C88" s="33" t="s">
        <v>554</v>
      </c>
      <c r="D88" s="42"/>
      <c r="E88" s="42"/>
      <c r="F88" s="42"/>
      <c r="G88" s="42"/>
      <c r="H88" s="42"/>
      <c r="I88" s="156"/>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SO02.1 - Návodní líc a odběrná věž</v>
      </c>
      <c r="F89" s="42"/>
      <c r="G89" s="42"/>
      <c r="H89" s="42"/>
      <c r="I89" s="156"/>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k.ú. Bečov</v>
      </c>
      <c r="G91" s="42"/>
      <c r="H91" s="42"/>
      <c r="I91" s="158" t="s">
        <v>24</v>
      </c>
      <c r="J91" s="81" t="str">
        <f>IF(J14="","",J14)</f>
        <v>28. 10. 2019</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pans="1:31" s="2" customFormat="1" ht="27.9" customHeight="1">
      <c r="A93" s="40"/>
      <c r="B93" s="41"/>
      <c r="C93" s="33" t="s">
        <v>30</v>
      </c>
      <c r="D93" s="42"/>
      <c r="E93" s="42"/>
      <c r="F93" s="28" t="str">
        <f>E17</f>
        <v>Povodí Ohře, státní podnik</v>
      </c>
      <c r="G93" s="42"/>
      <c r="H93" s="42"/>
      <c r="I93" s="158" t="s">
        <v>38</v>
      </c>
      <c r="J93" s="38" t="str">
        <f>E23</f>
        <v>VODNÍ DÍLA - TBD a.s.</v>
      </c>
      <c r="K93" s="42"/>
      <c r="L93" s="65"/>
      <c r="S93" s="40"/>
      <c r="T93" s="40"/>
      <c r="U93" s="40"/>
      <c r="V93" s="40"/>
      <c r="W93" s="40"/>
      <c r="X93" s="40"/>
      <c r="Y93" s="40"/>
      <c r="Z93" s="40"/>
      <c r="AA93" s="40"/>
      <c r="AB93" s="40"/>
      <c r="AC93" s="40"/>
      <c r="AD93" s="40"/>
      <c r="AE93" s="40"/>
    </row>
    <row r="94" spans="1:31" s="2" customFormat="1" ht="15.15" customHeight="1">
      <c r="A94" s="40"/>
      <c r="B94" s="41"/>
      <c r="C94" s="33" t="s">
        <v>36</v>
      </c>
      <c r="D94" s="42"/>
      <c r="E94" s="42"/>
      <c r="F94" s="28" t="str">
        <f>IF(E20="","",E20)</f>
        <v>Vyplň údaj</v>
      </c>
      <c r="G94" s="42"/>
      <c r="H94" s="42"/>
      <c r="I94" s="158" t="s">
        <v>43</v>
      </c>
      <c r="J94" s="38" t="str">
        <f>E26</f>
        <v>Ing. T. Klemša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pans="1:31" s="2" customFormat="1" ht="29.25" customHeight="1">
      <c r="A96" s="40"/>
      <c r="B96" s="41"/>
      <c r="C96" s="199" t="s">
        <v>133</v>
      </c>
      <c r="D96" s="200"/>
      <c r="E96" s="200"/>
      <c r="F96" s="200"/>
      <c r="G96" s="200"/>
      <c r="H96" s="200"/>
      <c r="I96" s="201"/>
      <c r="J96" s="202" t="s">
        <v>134</v>
      </c>
      <c r="K96" s="200"/>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pans="1:47" s="2" customFormat="1" ht="22.8" customHeight="1">
      <c r="A98" s="40"/>
      <c r="B98" s="41"/>
      <c r="C98" s="203" t="s">
        <v>135</v>
      </c>
      <c r="D98" s="42"/>
      <c r="E98" s="42"/>
      <c r="F98" s="42"/>
      <c r="G98" s="42"/>
      <c r="H98" s="42"/>
      <c r="I98" s="156"/>
      <c r="J98" s="112">
        <f>J127</f>
        <v>0</v>
      </c>
      <c r="K98" s="42"/>
      <c r="L98" s="65"/>
      <c r="S98" s="40"/>
      <c r="T98" s="40"/>
      <c r="U98" s="40"/>
      <c r="V98" s="40"/>
      <c r="W98" s="40"/>
      <c r="X98" s="40"/>
      <c r="Y98" s="40"/>
      <c r="Z98" s="40"/>
      <c r="AA98" s="40"/>
      <c r="AB98" s="40"/>
      <c r="AC98" s="40"/>
      <c r="AD98" s="40"/>
      <c r="AE98" s="40"/>
      <c r="AU98" s="18" t="s">
        <v>136</v>
      </c>
    </row>
    <row r="99" spans="1:31" s="9" customFormat="1" ht="24.95" customHeight="1">
      <c r="A99" s="9"/>
      <c r="B99" s="204"/>
      <c r="C99" s="205"/>
      <c r="D99" s="206" t="s">
        <v>137</v>
      </c>
      <c r="E99" s="207"/>
      <c r="F99" s="207"/>
      <c r="G99" s="207"/>
      <c r="H99" s="207"/>
      <c r="I99" s="208"/>
      <c r="J99" s="209">
        <f>J128</f>
        <v>0</v>
      </c>
      <c r="K99" s="205"/>
      <c r="L99" s="210"/>
      <c r="S99" s="9"/>
      <c r="T99" s="9"/>
      <c r="U99" s="9"/>
      <c r="V99" s="9"/>
      <c r="W99" s="9"/>
      <c r="X99" s="9"/>
      <c r="Y99" s="9"/>
      <c r="Z99" s="9"/>
      <c r="AA99" s="9"/>
      <c r="AB99" s="9"/>
      <c r="AC99" s="9"/>
      <c r="AD99" s="9"/>
      <c r="AE99" s="9"/>
    </row>
    <row r="100" spans="1:31" s="10" customFormat="1" ht="19.9" customHeight="1">
      <c r="A100" s="10"/>
      <c r="B100" s="211"/>
      <c r="C100" s="135"/>
      <c r="D100" s="212" t="s">
        <v>142</v>
      </c>
      <c r="E100" s="213"/>
      <c r="F100" s="213"/>
      <c r="G100" s="213"/>
      <c r="H100" s="213"/>
      <c r="I100" s="214"/>
      <c r="J100" s="215">
        <f>J129</f>
        <v>0</v>
      </c>
      <c r="K100" s="135"/>
      <c r="L100" s="216"/>
      <c r="S100" s="10"/>
      <c r="T100" s="10"/>
      <c r="U100" s="10"/>
      <c r="V100" s="10"/>
      <c r="W100" s="10"/>
      <c r="X100" s="10"/>
      <c r="Y100" s="10"/>
      <c r="Z100" s="10"/>
      <c r="AA100" s="10"/>
      <c r="AB100" s="10"/>
      <c r="AC100" s="10"/>
      <c r="AD100" s="10"/>
      <c r="AE100" s="10"/>
    </row>
    <row r="101" spans="1:31" s="10" customFormat="1" ht="19.9" customHeight="1">
      <c r="A101" s="10"/>
      <c r="B101" s="211"/>
      <c r="C101" s="135"/>
      <c r="D101" s="212" t="s">
        <v>143</v>
      </c>
      <c r="E101" s="213"/>
      <c r="F101" s="213"/>
      <c r="G101" s="213"/>
      <c r="H101" s="213"/>
      <c r="I101" s="214"/>
      <c r="J101" s="215">
        <f>J141</f>
        <v>0</v>
      </c>
      <c r="K101" s="135"/>
      <c r="L101" s="216"/>
      <c r="S101" s="10"/>
      <c r="T101" s="10"/>
      <c r="U101" s="10"/>
      <c r="V101" s="10"/>
      <c r="W101" s="10"/>
      <c r="X101" s="10"/>
      <c r="Y101" s="10"/>
      <c r="Z101" s="10"/>
      <c r="AA101" s="10"/>
      <c r="AB101" s="10"/>
      <c r="AC101" s="10"/>
      <c r="AD101" s="10"/>
      <c r="AE101" s="10"/>
    </row>
    <row r="102" spans="1:31" s="10" customFormat="1" ht="19.9" customHeight="1">
      <c r="A102" s="10"/>
      <c r="B102" s="211"/>
      <c r="C102" s="135"/>
      <c r="D102" s="212" t="s">
        <v>144</v>
      </c>
      <c r="E102" s="213"/>
      <c r="F102" s="213"/>
      <c r="G102" s="213"/>
      <c r="H102" s="213"/>
      <c r="I102" s="214"/>
      <c r="J102" s="215">
        <f>J146</f>
        <v>0</v>
      </c>
      <c r="K102" s="135"/>
      <c r="L102" s="216"/>
      <c r="S102" s="10"/>
      <c r="T102" s="10"/>
      <c r="U102" s="10"/>
      <c r="V102" s="10"/>
      <c r="W102" s="10"/>
      <c r="X102" s="10"/>
      <c r="Y102" s="10"/>
      <c r="Z102" s="10"/>
      <c r="AA102" s="10"/>
      <c r="AB102" s="10"/>
      <c r="AC102" s="10"/>
      <c r="AD102" s="10"/>
      <c r="AE102" s="10"/>
    </row>
    <row r="103" spans="1:31" s="9" customFormat="1" ht="24.95" customHeight="1">
      <c r="A103" s="9"/>
      <c r="B103" s="204"/>
      <c r="C103" s="205"/>
      <c r="D103" s="206" t="s">
        <v>148</v>
      </c>
      <c r="E103" s="207"/>
      <c r="F103" s="207"/>
      <c r="G103" s="207"/>
      <c r="H103" s="207"/>
      <c r="I103" s="208"/>
      <c r="J103" s="209">
        <f>J150</f>
        <v>0</v>
      </c>
      <c r="K103" s="205"/>
      <c r="L103" s="210"/>
      <c r="S103" s="9"/>
      <c r="T103" s="9"/>
      <c r="U103" s="9"/>
      <c r="V103" s="9"/>
      <c r="W103" s="9"/>
      <c r="X103" s="9"/>
      <c r="Y103" s="9"/>
      <c r="Z103" s="9"/>
      <c r="AA103" s="9"/>
      <c r="AB103" s="9"/>
      <c r="AC103" s="9"/>
      <c r="AD103" s="9"/>
      <c r="AE103" s="9"/>
    </row>
    <row r="104" spans="1:31" s="10" customFormat="1" ht="19.9" customHeight="1">
      <c r="A104" s="10"/>
      <c r="B104" s="211"/>
      <c r="C104" s="135"/>
      <c r="D104" s="212" t="s">
        <v>149</v>
      </c>
      <c r="E104" s="213"/>
      <c r="F104" s="213"/>
      <c r="G104" s="213"/>
      <c r="H104" s="213"/>
      <c r="I104" s="214"/>
      <c r="J104" s="215">
        <f>J151</f>
        <v>0</v>
      </c>
      <c r="K104" s="135"/>
      <c r="L104" s="216"/>
      <c r="S104" s="10"/>
      <c r="T104" s="10"/>
      <c r="U104" s="10"/>
      <c r="V104" s="10"/>
      <c r="W104" s="10"/>
      <c r="X104" s="10"/>
      <c r="Y104" s="10"/>
      <c r="Z104" s="10"/>
      <c r="AA104" s="10"/>
      <c r="AB104" s="10"/>
      <c r="AC104" s="10"/>
      <c r="AD104" s="10"/>
      <c r="AE104" s="10"/>
    </row>
    <row r="105" spans="1:31" s="10" customFormat="1" ht="19.9" customHeight="1">
      <c r="A105" s="10"/>
      <c r="B105" s="211"/>
      <c r="C105" s="135"/>
      <c r="D105" s="212" t="s">
        <v>150</v>
      </c>
      <c r="E105" s="213"/>
      <c r="F105" s="213"/>
      <c r="G105" s="213"/>
      <c r="H105" s="213"/>
      <c r="I105" s="214"/>
      <c r="J105" s="215">
        <f>J158</f>
        <v>0</v>
      </c>
      <c r="K105" s="135"/>
      <c r="L105" s="216"/>
      <c r="S105" s="10"/>
      <c r="T105" s="10"/>
      <c r="U105" s="10"/>
      <c r="V105" s="10"/>
      <c r="W105" s="10"/>
      <c r="X105" s="10"/>
      <c r="Y105" s="10"/>
      <c r="Z105" s="10"/>
      <c r="AA105" s="10"/>
      <c r="AB105" s="10"/>
      <c r="AC105" s="10"/>
      <c r="AD105" s="10"/>
      <c r="AE105" s="10"/>
    </row>
    <row r="106" spans="1:31" s="2" customFormat="1" ht="21.8" customHeight="1">
      <c r="A106" s="40"/>
      <c r="B106" s="41"/>
      <c r="C106" s="42"/>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pans="1:31" s="2" customFormat="1" ht="6.95" customHeight="1">
      <c r="A107" s="40"/>
      <c r="B107" s="68"/>
      <c r="C107" s="69"/>
      <c r="D107" s="69"/>
      <c r="E107" s="69"/>
      <c r="F107" s="69"/>
      <c r="G107" s="69"/>
      <c r="H107" s="69"/>
      <c r="I107" s="194"/>
      <c r="J107" s="69"/>
      <c r="K107" s="69"/>
      <c r="L107" s="65"/>
      <c r="S107" s="40"/>
      <c r="T107" s="40"/>
      <c r="U107" s="40"/>
      <c r="V107" s="40"/>
      <c r="W107" s="40"/>
      <c r="X107" s="40"/>
      <c r="Y107" s="40"/>
      <c r="Z107" s="40"/>
      <c r="AA107" s="40"/>
      <c r="AB107" s="40"/>
      <c r="AC107" s="40"/>
      <c r="AD107" s="40"/>
      <c r="AE107" s="40"/>
    </row>
    <row r="111" spans="1:31" s="2" customFormat="1" ht="6.95" customHeight="1">
      <c r="A111" s="40"/>
      <c r="B111" s="70"/>
      <c r="C111" s="71"/>
      <c r="D111" s="71"/>
      <c r="E111" s="71"/>
      <c r="F111" s="71"/>
      <c r="G111" s="71"/>
      <c r="H111" s="71"/>
      <c r="I111" s="197"/>
      <c r="J111" s="71"/>
      <c r="K111" s="71"/>
      <c r="L111" s="65"/>
      <c r="S111" s="40"/>
      <c r="T111" s="40"/>
      <c r="U111" s="40"/>
      <c r="V111" s="40"/>
      <c r="W111" s="40"/>
      <c r="X111" s="40"/>
      <c r="Y111" s="40"/>
      <c r="Z111" s="40"/>
      <c r="AA111" s="40"/>
      <c r="AB111" s="40"/>
      <c r="AC111" s="40"/>
      <c r="AD111" s="40"/>
      <c r="AE111" s="40"/>
    </row>
    <row r="112" spans="1:31" s="2" customFormat="1" ht="24.95" customHeight="1">
      <c r="A112" s="40"/>
      <c r="B112" s="41"/>
      <c r="C112" s="24" t="s">
        <v>151</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pans="1:31" s="2" customFormat="1" ht="6.95" customHeight="1">
      <c r="A113" s="40"/>
      <c r="B113" s="41"/>
      <c r="C113" s="42"/>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16</v>
      </c>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198" t="str">
        <f>E7</f>
        <v>VD Kamenička - GO - inženýrskogeologický průzkum - PD</v>
      </c>
      <c r="F115" s="33"/>
      <c r="G115" s="33"/>
      <c r="H115" s="33"/>
      <c r="I115" s="156"/>
      <c r="J115" s="42"/>
      <c r="K115" s="42"/>
      <c r="L115" s="65"/>
      <c r="S115" s="40"/>
      <c r="T115" s="40"/>
      <c r="U115" s="40"/>
      <c r="V115" s="40"/>
      <c r="W115" s="40"/>
      <c r="X115" s="40"/>
      <c r="Y115" s="40"/>
      <c r="Z115" s="40"/>
      <c r="AA115" s="40"/>
      <c r="AB115" s="40"/>
      <c r="AC115" s="40"/>
      <c r="AD115" s="40"/>
      <c r="AE115" s="40"/>
    </row>
    <row r="116" spans="2:12" s="1" customFormat="1" ht="12" customHeight="1">
      <c r="B116" s="22"/>
      <c r="C116" s="33" t="s">
        <v>130</v>
      </c>
      <c r="D116" s="23"/>
      <c r="E116" s="23"/>
      <c r="F116" s="23"/>
      <c r="G116" s="23"/>
      <c r="H116" s="23"/>
      <c r="I116" s="148"/>
      <c r="J116" s="23"/>
      <c r="K116" s="23"/>
      <c r="L116" s="21"/>
    </row>
    <row r="117" spans="1:31" s="2" customFormat="1" ht="16.5" customHeight="1">
      <c r="A117" s="40"/>
      <c r="B117" s="41"/>
      <c r="C117" s="42"/>
      <c r="D117" s="42"/>
      <c r="E117" s="198" t="s">
        <v>553</v>
      </c>
      <c r="F117" s="42"/>
      <c r="G117" s="42"/>
      <c r="H117" s="42"/>
      <c r="I117" s="156"/>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554</v>
      </c>
      <c r="D118" s="42"/>
      <c r="E118" s="42"/>
      <c r="F118" s="42"/>
      <c r="G118" s="42"/>
      <c r="H118" s="42"/>
      <c r="I118" s="156"/>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78" t="str">
        <f>E11</f>
        <v>SO02.1 - Návodní líc a odběrná věž</v>
      </c>
      <c r="F119" s="42"/>
      <c r="G119" s="42"/>
      <c r="H119" s="42"/>
      <c r="I119" s="156"/>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6"/>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22</v>
      </c>
      <c r="D121" s="42"/>
      <c r="E121" s="42"/>
      <c r="F121" s="28" t="str">
        <f>F14</f>
        <v>k.ú. Bečov</v>
      </c>
      <c r="G121" s="42"/>
      <c r="H121" s="42"/>
      <c r="I121" s="158" t="s">
        <v>24</v>
      </c>
      <c r="J121" s="81" t="str">
        <f>IF(J14="","",J14)</f>
        <v>28. 10. 2019</v>
      </c>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156"/>
      <c r="J122" s="42"/>
      <c r="K122" s="42"/>
      <c r="L122" s="65"/>
      <c r="S122" s="40"/>
      <c r="T122" s="40"/>
      <c r="U122" s="40"/>
      <c r="V122" s="40"/>
      <c r="W122" s="40"/>
      <c r="X122" s="40"/>
      <c r="Y122" s="40"/>
      <c r="Z122" s="40"/>
      <c r="AA122" s="40"/>
      <c r="AB122" s="40"/>
      <c r="AC122" s="40"/>
      <c r="AD122" s="40"/>
      <c r="AE122" s="40"/>
    </row>
    <row r="123" spans="1:31" s="2" customFormat="1" ht="27.9" customHeight="1">
      <c r="A123" s="40"/>
      <c r="B123" s="41"/>
      <c r="C123" s="33" t="s">
        <v>30</v>
      </c>
      <c r="D123" s="42"/>
      <c r="E123" s="42"/>
      <c r="F123" s="28" t="str">
        <f>E17</f>
        <v>Povodí Ohře, státní podnik</v>
      </c>
      <c r="G123" s="42"/>
      <c r="H123" s="42"/>
      <c r="I123" s="158" t="s">
        <v>38</v>
      </c>
      <c r="J123" s="38" t="str">
        <f>E23</f>
        <v>VODNÍ DÍLA - TBD a.s.</v>
      </c>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3" t="s">
        <v>36</v>
      </c>
      <c r="D124" s="42"/>
      <c r="E124" s="42"/>
      <c r="F124" s="28" t="str">
        <f>IF(E20="","",E20)</f>
        <v>Vyplň údaj</v>
      </c>
      <c r="G124" s="42"/>
      <c r="H124" s="42"/>
      <c r="I124" s="158" t="s">
        <v>43</v>
      </c>
      <c r="J124" s="38" t="str">
        <f>E26</f>
        <v>Ing. T. Klemša</v>
      </c>
      <c r="K124" s="42"/>
      <c r="L124" s="65"/>
      <c r="S124" s="40"/>
      <c r="T124" s="40"/>
      <c r="U124" s="40"/>
      <c r="V124" s="40"/>
      <c r="W124" s="40"/>
      <c r="X124" s="40"/>
      <c r="Y124" s="40"/>
      <c r="Z124" s="40"/>
      <c r="AA124" s="40"/>
      <c r="AB124" s="40"/>
      <c r="AC124" s="40"/>
      <c r="AD124" s="40"/>
      <c r="AE124" s="40"/>
    </row>
    <row r="125" spans="1:31" s="2" customFormat="1" ht="10.3" customHeight="1">
      <c r="A125" s="40"/>
      <c r="B125" s="41"/>
      <c r="C125" s="42"/>
      <c r="D125" s="42"/>
      <c r="E125" s="42"/>
      <c r="F125" s="42"/>
      <c r="G125" s="42"/>
      <c r="H125" s="42"/>
      <c r="I125" s="156"/>
      <c r="J125" s="42"/>
      <c r="K125" s="42"/>
      <c r="L125" s="65"/>
      <c r="S125" s="40"/>
      <c r="T125" s="40"/>
      <c r="U125" s="40"/>
      <c r="V125" s="40"/>
      <c r="W125" s="40"/>
      <c r="X125" s="40"/>
      <c r="Y125" s="40"/>
      <c r="Z125" s="40"/>
      <c r="AA125" s="40"/>
      <c r="AB125" s="40"/>
      <c r="AC125" s="40"/>
      <c r="AD125" s="40"/>
      <c r="AE125" s="40"/>
    </row>
    <row r="126" spans="1:31" s="11" customFormat="1" ht="29.25" customHeight="1">
      <c r="A126" s="217"/>
      <c r="B126" s="218"/>
      <c r="C126" s="219" t="s">
        <v>152</v>
      </c>
      <c r="D126" s="220" t="s">
        <v>72</v>
      </c>
      <c r="E126" s="220" t="s">
        <v>68</v>
      </c>
      <c r="F126" s="220" t="s">
        <v>69</v>
      </c>
      <c r="G126" s="220" t="s">
        <v>153</v>
      </c>
      <c r="H126" s="220" t="s">
        <v>154</v>
      </c>
      <c r="I126" s="221" t="s">
        <v>155</v>
      </c>
      <c r="J126" s="220" t="s">
        <v>134</v>
      </c>
      <c r="K126" s="222" t="s">
        <v>156</v>
      </c>
      <c r="L126" s="223"/>
      <c r="M126" s="102" t="s">
        <v>1</v>
      </c>
      <c r="N126" s="103" t="s">
        <v>51</v>
      </c>
      <c r="O126" s="103" t="s">
        <v>157</v>
      </c>
      <c r="P126" s="103" t="s">
        <v>158</v>
      </c>
      <c r="Q126" s="103" t="s">
        <v>159</v>
      </c>
      <c r="R126" s="103" t="s">
        <v>160</v>
      </c>
      <c r="S126" s="103" t="s">
        <v>161</v>
      </c>
      <c r="T126" s="104" t="s">
        <v>162</v>
      </c>
      <c r="U126" s="217"/>
      <c r="V126" s="217"/>
      <c r="W126" s="217"/>
      <c r="X126" s="217"/>
      <c r="Y126" s="217"/>
      <c r="Z126" s="217"/>
      <c r="AA126" s="217"/>
      <c r="AB126" s="217"/>
      <c r="AC126" s="217"/>
      <c r="AD126" s="217"/>
      <c r="AE126" s="217"/>
    </row>
    <row r="127" spans="1:63" s="2" customFormat="1" ht="22.8" customHeight="1">
      <c r="A127" s="40"/>
      <c r="B127" s="41"/>
      <c r="C127" s="109" t="s">
        <v>163</v>
      </c>
      <c r="D127" s="42"/>
      <c r="E127" s="42"/>
      <c r="F127" s="42"/>
      <c r="G127" s="42"/>
      <c r="H127" s="42"/>
      <c r="I127" s="156"/>
      <c r="J127" s="224">
        <f>BK127</f>
        <v>0</v>
      </c>
      <c r="K127" s="42"/>
      <c r="L127" s="46"/>
      <c r="M127" s="105"/>
      <c r="N127" s="225"/>
      <c r="O127" s="106"/>
      <c r="P127" s="226">
        <f>P128+P150</f>
        <v>0</v>
      </c>
      <c r="Q127" s="106"/>
      <c r="R127" s="226">
        <f>R128+R150</f>
        <v>0.192388</v>
      </c>
      <c r="S127" s="106"/>
      <c r="T127" s="227">
        <f>T128+T150</f>
        <v>0.41745</v>
      </c>
      <c r="U127" s="40"/>
      <c r="V127" s="40"/>
      <c r="W127" s="40"/>
      <c r="X127" s="40"/>
      <c r="Y127" s="40"/>
      <c r="Z127" s="40"/>
      <c r="AA127" s="40"/>
      <c r="AB127" s="40"/>
      <c r="AC127" s="40"/>
      <c r="AD127" s="40"/>
      <c r="AE127" s="40"/>
      <c r="AT127" s="18" t="s">
        <v>86</v>
      </c>
      <c r="AU127" s="18" t="s">
        <v>136</v>
      </c>
      <c r="BK127" s="228">
        <f>BK128+BK150</f>
        <v>0</v>
      </c>
    </row>
    <row r="128" spans="1:63" s="12" customFormat="1" ht="25.9" customHeight="1">
      <c r="A128" s="12"/>
      <c r="B128" s="229"/>
      <c r="C128" s="230"/>
      <c r="D128" s="231" t="s">
        <v>86</v>
      </c>
      <c r="E128" s="232" t="s">
        <v>164</v>
      </c>
      <c r="F128" s="232" t="s">
        <v>165</v>
      </c>
      <c r="G128" s="230"/>
      <c r="H128" s="230"/>
      <c r="I128" s="233"/>
      <c r="J128" s="234">
        <f>BK128</f>
        <v>0</v>
      </c>
      <c r="K128" s="230"/>
      <c r="L128" s="235"/>
      <c r="M128" s="236"/>
      <c r="N128" s="237"/>
      <c r="O128" s="237"/>
      <c r="P128" s="238">
        <f>P129+P141+P146</f>
        <v>0</v>
      </c>
      <c r="Q128" s="237"/>
      <c r="R128" s="238">
        <f>R129+R141+R146</f>
        <v>0.192388</v>
      </c>
      <c r="S128" s="237"/>
      <c r="T128" s="239">
        <f>T129+T141+T146</f>
        <v>0.41745</v>
      </c>
      <c r="U128" s="12"/>
      <c r="V128" s="12"/>
      <c r="W128" s="12"/>
      <c r="X128" s="12"/>
      <c r="Y128" s="12"/>
      <c r="Z128" s="12"/>
      <c r="AA128" s="12"/>
      <c r="AB128" s="12"/>
      <c r="AC128" s="12"/>
      <c r="AD128" s="12"/>
      <c r="AE128" s="12"/>
      <c r="AR128" s="240" t="s">
        <v>95</v>
      </c>
      <c r="AT128" s="241" t="s">
        <v>86</v>
      </c>
      <c r="AU128" s="241" t="s">
        <v>87</v>
      </c>
      <c r="AY128" s="240" t="s">
        <v>166</v>
      </c>
      <c r="BK128" s="242">
        <f>BK129+BK141+BK146</f>
        <v>0</v>
      </c>
    </row>
    <row r="129" spans="1:63" s="12" customFormat="1" ht="22.8" customHeight="1">
      <c r="A129" s="12"/>
      <c r="B129" s="229"/>
      <c r="C129" s="230"/>
      <c r="D129" s="231" t="s">
        <v>86</v>
      </c>
      <c r="E129" s="243" t="s">
        <v>297</v>
      </c>
      <c r="F129" s="243" t="s">
        <v>365</v>
      </c>
      <c r="G129" s="230"/>
      <c r="H129" s="230"/>
      <c r="I129" s="233"/>
      <c r="J129" s="244">
        <f>BK129</f>
        <v>0</v>
      </c>
      <c r="K129" s="230"/>
      <c r="L129" s="235"/>
      <c r="M129" s="236"/>
      <c r="N129" s="237"/>
      <c r="O129" s="237"/>
      <c r="P129" s="238">
        <f>SUM(P130:P140)</f>
        <v>0</v>
      </c>
      <c r="Q129" s="237"/>
      <c r="R129" s="238">
        <f>SUM(R130:R140)</f>
        <v>0.192388</v>
      </c>
      <c r="S129" s="237"/>
      <c r="T129" s="239">
        <f>SUM(T130:T140)</f>
        <v>0.41745</v>
      </c>
      <c r="U129" s="12"/>
      <c r="V129" s="12"/>
      <c r="W129" s="12"/>
      <c r="X129" s="12"/>
      <c r="Y129" s="12"/>
      <c r="Z129" s="12"/>
      <c r="AA129" s="12"/>
      <c r="AB129" s="12"/>
      <c r="AC129" s="12"/>
      <c r="AD129" s="12"/>
      <c r="AE129" s="12"/>
      <c r="AR129" s="240" t="s">
        <v>95</v>
      </c>
      <c r="AT129" s="241" t="s">
        <v>86</v>
      </c>
      <c r="AU129" s="241" t="s">
        <v>95</v>
      </c>
      <c r="AY129" s="240" t="s">
        <v>166</v>
      </c>
      <c r="BK129" s="242">
        <f>SUM(BK130:BK140)</f>
        <v>0</v>
      </c>
    </row>
    <row r="130" spans="1:65" s="2" customFormat="1" ht="24" customHeight="1">
      <c r="A130" s="40"/>
      <c r="B130" s="41"/>
      <c r="C130" s="245" t="s">
        <v>95</v>
      </c>
      <c r="D130" s="245" t="s">
        <v>168</v>
      </c>
      <c r="E130" s="246" t="s">
        <v>556</v>
      </c>
      <c r="F130" s="247" t="s">
        <v>557</v>
      </c>
      <c r="G130" s="248" t="s">
        <v>216</v>
      </c>
      <c r="H130" s="249">
        <v>9</v>
      </c>
      <c r="I130" s="250"/>
      <c r="J130" s="251">
        <f>ROUND(I130*H130,2)</f>
        <v>0</v>
      </c>
      <c r="K130" s="247" t="s">
        <v>172</v>
      </c>
      <c r="L130" s="46"/>
      <c r="M130" s="252" t="s">
        <v>1</v>
      </c>
      <c r="N130" s="253" t="s">
        <v>52</v>
      </c>
      <c r="O130" s="93"/>
      <c r="P130" s="254">
        <f>O130*H130</f>
        <v>0</v>
      </c>
      <c r="Q130" s="254">
        <v>0.00096</v>
      </c>
      <c r="R130" s="254">
        <f>Q130*H130</f>
        <v>0.00864</v>
      </c>
      <c r="S130" s="254">
        <v>0.031</v>
      </c>
      <c r="T130" s="255">
        <f>S130*H130</f>
        <v>0.279</v>
      </c>
      <c r="U130" s="40"/>
      <c r="V130" s="40"/>
      <c r="W130" s="40"/>
      <c r="X130" s="40"/>
      <c r="Y130" s="40"/>
      <c r="Z130" s="40"/>
      <c r="AA130" s="40"/>
      <c r="AB130" s="40"/>
      <c r="AC130" s="40"/>
      <c r="AD130" s="40"/>
      <c r="AE130" s="40"/>
      <c r="AR130" s="256" t="s">
        <v>173</v>
      </c>
      <c r="AT130" s="256" t="s">
        <v>168</v>
      </c>
      <c r="AU130" s="256" t="s">
        <v>97</v>
      </c>
      <c r="AY130" s="18" t="s">
        <v>166</v>
      </c>
      <c r="BE130" s="257">
        <f>IF(N130="základní",J130,0)</f>
        <v>0</v>
      </c>
      <c r="BF130" s="257">
        <f>IF(N130="snížená",J130,0)</f>
        <v>0</v>
      </c>
      <c r="BG130" s="257">
        <f>IF(N130="zákl. přenesená",J130,0)</f>
        <v>0</v>
      </c>
      <c r="BH130" s="257">
        <f>IF(N130="sníž. přenesená",J130,0)</f>
        <v>0</v>
      </c>
      <c r="BI130" s="257">
        <f>IF(N130="nulová",J130,0)</f>
        <v>0</v>
      </c>
      <c r="BJ130" s="18" t="s">
        <v>95</v>
      </c>
      <c r="BK130" s="257">
        <f>ROUND(I130*H130,2)</f>
        <v>0</v>
      </c>
      <c r="BL130" s="18" t="s">
        <v>173</v>
      </c>
      <c r="BM130" s="256" t="s">
        <v>558</v>
      </c>
    </row>
    <row r="131" spans="1:47" s="2" customFormat="1" ht="12">
      <c r="A131" s="40"/>
      <c r="B131" s="41"/>
      <c r="C131" s="42"/>
      <c r="D131" s="258" t="s">
        <v>175</v>
      </c>
      <c r="E131" s="42"/>
      <c r="F131" s="259" t="s">
        <v>559</v>
      </c>
      <c r="G131" s="42"/>
      <c r="H131" s="42"/>
      <c r="I131" s="156"/>
      <c r="J131" s="42"/>
      <c r="K131" s="42"/>
      <c r="L131" s="46"/>
      <c r="M131" s="260"/>
      <c r="N131" s="261"/>
      <c r="O131" s="93"/>
      <c r="P131" s="93"/>
      <c r="Q131" s="93"/>
      <c r="R131" s="93"/>
      <c r="S131" s="93"/>
      <c r="T131" s="94"/>
      <c r="U131" s="40"/>
      <c r="V131" s="40"/>
      <c r="W131" s="40"/>
      <c r="X131" s="40"/>
      <c r="Y131" s="40"/>
      <c r="Z131" s="40"/>
      <c r="AA131" s="40"/>
      <c r="AB131" s="40"/>
      <c r="AC131" s="40"/>
      <c r="AD131" s="40"/>
      <c r="AE131" s="40"/>
      <c r="AT131" s="18" t="s">
        <v>175</v>
      </c>
      <c r="AU131" s="18" t="s">
        <v>97</v>
      </c>
    </row>
    <row r="132" spans="1:47" s="2" customFormat="1" ht="12">
      <c r="A132" s="40"/>
      <c r="B132" s="41"/>
      <c r="C132" s="42"/>
      <c r="D132" s="258" t="s">
        <v>177</v>
      </c>
      <c r="E132" s="42"/>
      <c r="F132" s="262" t="s">
        <v>377</v>
      </c>
      <c r="G132" s="42"/>
      <c r="H132" s="42"/>
      <c r="I132" s="156"/>
      <c r="J132" s="42"/>
      <c r="K132" s="42"/>
      <c r="L132" s="46"/>
      <c r="M132" s="260"/>
      <c r="N132" s="261"/>
      <c r="O132" s="93"/>
      <c r="P132" s="93"/>
      <c r="Q132" s="93"/>
      <c r="R132" s="93"/>
      <c r="S132" s="93"/>
      <c r="T132" s="94"/>
      <c r="U132" s="40"/>
      <c r="V132" s="40"/>
      <c r="W132" s="40"/>
      <c r="X132" s="40"/>
      <c r="Y132" s="40"/>
      <c r="Z132" s="40"/>
      <c r="AA132" s="40"/>
      <c r="AB132" s="40"/>
      <c r="AC132" s="40"/>
      <c r="AD132" s="40"/>
      <c r="AE132" s="40"/>
      <c r="AT132" s="18" t="s">
        <v>177</v>
      </c>
      <c r="AU132" s="18" t="s">
        <v>97</v>
      </c>
    </row>
    <row r="133" spans="1:47" s="2" customFormat="1" ht="12">
      <c r="A133" s="40"/>
      <c r="B133" s="41"/>
      <c r="C133" s="42"/>
      <c r="D133" s="258" t="s">
        <v>197</v>
      </c>
      <c r="E133" s="42"/>
      <c r="F133" s="262" t="s">
        <v>560</v>
      </c>
      <c r="G133" s="42"/>
      <c r="H133" s="42"/>
      <c r="I133" s="156"/>
      <c r="J133" s="42"/>
      <c r="K133" s="42"/>
      <c r="L133" s="46"/>
      <c r="M133" s="260"/>
      <c r="N133" s="261"/>
      <c r="O133" s="93"/>
      <c r="P133" s="93"/>
      <c r="Q133" s="93"/>
      <c r="R133" s="93"/>
      <c r="S133" s="93"/>
      <c r="T133" s="94"/>
      <c r="U133" s="40"/>
      <c r="V133" s="40"/>
      <c r="W133" s="40"/>
      <c r="X133" s="40"/>
      <c r="Y133" s="40"/>
      <c r="Z133" s="40"/>
      <c r="AA133" s="40"/>
      <c r="AB133" s="40"/>
      <c r="AC133" s="40"/>
      <c r="AD133" s="40"/>
      <c r="AE133" s="40"/>
      <c r="AT133" s="18" t="s">
        <v>197</v>
      </c>
      <c r="AU133" s="18" t="s">
        <v>97</v>
      </c>
    </row>
    <row r="134" spans="1:51" s="13" customFormat="1" ht="12">
      <c r="A134" s="13"/>
      <c r="B134" s="263"/>
      <c r="C134" s="264"/>
      <c r="D134" s="258" t="s">
        <v>179</v>
      </c>
      <c r="E134" s="265" t="s">
        <v>1</v>
      </c>
      <c r="F134" s="266" t="s">
        <v>561</v>
      </c>
      <c r="G134" s="264"/>
      <c r="H134" s="265" t="s">
        <v>1</v>
      </c>
      <c r="I134" s="267"/>
      <c r="J134" s="264"/>
      <c r="K134" s="264"/>
      <c r="L134" s="268"/>
      <c r="M134" s="269"/>
      <c r="N134" s="270"/>
      <c r="O134" s="270"/>
      <c r="P134" s="270"/>
      <c r="Q134" s="270"/>
      <c r="R134" s="270"/>
      <c r="S134" s="270"/>
      <c r="T134" s="271"/>
      <c r="U134" s="13"/>
      <c r="V134" s="13"/>
      <c r="W134" s="13"/>
      <c r="X134" s="13"/>
      <c r="Y134" s="13"/>
      <c r="Z134" s="13"/>
      <c r="AA134" s="13"/>
      <c r="AB134" s="13"/>
      <c r="AC134" s="13"/>
      <c r="AD134" s="13"/>
      <c r="AE134" s="13"/>
      <c r="AT134" s="272" t="s">
        <v>179</v>
      </c>
      <c r="AU134" s="272" t="s">
        <v>97</v>
      </c>
      <c r="AV134" s="13" t="s">
        <v>95</v>
      </c>
      <c r="AW134" s="13" t="s">
        <v>42</v>
      </c>
      <c r="AX134" s="13" t="s">
        <v>87</v>
      </c>
      <c r="AY134" s="272" t="s">
        <v>166</v>
      </c>
    </row>
    <row r="135" spans="1:51" s="14" customFormat="1" ht="12">
      <c r="A135" s="14"/>
      <c r="B135" s="273"/>
      <c r="C135" s="274"/>
      <c r="D135" s="258" t="s">
        <v>179</v>
      </c>
      <c r="E135" s="275" t="s">
        <v>1</v>
      </c>
      <c r="F135" s="276" t="s">
        <v>562</v>
      </c>
      <c r="G135" s="274"/>
      <c r="H135" s="277">
        <v>9</v>
      </c>
      <c r="I135" s="278"/>
      <c r="J135" s="274"/>
      <c r="K135" s="274"/>
      <c r="L135" s="279"/>
      <c r="M135" s="280"/>
      <c r="N135" s="281"/>
      <c r="O135" s="281"/>
      <c r="P135" s="281"/>
      <c r="Q135" s="281"/>
      <c r="R135" s="281"/>
      <c r="S135" s="281"/>
      <c r="T135" s="282"/>
      <c r="U135" s="14"/>
      <c r="V135" s="14"/>
      <c r="W135" s="14"/>
      <c r="X135" s="14"/>
      <c r="Y135" s="14"/>
      <c r="Z135" s="14"/>
      <c r="AA135" s="14"/>
      <c r="AB135" s="14"/>
      <c r="AC135" s="14"/>
      <c r="AD135" s="14"/>
      <c r="AE135" s="14"/>
      <c r="AT135" s="283" t="s">
        <v>179</v>
      </c>
      <c r="AU135" s="283" t="s">
        <v>97</v>
      </c>
      <c r="AV135" s="14" t="s">
        <v>97</v>
      </c>
      <c r="AW135" s="14" t="s">
        <v>42</v>
      </c>
      <c r="AX135" s="14" t="s">
        <v>95</v>
      </c>
      <c r="AY135" s="283" t="s">
        <v>166</v>
      </c>
    </row>
    <row r="136" spans="1:65" s="2" customFormat="1" ht="24" customHeight="1">
      <c r="A136" s="40"/>
      <c r="B136" s="41"/>
      <c r="C136" s="245" t="s">
        <v>97</v>
      </c>
      <c r="D136" s="245" t="s">
        <v>168</v>
      </c>
      <c r="E136" s="246" t="s">
        <v>392</v>
      </c>
      <c r="F136" s="247" t="s">
        <v>393</v>
      </c>
      <c r="G136" s="248" t="s">
        <v>293</v>
      </c>
      <c r="H136" s="249">
        <v>0.071</v>
      </c>
      <c r="I136" s="250"/>
      <c r="J136" s="251">
        <f>ROUND(I136*H136,2)</f>
        <v>0</v>
      </c>
      <c r="K136" s="247" t="s">
        <v>172</v>
      </c>
      <c r="L136" s="46"/>
      <c r="M136" s="252" t="s">
        <v>1</v>
      </c>
      <c r="N136" s="253" t="s">
        <v>52</v>
      </c>
      <c r="O136" s="93"/>
      <c r="P136" s="254">
        <f>O136*H136</f>
        <v>0</v>
      </c>
      <c r="Q136" s="254">
        <v>2.588</v>
      </c>
      <c r="R136" s="254">
        <f>Q136*H136</f>
        <v>0.183748</v>
      </c>
      <c r="S136" s="254">
        <v>1.95</v>
      </c>
      <c r="T136" s="255">
        <f>S136*H136</f>
        <v>0.13845</v>
      </c>
      <c r="U136" s="40"/>
      <c r="V136" s="40"/>
      <c r="W136" s="40"/>
      <c r="X136" s="40"/>
      <c r="Y136" s="40"/>
      <c r="Z136" s="40"/>
      <c r="AA136" s="40"/>
      <c r="AB136" s="40"/>
      <c r="AC136" s="40"/>
      <c r="AD136" s="40"/>
      <c r="AE136" s="40"/>
      <c r="AR136" s="256" t="s">
        <v>173</v>
      </c>
      <c r="AT136" s="256" t="s">
        <v>168</v>
      </c>
      <c r="AU136" s="256" t="s">
        <v>97</v>
      </c>
      <c r="AY136" s="18" t="s">
        <v>166</v>
      </c>
      <c r="BE136" s="257">
        <f>IF(N136="základní",J136,0)</f>
        <v>0</v>
      </c>
      <c r="BF136" s="257">
        <f>IF(N136="snížená",J136,0)</f>
        <v>0</v>
      </c>
      <c r="BG136" s="257">
        <f>IF(N136="zákl. přenesená",J136,0)</f>
        <v>0</v>
      </c>
      <c r="BH136" s="257">
        <f>IF(N136="sníž. přenesená",J136,0)</f>
        <v>0</v>
      </c>
      <c r="BI136" s="257">
        <f>IF(N136="nulová",J136,0)</f>
        <v>0</v>
      </c>
      <c r="BJ136" s="18" t="s">
        <v>95</v>
      </c>
      <c r="BK136" s="257">
        <f>ROUND(I136*H136,2)</f>
        <v>0</v>
      </c>
      <c r="BL136" s="18" t="s">
        <v>173</v>
      </c>
      <c r="BM136" s="256" t="s">
        <v>563</v>
      </c>
    </row>
    <row r="137" spans="1:47" s="2" customFormat="1" ht="12">
      <c r="A137" s="40"/>
      <c r="B137" s="41"/>
      <c r="C137" s="42"/>
      <c r="D137" s="258" t="s">
        <v>175</v>
      </c>
      <c r="E137" s="42"/>
      <c r="F137" s="259" t="s">
        <v>395</v>
      </c>
      <c r="G137" s="42"/>
      <c r="H137" s="42"/>
      <c r="I137" s="156"/>
      <c r="J137" s="42"/>
      <c r="K137" s="42"/>
      <c r="L137" s="46"/>
      <c r="M137" s="260"/>
      <c r="N137" s="261"/>
      <c r="O137" s="93"/>
      <c r="P137" s="93"/>
      <c r="Q137" s="93"/>
      <c r="R137" s="93"/>
      <c r="S137" s="93"/>
      <c r="T137" s="94"/>
      <c r="U137" s="40"/>
      <c r="V137" s="40"/>
      <c r="W137" s="40"/>
      <c r="X137" s="40"/>
      <c r="Y137" s="40"/>
      <c r="Z137" s="40"/>
      <c r="AA137" s="40"/>
      <c r="AB137" s="40"/>
      <c r="AC137" s="40"/>
      <c r="AD137" s="40"/>
      <c r="AE137" s="40"/>
      <c r="AT137" s="18" t="s">
        <v>175</v>
      </c>
      <c r="AU137" s="18" t="s">
        <v>97</v>
      </c>
    </row>
    <row r="138" spans="1:47" s="2" customFormat="1" ht="12">
      <c r="A138" s="40"/>
      <c r="B138" s="41"/>
      <c r="C138" s="42"/>
      <c r="D138" s="258" t="s">
        <v>177</v>
      </c>
      <c r="E138" s="42"/>
      <c r="F138" s="262" t="s">
        <v>564</v>
      </c>
      <c r="G138" s="42"/>
      <c r="H138" s="42"/>
      <c r="I138" s="156"/>
      <c r="J138" s="42"/>
      <c r="K138" s="42"/>
      <c r="L138" s="46"/>
      <c r="M138" s="260"/>
      <c r="N138" s="261"/>
      <c r="O138" s="93"/>
      <c r="P138" s="93"/>
      <c r="Q138" s="93"/>
      <c r="R138" s="93"/>
      <c r="S138" s="93"/>
      <c r="T138" s="94"/>
      <c r="U138" s="40"/>
      <c r="V138" s="40"/>
      <c r="W138" s="40"/>
      <c r="X138" s="40"/>
      <c r="Y138" s="40"/>
      <c r="Z138" s="40"/>
      <c r="AA138" s="40"/>
      <c r="AB138" s="40"/>
      <c r="AC138" s="40"/>
      <c r="AD138" s="40"/>
      <c r="AE138" s="40"/>
      <c r="AT138" s="18" t="s">
        <v>177</v>
      </c>
      <c r="AU138" s="18" t="s">
        <v>97</v>
      </c>
    </row>
    <row r="139" spans="1:47" s="2" customFormat="1" ht="12">
      <c r="A139" s="40"/>
      <c r="B139" s="41"/>
      <c r="C139" s="42"/>
      <c r="D139" s="258" t="s">
        <v>197</v>
      </c>
      <c r="E139" s="42"/>
      <c r="F139" s="262" t="s">
        <v>565</v>
      </c>
      <c r="G139" s="42"/>
      <c r="H139" s="42"/>
      <c r="I139" s="156"/>
      <c r="J139" s="42"/>
      <c r="K139" s="42"/>
      <c r="L139" s="46"/>
      <c r="M139" s="260"/>
      <c r="N139" s="261"/>
      <c r="O139" s="93"/>
      <c r="P139" s="93"/>
      <c r="Q139" s="93"/>
      <c r="R139" s="93"/>
      <c r="S139" s="93"/>
      <c r="T139" s="94"/>
      <c r="U139" s="40"/>
      <c r="V139" s="40"/>
      <c r="W139" s="40"/>
      <c r="X139" s="40"/>
      <c r="Y139" s="40"/>
      <c r="Z139" s="40"/>
      <c r="AA139" s="40"/>
      <c r="AB139" s="40"/>
      <c r="AC139" s="40"/>
      <c r="AD139" s="40"/>
      <c r="AE139" s="40"/>
      <c r="AT139" s="18" t="s">
        <v>197</v>
      </c>
      <c r="AU139" s="18" t="s">
        <v>97</v>
      </c>
    </row>
    <row r="140" spans="1:51" s="14" customFormat="1" ht="12">
      <c r="A140" s="14"/>
      <c r="B140" s="273"/>
      <c r="C140" s="274"/>
      <c r="D140" s="258" t="s">
        <v>179</v>
      </c>
      <c r="E140" s="275" t="s">
        <v>1</v>
      </c>
      <c r="F140" s="276" t="s">
        <v>566</v>
      </c>
      <c r="G140" s="274"/>
      <c r="H140" s="277">
        <v>0.071</v>
      </c>
      <c r="I140" s="278"/>
      <c r="J140" s="274"/>
      <c r="K140" s="274"/>
      <c r="L140" s="279"/>
      <c r="M140" s="280"/>
      <c r="N140" s="281"/>
      <c r="O140" s="281"/>
      <c r="P140" s="281"/>
      <c r="Q140" s="281"/>
      <c r="R140" s="281"/>
      <c r="S140" s="281"/>
      <c r="T140" s="282"/>
      <c r="U140" s="14"/>
      <c r="V140" s="14"/>
      <c r="W140" s="14"/>
      <c r="X140" s="14"/>
      <c r="Y140" s="14"/>
      <c r="Z140" s="14"/>
      <c r="AA140" s="14"/>
      <c r="AB140" s="14"/>
      <c r="AC140" s="14"/>
      <c r="AD140" s="14"/>
      <c r="AE140" s="14"/>
      <c r="AT140" s="283" t="s">
        <v>179</v>
      </c>
      <c r="AU140" s="283" t="s">
        <v>97</v>
      </c>
      <c r="AV140" s="14" t="s">
        <v>97</v>
      </c>
      <c r="AW140" s="14" t="s">
        <v>42</v>
      </c>
      <c r="AX140" s="14" t="s">
        <v>95</v>
      </c>
      <c r="AY140" s="283" t="s">
        <v>166</v>
      </c>
    </row>
    <row r="141" spans="1:63" s="12" customFormat="1" ht="22.8" customHeight="1">
      <c r="A141" s="12"/>
      <c r="B141" s="229"/>
      <c r="C141" s="230"/>
      <c r="D141" s="231" t="s">
        <v>86</v>
      </c>
      <c r="E141" s="243" t="s">
        <v>403</v>
      </c>
      <c r="F141" s="243" t="s">
        <v>404</v>
      </c>
      <c r="G141" s="230"/>
      <c r="H141" s="230"/>
      <c r="I141" s="233"/>
      <c r="J141" s="244">
        <f>BK141</f>
        <v>0</v>
      </c>
      <c r="K141" s="230"/>
      <c r="L141" s="235"/>
      <c r="M141" s="236"/>
      <c r="N141" s="237"/>
      <c r="O141" s="237"/>
      <c r="P141" s="238">
        <f>SUM(P142:P145)</f>
        <v>0</v>
      </c>
      <c r="Q141" s="237"/>
      <c r="R141" s="238">
        <f>SUM(R142:R145)</f>
        <v>0</v>
      </c>
      <c r="S141" s="237"/>
      <c r="T141" s="239">
        <f>SUM(T142:T145)</f>
        <v>0</v>
      </c>
      <c r="U141" s="12"/>
      <c r="V141" s="12"/>
      <c r="W141" s="12"/>
      <c r="X141" s="12"/>
      <c r="Y141" s="12"/>
      <c r="Z141" s="12"/>
      <c r="AA141" s="12"/>
      <c r="AB141" s="12"/>
      <c r="AC141" s="12"/>
      <c r="AD141" s="12"/>
      <c r="AE141" s="12"/>
      <c r="AR141" s="240" t="s">
        <v>95</v>
      </c>
      <c r="AT141" s="241" t="s">
        <v>86</v>
      </c>
      <c r="AU141" s="241" t="s">
        <v>95</v>
      </c>
      <c r="AY141" s="240" t="s">
        <v>166</v>
      </c>
      <c r="BK141" s="242">
        <f>SUM(BK142:BK145)</f>
        <v>0</v>
      </c>
    </row>
    <row r="142" spans="1:65" s="2" customFormat="1" ht="36" customHeight="1">
      <c r="A142" s="40"/>
      <c r="B142" s="41"/>
      <c r="C142" s="245" t="s">
        <v>187</v>
      </c>
      <c r="D142" s="245" t="s">
        <v>168</v>
      </c>
      <c r="E142" s="246" t="s">
        <v>411</v>
      </c>
      <c r="F142" s="247" t="s">
        <v>412</v>
      </c>
      <c r="G142" s="248" t="s">
        <v>279</v>
      </c>
      <c r="H142" s="249">
        <v>0.184</v>
      </c>
      <c r="I142" s="250"/>
      <c r="J142" s="251">
        <f>ROUND(I142*H142,2)</f>
        <v>0</v>
      </c>
      <c r="K142" s="247" t="s">
        <v>1</v>
      </c>
      <c r="L142" s="46"/>
      <c r="M142" s="252" t="s">
        <v>1</v>
      </c>
      <c r="N142" s="253" t="s">
        <v>52</v>
      </c>
      <c r="O142" s="93"/>
      <c r="P142" s="254">
        <f>O142*H142</f>
        <v>0</v>
      </c>
      <c r="Q142" s="254">
        <v>0</v>
      </c>
      <c r="R142" s="254">
        <f>Q142*H142</f>
        <v>0</v>
      </c>
      <c r="S142" s="254">
        <v>0</v>
      </c>
      <c r="T142" s="255">
        <f>S142*H142</f>
        <v>0</v>
      </c>
      <c r="U142" s="40"/>
      <c r="V142" s="40"/>
      <c r="W142" s="40"/>
      <c r="X142" s="40"/>
      <c r="Y142" s="40"/>
      <c r="Z142" s="40"/>
      <c r="AA142" s="40"/>
      <c r="AB142" s="40"/>
      <c r="AC142" s="40"/>
      <c r="AD142" s="40"/>
      <c r="AE142" s="40"/>
      <c r="AR142" s="256" t="s">
        <v>173</v>
      </c>
      <c r="AT142" s="256" t="s">
        <v>168</v>
      </c>
      <c r="AU142" s="256" t="s">
        <v>97</v>
      </c>
      <c r="AY142" s="18" t="s">
        <v>166</v>
      </c>
      <c r="BE142" s="257">
        <f>IF(N142="základní",J142,0)</f>
        <v>0</v>
      </c>
      <c r="BF142" s="257">
        <f>IF(N142="snížená",J142,0)</f>
        <v>0</v>
      </c>
      <c r="BG142" s="257">
        <f>IF(N142="zákl. přenesená",J142,0)</f>
        <v>0</v>
      </c>
      <c r="BH142" s="257">
        <f>IF(N142="sníž. přenesená",J142,0)</f>
        <v>0</v>
      </c>
      <c r="BI142" s="257">
        <f>IF(N142="nulová",J142,0)</f>
        <v>0</v>
      </c>
      <c r="BJ142" s="18" t="s">
        <v>95</v>
      </c>
      <c r="BK142" s="257">
        <f>ROUND(I142*H142,2)</f>
        <v>0</v>
      </c>
      <c r="BL142" s="18" t="s">
        <v>173</v>
      </c>
      <c r="BM142" s="256" t="s">
        <v>567</v>
      </c>
    </row>
    <row r="143" spans="1:47" s="2" customFormat="1" ht="12">
      <c r="A143" s="40"/>
      <c r="B143" s="41"/>
      <c r="C143" s="42"/>
      <c r="D143" s="258" t="s">
        <v>175</v>
      </c>
      <c r="E143" s="42"/>
      <c r="F143" s="259" t="s">
        <v>414</v>
      </c>
      <c r="G143" s="42"/>
      <c r="H143" s="42"/>
      <c r="I143" s="156"/>
      <c r="J143" s="42"/>
      <c r="K143" s="42"/>
      <c r="L143" s="46"/>
      <c r="M143" s="260"/>
      <c r="N143" s="261"/>
      <c r="O143" s="93"/>
      <c r="P143" s="93"/>
      <c r="Q143" s="93"/>
      <c r="R143" s="93"/>
      <c r="S143" s="93"/>
      <c r="T143" s="94"/>
      <c r="U143" s="40"/>
      <c r="V143" s="40"/>
      <c r="W143" s="40"/>
      <c r="X143" s="40"/>
      <c r="Y143" s="40"/>
      <c r="Z143" s="40"/>
      <c r="AA143" s="40"/>
      <c r="AB143" s="40"/>
      <c r="AC143" s="40"/>
      <c r="AD143" s="40"/>
      <c r="AE143" s="40"/>
      <c r="AT143" s="18" t="s">
        <v>175</v>
      </c>
      <c r="AU143" s="18" t="s">
        <v>97</v>
      </c>
    </row>
    <row r="144" spans="1:51" s="13" customFormat="1" ht="12">
      <c r="A144" s="13"/>
      <c r="B144" s="263"/>
      <c r="C144" s="264"/>
      <c r="D144" s="258" t="s">
        <v>179</v>
      </c>
      <c r="E144" s="265" t="s">
        <v>1</v>
      </c>
      <c r="F144" s="266" t="s">
        <v>415</v>
      </c>
      <c r="G144" s="264"/>
      <c r="H144" s="265" t="s">
        <v>1</v>
      </c>
      <c r="I144" s="267"/>
      <c r="J144" s="264"/>
      <c r="K144" s="264"/>
      <c r="L144" s="268"/>
      <c r="M144" s="269"/>
      <c r="N144" s="270"/>
      <c r="O144" s="270"/>
      <c r="P144" s="270"/>
      <c r="Q144" s="270"/>
      <c r="R144" s="270"/>
      <c r="S144" s="270"/>
      <c r="T144" s="271"/>
      <c r="U144" s="13"/>
      <c r="V144" s="13"/>
      <c r="W144" s="13"/>
      <c r="X144" s="13"/>
      <c r="Y144" s="13"/>
      <c r="Z144" s="13"/>
      <c r="AA144" s="13"/>
      <c r="AB144" s="13"/>
      <c r="AC144" s="13"/>
      <c r="AD144" s="13"/>
      <c r="AE144" s="13"/>
      <c r="AT144" s="272" t="s">
        <v>179</v>
      </c>
      <c r="AU144" s="272" t="s">
        <v>97</v>
      </c>
      <c r="AV144" s="13" t="s">
        <v>95</v>
      </c>
      <c r="AW144" s="13" t="s">
        <v>42</v>
      </c>
      <c r="AX144" s="13" t="s">
        <v>87</v>
      </c>
      <c r="AY144" s="272" t="s">
        <v>166</v>
      </c>
    </row>
    <row r="145" spans="1:51" s="14" customFormat="1" ht="12">
      <c r="A145" s="14"/>
      <c r="B145" s="273"/>
      <c r="C145" s="274"/>
      <c r="D145" s="258" t="s">
        <v>179</v>
      </c>
      <c r="E145" s="275" t="s">
        <v>1</v>
      </c>
      <c r="F145" s="276" t="s">
        <v>568</v>
      </c>
      <c r="G145" s="274"/>
      <c r="H145" s="277">
        <v>0.184</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179</v>
      </c>
      <c r="AU145" s="283" t="s">
        <v>97</v>
      </c>
      <c r="AV145" s="14" t="s">
        <v>97</v>
      </c>
      <c r="AW145" s="14" t="s">
        <v>42</v>
      </c>
      <c r="AX145" s="14" t="s">
        <v>95</v>
      </c>
      <c r="AY145" s="283" t="s">
        <v>166</v>
      </c>
    </row>
    <row r="146" spans="1:63" s="12" customFormat="1" ht="22.8" customHeight="1">
      <c r="A146" s="12"/>
      <c r="B146" s="229"/>
      <c r="C146" s="230"/>
      <c r="D146" s="231" t="s">
        <v>86</v>
      </c>
      <c r="E146" s="243" t="s">
        <v>439</v>
      </c>
      <c r="F146" s="243" t="s">
        <v>440</v>
      </c>
      <c r="G146" s="230"/>
      <c r="H146" s="230"/>
      <c r="I146" s="233"/>
      <c r="J146" s="244">
        <f>BK146</f>
        <v>0</v>
      </c>
      <c r="K146" s="230"/>
      <c r="L146" s="235"/>
      <c r="M146" s="236"/>
      <c r="N146" s="237"/>
      <c r="O146" s="237"/>
      <c r="P146" s="238">
        <f>SUM(P147:P149)</f>
        <v>0</v>
      </c>
      <c r="Q146" s="237"/>
      <c r="R146" s="238">
        <f>SUM(R147:R149)</f>
        <v>0</v>
      </c>
      <c r="S146" s="237"/>
      <c r="T146" s="239">
        <f>SUM(T147:T149)</f>
        <v>0</v>
      </c>
      <c r="U146" s="12"/>
      <c r="V146" s="12"/>
      <c r="W146" s="12"/>
      <c r="X146" s="12"/>
      <c r="Y146" s="12"/>
      <c r="Z146" s="12"/>
      <c r="AA146" s="12"/>
      <c r="AB146" s="12"/>
      <c r="AC146" s="12"/>
      <c r="AD146" s="12"/>
      <c r="AE146" s="12"/>
      <c r="AR146" s="240" t="s">
        <v>95</v>
      </c>
      <c r="AT146" s="241" t="s">
        <v>86</v>
      </c>
      <c r="AU146" s="241" t="s">
        <v>95</v>
      </c>
      <c r="AY146" s="240" t="s">
        <v>166</v>
      </c>
      <c r="BK146" s="242">
        <f>SUM(BK147:BK149)</f>
        <v>0</v>
      </c>
    </row>
    <row r="147" spans="1:65" s="2" customFormat="1" ht="16.5" customHeight="1">
      <c r="A147" s="40"/>
      <c r="B147" s="41"/>
      <c r="C147" s="245" t="s">
        <v>173</v>
      </c>
      <c r="D147" s="245" t="s">
        <v>168</v>
      </c>
      <c r="E147" s="246" t="s">
        <v>442</v>
      </c>
      <c r="F147" s="247" t="s">
        <v>443</v>
      </c>
      <c r="G147" s="248" t="s">
        <v>279</v>
      </c>
      <c r="H147" s="249">
        <v>0.192</v>
      </c>
      <c r="I147" s="250"/>
      <c r="J147" s="251">
        <f>ROUND(I147*H147,2)</f>
        <v>0</v>
      </c>
      <c r="K147" s="247" t="s">
        <v>172</v>
      </c>
      <c r="L147" s="46"/>
      <c r="M147" s="252" t="s">
        <v>1</v>
      </c>
      <c r="N147" s="253" t="s">
        <v>52</v>
      </c>
      <c r="O147" s="93"/>
      <c r="P147" s="254">
        <f>O147*H147</f>
        <v>0</v>
      </c>
      <c r="Q147" s="254">
        <v>0</v>
      </c>
      <c r="R147" s="254">
        <f>Q147*H147</f>
        <v>0</v>
      </c>
      <c r="S147" s="254">
        <v>0</v>
      </c>
      <c r="T147" s="255">
        <f>S147*H147</f>
        <v>0</v>
      </c>
      <c r="U147" s="40"/>
      <c r="V147" s="40"/>
      <c r="W147" s="40"/>
      <c r="X147" s="40"/>
      <c r="Y147" s="40"/>
      <c r="Z147" s="40"/>
      <c r="AA147" s="40"/>
      <c r="AB147" s="40"/>
      <c r="AC147" s="40"/>
      <c r="AD147" s="40"/>
      <c r="AE147" s="40"/>
      <c r="AR147" s="256" t="s">
        <v>173</v>
      </c>
      <c r="AT147" s="256" t="s">
        <v>168</v>
      </c>
      <c r="AU147" s="256" t="s">
        <v>97</v>
      </c>
      <c r="AY147" s="18" t="s">
        <v>166</v>
      </c>
      <c r="BE147" s="257">
        <f>IF(N147="základní",J147,0)</f>
        <v>0</v>
      </c>
      <c r="BF147" s="257">
        <f>IF(N147="snížená",J147,0)</f>
        <v>0</v>
      </c>
      <c r="BG147" s="257">
        <f>IF(N147="zákl. přenesená",J147,0)</f>
        <v>0</v>
      </c>
      <c r="BH147" s="257">
        <f>IF(N147="sníž. přenesená",J147,0)</f>
        <v>0</v>
      </c>
      <c r="BI147" s="257">
        <f>IF(N147="nulová",J147,0)</f>
        <v>0</v>
      </c>
      <c r="BJ147" s="18" t="s">
        <v>95</v>
      </c>
      <c r="BK147" s="257">
        <f>ROUND(I147*H147,2)</f>
        <v>0</v>
      </c>
      <c r="BL147" s="18" t="s">
        <v>173</v>
      </c>
      <c r="BM147" s="256" t="s">
        <v>569</v>
      </c>
    </row>
    <row r="148" spans="1:47" s="2" customFormat="1" ht="12">
      <c r="A148" s="40"/>
      <c r="B148" s="41"/>
      <c r="C148" s="42"/>
      <c r="D148" s="258" t="s">
        <v>175</v>
      </c>
      <c r="E148" s="42"/>
      <c r="F148" s="259" t="s">
        <v>445</v>
      </c>
      <c r="G148" s="42"/>
      <c r="H148" s="42"/>
      <c r="I148" s="156"/>
      <c r="J148" s="42"/>
      <c r="K148" s="42"/>
      <c r="L148" s="46"/>
      <c r="M148" s="260"/>
      <c r="N148" s="261"/>
      <c r="O148" s="93"/>
      <c r="P148" s="93"/>
      <c r="Q148" s="93"/>
      <c r="R148" s="93"/>
      <c r="S148" s="93"/>
      <c r="T148" s="94"/>
      <c r="U148" s="40"/>
      <c r="V148" s="40"/>
      <c r="W148" s="40"/>
      <c r="X148" s="40"/>
      <c r="Y148" s="40"/>
      <c r="Z148" s="40"/>
      <c r="AA148" s="40"/>
      <c r="AB148" s="40"/>
      <c r="AC148" s="40"/>
      <c r="AD148" s="40"/>
      <c r="AE148" s="40"/>
      <c r="AT148" s="18" t="s">
        <v>175</v>
      </c>
      <c r="AU148" s="18" t="s">
        <v>97</v>
      </c>
    </row>
    <row r="149" spans="1:47" s="2" customFormat="1" ht="12">
      <c r="A149" s="40"/>
      <c r="B149" s="41"/>
      <c r="C149" s="42"/>
      <c r="D149" s="258" t="s">
        <v>177</v>
      </c>
      <c r="E149" s="42"/>
      <c r="F149" s="262" t="s">
        <v>446</v>
      </c>
      <c r="G149" s="42"/>
      <c r="H149" s="42"/>
      <c r="I149" s="156"/>
      <c r="J149" s="42"/>
      <c r="K149" s="42"/>
      <c r="L149" s="46"/>
      <c r="M149" s="260"/>
      <c r="N149" s="261"/>
      <c r="O149" s="93"/>
      <c r="P149" s="93"/>
      <c r="Q149" s="93"/>
      <c r="R149" s="93"/>
      <c r="S149" s="93"/>
      <c r="T149" s="94"/>
      <c r="U149" s="40"/>
      <c r="V149" s="40"/>
      <c r="W149" s="40"/>
      <c r="X149" s="40"/>
      <c r="Y149" s="40"/>
      <c r="Z149" s="40"/>
      <c r="AA149" s="40"/>
      <c r="AB149" s="40"/>
      <c r="AC149" s="40"/>
      <c r="AD149" s="40"/>
      <c r="AE149" s="40"/>
      <c r="AT149" s="18" t="s">
        <v>177</v>
      </c>
      <c r="AU149" s="18" t="s">
        <v>97</v>
      </c>
    </row>
    <row r="150" spans="1:63" s="12" customFormat="1" ht="25.9" customHeight="1">
      <c r="A150" s="12"/>
      <c r="B150" s="229"/>
      <c r="C150" s="230"/>
      <c r="D150" s="231" t="s">
        <v>86</v>
      </c>
      <c r="E150" s="232" t="s">
        <v>506</v>
      </c>
      <c r="F150" s="232" t="s">
        <v>507</v>
      </c>
      <c r="G150" s="230"/>
      <c r="H150" s="230"/>
      <c r="I150" s="233"/>
      <c r="J150" s="234">
        <f>BK150</f>
        <v>0</v>
      </c>
      <c r="K150" s="230"/>
      <c r="L150" s="235"/>
      <c r="M150" s="236"/>
      <c r="N150" s="237"/>
      <c r="O150" s="237"/>
      <c r="P150" s="238">
        <f>P151+P158</f>
        <v>0</v>
      </c>
      <c r="Q150" s="237"/>
      <c r="R150" s="238">
        <f>R151+R158</f>
        <v>0</v>
      </c>
      <c r="S150" s="237"/>
      <c r="T150" s="239">
        <f>T151+T158</f>
        <v>0</v>
      </c>
      <c r="U150" s="12"/>
      <c r="V150" s="12"/>
      <c r="W150" s="12"/>
      <c r="X150" s="12"/>
      <c r="Y150" s="12"/>
      <c r="Z150" s="12"/>
      <c r="AA150" s="12"/>
      <c r="AB150" s="12"/>
      <c r="AC150" s="12"/>
      <c r="AD150" s="12"/>
      <c r="AE150" s="12"/>
      <c r="AR150" s="240" t="s">
        <v>254</v>
      </c>
      <c r="AT150" s="241" t="s">
        <v>86</v>
      </c>
      <c r="AU150" s="241" t="s">
        <v>87</v>
      </c>
      <c r="AY150" s="240" t="s">
        <v>166</v>
      </c>
      <c r="BK150" s="242">
        <f>BK151+BK158</f>
        <v>0</v>
      </c>
    </row>
    <row r="151" spans="1:63" s="12" customFormat="1" ht="22.8" customHeight="1">
      <c r="A151" s="12"/>
      <c r="B151" s="229"/>
      <c r="C151" s="230"/>
      <c r="D151" s="231" t="s">
        <v>86</v>
      </c>
      <c r="E151" s="243" t="s">
        <v>508</v>
      </c>
      <c r="F151" s="243" t="s">
        <v>509</v>
      </c>
      <c r="G151" s="230"/>
      <c r="H151" s="230"/>
      <c r="I151" s="233"/>
      <c r="J151" s="244">
        <f>BK151</f>
        <v>0</v>
      </c>
      <c r="K151" s="230"/>
      <c r="L151" s="235"/>
      <c r="M151" s="236"/>
      <c r="N151" s="237"/>
      <c r="O151" s="237"/>
      <c r="P151" s="238">
        <f>SUM(P152:P157)</f>
        <v>0</v>
      </c>
      <c r="Q151" s="237"/>
      <c r="R151" s="238">
        <f>SUM(R152:R157)</f>
        <v>0</v>
      </c>
      <c r="S151" s="237"/>
      <c r="T151" s="239">
        <f>SUM(T152:T157)</f>
        <v>0</v>
      </c>
      <c r="U151" s="12"/>
      <c r="V151" s="12"/>
      <c r="W151" s="12"/>
      <c r="X151" s="12"/>
      <c r="Y151" s="12"/>
      <c r="Z151" s="12"/>
      <c r="AA151" s="12"/>
      <c r="AB151" s="12"/>
      <c r="AC151" s="12"/>
      <c r="AD151" s="12"/>
      <c r="AE151" s="12"/>
      <c r="AR151" s="240" t="s">
        <v>254</v>
      </c>
      <c r="AT151" s="241" t="s">
        <v>86</v>
      </c>
      <c r="AU151" s="241" t="s">
        <v>95</v>
      </c>
      <c r="AY151" s="240" t="s">
        <v>166</v>
      </c>
      <c r="BK151" s="242">
        <f>SUM(BK152:BK157)</f>
        <v>0</v>
      </c>
    </row>
    <row r="152" spans="1:65" s="2" customFormat="1" ht="16.5" customHeight="1">
      <c r="A152" s="40"/>
      <c r="B152" s="41"/>
      <c r="C152" s="245" t="s">
        <v>254</v>
      </c>
      <c r="D152" s="245" t="s">
        <v>168</v>
      </c>
      <c r="E152" s="246" t="s">
        <v>570</v>
      </c>
      <c r="F152" s="247" t="s">
        <v>524</v>
      </c>
      <c r="G152" s="248" t="s">
        <v>513</v>
      </c>
      <c r="H152" s="249">
        <v>9</v>
      </c>
      <c r="I152" s="250"/>
      <c r="J152" s="251">
        <f>ROUND(I152*H152,2)</f>
        <v>0</v>
      </c>
      <c r="K152" s="247" t="s">
        <v>1</v>
      </c>
      <c r="L152" s="46"/>
      <c r="M152" s="252" t="s">
        <v>1</v>
      </c>
      <c r="N152" s="253" t="s">
        <v>52</v>
      </c>
      <c r="O152" s="93"/>
      <c r="P152" s="254">
        <f>O152*H152</f>
        <v>0</v>
      </c>
      <c r="Q152" s="254">
        <v>0</v>
      </c>
      <c r="R152" s="254">
        <f>Q152*H152</f>
        <v>0</v>
      </c>
      <c r="S152" s="254">
        <v>0</v>
      </c>
      <c r="T152" s="255">
        <f>S152*H152</f>
        <v>0</v>
      </c>
      <c r="U152" s="40"/>
      <c r="V152" s="40"/>
      <c r="W152" s="40"/>
      <c r="X152" s="40"/>
      <c r="Y152" s="40"/>
      <c r="Z152" s="40"/>
      <c r="AA152" s="40"/>
      <c r="AB152" s="40"/>
      <c r="AC152" s="40"/>
      <c r="AD152" s="40"/>
      <c r="AE152" s="40"/>
      <c r="AR152" s="256" t="s">
        <v>514</v>
      </c>
      <c r="AT152" s="256" t="s">
        <v>168</v>
      </c>
      <c r="AU152" s="256" t="s">
        <v>97</v>
      </c>
      <c r="AY152" s="18" t="s">
        <v>166</v>
      </c>
      <c r="BE152" s="257">
        <f>IF(N152="základní",J152,0)</f>
        <v>0</v>
      </c>
      <c r="BF152" s="257">
        <f>IF(N152="snížená",J152,0)</f>
        <v>0</v>
      </c>
      <c r="BG152" s="257">
        <f>IF(N152="zákl. přenesená",J152,0)</f>
        <v>0</v>
      </c>
      <c r="BH152" s="257">
        <f>IF(N152="sníž. přenesená",J152,0)</f>
        <v>0</v>
      </c>
      <c r="BI152" s="257">
        <f>IF(N152="nulová",J152,0)</f>
        <v>0</v>
      </c>
      <c r="BJ152" s="18" t="s">
        <v>95</v>
      </c>
      <c r="BK152" s="257">
        <f>ROUND(I152*H152,2)</f>
        <v>0</v>
      </c>
      <c r="BL152" s="18" t="s">
        <v>514</v>
      </c>
      <c r="BM152" s="256" t="s">
        <v>571</v>
      </c>
    </row>
    <row r="153" spans="1:47" s="2" customFormat="1" ht="12">
      <c r="A153" s="40"/>
      <c r="B153" s="41"/>
      <c r="C153" s="42"/>
      <c r="D153" s="258" t="s">
        <v>175</v>
      </c>
      <c r="E153" s="42"/>
      <c r="F153" s="259" t="s">
        <v>524</v>
      </c>
      <c r="G153" s="42"/>
      <c r="H153" s="42"/>
      <c r="I153" s="156"/>
      <c r="J153" s="42"/>
      <c r="K153" s="42"/>
      <c r="L153" s="46"/>
      <c r="M153" s="260"/>
      <c r="N153" s="261"/>
      <c r="O153" s="93"/>
      <c r="P153" s="93"/>
      <c r="Q153" s="93"/>
      <c r="R153" s="93"/>
      <c r="S153" s="93"/>
      <c r="T153" s="94"/>
      <c r="U153" s="40"/>
      <c r="V153" s="40"/>
      <c r="W153" s="40"/>
      <c r="X153" s="40"/>
      <c r="Y153" s="40"/>
      <c r="Z153" s="40"/>
      <c r="AA153" s="40"/>
      <c r="AB153" s="40"/>
      <c r="AC153" s="40"/>
      <c r="AD153" s="40"/>
      <c r="AE153" s="40"/>
      <c r="AT153" s="18" t="s">
        <v>175</v>
      </c>
      <c r="AU153" s="18" t="s">
        <v>97</v>
      </c>
    </row>
    <row r="154" spans="1:47" s="2" customFormat="1" ht="12">
      <c r="A154" s="40"/>
      <c r="B154" s="41"/>
      <c r="C154" s="42"/>
      <c r="D154" s="258" t="s">
        <v>197</v>
      </c>
      <c r="E154" s="42"/>
      <c r="F154" s="262" t="s">
        <v>526</v>
      </c>
      <c r="G154" s="42"/>
      <c r="H154" s="42"/>
      <c r="I154" s="156"/>
      <c r="J154" s="42"/>
      <c r="K154" s="42"/>
      <c r="L154" s="46"/>
      <c r="M154" s="260"/>
      <c r="N154" s="261"/>
      <c r="O154" s="93"/>
      <c r="P154" s="93"/>
      <c r="Q154" s="93"/>
      <c r="R154" s="93"/>
      <c r="S154" s="93"/>
      <c r="T154" s="94"/>
      <c r="U154" s="40"/>
      <c r="V154" s="40"/>
      <c r="W154" s="40"/>
      <c r="X154" s="40"/>
      <c r="Y154" s="40"/>
      <c r="Z154" s="40"/>
      <c r="AA154" s="40"/>
      <c r="AB154" s="40"/>
      <c r="AC154" s="40"/>
      <c r="AD154" s="40"/>
      <c r="AE154" s="40"/>
      <c r="AT154" s="18" t="s">
        <v>197</v>
      </c>
      <c r="AU154" s="18" t="s">
        <v>97</v>
      </c>
    </row>
    <row r="155" spans="1:65" s="2" customFormat="1" ht="24" customHeight="1">
      <c r="A155" s="40"/>
      <c r="B155" s="41"/>
      <c r="C155" s="245" t="s">
        <v>275</v>
      </c>
      <c r="D155" s="245" t="s">
        <v>168</v>
      </c>
      <c r="E155" s="246" t="s">
        <v>572</v>
      </c>
      <c r="F155" s="247" t="s">
        <v>529</v>
      </c>
      <c r="G155" s="248" t="s">
        <v>513</v>
      </c>
      <c r="H155" s="249">
        <v>1</v>
      </c>
      <c r="I155" s="250"/>
      <c r="J155" s="251">
        <f>ROUND(I155*H155,2)</f>
        <v>0</v>
      </c>
      <c r="K155" s="247" t="s">
        <v>1</v>
      </c>
      <c r="L155" s="46"/>
      <c r="M155" s="252" t="s">
        <v>1</v>
      </c>
      <c r="N155" s="253" t="s">
        <v>52</v>
      </c>
      <c r="O155" s="93"/>
      <c r="P155" s="254">
        <f>O155*H155</f>
        <v>0</v>
      </c>
      <c r="Q155" s="254">
        <v>0</v>
      </c>
      <c r="R155" s="254">
        <f>Q155*H155</f>
        <v>0</v>
      </c>
      <c r="S155" s="254">
        <v>0</v>
      </c>
      <c r="T155" s="255">
        <f>S155*H155</f>
        <v>0</v>
      </c>
      <c r="U155" s="40"/>
      <c r="V155" s="40"/>
      <c r="W155" s="40"/>
      <c r="X155" s="40"/>
      <c r="Y155" s="40"/>
      <c r="Z155" s="40"/>
      <c r="AA155" s="40"/>
      <c r="AB155" s="40"/>
      <c r="AC155" s="40"/>
      <c r="AD155" s="40"/>
      <c r="AE155" s="40"/>
      <c r="AR155" s="256" t="s">
        <v>514</v>
      </c>
      <c r="AT155" s="256" t="s">
        <v>168</v>
      </c>
      <c r="AU155" s="256" t="s">
        <v>97</v>
      </c>
      <c r="AY155" s="18" t="s">
        <v>166</v>
      </c>
      <c r="BE155" s="257">
        <f>IF(N155="základní",J155,0)</f>
        <v>0</v>
      </c>
      <c r="BF155" s="257">
        <f>IF(N155="snížená",J155,0)</f>
        <v>0</v>
      </c>
      <c r="BG155" s="257">
        <f>IF(N155="zákl. přenesená",J155,0)</f>
        <v>0</v>
      </c>
      <c r="BH155" s="257">
        <f>IF(N155="sníž. přenesená",J155,0)</f>
        <v>0</v>
      </c>
      <c r="BI155" s="257">
        <f>IF(N155="nulová",J155,0)</f>
        <v>0</v>
      </c>
      <c r="BJ155" s="18" t="s">
        <v>95</v>
      </c>
      <c r="BK155" s="257">
        <f>ROUND(I155*H155,2)</f>
        <v>0</v>
      </c>
      <c r="BL155" s="18" t="s">
        <v>514</v>
      </c>
      <c r="BM155" s="256" t="s">
        <v>573</v>
      </c>
    </row>
    <row r="156" spans="1:47" s="2" customFormat="1" ht="12">
      <c r="A156" s="40"/>
      <c r="B156" s="41"/>
      <c r="C156" s="42"/>
      <c r="D156" s="258" t="s">
        <v>175</v>
      </c>
      <c r="E156" s="42"/>
      <c r="F156" s="259" t="s">
        <v>529</v>
      </c>
      <c r="G156" s="42"/>
      <c r="H156" s="42"/>
      <c r="I156" s="156"/>
      <c r="J156" s="42"/>
      <c r="K156" s="42"/>
      <c r="L156" s="46"/>
      <c r="M156" s="260"/>
      <c r="N156" s="261"/>
      <c r="O156" s="93"/>
      <c r="P156" s="93"/>
      <c r="Q156" s="93"/>
      <c r="R156" s="93"/>
      <c r="S156" s="93"/>
      <c r="T156" s="94"/>
      <c r="U156" s="40"/>
      <c r="V156" s="40"/>
      <c r="W156" s="40"/>
      <c r="X156" s="40"/>
      <c r="Y156" s="40"/>
      <c r="Z156" s="40"/>
      <c r="AA156" s="40"/>
      <c r="AB156" s="40"/>
      <c r="AC156" s="40"/>
      <c r="AD156" s="40"/>
      <c r="AE156" s="40"/>
      <c r="AT156" s="18" t="s">
        <v>175</v>
      </c>
      <c r="AU156" s="18" t="s">
        <v>97</v>
      </c>
    </row>
    <row r="157" spans="1:47" s="2" customFormat="1" ht="12">
      <c r="A157" s="40"/>
      <c r="B157" s="41"/>
      <c r="C157" s="42"/>
      <c r="D157" s="258" t="s">
        <v>197</v>
      </c>
      <c r="E157" s="42"/>
      <c r="F157" s="262" t="s">
        <v>574</v>
      </c>
      <c r="G157" s="42"/>
      <c r="H157" s="42"/>
      <c r="I157" s="156"/>
      <c r="J157" s="42"/>
      <c r="K157" s="42"/>
      <c r="L157" s="46"/>
      <c r="M157" s="260"/>
      <c r="N157" s="261"/>
      <c r="O157" s="93"/>
      <c r="P157" s="93"/>
      <c r="Q157" s="93"/>
      <c r="R157" s="93"/>
      <c r="S157" s="93"/>
      <c r="T157" s="94"/>
      <c r="U157" s="40"/>
      <c r="V157" s="40"/>
      <c r="W157" s="40"/>
      <c r="X157" s="40"/>
      <c r="Y157" s="40"/>
      <c r="Z157" s="40"/>
      <c r="AA157" s="40"/>
      <c r="AB157" s="40"/>
      <c r="AC157" s="40"/>
      <c r="AD157" s="40"/>
      <c r="AE157" s="40"/>
      <c r="AT157" s="18" t="s">
        <v>197</v>
      </c>
      <c r="AU157" s="18" t="s">
        <v>97</v>
      </c>
    </row>
    <row r="158" spans="1:63" s="12" customFormat="1" ht="22.8" customHeight="1">
      <c r="A158" s="12"/>
      <c r="B158" s="229"/>
      <c r="C158" s="230"/>
      <c r="D158" s="231" t="s">
        <v>86</v>
      </c>
      <c r="E158" s="243" t="s">
        <v>546</v>
      </c>
      <c r="F158" s="243" t="s">
        <v>547</v>
      </c>
      <c r="G158" s="230"/>
      <c r="H158" s="230"/>
      <c r="I158" s="233"/>
      <c r="J158" s="244">
        <f>BK158</f>
        <v>0</v>
      </c>
      <c r="K158" s="230"/>
      <c r="L158" s="235"/>
      <c r="M158" s="236"/>
      <c r="N158" s="237"/>
      <c r="O158" s="237"/>
      <c r="P158" s="238">
        <f>SUM(P159:P161)</f>
        <v>0</v>
      </c>
      <c r="Q158" s="237"/>
      <c r="R158" s="238">
        <f>SUM(R159:R161)</f>
        <v>0</v>
      </c>
      <c r="S158" s="237"/>
      <c r="T158" s="239">
        <f>SUM(T159:T161)</f>
        <v>0</v>
      </c>
      <c r="U158" s="12"/>
      <c r="V158" s="12"/>
      <c r="W158" s="12"/>
      <c r="X158" s="12"/>
      <c r="Y158" s="12"/>
      <c r="Z158" s="12"/>
      <c r="AA158" s="12"/>
      <c r="AB158" s="12"/>
      <c r="AC158" s="12"/>
      <c r="AD158" s="12"/>
      <c r="AE158" s="12"/>
      <c r="AR158" s="240" t="s">
        <v>254</v>
      </c>
      <c r="AT158" s="241" t="s">
        <v>86</v>
      </c>
      <c r="AU158" s="241" t="s">
        <v>95</v>
      </c>
      <c r="AY158" s="240" t="s">
        <v>166</v>
      </c>
      <c r="BK158" s="242">
        <f>SUM(BK159:BK161)</f>
        <v>0</v>
      </c>
    </row>
    <row r="159" spans="1:65" s="2" customFormat="1" ht="16.5" customHeight="1">
      <c r="A159" s="40"/>
      <c r="B159" s="41"/>
      <c r="C159" s="245" t="s">
        <v>285</v>
      </c>
      <c r="D159" s="245" t="s">
        <v>168</v>
      </c>
      <c r="E159" s="246" t="s">
        <v>575</v>
      </c>
      <c r="F159" s="247" t="s">
        <v>576</v>
      </c>
      <c r="G159" s="248" t="s">
        <v>513</v>
      </c>
      <c r="H159" s="249">
        <v>1</v>
      </c>
      <c r="I159" s="250"/>
      <c r="J159" s="251">
        <f>ROUND(I159*H159,2)</f>
        <v>0</v>
      </c>
      <c r="K159" s="247" t="s">
        <v>1</v>
      </c>
      <c r="L159" s="46"/>
      <c r="M159" s="252" t="s">
        <v>1</v>
      </c>
      <c r="N159" s="253" t="s">
        <v>52</v>
      </c>
      <c r="O159" s="93"/>
      <c r="P159" s="254">
        <f>O159*H159</f>
        <v>0</v>
      </c>
      <c r="Q159" s="254">
        <v>0</v>
      </c>
      <c r="R159" s="254">
        <f>Q159*H159</f>
        <v>0</v>
      </c>
      <c r="S159" s="254">
        <v>0</v>
      </c>
      <c r="T159" s="255">
        <f>S159*H159</f>
        <v>0</v>
      </c>
      <c r="U159" s="40"/>
      <c r="V159" s="40"/>
      <c r="W159" s="40"/>
      <c r="X159" s="40"/>
      <c r="Y159" s="40"/>
      <c r="Z159" s="40"/>
      <c r="AA159" s="40"/>
      <c r="AB159" s="40"/>
      <c r="AC159" s="40"/>
      <c r="AD159" s="40"/>
      <c r="AE159" s="40"/>
      <c r="AR159" s="256" t="s">
        <v>514</v>
      </c>
      <c r="AT159" s="256" t="s">
        <v>168</v>
      </c>
      <c r="AU159" s="256" t="s">
        <v>97</v>
      </c>
      <c r="AY159" s="18" t="s">
        <v>166</v>
      </c>
      <c r="BE159" s="257">
        <f>IF(N159="základní",J159,0)</f>
        <v>0</v>
      </c>
      <c r="BF159" s="257">
        <f>IF(N159="snížená",J159,0)</f>
        <v>0</v>
      </c>
      <c r="BG159" s="257">
        <f>IF(N159="zákl. přenesená",J159,0)</f>
        <v>0</v>
      </c>
      <c r="BH159" s="257">
        <f>IF(N159="sníž. přenesená",J159,0)</f>
        <v>0</v>
      </c>
      <c r="BI159" s="257">
        <f>IF(N159="nulová",J159,0)</f>
        <v>0</v>
      </c>
      <c r="BJ159" s="18" t="s">
        <v>95</v>
      </c>
      <c r="BK159" s="257">
        <f>ROUND(I159*H159,2)</f>
        <v>0</v>
      </c>
      <c r="BL159" s="18" t="s">
        <v>514</v>
      </c>
      <c r="BM159" s="256" t="s">
        <v>577</v>
      </c>
    </row>
    <row r="160" spans="1:47" s="2" customFormat="1" ht="12">
      <c r="A160" s="40"/>
      <c r="B160" s="41"/>
      <c r="C160" s="42"/>
      <c r="D160" s="258" t="s">
        <v>175</v>
      </c>
      <c r="E160" s="42"/>
      <c r="F160" s="259" t="s">
        <v>576</v>
      </c>
      <c r="G160" s="42"/>
      <c r="H160" s="42"/>
      <c r="I160" s="156"/>
      <c r="J160" s="42"/>
      <c r="K160" s="42"/>
      <c r="L160" s="46"/>
      <c r="M160" s="260"/>
      <c r="N160" s="261"/>
      <c r="O160" s="93"/>
      <c r="P160" s="93"/>
      <c r="Q160" s="93"/>
      <c r="R160" s="93"/>
      <c r="S160" s="93"/>
      <c r="T160" s="94"/>
      <c r="U160" s="40"/>
      <c r="V160" s="40"/>
      <c r="W160" s="40"/>
      <c r="X160" s="40"/>
      <c r="Y160" s="40"/>
      <c r="Z160" s="40"/>
      <c r="AA160" s="40"/>
      <c r="AB160" s="40"/>
      <c r="AC160" s="40"/>
      <c r="AD160" s="40"/>
      <c r="AE160" s="40"/>
      <c r="AT160" s="18" t="s">
        <v>175</v>
      </c>
      <c r="AU160" s="18" t="s">
        <v>97</v>
      </c>
    </row>
    <row r="161" spans="1:47" s="2" customFormat="1" ht="12">
      <c r="A161" s="40"/>
      <c r="B161" s="41"/>
      <c r="C161" s="42"/>
      <c r="D161" s="258" t="s">
        <v>197</v>
      </c>
      <c r="E161" s="42"/>
      <c r="F161" s="262" t="s">
        <v>578</v>
      </c>
      <c r="G161" s="42"/>
      <c r="H161" s="42"/>
      <c r="I161" s="156"/>
      <c r="J161" s="42"/>
      <c r="K161" s="42"/>
      <c r="L161" s="46"/>
      <c r="M161" s="316"/>
      <c r="N161" s="317"/>
      <c r="O161" s="318"/>
      <c r="P161" s="318"/>
      <c r="Q161" s="318"/>
      <c r="R161" s="318"/>
      <c r="S161" s="318"/>
      <c r="T161" s="319"/>
      <c r="U161" s="40"/>
      <c r="V161" s="40"/>
      <c r="W161" s="40"/>
      <c r="X161" s="40"/>
      <c r="Y161" s="40"/>
      <c r="Z161" s="40"/>
      <c r="AA161" s="40"/>
      <c r="AB161" s="40"/>
      <c r="AC161" s="40"/>
      <c r="AD161" s="40"/>
      <c r="AE161" s="40"/>
      <c r="AT161" s="18" t="s">
        <v>197</v>
      </c>
      <c r="AU161" s="18" t="s">
        <v>97</v>
      </c>
    </row>
    <row r="162" spans="1:31" s="2" customFormat="1" ht="6.95" customHeight="1">
      <c r="A162" s="40"/>
      <c r="B162" s="68"/>
      <c r="C162" s="69"/>
      <c r="D162" s="69"/>
      <c r="E162" s="69"/>
      <c r="F162" s="69"/>
      <c r="G162" s="69"/>
      <c r="H162" s="69"/>
      <c r="I162" s="194"/>
      <c r="J162" s="69"/>
      <c r="K162" s="69"/>
      <c r="L162" s="46"/>
      <c r="M162" s="40"/>
      <c r="O162" s="40"/>
      <c r="P162" s="40"/>
      <c r="Q162" s="40"/>
      <c r="R162" s="40"/>
      <c r="S162" s="40"/>
      <c r="T162" s="40"/>
      <c r="U162" s="40"/>
      <c r="V162" s="40"/>
      <c r="W162" s="40"/>
      <c r="X162" s="40"/>
      <c r="Y162" s="40"/>
      <c r="Z162" s="40"/>
      <c r="AA162" s="40"/>
      <c r="AB162" s="40"/>
      <c r="AC162" s="40"/>
      <c r="AD162" s="40"/>
      <c r="AE162" s="40"/>
    </row>
  </sheetData>
  <sheetProtection password="CC35" sheet="1" objects="1" scenarios="1" formatColumns="0" formatRows="0" autoFilter="0"/>
  <autoFilter ref="C126:K161"/>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8"/>
      <c r="L2" s="1"/>
      <c r="M2" s="1"/>
      <c r="N2" s="1"/>
      <c r="O2" s="1"/>
      <c r="P2" s="1"/>
      <c r="Q2" s="1"/>
      <c r="R2" s="1"/>
      <c r="S2" s="1"/>
      <c r="T2" s="1"/>
      <c r="U2" s="1"/>
      <c r="V2" s="1"/>
      <c r="AT2" s="18" t="s">
        <v>107</v>
      </c>
    </row>
    <row r="3" spans="2:46" s="1" customFormat="1" ht="6.95" customHeight="1">
      <c r="B3" s="149"/>
      <c r="C3" s="150"/>
      <c r="D3" s="150"/>
      <c r="E3" s="150"/>
      <c r="F3" s="150"/>
      <c r="G3" s="150"/>
      <c r="H3" s="150"/>
      <c r="I3" s="151"/>
      <c r="J3" s="150"/>
      <c r="K3" s="150"/>
      <c r="L3" s="21"/>
      <c r="AT3" s="18" t="s">
        <v>97</v>
      </c>
    </row>
    <row r="4" spans="2:46" s="1" customFormat="1" ht="24.95" customHeight="1">
      <c r="B4" s="21"/>
      <c r="D4" s="152" t="s">
        <v>129</v>
      </c>
      <c r="I4" s="148"/>
      <c r="L4" s="21"/>
      <c r="M4" s="153" t="s">
        <v>10</v>
      </c>
      <c r="AT4" s="18" t="s">
        <v>4</v>
      </c>
    </row>
    <row r="5" spans="2:12" s="1" customFormat="1" ht="6.95" customHeight="1">
      <c r="B5" s="21"/>
      <c r="I5" s="148"/>
      <c r="L5" s="21"/>
    </row>
    <row r="6" spans="2:12" s="1" customFormat="1" ht="12" customHeight="1">
      <c r="B6" s="21"/>
      <c r="D6" s="154" t="s">
        <v>16</v>
      </c>
      <c r="I6" s="148"/>
      <c r="L6" s="21"/>
    </row>
    <row r="7" spans="2:12" s="1" customFormat="1" ht="16.5" customHeight="1">
      <c r="B7" s="21"/>
      <c r="E7" s="155" t="str">
        <f>'Rekapitulace stavby'!K6</f>
        <v>VD Kamenička - GO - inženýrskogeologický průzkum - PD</v>
      </c>
      <c r="F7" s="154"/>
      <c r="G7" s="154"/>
      <c r="H7" s="154"/>
      <c r="I7" s="148"/>
      <c r="L7" s="21"/>
    </row>
    <row r="8" spans="2:12" s="1" customFormat="1" ht="12" customHeight="1">
      <c r="B8" s="21"/>
      <c r="D8" s="154" t="s">
        <v>130</v>
      </c>
      <c r="I8" s="148"/>
      <c r="L8" s="21"/>
    </row>
    <row r="9" spans="1:31" s="2" customFormat="1" ht="16.5" customHeight="1">
      <c r="A9" s="40"/>
      <c r="B9" s="46"/>
      <c r="C9" s="40"/>
      <c r="D9" s="40"/>
      <c r="E9" s="155" t="s">
        <v>553</v>
      </c>
      <c r="F9" s="40"/>
      <c r="G9" s="40"/>
      <c r="H9" s="40"/>
      <c r="I9" s="156"/>
      <c r="J9" s="40"/>
      <c r="K9" s="40"/>
      <c r="L9" s="65"/>
      <c r="S9" s="40"/>
      <c r="T9" s="40"/>
      <c r="U9" s="40"/>
      <c r="V9" s="40"/>
      <c r="W9" s="40"/>
      <c r="X9" s="40"/>
      <c r="Y9" s="40"/>
      <c r="Z9" s="40"/>
      <c r="AA9" s="40"/>
      <c r="AB9" s="40"/>
      <c r="AC9" s="40"/>
      <c r="AD9" s="40"/>
      <c r="AE9" s="40"/>
    </row>
    <row r="10" spans="1:31" s="2" customFormat="1" ht="12" customHeight="1">
      <c r="A10" s="40"/>
      <c r="B10" s="46"/>
      <c r="C10" s="40"/>
      <c r="D10" s="154" t="s">
        <v>554</v>
      </c>
      <c r="E10" s="40"/>
      <c r="F10" s="40"/>
      <c r="G10" s="40"/>
      <c r="H10" s="40"/>
      <c r="I10" s="156"/>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7" t="s">
        <v>579</v>
      </c>
      <c r="F11" s="40"/>
      <c r="G11" s="40"/>
      <c r="H11" s="40"/>
      <c r="I11" s="156"/>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4" t="s">
        <v>22</v>
      </c>
      <c r="E14" s="40"/>
      <c r="F14" s="143" t="s">
        <v>23</v>
      </c>
      <c r="G14" s="40"/>
      <c r="H14" s="40"/>
      <c r="I14" s="158" t="s">
        <v>24</v>
      </c>
      <c r="J14" s="159" t="str">
        <f>'Rekapitulace stavby'!AN8</f>
        <v>28. 10. 2019</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4" t="s">
        <v>30</v>
      </c>
      <c r="E16" s="40"/>
      <c r="F16" s="40"/>
      <c r="G16" s="40"/>
      <c r="H16" s="40"/>
      <c r="I16" s="158" t="s">
        <v>31</v>
      </c>
      <c r="J16" s="143" t="s">
        <v>32</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33</v>
      </c>
      <c r="F17" s="40"/>
      <c r="G17" s="40"/>
      <c r="H17" s="40"/>
      <c r="I17" s="158" t="s">
        <v>34</v>
      </c>
      <c r="J17" s="143" t="s">
        <v>35</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4" t="s">
        <v>36</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8" t="s">
        <v>34</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4" t="s">
        <v>38</v>
      </c>
      <c r="E22" s="40"/>
      <c r="F22" s="40"/>
      <c r="G22" s="40"/>
      <c r="H22" s="40"/>
      <c r="I22" s="158" t="s">
        <v>31</v>
      </c>
      <c r="J22" s="143" t="s">
        <v>39</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40</v>
      </c>
      <c r="F23" s="40"/>
      <c r="G23" s="40"/>
      <c r="H23" s="40"/>
      <c r="I23" s="158" t="s">
        <v>34</v>
      </c>
      <c r="J23" s="143" t="s">
        <v>41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4" t="s">
        <v>43</v>
      </c>
      <c r="E25" s="40"/>
      <c r="F25" s="40"/>
      <c r="G25" s="40"/>
      <c r="H25" s="40"/>
      <c r="I25" s="158"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44</v>
      </c>
      <c r="F26" s="40"/>
      <c r="G26" s="40"/>
      <c r="H26" s="40"/>
      <c r="I26" s="158" t="s">
        <v>34</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4" t="s">
        <v>45</v>
      </c>
      <c r="E28" s="40"/>
      <c r="F28" s="40"/>
      <c r="G28" s="40"/>
      <c r="H28" s="40"/>
      <c r="I28" s="156"/>
      <c r="J28" s="40"/>
      <c r="K28" s="40"/>
      <c r="L28" s="65"/>
      <c r="S28" s="40"/>
      <c r="T28" s="40"/>
      <c r="U28" s="40"/>
      <c r="V28" s="40"/>
      <c r="W28" s="40"/>
      <c r="X28" s="40"/>
      <c r="Y28" s="40"/>
      <c r="Z28" s="40"/>
      <c r="AA28" s="40"/>
      <c r="AB28" s="40"/>
      <c r="AC28" s="40"/>
      <c r="AD28" s="40"/>
      <c r="AE28" s="40"/>
    </row>
    <row r="29" spans="1:31" s="8" customFormat="1" ht="89.25" customHeight="1">
      <c r="A29" s="160"/>
      <c r="B29" s="161"/>
      <c r="C29" s="160"/>
      <c r="D29" s="160"/>
      <c r="E29" s="162" t="s">
        <v>46</v>
      </c>
      <c r="F29" s="162"/>
      <c r="G29" s="162"/>
      <c r="H29" s="162"/>
      <c r="I29" s="163"/>
      <c r="J29" s="160"/>
      <c r="K29" s="160"/>
      <c r="L29" s="164"/>
      <c r="S29" s="160"/>
      <c r="T29" s="160"/>
      <c r="U29" s="160"/>
      <c r="V29" s="160"/>
      <c r="W29" s="160"/>
      <c r="X29" s="160"/>
      <c r="Y29" s="160"/>
      <c r="Z29" s="160"/>
      <c r="AA29" s="160"/>
      <c r="AB29" s="160"/>
      <c r="AC29" s="160"/>
      <c r="AD29" s="160"/>
      <c r="AE29" s="160"/>
    </row>
    <row r="30" spans="1:31" s="2" customFormat="1" ht="6.95"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pans="1:31" s="2" customFormat="1" ht="25.4" customHeight="1">
      <c r="A32" s="40"/>
      <c r="B32" s="46"/>
      <c r="C32" s="40"/>
      <c r="D32" s="167" t="s">
        <v>47</v>
      </c>
      <c r="E32" s="40"/>
      <c r="F32" s="40"/>
      <c r="G32" s="40"/>
      <c r="H32" s="40"/>
      <c r="I32" s="156"/>
      <c r="J32" s="168">
        <f>ROUND(J122,2)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9" t="s">
        <v>49</v>
      </c>
      <c r="G34" s="40"/>
      <c r="H34" s="40"/>
      <c r="I34" s="170" t="s">
        <v>48</v>
      </c>
      <c r="J34" s="169" t="s">
        <v>50</v>
      </c>
      <c r="K34" s="40"/>
      <c r="L34" s="65"/>
      <c r="S34" s="40"/>
      <c r="T34" s="40"/>
      <c r="U34" s="40"/>
      <c r="V34" s="40"/>
      <c r="W34" s="40"/>
      <c r="X34" s="40"/>
      <c r="Y34" s="40"/>
      <c r="Z34" s="40"/>
      <c r="AA34" s="40"/>
      <c r="AB34" s="40"/>
      <c r="AC34" s="40"/>
      <c r="AD34" s="40"/>
      <c r="AE34" s="40"/>
    </row>
    <row r="35" spans="1:31" s="2" customFormat="1" ht="14.4" customHeight="1">
      <c r="A35" s="40"/>
      <c r="B35" s="46"/>
      <c r="C35" s="40"/>
      <c r="D35" s="171" t="s">
        <v>51</v>
      </c>
      <c r="E35" s="154" t="s">
        <v>52</v>
      </c>
      <c r="F35" s="172">
        <f>ROUND((SUM(BE122:BE130)),2)</f>
        <v>0</v>
      </c>
      <c r="G35" s="40"/>
      <c r="H35" s="40"/>
      <c r="I35" s="173">
        <v>0.21</v>
      </c>
      <c r="J35" s="172">
        <f>ROUND(((SUM(BE122:BE130))*I35),2)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4" t="s">
        <v>53</v>
      </c>
      <c r="F36" s="172">
        <f>ROUND((SUM(BF122:BF130)),2)</f>
        <v>0</v>
      </c>
      <c r="G36" s="40"/>
      <c r="H36" s="40"/>
      <c r="I36" s="173">
        <v>0.15</v>
      </c>
      <c r="J36" s="172">
        <f>ROUND(((SUM(BF122:BF130))*I36),2)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4" t="s">
        <v>54</v>
      </c>
      <c r="F37" s="172">
        <f>ROUND((SUM(BG122:BG130)),2)</f>
        <v>0</v>
      </c>
      <c r="G37" s="40"/>
      <c r="H37" s="40"/>
      <c r="I37" s="173">
        <v>0.21</v>
      </c>
      <c r="J37" s="172">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4" t="s">
        <v>55</v>
      </c>
      <c r="F38" s="172">
        <f>ROUND((SUM(BH122:BH130)),2)</f>
        <v>0</v>
      </c>
      <c r="G38" s="40"/>
      <c r="H38" s="40"/>
      <c r="I38" s="173">
        <v>0.15</v>
      </c>
      <c r="J38" s="172">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4" t="s">
        <v>56</v>
      </c>
      <c r="F39" s="172">
        <f>ROUND((SUM(BI122:BI130)),2)</f>
        <v>0</v>
      </c>
      <c r="G39" s="40"/>
      <c r="H39" s="40"/>
      <c r="I39" s="173">
        <v>0</v>
      </c>
      <c r="J39" s="172">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pans="1:31" s="2" customFormat="1" ht="25.4" customHeight="1">
      <c r="A41" s="40"/>
      <c r="B41" s="46"/>
      <c r="C41" s="174"/>
      <c r="D41" s="175" t="s">
        <v>57</v>
      </c>
      <c r="E41" s="176"/>
      <c r="F41" s="176"/>
      <c r="G41" s="177" t="s">
        <v>58</v>
      </c>
      <c r="H41" s="178" t="s">
        <v>59</v>
      </c>
      <c r="I41" s="179"/>
      <c r="J41" s="180">
        <f>SUM(J32:J39)</f>
        <v>0</v>
      </c>
      <c r="K41" s="181"/>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pans="2:12" s="1" customFormat="1" ht="14.4" customHeight="1">
      <c r="B43" s="21"/>
      <c r="I43" s="148"/>
      <c r="L43" s="21"/>
    </row>
    <row r="44" spans="2:12" s="1" customFormat="1" ht="14.4" customHeight="1">
      <c r="B44" s="21"/>
      <c r="I44" s="148"/>
      <c r="L44" s="21"/>
    </row>
    <row r="45" spans="2:12" s="1" customFormat="1" ht="14.4" customHeight="1">
      <c r="B45" s="21"/>
      <c r="I45" s="148"/>
      <c r="L45" s="21"/>
    </row>
    <row r="46" spans="2:12" s="1" customFormat="1" ht="14.4" customHeight="1">
      <c r="B46" s="21"/>
      <c r="I46" s="148"/>
      <c r="L46" s="21"/>
    </row>
    <row r="47" spans="2:12" s="1" customFormat="1" ht="14.4" customHeight="1">
      <c r="B47" s="21"/>
      <c r="I47" s="148"/>
      <c r="L47" s="21"/>
    </row>
    <row r="48" spans="2:12" s="1" customFormat="1" ht="14.4" customHeight="1">
      <c r="B48" s="21"/>
      <c r="I48" s="148"/>
      <c r="L48" s="21"/>
    </row>
    <row r="49" spans="2:12" s="1" customFormat="1" ht="14.4" customHeight="1">
      <c r="B49" s="21"/>
      <c r="I49" s="148"/>
      <c r="L49" s="21"/>
    </row>
    <row r="50" spans="2:12" s="2" customFormat="1" ht="14.4" customHeight="1">
      <c r="B50" s="65"/>
      <c r="D50" s="182" t="s">
        <v>60</v>
      </c>
      <c r="E50" s="183"/>
      <c r="F50" s="183"/>
      <c r="G50" s="182" t="s">
        <v>61</v>
      </c>
      <c r="H50" s="183"/>
      <c r="I50" s="184"/>
      <c r="J50" s="183"/>
      <c r="K50" s="183"/>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5" t="s">
        <v>62</v>
      </c>
      <c r="E61" s="186"/>
      <c r="F61" s="187" t="s">
        <v>63</v>
      </c>
      <c r="G61" s="185" t="s">
        <v>62</v>
      </c>
      <c r="H61" s="186"/>
      <c r="I61" s="188"/>
      <c r="J61" s="189" t="s">
        <v>63</v>
      </c>
      <c r="K61" s="186"/>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2" t="s">
        <v>64</v>
      </c>
      <c r="E65" s="190"/>
      <c r="F65" s="190"/>
      <c r="G65" s="182" t="s">
        <v>65</v>
      </c>
      <c r="H65" s="190"/>
      <c r="I65" s="191"/>
      <c r="J65" s="190"/>
      <c r="K65" s="190"/>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5" t="s">
        <v>62</v>
      </c>
      <c r="E76" s="186"/>
      <c r="F76" s="187" t="s">
        <v>63</v>
      </c>
      <c r="G76" s="185" t="s">
        <v>62</v>
      </c>
      <c r="H76" s="186"/>
      <c r="I76" s="188"/>
      <c r="J76" s="189" t="s">
        <v>63</v>
      </c>
      <c r="K76" s="186"/>
      <c r="L76" s="65"/>
      <c r="S76" s="40"/>
      <c r="T76" s="40"/>
      <c r="U76" s="40"/>
      <c r="V76" s="40"/>
      <c r="W76" s="40"/>
      <c r="X76" s="40"/>
      <c r="Y76" s="40"/>
      <c r="Z76" s="40"/>
      <c r="AA76" s="40"/>
      <c r="AB76" s="40"/>
      <c r="AC76" s="40"/>
      <c r="AD76" s="40"/>
      <c r="AE76" s="40"/>
    </row>
    <row r="77" spans="1:31"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pans="1:31" s="2" customFormat="1" ht="6.95"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pans="1:31" s="2" customFormat="1" ht="24.95" customHeight="1">
      <c r="A82" s="40"/>
      <c r="B82" s="41"/>
      <c r="C82" s="24" t="s">
        <v>132</v>
      </c>
      <c r="D82" s="42"/>
      <c r="E82" s="42"/>
      <c r="F82" s="42"/>
      <c r="G82" s="42"/>
      <c r="H82" s="42"/>
      <c r="I82" s="156"/>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8" t="str">
        <f>E7</f>
        <v>VD Kamenička - GO - inženýrskogeologický průzkum - PD</v>
      </c>
      <c r="F85" s="33"/>
      <c r="G85" s="33"/>
      <c r="H85" s="33"/>
      <c r="I85" s="156"/>
      <c r="J85" s="42"/>
      <c r="K85" s="42"/>
      <c r="L85" s="65"/>
      <c r="S85" s="40"/>
      <c r="T85" s="40"/>
      <c r="U85" s="40"/>
      <c r="V85" s="40"/>
      <c r="W85" s="40"/>
      <c r="X85" s="40"/>
      <c r="Y85" s="40"/>
      <c r="Z85" s="40"/>
      <c r="AA85" s="40"/>
      <c r="AB85" s="40"/>
      <c r="AC85" s="40"/>
      <c r="AD85" s="40"/>
      <c r="AE85" s="40"/>
    </row>
    <row r="86" spans="2:12" s="1" customFormat="1" ht="12" customHeight="1">
      <c r="B86" s="22"/>
      <c r="C86" s="33" t="s">
        <v>130</v>
      </c>
      <c r="D86" s="23"/>
      <c r="E86" s="23"/>
      <c r="F86" s="23"/>
      <c r="G86" s="23"/>
      <c r="H86" s="23"/>
      <c r="I86" s="148"/>
      <c r="J86" s="23"/>
      <c r="K86" s="23"/>
      <c r="L86" s="21"/>
    </row>
    <row r="87" spans="1:31" s="2" customFormat="1" ht="16.5" customHeight="1">
      <c r="A87" s="40"/>
      <c r="B87" s="41"/>
      <c r="C87" s="42"/>
      <c r="D87" s="42"/>
      <c r="E87" s="198" t="s">
        <v>553</v>
      </c>
      <c r="F87" s="42"/>
      <c r="G87" s="42"/>
      <c r="H87" s="42"/>
      <c r="I87" s="156"/>
      <c r="J87" s="42"/>
      <c r="K87" s="42"/>
      <c r="L87" s="65"/>
      <c r="S87" s="40"/>
      <c r="T87" s="40"/>
      <c r="U87" s="40"/>
      <c r="V87" s="40"/>
      <c r="W87" s="40"/>
      <c r="X87" s="40"/>
      <c r="Y87" s="40"/>
      <c r="Z87" s="40"/>
      <c r="AA87" s="40"/>
      <c r="AB87" s="40"/>
      <c r="AC87" s="40"/>
      <c r="AD87" s="40"/>
      <c r="AE87" s="40"/>
    </row>
    <row r="88" spans="1:31" s="2" customFormat="1" ht="12" customHeight="1">
      <c r="A88" s="40"/>
      <c r="B88" s="41"/>
      <c r="C88" s="33" t="s">
        <v>554</v>
      </c>
      <c r="D88" s="42"/>
      <c r="E88" s="42"/>
      <c r="F88" s="42"/>
      <c r="G88" s="42"/>
      <c r="H88" s="42"/>
      <c r="I88" s="156"/>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SO02.2 - Vzdušní líc</v>
      </c>
      <c r="F89" s="42"/>
      <c r="G89" s="42"/>
      <c r="H89" s="42"/>
      <c r="I89" s="156"/>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k.ú. Bečov</v>
      </c>
      <c r="G91" s="42"/>
      <c r="H91" s="42"/>
      <c r="I91" s="158" t="s">
        <v>24</v>
      </c>
      <c r="J91" s="81" t="str">
        <f>IF(J14="","",J14)</f>
        <v>28. 10. 2019</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pans="1:31" s="2" customFormat="1" ht="27.9" customHeight="1">
      <c r="A93" s="40"/>
      <c r="B93" s="41"/>
      <c r="C93" s="33" t="s">
        <v>30</v>
      </c>
      <c r="D93" s="42"/>
      <c r="E93" s="42"/>
      <c r="F93" s="28" t="str">
        <f>E17</f>
        <v>Povodí Ohře, státní podnik</v>
      </c>
      <c r="G93" s="42"/>
      <c r="H93" s="42"/>
      <c r="I93" s="158" t="s">
        <v>38</v>
      </c>
      <c r="J93" s="38" t="str">
        <f>E23</f>
        <v>VODNÍ DÍLA - TBD a.s.</v>
      </c>
      <c r="K93" s="42"/>
      <c r="L93" s="65"/>
      <c r="S93" s="40"/>
      <c r="T93" s="40"/>
      <c r="U93" s="40"/>
      <c r="V93" s="40"/>
      <c r="W93" s="40"/>
      <c r="X93" s="40"/>
      <c r="Y93" s="40"/>
      <c r="Z93" s="40"/>
      <c r="AA93" s="40"/>
      <c r="AB93" s="40"/>
      <c r="AC93" s="40"/>
      <c r="AD93" s="40"/>
      <c r="AE93" s="40"/>
    </row>
    <row r="94" spans="1:31" s="2" customFormat="1" ht="15.15" customHeight="1">
      <c r="A94" s="40"/>
      <c r="B94" s="41"/>
      <c r="C94" s="33" t="s">
        <v>36</v>
      </c>
      <c r="D94" s="42"/>
      <c r="E94" s="42"/>
      <c r="F94" s="28" t="str">
        <f>IF(E20="","",E20)</f>
        <v>Vyplň údaj</v>
      </c>
      <c r="G94" s="42"/>
      <c r="H94" s="42"/>
      <c r="I94" s="158" t="s">
        <v>43</v>
      </c>
      <c r="J94" s="38" t="str">
        <f>E26</f>
        <v>Ing. T. Klemša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pans="1:31" s="2" customFormat="1" ht="29.25" customHeight="1">
      <c r="A96" s="40"/>
      <c r="B96" s="41"/>
      <c r="C96" s="199" t="s">
        <v>133</v>
      </c>
      <c r="D96" s="200"/>
      <c r="E96" s="200"/>
      <c r="F96" s="200"/>
      <c r="G96" s="200"/>
      <c r="H96" s="200"/>
      <c r="I96" s="201"/>
      <c r="J96" s="202" t="s">
        <v>134</v>
      </c>
      <c r="K96" s="200"/>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pans="1:47" s="2" customFormat="1" ht="22.8" customHeight="1">
      <c r="A98" s="40"/>
      <c r="B98" s="41"/>
      <c r="C98" s="203" t="s">
        <v>135</v>
      </c>
      <c r="D98" s="42"/>
      <c r="E98" s="42"/>
      <c r="F98" s="42"/>
      <c r="G98" s="42"/>
      <c r="H98" s="42"/>
      <c r="I98" s="156"/>
      <c r="J98" s="112">
        <f>J122</f>
        <v>0</v>
      </c>
      <c r="K98" s="42"/>
      <c r="L98" s="65"/>
      <c r="S98" s="40"/>
      <c r="T98" s="40"/>
      <c r="U98" s="40"/>
      <c r="V98" s="40"/>
      <c r="W98" s="40"/>
      <c r="X98" s="40"/>
      <c r="Y98" s="40"/>
      <c r="Z98" s="40"/>
      <c r="AA98" s="40"/>
      <c r="AB98" s="40"/>
      <c r="AC98" s="40"/>
      <c r="AD98" s="40"/>
      <c r="AE98" s="40"/>
      <c r="AU98" s="18" t="s">
        <v>136</v>
      </c>
    </row>
    <row r="99" spans="1:31" s="9" customFormat="1" ht="24.95" customHeight="1">
      <c r="A99" s="9"/>
      <c r="B99" s="204"/>
      <c r="C99" s="205"/>
      <c r="D99" s="206" t="s">
        <v>148</v>
      </c>
      <c r="E99" s="207"/>
      <c r="F99" s="207"/>
      <c r="G99" s="207"/>
      <c r="H99" s="207"/>
      <c r="I99" s="208"/>
      <c r="J99" s="209">
        <f>J123</f>
        <v>0</v>
      </c>
      <c r="K99" s="205"/>
      <c r="L99" s="210"/>
      <c r="S99" s="9"/>
      <c r="T99" s="9"/>
      <c r="U99" s="9"/>
      <c r="V99" s="9"/>
      <c r="W99" s="9"/>
      <c r="X99" s="9"/>
      <c r="Y99" s="9"/>
      <c r="Z99" s="9"/>
      <c r="AA99" s="9"/>
      <c r="AB99" s="9"/>
      <c r="AC99" s="9"/>
      <c r="AD99" s="9"/>
      <c r="AE99" s="9"/>
    </row>
    <row r="100" spans="1:31" s="10" customFormat="1" ht="19.9" customHeight="1">
      <c r="A100" s="10"/>
      <c r="B100" s="211"/>
      <c r="C100" s="135"/>
      <c r="D100" s="212" t="s">
        <v>580</v>
      </c>
      <c r="E100" s="213"/>
      <c r="F100" s="213"/>
      <c r="G100" s="213"/>
      <c r="H100" s="213"/>
      <c r="I100" s="214"/>
      <c r="J100" s="215">
        <f>J124</f>
        <v>0</v>
      </c>
      <c r="K100" s="135"/>
      <c r="L100" s="216"/>
      <c r="S100" s="10"/>
      <c r="T100" s="10"/>
      <c r="U100" s="10"/>
      <c r="V100" s="10"/>
      <c r="W100" s="10"/>
      <c r="X100" s="10"/>
      <c r="Y100" s="10"/>
      <c r="Z100" s="10"/>
      <c r="AA100" s="10"/>
      <c r="AB100" s="10"/>
      <c r="AC100" s="10"/>
      <c r="AD100" s="10"/>
      <c r="AE100" s="10"/>
    </row>
    <row r="101" spans="1:31" s="2" customFormat="1" ht="21.8" customHeight="1">
      <c r="A101" s="40"/>
      <c r="B101" s="41"/>
      <c r="C101" s="42"/>
      <c r="D101" s="42"/>
      <c r="E101" s="42"/>
      <c r="F101" s="42"/>
      <c r="G101" s="42"/>
      <c r="H101" s="42"/>
      <c r="I101" s="156"/>
      <c r="J101" s="42"/>
      <c r="K101" s="42"/>
      <c r="L101" s="65"/>
      <c r="S101" s="40"/>
      <c r="T101" s="40"/>
      <c r="U101" s="40"/>
      <c r="V101" s="40"/>
      <c r="W101" s="40"/>
      <c r="X101" s="40"/>
      <c r="Y101" s="40"/>
      <c r="Z101" s="40"/>
      <c r="AA101" s="40"/>
      <c r="AB101" s="40"/>
      <c r="AC101" s="40"/>
      <c r="AD101" s="40"/>
      <c r="AE101" s="40"/>
    </row>
    <row r="102" spans="1:31" s="2" customFormat="1" ht="6.95" customHeight="1">
      <c r="A102" s="40"/>
      <c r="B102" s="68"/>
      <c r="C102" s="69"/>
      <c r="D102" s="69"/>
      <c r="E102" s="69"/>
      <c r="F102" s="69"/>
      <c r="G102" s="69"/>
      <c r="H102" s="69"/>
      <c r="I102" s="194"/>
      <c r="J102" s="69"/>
      <c r="K102" s="69"/>
      <c r="L102" s="65"/>
      <c r="S102" s="40"/>
      <c r="T102" s="40"/>
      <c r="U102" s="40"/>
      <c r="V102" s="40"/>
      <c r="W102" s="40"/>
      <c r="X102" s="40"/>
      <c r="Y102" s="40"/>
      <c r="Z102" s="40"/>
      <c r="AA102" s="40"/>
      <c r="AB102" s="40"/>
      <c r="AC102" s="40"/>
      <c r="AD102" s="40"/>
      <c r="AE102" s="40"/>
    </row>
    <row r="106" spans="1:31" s="2" customFormat="1" ht="6.95" customHeight="1">
      <c r="A106" s="40"/>
      <c r="B106" s="70"/>
      <c r="C106" s="71"/>
      <c r="D106" s="71"/>
      <c r="E106" s="71"/>
      <c r="F106" s="71"/>
      <c r="G106" s="71"/>
      <c r="H106" s="71"/>
      <c r="I106" s="197"/>
      <c r="J106" s="71"/>
      <c r="K106" s="71"/>
      <c r="L106" s="65"/>
      <c r="S106" s="40"/>
      <c r="T106" s="40"/>
      <c r="U106" s="40"/>
      <c r="V106" s="40"/>
      <c r="W106" s="40"/>
      <c r="X106" s="40"/>
      <c r="Y106" s="40"/>
      <c r="Z106" s="40"/>
      <c r="AA106" s="40"/>
      <c r="AB106" s="40"/>
      <c r="AC106" s="40"/>
      <c r="AD106" s="40"/>
      <c r="AE106" s="40"/>
    </row>
    <row r="107" spans="1:31" s="2" customFormat="1" ht="24.95" customHeight="1">
      <c r="A107" s="40"/>
      <c r="B107" s="41"/>
      <c r="C107" s="24" t="s">
        <v>151</v>
      </c>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pans="1:31" s="2" customFormat="1" ht="6.95" customHeight="1">
      <c r="A108" s="40"/>
      <c r="B108" s="41"/>
      <c r="C108" s="42"/>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pans="1:31" s="2" customFormat="1" ht="12" customHeight="1">
      <c r="A109" s="40"/>
      <c r="B109" s="41"/>
      <c r="C109" s="33" t="s">
        <v>16</v>
      </c>
      <c r="D109" s="42"/>
      <c r="E109" s="42"/>
      <c r="F109" s="42"/>
      <c r="G109" s="42"/>
      <c r="H109" s="42"/>
      <c r="I109" s="156"/>
      <c r="J109" s="42"/>
      <c r="K109" s="42"/>
      <c r="L109" s="65"/>
      <c r="S109" s="40"/>
      <c r="T109" s="40"/>
      <c r="U109" s="40"/>
      <c r="V109" s="40"/>
      <c r="W109" s="40"/>
      <c r="X109" s="40"/>
      <c r="Y109" s="40"/>
      <c r="Z109" s="40"/>
      <c r="AA109" s="40"/>
      <c r="AB109" s="40"/>
      <c r="AC109" s="40"/>
      <c r="AD109" s="40"/>
      <c r="AE109" s="40"/>
    </row>
    <row r="110" spans="1:31" s="2" customFormat="1" ht="16.5" customHeight="1">
      <c r="A110" s="40"/>
      <c r="B110" s="41"/>
      <c r="C110" s="42"/>
      <c r="D110" s="42"/>
      <c r="E110" s="198" t="str">
        <f>E7</f>
        <v>VD Kamenička - GO - inženýrskogeologický průzkum - PD</v>
      </c>
      <c r="F110" s="33"/>
      <c r="G110" s="33"/>
      <c r="H110" s="33"/>
      <c r="I110" s="156"/>
      <c r="J110" s="42"/>
      <c r="K110" s="42"/>
      <c r="L110" s="65"/>
      <c r="S110" s="40"/>
      <c r="T110" s="40"/>
      <c r="U110" s="40"/>
      <c r="V110" s="40"/>
      <c r="W110" s="40"/>
      <c r="X110" s="40"/>
      <c r="Y110" s="40"/>
      <c r="Z110" s="40"/>
      <c r="AA110" s="40"/>
      <c r="AB110" s="40"/>
      <c r="AC110" s="40"/>
      <c r="AD110" s="40"/>
      <c r="AE110" s="40"/>
    </row>
    <row r="111" spans="2:12" s="1" customFormat="1" ht="12" customHeight="1">
      <c r="B111" s="22"/>
      <c r="C111" s="33" t="s">
        <v>130</v>
      </c>
      <c r="D111" s="23"/>
      <c r="E111" s="23"/>
      <c r="F111" s="23"/>
      <c r="G111" s="23"/>
      <c r="H111" s="23"/>
      <c r="I111" s="148"/>
      <c r="J111" s="23"/>
      <c r="K111" s="23"/>
      <c r="L111" s="21"/>
    </row>
    <row r="112" spans="1:31" s="2" customFormat="1" ht="16.5" customHeight="1">
      <c r="A112" s="40"/>
      <c r="B112" s="41"/>
      <c r="C112" s="42"/>
      <c r="D112" s="42"/>
      <c r="E112" s="198" t="s">
        <v>553</v>
      </c>
      <c r="F112" s="42"/>
      <c r="G112" s="42"/>
      <c r="H112" s="42"/>
      <c r="I112" s="156"/>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554</v>
      </c>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78" t="str">
        <f>E11</f>
        <v>SO02.2 - Vzdušní líc</v>
      </c>
      <c r="F114" s="42"/>
      <c r="G114" s="42"/>
      <c r="H114" s="42"/>
      <c r="I114" s="156"/>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22</v>
      </c>
      <c r="D116" s="42"/>
      <c r="E116" s="42"/>
      <c r="F116" s="28" t="str">
        <f>F14</f>
        <v>k.ú. Bečov</v>
      </c>
      <c r="G116" s="42"/>
      <c r="H116" s="42"/>
      <c r="I116" s="158" t="s">
        <v>24</v>
      </c>
      <c r="J116" s="81" t="str">
        <f>IF(J14="","",J14)</f>
        <v>28. 10. 2019</v>
      </c>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156"/>
      <c r="J117" s="42"/>
      <c r="K117" s="42"/>
      <c r="L117" s="65"/>
      <c r="S117" s="40"/>
      <c r="T117" s="40"/>
      <c r="U117" s="40"/>
      <c r="V117" s="40"/>
      <c r="W117" s="40"/>
      <c r="X117" s="40"/>
      <c r="Y117" s="40"/>
      <c r="Z117" s="40"/>
      <c r="AA117" s="40"/>
      <c r="AB117" s="40"/>
      <c r="AC117" s="40"/>
      <c r="AD117" s="40"/>
      <c r="AE117" s="40"/>
    </row>
    <row r="118" spans="1:31" s="2" customFormat="1" ht="27.9" customHeight="1">
      <c r="A118" s="40"/>
      <c r="B118" s="41"/>
      <c r="C118" s="33" t="s">
        <v>30</v>
      </c>
      <c r="D118" s="42"/>
      <c r="E118" s="42"/>
      <c r="F118" s="28" t="str">
        <f>E17</f>
        <v>Povodí Ohře, státní podnik</v>
      </c>
      <c r="G118" s="42"/>
      <c r="H118" s="42"/>
      <c r="I118" s="158" t="s">
        <v>38</v>
      </c>
      <c r="J118" s="38" t="str">
        <f>E23</f>
        <v>VODNÍ DÍLA - TBD a.s.</v>
      </c>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36</v>
      </c>
      <c r="D119" s="42"/>
      <c r="E119" s="42"/>
      <c r="F119" s="28" t="str">
        <f>IF(E20="","",E20)</f>
        <v>Vyplň údaj</v>
      </c>
      <c r="G119" s="42"/>
      <c r="H119" s="42"/>
      <c r="I119" s="158" t="s">
        <v>43</v>
      </c>
      <c r="J119" s="38" t="str">
        <f>E26</f>
        <v>Ing. T. Klemša</v>
      </c>
      <c r="K119" s="42"/>
      <c r="L119" s="65"/>
      <c r="S119" s="40"/>
      <c r="T119" s="40"/>
      <c r="U119" s="40"/>
      <c r="V119" s="40"/>
      <c r="W119" s="40"/>
      <c r="X119" s="40"/>
      <c r="Y119" s="40"/>
      <c r="Z119" s="40"/>
      <c r="AA119" s="40"/>
      <c r="AB119" s="40"/>
      <c r="AC119" s="40"/>
      <c r="AD119" s="40"/>
      <c r="AE119" s="40"/>
    </row>
    <row r="120" spans="1:31" s="2" customFormat="1" ht="10.3" customHeight="1">
      <c r="A120" s="40"/>
      <c r="B120" s="41"/>
      <c r="C120" s="42"/>
      <c r="D120" s="42"/>
      <c r="E120" s="42"/>
      <c r="F120" s="42"/>
      <c r="G120" s="42"/>
      <c r="H120" s="42"/>
      <c r="I120" s="156"/>
      <c r="J120" s="42"/>
      <c r="K120" s="42"/>
      <c r="L120" s="65"/>
      <c r="S120" s="40"/>
      <c r="T120" s="40"/>
      <c r="U120" s="40"/>
      <c r="V120" s="40"/>
      <c r="W120" s="40"/>
      <c r="X120" s="40"/>
      <c r="Y120" s="40"/>
      <c r="Z120" s="40"/>
      <c r="AA120" s="40"/>
      <c r="AB120" s="40"/>
      <c r="AC120" s="40"/>
      <c r="AD120" s="40"/>
      <c r="AE120" s="40"/>
    </row>
    <row r="121" spans="1:31" s="11" customFormat="1" ht="29.25" customHeight="1">
      <c r="A121" s="217"/>
      <c r="B121" s="218"/>
      <c r="C121" s="219" t="s">
        <v>152</v>
      </c>
      <c r="D121" s="220" t="s">
        <v>72</v>
      </c>
      <c r="E121" s="220" t="s">
        <v>68</v>
      </c>
      <c r="F121" s="220" t="s">
        <v>69</v>
      </c>
      <c r="G121" s="220" t="s">
        <v>153</v>
      </c>
      <c r="H121" s="220" t="s">
        <v>154</v>
      </c>
      <c r="I121" s="221" t="s">
        <v>155</v>
      </c>
      <c r="J121" s="220" t="s">
        <v>134</v>
      </c>
      <c r="K121" s="222" t="s">
        <v>156</v>
      </c>
      <c r="L121" s="223"/>
      <c r="M121" s="102" t="s">
        <v>1</v>
      </c>
      <c r="N121" s="103" t="s">
        <v>51</v>
      </c>
      <c r="O121" s="103" t="s">
        <v>157</v>
      </c>
      <c r="P121" s="103" t="s">
        <v>158</v>
      </c>
      <c r="Q121" s="103" t="s">
        <v>159</v>
      </c>
      <c r="R121" s="103" t="s">
        <v>160</v>
      </c>
      <c r="S121" s="103" t="s">
        <v>161</v>
      </c>
      <c r="T121" s="104" t="s">
        <v>162</v>
      </c>
      <c r="U121" s="217"/>
      <c r="V121" s="217"/>
      <c r="W121" s="217"/>
      <c r="X121" s="217"/>
      <c r="Y121" s="217"/>
      <c r="Z121" s="217"/>
      <c r="AA121" s="217"/>
      <c r="AB121" s="217"/>
      <c r="AC121" s="217"/>
      <c r="AD121" s="217"/>
      <c r="AE121" s="217"/>
    </row>
    <row r="122" spans="1:63" s="2" customFormat="1" ht="22.8" customHeight="1">
      <c r="A122" s="40"/>
      <c r="B122" s="41"/>
      <c r="C122" s="109" t="s">
        <v>163</v>
      </c>
      <c r="D122" s="42"/>
      <c r="E122" s="42"/>
      <c r="F122" s="42"/>
      <c r="G122" s="42"/>
      <c r="H122" s="42"/>
      <c r="I122" s="156"/>
      <c r="J122" s="224">
        <f>BK122</f>
        <v>0</v>
      </c>
      <c r="K122" s="42"/>
      <c r="L122" s="46"/>
      <c r="M122" s="105"/>
      <c r="N122" s="225"/>
      <c r="O122" s="106"/>
      <c r="P122" s="226">
        <f>P123</f>
        <v>0</v>
      </c>
      <c r="Q122" s="106"/>
      <c r="R122" s="226">
        <f>R123</f>
        <v>0</v>
      </c>
      <c r="S122" s="106"/>
      <c r="T122" s="227">
        <f>T123</f>
        <v>0</v>
      </c>
      <c r="U122" s="40"/>
      <c r="V122" s="40"/>
      <c r="W122" s="40"/>
      <c r="X122" s="40"/>
      <c r="Y122" s="40"/>
      <c r="Z122" s="40"/>
      <c r="AA122" s="40"/>
      <c r="AB122" s="40"/>
      <c r="AC122" s="40"/>
      <c r="AD122" s="40"/>
      <c r="AE122" s="40"/>
      <c r="AT122" s="18" t="s">
        <v>86</v>
      </c>
      <c r="AU122" s="18" t="s">
        <v>136</v>
      </c>
      <c r="BK122" s="228">
        <f>BK123</f>
        <v>0</v>
      </c>
    </row>
    <row r="123" spans="1:63" s="12" customFormat="1" ht="25.9" customHeight="1">
      <c r="A123" s="12"/>
      <c r="B123" s="229"/>
      <c r="C123" s="230"/>
      <c r="D123" s="231" t="s">
        <v>86</v>
      </c>
      <c r="E123" s="232" t="s">
        <v>506</v>
      </c>
      <c r="F123" s="232" t="s">
        <v>507</v>
      </c>
      <c r="G123" s="230"/>
      <c r="H123" s="230"/>
      <c r="I123" s="233"/>
      <c r="J123" s="234">
        <f>BK123</f>
        <v>0</v>
      </c>
      <c r="K123" s="230"/>
      <c r="L123" s="235"/>
      <c r="M123" s="236"/>
      <c r="N123" s="237"/>
      <c r="O123" s="237"/>
      <c r="P123" s="238">
        <f>P124</f>
        <v>0</v>
      </c>
      <c r="Q123" s="237"/>
      <c r="R123" s="238">
        <f>R124</f>
        <v>0</v>
      </c>
      <c r="S123" s="237"/>
      <c r="T123" s="239">
        <f>T124</f>
        <v>0</v>
      </c>
      <c r="U123" s="12"/>
      <c r="V123" s="12"/>
      <c r="W123" s="12"/>
      <c r="X123" s="12"/>
      <c r="Y123" s="12"/>
      <c r="Z123" s="12"/>
      <c r="AA123" s="12"/>
      <c r="AB123" s="12"/>
      <c r="AC123" s="12"/>
      <c r="AD123" s="12"/>
      <c r="AE123" s="12"/>
      <c r="AR123" s="240" t="s">
        <v>254</v>
      </c>
      <c r="AT123" s="241" t="s">
        <v>86</v>
      </c>
      <c r="AU123" s="241" t="s">
        <v>87</v>
      </c>
      <c r="AY123" s="240" t="s">
        <v>166</v>
      </c>
      <c r="BK123" s="242">
        <f>BK124</f>
        <v>0</v>
      </c>
    </row>
    <row r="124" spans="1:63" s="12" customFormat="1" ht="22.8" customHeight="1">
      <c r="A124" s="12"/>
      <c r="B124" s="229"/>
      <c r="C124" s="230"/>
      <c r="D124" s="231" t="s">
        <v>86</v>
      </c>
      <c r="E124" s="243" t="s">
        <v>581</v>
      </c>
      <c r="F124" s="243" t="s">
        <v>582</v>
      </c>
      <c r="G124" s="230"/>
      <c r="H124" s="230"/>
      <c r="I124" s="233"/>
      <c r="J124" s="244">
        <f>BK124</f>
        <v>0</v>
      </c>
      <c r="K124" s="230"/>
      <c r="L124" s="235"/>
      <c r="M124" s="236"/>
      <c r="N124" s="237"/>
      <c r="O124" s="237"/>
      <c r="P124" s="238">
        <f>SUM(P125:P130)</f>
        <v>0</v>
      </c>
      <c r="Q124" s="237"/>
      <c r="R124" s="238">
        <f>SUM(R125:R130)</f>
        <v>0</v>
      </c>
      <c r="S124" s="237"/>
      <c r="T124" s="239">
        <f>SUM(T125:T130)</f>
        <v>0</v>
      </c>
      <c r="U124" s="12"/>
      <c r="V124" s="12"/>
      <c r="W124" s="12"/>
      <c r="X124" s="12"/>
      <c r="Y124" s="12"/>
      <c r="Z124" s="12"/>
      <c r="AA124" s="12"/>
      <c r="AB124" s="12"/>
      <c r="AC124" s="12"/>
      <c r="AD124" s="12"/>
      <c r="AE124" s="12"/>
      <c r="AR124" s="240" t="s">
        <v>254</v>
      </c>
      <c r="AT124" s="241" t="s">
        <v>86</v>
      </c>
      <c r="AU124" s="241" t="s">
        <v>95</v>
      </c>
      <c r="AY124" s="240" t="s">
        <v>166</v>
      </c>
      <c r="BK124" s="242">
        <f>SUM(BK125:BK130)</f>
        <v>0</v>
      </c>
    </row>
    <row r="125" spans="1:65" s="2" customFormat="1" ht="24" customHeight="1">
      <c r="A125" s="40"/>
      <c r="B125" s="41"/>
      <c r="C125" s="245" t="s">
        <v>95</v>
      </c>
      <c r="D125" s="245" t="s">
        <v>168</v>
      </c>
      <c r="E125" s="246" t="s">
        <v>583</v>
      </c>
      <c r="F125" s="247" t="s">
        <v>584</v>
      </c>
      <c r="G125" s="248" t="s">
        <v>513</v>
      </c>
      <c r="H125" s="249">
        <v>1</v>
      </c>
      <c r="I125" s="250"/>
      <c r="J125" s="251">
        <f>ROUND(I125*H125,2)</f>
        <v>0</v>
      </c>
      <c r="K125" s="247" t="s">
        <v>1</v>
      </c>
      <c r="L125" s="46"/>
      <c r="M125" s="252" t="s">
        <v>1</v>
      </c>
      <c r="N125" s="253" t="s">
        <v>52</v>
      </c>
      <c r="O125" s="93"/>
      <c r="P125" s="254">
        <f>O125*H125</f>
        <v>0</v>
      </c>
      <c r="Q125" s="254">
        <v>0</v>
      </c>
      <c r="R125" s="254">
        <f>Q125*H125</f>
        <v>0</v>
      </c>
      <c r="S125" s="254">
        <v>0</v>
      </c>
      <c r="T125" s="255">
        <f>S125*H125</f>
        <v>0</v>
      </c>
      <c r="U125" s="40"/>
      <c r="V125" s="40"/>
      <c r="W125" s="40"/>
      <c r="X125" s="40"/>
      <c r="Y125" s="40"/>
      <c r="Z125" s="40"/>
      <c r="AA125" s="40"/>
      <c r="AB125" s="40"/>
      <c r="AC125" s="40"/>
      <c r="AD125" s="40"/>
      <c r="AE125" s="40"/>
      <c r="AR125" s="256" t="s">
        <v>514</v>
      </c>
      <c r="AT125" s="256" t="s">
        <v>168</v>
      </c>
      <c r="AU125" s="256" t="s">
        <v>97</v>
      </c>
      <c r="AY125" s="18" t="s">
        <v>166</v>
      </c>
      <c r="BE125" s="257">
        <f>IF(N125="základní",J125,0)</f>
        <v>0</v>
      </c>
      <c r="BF125" s="257">
        <f>IF(N125="snížená",J125,0)</f>
        <v>0</v>
      </c>
      <c r="BG125" s="257">
        <f>IF(N125="zákl. přenesená",J125,0)</f>
        <v>0</v>
      </c>
      <c r="BH125" s="257">
        <f>IF(N125="sníž. přenesená",J125,0)</f>
        <v>0</v>
      </c>
      <c r="BI125" s="257">
        <f>IF(N125="nulová",J125,0)</f>
        <v>0</v>
      </c>
      <c r="BJ125" s="18" t="s">
        <v>95</v>
      </c>
      <c r="BK125" s="257">
        <f>ROUND(I125*H125,2)</f>
        <v>0</v>
      </c>
      <c r="BL125" s="18" t="s">
        <v>514</v>
      </c>
      <c r="BM125" s="256" t="s">
        <v>585</v>
      </c>
    </row>
    <row r="126" spans="1:47" s="2" customFormat="1" ht="12">
      <c r="A126" s="40"/>
      <c r="B126" s="41"/>
      <c r="C126" s="42"/>
      <c r="D126" s="258" t="s">
        <v>175</v>
      </c>
      <c r="E126" s="42"/>
      <c r="F126" s="259" t="s">
        <v>584</v>
      </c>
      <c r="G126" s="42"/>
      <c r="H126" s="42"/>
      <c r="I126" s="156"/>
      <c r="J126" s="42"/>
      <c r="K126" s="42"/>
      <c r="L126" s="46"/>
      <c r="M126" s="260"/>
      <c r="N126" s="261"/>
      <c r="O126" s="93"/>
      <c r="P126" s="93"/>
      <c r="Q126" s="93"/>
      <c r="R126" s="93"/>
      <c r="S126" s="93"/>
      <c r="T126" s="94"/>
      <c r="U126" s="40"/>
      <c r="V126" s="40"/>
      <c r="W126" s="40"/>
      <c r="X126" s="40"/>
      <c r="Y126" s="40"/>
      <c r="Z126" s="40"/>
      <c r="AA126" s="40"/>
      <c r="AB126" s="40"/>
      <c r="AC126" s="40"/>
      <c r="AD126" s="40"/>
      <c r="AE126" s="40"/>
      <c r="AT126" s="18" t="s">
        <v>175</v>
      </c>
      <c r="AU126" s="18" t="s">
        <v>97</v>
      </c>
    </row>
    <row r="127" spans="1:47" s="2" customFormat="1" ht="12">
      <c r="A127" s="40"/>
      <c r="B127" s="41"/>
      <c r="C127" s="42"/>
      <c r="D127" s="258" t="s">
        <v>197</v>
      </c>
      <c r="E127" s="42"/>
      <c r="F127" s="262" t="s">
        <v>586</v>
      </c>
      <c r="G127" s="42"/>
      <c r="H127" s="42"/>
      <c r="I127" s="156"/>
      <c r="J127" s="42"/>
      <c r="K127" s="42"/>
      <c r="L127" s="46"/>
      <c r="M127" s="260"/>
      <c r="N127" s="261"/>
      <c r="O127" s="93"/>
      <c r="P127" s="93"/>
      <c r="Q127" s="93"/>
      <c r="R127" s="93"/>
      <c r="S127" s="93"/>
      <c r="T127" s="94"/>
      <c r="U127" s="40"/>
      <c r="V127" s="40"/>
      <c r="W127" s="40"/>
      <c r="X127" s="40"/>
      <c r="Y127" s="40"/>
      <c r="Z127" s="40"/>
      <c r="AA127" s="40"/>
      <c r="AB127" s="40"/>
      <c r="AC127" s="40"/>
      <c r="AD127" s="40"/>
      <c r="AE127" s="40"/>
      <c r="AT127" s="18" t="s">
        <v>197</v>
      </c>
      <c r="AU127" s="18" t="s">
        <v>97</v>
      </c>
    </row>
    <row r="128" spans="1:65" s="2" customFormat="1" ht="24" customHeight="1">
      <c r="A128" s="40"/>
      <c r="B128" s="41"/>
      <c r="C128" s="245" t="s">
        <v>97</v>
      </c>
      <c r="D128" s="245" t="s">
        <v>168</v>
      </c>
      <c r="E128" s="246" t="s">
        <v>587</v>
      </c>
      <c r="F128" s="247" t="s">
        <v>588</v>
      </c>
      <c r="G128" s="248" t="s">
        <v>513</v>
      </c>
      <c r="H128" s="249">
        <v>1</v>
      </c>
      <c r="I128" s="250"/>
      <c r="J128" s="251">
        <f>ROUND(I128*H128,2)</f>
        <v>0</v>
      </c>
      <c r="K128" s="247" t="s">
        <v>1</v>
      </c>
      <c r="L128" s="46"/>
      <c r="M128" s="252" t="s">
        <v>1</v>
      </c>
      <c r="N128" s="253" t="s">
        <v>52</v>
      </c>
      <c r="O128" s="93"/>
      <c r="P128" s="254">
        <f>O128*H128</f>
        <v>0</v>
      </c>
      <c r="Q128" s="254">
        <v>0</v>
      </c>
      <c r="R128" s="254">
        <f>Q128*H128</f>
        <v>0</v>
      </c>
      <c r="S128" s="254">
        <v>0</v>
      </c>
      <c r="T128" s="255">
        <f>S128*H128</f>
        <v>0</v>
      </c>
      <c r="U128" s="40"/>
      <c r="V128" s="40"/>
      <c r="W128" s="40"/>
      <c r="X128" s="40"/>
      <c r="Y128" s="40"/>
      <c r="Z128" s="40"/>
      <c r="AA128" s="40"/>
      <c r="AB128" s="40"/>
      <c r="AC128" s="40"/>
      <c r="AD128" s="40"/>
      <c r="AE128" s="40"/>
      <c r="AR128" s="256" t="s">
        <v>514</v>
      </c>
      <c r="AT128" s="256" t="s">
        <v>168</v>
      </c>
      <c r="AU128" s="256" t="s">
        <v>97</v>
      </c>
      <c r="AY128" s="18" t="s">
        <v>166</v>
      </c>
      <c r="BE128" s="257">
        <f>IF(N128="základní",J128,0)</f>
        <v>0</v>
      </c>
      <c r="BF128" s="257">
        <f>IF(N128="snížená",J128,0)</f>
        <v>0</v>
      </c>
      <c r="BG128" s="257">
        <f>IF(N128="zákl. přenesená",J128,0)</f>
        <v>0</v>
      </c>
      <c r="BH128" s="257">
        <f>IF(N128="sníž. přenesená",J128,0)</f>
        <v>0</v>
      </c>
      <c r="BI128" s="257">
        <f>IF(N128="nulová",J128,0)</f>
        <v>0</v>
      </c>
      <c r="BJ128" s="18" t="s">
        <v>95</v>
      </c>
      <c r="BK128" s="257">
        <f>ROUND(I128*H128,2)</f>
        <v>0</v>
      </c>
      <c r="BL128" s="18" t="s">
        <v>514</v>
      </c>
      <c r="BM128" s="256" t="s">
        <v>589</v>
      </c>
    </row>
    <row r="129" spans="1:47" s="2" customFormat="1" ht="12">
      <c r="A129" s="40"/>
      <c r="B129" s="41"/>
      <c r="C129" s="42"/>
      <c r="D129" s="258" t="s">
        <v>175</v>
      </c>
      <c r="E129" s="42"/>
      <c r="F129" s="259" t="s">
        <v>588</v>
      </c>
      <c r="G129" s="42"/>
      <c r="H129" s="42"/>
      <c r="I129" s="156"/>
      <c r="J129" s="42"/>
      <c r="K129" s="42"/>
      <c r="L129" s="46"/>
      <c r="M129" s="260"/>
      <c r="N129" s="261"/>
      <c r="O129" s="93"/>
      <c r="P129" s="93"/>
      <c r="Q129" s="93"/>
      <c r="R129" s="93"/>
      <c r="S129" s="93"/>
      <c r="T129" s="94"/>
      <c r="U129" s="40"/>
      <c r="V129" s="40"/>
      <c r="W129" s="40"/>
      <c r="X129" s="40"/>
      <c r="Y129" s="40"/>
      <c r="Z129" s="40"/>
      <c r="AA129" s="40"/>
      <c r="AB129" s="40"/>
      <c r="AC129" s="40"/>
      <c r="AD129" s="40"/>
      <c r="AE129" s="40"/>
      <c r="AT129" s="18" t="s">
        <v>175</v>
      </c>
      <c r="AU129" s="18" t="s">
        <v>97</v>
      </c>
    </row>
    <row r="130" spans="1:47" s="2" customFormat="1" ht="12">
      <c r="A130" s="40"/>
      <c r="B130" s="41"/>
      <c r="C130" s="42"/>
      <c r="D130" s="258" t="s">
        <v>197</v>
      </c>
      <c r="E130" s="42"/>
      <c r="F130" s="262" t="s">
        <v>590</v>
      </c>
      <c r="G130" s="42"/>
      <c r="H130" s="42"/>
      <c r="I130" s="156"/>
      <c r="J130" s="42"/>
      <c r="K130" s="42"/>
      <c r="L130" s="46"/>
      <c r="M130" s="316"/>
      <c r="N130" s="317"/>
      <c r="O130" s="318"/>
      <c r="P130" s="318"/>
      <c r="Q130" s="318"/>
      <c r="R130" s="318"/>
      <c r="S130" s="318"/>
      <c r="T130" s="319"/>
      <c r="U130" s="40"/>
      <c r="V130" s="40"/>
      <c r="W130" s="40"/>
      <c r="X130" s="40"/>
      <c r="Y130" s="40"/>
      <c r="Z130" s="40"/>
      <c r="AA130" s="40"/>
      <c r="AB130" s="40"/>
      <c r="AC130" s="40"/>
      <c r="AD130" s="40"/>
      <c r="AE130" s="40"/>
      <c r="AT130" s="18" t="s">
        <v>197</v>
      </c>
      <c r="AU130" s="18" t="s">
        <v>97</v>
      </c>
    </row>
    <row r="131" spans="1:31" s="2" customFormat="1" ht="6.95" customHeight="1">
      <c r="A131" s="40"/>
      <c r="B131" s="68"/>
      <c r="C131" s="69"/>
      <c r="D131" s="69"/>
      <c r="E131" s="69"/>
      <c r="F131" s="69"/>
      <c r="G131" s="69"/>
      <c r="H131" s="69"/>
      <c r="I131" s="194"/>
      <c r="J131" s="69"/>
      <c r="K131" s="69"/>
      <c r="L131" s="46"/>
      <c r="M131" s="40"/>
      <c r="O131" s="40"/>
      <c r="P131" s="40"/>
      <c r="Q131" s="40"/>
      <c r="R131" s="40"/>
      <c r="S131" s="40"/>
      <c r="T131" s="40"/>
      <c r="U131" s="40"/>
      <c r="V131" s="40"/>
      <c r="W131" s="40"/>
      <c r="X131" s="40"/>
      <c r="Y131" s="40"/>
      <c r="Z131" s="40"/>
      <c r="AA131" s="40"/>
      <c r="AB131" s="40"/>
      <c r="AC131" s="40"/>
      <c r="AD131" s="40"/>
      <c r="AE131" s="40"/>
    </row>
  </sheetData>
  <sheetProtection password="CC35" sheet="1" objects="1" scenarios="1" formatColumns="0" formatRows="0" autoFilter="0"/>
  <autoFilter ref="C121:K130"/>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8"/>
      <c r="L2" s="1"/>
      <c r="M2" s="1"/>
      <c r="N2" s="1"/>
      <c r="O2" s="1"/>
      <c r="P2" s="1"/>
      <c r="Q2" s="1"/>
      <c r="R2" s="1"/>
      <c r="S2" s="1"/>
      <c r="T2" s="1"/>
      <c r="U2" s="1"/>
      <c r="V2" s="1"/>
      <c r="AT2" s="18" t="s">
        <v>110</v>
      </c>
    </row>
    <row r="3" spans="2:46" s="1" customFormat="1" ht="6.95" customHeight="1">
      <c r="B3" s="149"/>
      <c r="C3" s="150"/>
      <c r="D3" s="150"/>
      <c r="E3" s="150"/>
      <c r="F3" s="150"/>
      <c r="G3" s="150"/>
      <c r="H3" s="150"/>
      <c r="I3" s="151"/>
      <c r="J3" s="150"/>
      <c r="K3" s="150"/>
      <c r="L3" s="21"/>
      <c r="AT3" s="18" t="s">
        <v>97</v>
      </c>
    </row>
    <row r="4" spans="2:46" s="1" customFormat="1" ht="24.95" customHeight="1">
      <c r="B4" s="21"/>
      <c r="D4" s="152" t="s">
        <v>129</v>
      </c>
      <c r="I4" s="148"/>
      <c r="L4" s="21"/>
      <c r="M4" s="153" t="s">
        <v>10</v>
      </c>
      <c r="AT4" s="18" t="s">
        <v>4</v>
      </c>
    </row>
    <row r="5" spans="2:12" s="1" customFormat="1" ht="6.95" customHeight="1">
      <c r="B5" s="21"/>
      <c r="I5" s="148"/>
      <c r="L5" s="21"/>
    </row>
    <row r="6" spans="2:12" s="1" customFormat="1" ht="12" customHeight="1">
      <c r="B6" s="21"/>
      <c r="D6" s="154" t="s">
        <v>16</v>
      </c>
      <c r="I6" s="148"/>
      <c r="L6" s="21"/>
    </row>
    <row r="7" spans="2:12" s="1" customFormat="1" ht="16.5" customHeight="1">
      <c r="B7" s="21"/>
      <c r="E7" s="155" t="str">
        <f>'Rekapitulace stavby'!K6</f>
        <v>VD Kamenička - GO - inženýrskogeologický průzkum - PD</v>
      </c>
      <c r="F7" s="154"/>
      <c r="G7" s="154"/>
      <c r="H7" s="154"/>
      <c r="I7" s="148"/>
      <c r="L7" s="21"/>
    </row>
    <row r="8" spans="2:12" s="1" customFormat="1" ht="12" customHeight="1">
      <c r="B8" s="21"/>
      <c r="D8" s="154" t="s">
        <v>130</v>
      </c>
      <c r="I8" s="148"/>
      <c r="L8" s="21"/>
    </row>
    <row r="9" spans="1:31" s="2" customFormat="1" ht="16.5" customHeight="1">
      <c r="A9" s="40"/>
      <c r="B9" s="46"/>
      <c r="C9" s="40"/>
      <c r="D9" s="40"/>
      <c r="E9" s="155" t="s">
        <v>553</v>
      </c>
      <c r="F9" s="40"/>
      <c r="G9" s="40"/>
      <c r="H9" s="40"/>
      <c r="I9" s="156"/>
      <c r="J9" s="40"/>
      <c r="K9" s="40"/>
      <c r="L9" s="65"/>
      <c r="S9" s="40"/>
      <c r="T9" s="40"/>
      <c r="U9" s="40"/>
      <c r="V9" s="40"/>
      <c r="W9" s="40"/>
      <c r="X9" s="40"/>
      <c r="Y9" s="40"/>
      <c r="Z9" s="40"/>
      <c r="AA9" s="40"/>
      <c r="AB9" s="40"/>
      <c r="AC9" s="40"/>
      <c r="AD9" s="40"/>
      <c r="AE9" s="40"/>
    </row>
    <row r="10" spans="1:31" s="2" customFormat="1" ht="12" customHeight="1">
      <c r="A10" s="40"/>
      <c r="B10" s="46"/>
      <c r="C10" s="40"/>
      <c r="D10" s="154" t="s">
        <v>554</v>
      </c>
      <c r="E10" s="40"/>
      <c r="F10" s="40"/>
      <c r="G10" s="40"/>
      <c r="H10" s="40"/>
      <c r="I10" s="156"/>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7" t="s">
        <v>591</v>
      </c>
      <c r="F11" s="40"/>
      <c r="G11" s="40"/>
      <c r="H11" s="40"/>
      <c r="I11" s="156"/>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4" t="s">
        <v>22</v>
      </c>
      <c r="E14" s="40"/>
      <c r="F14" s="143" t="s">
        <v>23</v>
      </c>
      <c r="G14" s="40"/>
      <c r="H14" s="40"/>
      <c r="I14" s="158" t="s">
        <v>24</v>
      </c>
      <c r="J14" s="159" t="str">
        <f>'Rekapitulace stavby'!AN8</f>
        <v>28. 10. 2019</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4" t="s">
        <v>30</v>
      </c>
      <c r="E16" s="40"/>
      <c r="F16" s="40"/>
      <c r="G16" s="40"/>
      <c r="H16" s="40"/>
      <c r="I16" s="158" t="s">
        <v>31</v>
      </c>
      <c r="J16" s="143" t="s">
        <v>32</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33</v>
      </c>
      <c r="F17" s="40"/>
      <c r="G17" s="40"/>
      <c r="H17" s="40"/>
      <c r="I17" s="158" t="s">
        <v>34</v>
      </c>
      <c r="J17" s="143" t="s">
        <v>35</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4" t="s">
        <v>36</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8" t="s">
        <v>34</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4" t="s">
        <v>38</v>
      </c>
      <c r="E22" s="40"/>
      <c r="F22" s="40"/>
      <c r="G22" s="40"/>
      <c r="H22" s="40"/>
      <c r="I22" s="158" t="s">
        <v>31</v>
      </c>
      <c r="J22" s="143" t="s">
        <v>39</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40</v>
      </c>
      <c r="F23" s="40"/>
      <c r="G23" s="40"/>
      <c r="H23" s="40"/>
      <c r="I23" s="158" t="s">
        <v>34</v>
      </c>
      <c r="J23" s="143" t="s">
        <v>41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4" t="s">
        <v>43</v>
      </c>
      <c r="E25" s="40"/>
      <c r="F25" s="40"/>
      <c r="G25" s="40"/>
      <c r="H25" s="40"/>
      <c r="I25" s="158"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44</v>
      </c>
      <c r="F26" s="40"/>
      <c r="G26" s="40"/>
      <c r="H26" s="40"/>
      <c r="I26" s="158" t="s">
        <v>34</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4" t="s">
        <v>45</v>
      </c>
      <c r="E28" s="40"/>
      <c r="F28" s="40"/>
      <c r="G28" s="40"/>
      <c r="H28" s="40"/>
      <c r="I28" s="156"/>
      <c r="J28" s="40"/>
      <c r="K28" s="40"/>
      <c r="L28" s="65"/>
      <c r="S28" s="40"/>
      <c r="T28" s="40"/>
      <c r="U28" s="40"/>
      <c r="V28" s="40"/>
      <c r="W28" s="40"/>
      <c r="X28" s="40"/>
      <c r="Y28" s="40"/>
      <c r="Z28" s="40"/>
      <c r="AA28" s="40"/>
      <c r="AB28" s="40"/>
      <c r="AC28" s="40"/>
      <c r="AD28" s="40"/>
      <c r="AE28" s="40"/>
    </row>
    <row r="29" spans="1:31" s="8" customFormat="1" ht="89.25" customHeight="1">
      <c r="A29" s="160"/>
      <c r="B29" s="161"/>
      <c r="C29" s="160"/>
      <c r="D29" s="160"/>
      <c r="E29" s="162" t="s">
        <v>46</v>
      </c>
      <c r="F29" s="162"/>
      <c r="G29" s="162"/>
      <c r="H29" s="162"/>
      <c r="I29" s="163"/>
      <c r="J29" s="160"/>
      <c r="K29" s="160"/>
      <c r="L29" s="164"/>
      <c r="S29" s="160"/>
      <c r="T29" s="160"/>
      <c r="U29" s="160"/>
      <c r="V29" s="160"/>
      <c r="W29" s="160"/>
      <c r="X29" s="160"/>
      <c r="Y29" s="160"/>
      <c r="Z29" s="160"/>
      <c r="AA29" s="160"/>
      <c r="AB29" s="160"/>
      <c r="AC29" s="160"/>
      <c r="AD29" s="160"/>
      <c r="AE29" s="160"/>
    </row>
    <row r="30" spans="1:31" s="2" customFormat="1" ht="6.95"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pans="1:31" s="2" customFormat="1" ht="25.4" customHeight="1">
      <c r="A32" s="40"/>
      <c r="B32" s="46"/>
      <c r="C32" s="40"/>
      <c r="D32" s="167" t="s">
        <v>47</v>
      </c>
      <c r="E32" s="40"/>
      <c r="F32" s="40"/>
      <c r="G32" s="40"/>
      <c r="H32" s="40"/>
      <c r="I32" s="156"/>
      <c r="J32" s="168">
        <f>ROUND(J125,2)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9" t="s">
        <v>49</v>
      </c>
      <c r="G34" s="40"/>
      <c r="H34" s="40"/>
      <c r="I34" s="170" t="s">
        <v>48</v>
      </c>
      <c r="J34" s="169" t="s">
        <v>50</v>
      </c>
      <c r="K34" s="40"/>
      <c r="L34" s="65"/>
      <c r="S34" s="40"/>
      <c r="T34" s="40"/>
      <c r="U34" s="40"/>
      <c r="V34" s="40"/>
      <c r="W34" s="40"/>
      <c r="X34" s="40"/>
      <c r="Y34" s="40"/>
      <c r="Z34" s="40"/>
      <c r="AA34" s="40"/>
      <c r="AB34" s="40"/>
      <c r="AC34" s="40"/>
      <c r="AD34" s="40"/>
      <c r="AE34" s="40"/>
    </row>
    <row r="35" spans="1:31" s="2" customFormat="1" ht="14.4" customHeight="1">
      <c r="A35" s="40"/>
      <c r="B35" s="46"/>
      <c r="C35" s="40"/>
      <c r="D35" s="171" t="s">
        <v>51</v>
      </c>
      <c r="E35" s="154" t="s">
        <v>52</v>
      </c>
      <c r="F35" s="172">
        <f>ROUND((SUM(BE125:BE147)),2)</f>
        <v>0</v>
      </c>
      <c r="G35" s="40"/>
      <c r="H35" s="40"/>
      <c r="I35" s="173">
        <v>0.21</v>
      </c>
      <c r="J35" s="172">
        <f>ROUND(((SUM(BE125:BE147))*I35),2)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4" t="s">
        <v>53</v>
      </c>
      <c r="F36" s="172">
        <f>ROUND((SUM(BF125:BF147)),2)</f>
        <v>0</v>
      </c>
      <c r="G36" s="40"/>
      <c r="H36" s="40"/>
      <c r="I36" s="173">
        <v>0.15</v>
      </c>
      <c r="J36" s="172">
        <f>ROUND(((SUM(BF125:BF147))*I36),2)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4" t="s">
        <v>54</v>
      </c>
      <c r="F37" s="172">
        <f>ROUND((SUM(BG125:BG147)),2)</f>
        <v>0</v>
      </c>
      <c r="G37" s="40"/>
      <c r="H37" s="40"/>
      <c r="I37" s="173">
        <v>0.21</v>
      </c>
      <c r="J37" s="172">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4" t="s">
        <v>55</v>
      </c>
      <c r="F38" s="172">
        <f>ROUND((SUM(BH125:BH147)),2)</f>
        <v>0</v>
      </c>
      <c r="G38" s="40"/>
      <c r="H38" s="40"/>
      <c r="I38" s="173">
        <v>0.15</v>
      </c>
      <c r="J38" s="172">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4" t="s">
        <v>56</v>
      </c>
      <c r="F39" s="172">
        <f>ROUND((SUM(BI125:BI147)),2)</f>
        <v>0</v>
      </c>
      <c r="G39" s="40"/>
      <c r="H39" s="40"/>
      <c r="I39" s="173">
        <v>0</v>
      </c>
      <c r="J39" s="172">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pans="1:31" s="2" customFormat="1" ht="25.4" customHeight="1">
      <c r="A41" s="40"/>
      <c r="B41" s="46"/>
      <c r="C41" s="174"/>
      <c r="D41" s="175" t="s">
        <v>57</v>
      </c>
      <c r="E41" s="176"/>
      <c r="F41" s="176"/>
      <c r="G41" s="177" t="s">
        <v>58</v>
      </c>
      <c r="H41" s="178" t="s">
        <v>59</v>
      </c>
      <c r="I41" s="179"/>
      <c r="J41" s="180">
        <f>SUM(J32:J39)</f>
        <v>0</v>
      </c>
      <c r="K41" s="181"/>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pans="2:12" s="1" customFormat="1" ht="14.4" customHeight="1">
      <c r="B43" s="21"/>
      <c r="I43" s="148"/>
      <c r="L43" s="21"/>
    </row>
    <row r="44" spans="2:12" s="1" customFormat="1" ht="14.4" customHeight="1">
      <c r="B44" s="21"/>
      <c r="I44" s="148"/>
      <c r="L44" s="21"/>
    </row>
    <row r="45" spans="2:12" s="1" customFormat="1" ht="14.4" customHeight="1">
      <c r="B45" s="21"/>
      <c r="I45" s="148"/>
      <c r="L45" s="21"/>
    </row>
    <row r="46" spans="2:12" s="1" customFormat="1" ht="14.4" customHeight="1">
      <c r="B46" s="21"/>
      <c r="I46" s="148"/>
      <c r="L46" s="21"/>
    </row>
    <row r="47" spans="2:12" s="1" customFormat="1" ht="14.4" customHeight="1">
      <c r="B47" s="21"/>
      <c r="I47" s="148"/>
      <c r="L47" s="21"/>
    </row>
    <row r="48" spans="2:12" s="1" customFormat="1" ht="14.4" customHeight="1">
      <c r="B48" s="21"/>
      <c r="I48" s="148"/>
      <c r="L48" s="21"/>
    </row>
    <row r="49" spans="2:12" s="1" customFormat="1" ht="14.4" customHeight="1">
      <c r="B49" s="21"/>
      <c r="I49" s="148"/>
      <c r="L49" s="21"/>
    </row>
    <row r="50" spans="2:12" s="2" customFormat="1" ht="14.4" customHeight="1">
      <c r="B50" s="65"/>
      <c r="D50" s="182" t="s">
        <v>60</v>
      </c>
      <c r="E50" s="183"/>
      <c r="F50" s="183"/>
      <c r="G50" s="182" t="s">
        <v>61</v>
      </c>
      <c r="H50" s="183"/>
      <c r="I50" s="184"/>
      <c r="J50" s="183"/>
      <c r="K50" s="183"/>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5" t="s">
        <v>62</v>
      </c>
      <c r="E61" s="186"/>
      <c r="F61" s="187" t="s">
        <v>63</v>
      </c>
      <c r="G61" s="185" t="s">
        <v>62</v>
      </c>
      <c r="H61" s="186"/>
      <c r="I61" s="188"/>
      <c r="J61" s="189" t="s">
        <v>63</v>
      </c>
      <c r="K61" s="186"/>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2" t="s">
        <v>64</v>
      </c>
      <c r="E65" s="190"/>
      <c r="F65" s="190"/>
      <c r="G65" s="182" t="s">
        <v>65</v>
      </c>
      <c r="H65" s="190"/>
      <c r="I65" s="191"/>
      <c r="J65" s="190"/>
      <c r="K65" s="190"/>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5" t="s">
        <v>62</v>
      </c>
      <c r="E76" s="186"/>
      <c r="F76" s="187" t="s">
        <v>63</v>
      </c>
      <c r="G76" s="185" t="s">
        <v>62</v>
      </c>
      <c r="H76" s="186"/>
      <c r="I76" s="188"/>
      <c r="J76" s="189" t="s">
        <v>63</v>
      </c>
      <c r="K76" s="186"/>
      <c r="L76" s="65"/>
      <c r="S76" s="40"/>
      <c r="T76" s="40"/>
      <c r="U76" s="40"/>
      <c r="V76" s="40"/>
      <c r="W76" s="40"/>
      <c r="X76" s="40"/>
      <c r="Y76" s="40"/>
      <c r="Z76" s="40"/>
      <c r="AA76" s="40"/>
      <c r="AB76" s="40"/>
      <c r="AC76" s="40"/>
      <c r="AD76" s="40"/>
      <c r="AE76" s="40"/>
    </row>
    <row r="77" spans="1:31"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pans="1:31" s="2" customFormat="1" ht="6.95"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pans="1:31" s="2" customFormat="1" ht="24.95" customHeight="1">
      <c r="A82" s="40"/>
      <c r="B82" s="41"/>
      <c r="C82" s="24" t="s">
        <v>132</v>
      </c>
      <c r="D82" s="42"/>
      <c r="E82" s="42"/>
      <c r="F82" s="42"/>
      <c r="G82" s="42"/>
      <c r="H82" s="42"/>
      <c r="I82" s="156"/>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8" t="str">
        <f>E7</f>
        <v>VD Kamenička - GO - inženýrskogeologický průzkum - PD</v>
      </c>
      <c r="F85" s="33"/>
      <c r="G85" s="33"/>
      <c r="H85" s="33"/>
      <c r="I85" s="156"/>
      <c r="J85" s="42"/>
      <c r="K85" s="42"/>
      <c r="L85" s="65"/>
      <c r="S85" s="40"/>
      <c r="T85" s="40"/>
      <c r="U85" s="40"/>
      <c r="V85" s="40"/>
      <c r="W85" s="40"/>
      <c r="X85" s="40"/>
      <c r="Y85" s="40"/>
      <c r="Z85" s="40"/>
      <c r="AA85" s="40"/>
      <c r="AB85" s="40"/>
      <c r="AC85" s="40"/>
      <c r="AD85" s="40"/>
      <c r="AE85" s="40"/>
    </row>
    <row r="86" spans="2:12" s="1" customFormat="1" ht="12" customHeight="1">
      <c r="B86" s="22"/>
      <c r="C86" s="33" t="s">
        <v>130</v>
      </c>
      <c r="D86" s="23"/>
      <c r="E86" s="23"/>
      <c r="F86" s="23"/>
      <c r="G86" s="23"/>
      <c r="H86" s="23"/>
      <c r="I86" s="148"/>
      <c r="J86" s="23"/>
      <c r="K86" s="23"/>
      <c r="L86" s="21"/>
    </row>
    <row r="87" spans="1:31" s="2" customFormat="1" ht="16.5" customHeight="1">
      <c r="A87" s="40"/>
      <c r="B87" s="41"/>
      <c r="C87" s="42"/>
      <c r="D87" s="42"/>
      <c r="E87" s="198" t="s">
        <v>553</v>
      </c>
      <c r="F87" s="42"/>
      <c r="G87" s="42"/>
      <c r="H87" s="42"/>
      <c r="I87" s="156"/>
      <c r="J87" s="42"/>
      <c r="K87" s="42"/>
      <c r="L87" s="65"/>
      <c r="S87" s="40"/>
      <c r="T87" s="40"/>
      <c r="U87" s="40"/>
      <c r="V87" s="40"/>
      <c r="W87" s="40"/>
      <c r="X87" s="40"/>
      <c r="Y87" s="40"/>
      <c r="Z87" s="40"/>
      <c r="AA87" s="40"/>
      <c r="AB87" s="40"/>
      <c r="AC87" s="40"/>
      <c r="AD87" s="40"/>
      <c r="AE87" s="40"/>
    </row>
    <row r="88" spans="1:31" s="2" customFormat="1" ht="12" customHeight="1">
      <c r="A88" s="40"/>
      <c r="B88" s="41"/>
      <c r="C88" s="33" t="s">
        <v>554</v>
      </c>
      <c r="D88" s="42"/>
      <c r="E88" s="42"/>
      <c r="F88" s="42"/>
      <c r="G88" s="42"/>
      <c r="H88" s="42"/>
      <c r="I88" s="156"/>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SO02.3 - Drenážní systém</v>
      </c>
      <c r="F89" s="42"/>
      <c r="G89" s="42"/>
      <c r="H89" s="42"/>
      <c r="I89" s="156"/>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k.ú. Bečov</v>
      </c>
      <c r="G91" s="42"/>
      <c r="H91" s="42"/>
      <c r="I91" s="158" t="s">
        <v>24</v>
      </c>
      <c r="J91" s="81" t="str">
        <f>IF(J14="","",J14)</f>
        <v>28. 10. 2019</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pans="1:31" s="2" customFormat="1" ht="27.9" customHeight="1">
      <c r="A93" s="40"/>
      <c r="B93" s="41"/>
      <c r="C93" s="33" t="s">
        <v>30</v>
      </c>
      <c r="D93" s="42"/>
      <c r="E93" s="42"/>
      <c r="F93" s="28" t="str">
        <f>E17</f>
        <v>Povodí Ohře, státní podnik</v>
      </c>
      <c r="G93" s="42"/>
      <c r="H93" s="42"/>
      <c r="I93" s="158" t="s">
        <v>38</v>
      </c>
      <c r="J93" s="38" t="str">
        <f>E23</f>
        <v>VODNÍ DÍLA - TBD a.s.</v>
      </c>
      <c r="K93" s="42"/>
      <c r="L93" s="65"/>
      <c r="S93" s="40"/>
      <c r="T93" s="40"/>
      <c r="U93" s="40"/>
      <c r="V93" s="40"/>
      <c r="W93" s="40"/>
      <c r="X93" s="40"/>
      <c r="Y93" s="40"/>
      <c r="Z93" s="40"/>
      <c r="AA93" s="40"/>
      <c r="AB93" s="40"/>
      <c r="AC93" s="40"/>
      <c r="AD93" s="40"/>
      <c r="AE93" s="40"/>
    </row>
    <row r="94" spans="1:31" s="2" customFormat="1" ht="15.15" customHeight="1">
      <c r="A94" s="40"/>
      <c r="B94" s="41"/>
      <c r="C94" s="33" t="s">
        <v>36</v>
      </c>
      <c r="D94" s="42"/>
      <c r="E94" s="42"/>
      <c r="F94" s="28" t="str">
        <f>IF(E20="","",E20)</f>
        <v>Vyplň údaj</v>
      </c>
      <c r="G94" s="42"/>
      <c r="H94" s="42"/>
      <c r="I94" s="158" t="s">
        <v>43</v>
      </c>
      <c r="J94" s="38" t="str">
        <f>E26</f>
        <v>Ing. T. Klemša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pans="1:31" s="2" customFormat="1" ht="29.25" customHeight="1">
      <c r="A96" s="40"/>
      <c r="B96" s="41"/>
      <c r="C96" s="199" t="s">
        <v>133</v>
      </c>
      <c r="D96" s="200"/>
      <c r="E96" s="200"/>
      <c r="F96" s="200"/>
      <c r="G96" s="200"/>
      <c r="H96" s="200"/>
      <c r="I96" s="201"/>
      <c r="J96" s="202" t="s">
        <v>134</v>
      </c>
      <c r="K96" s="200"/>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pans="1:47" s="2" customFormat="1" ht="22.8" customHeight="1">
      <c r="A98" s="40"/>
      <c r="B98" s="41"/>
      <c r="C98" s="203" t="s">
        <v>135</v>
      </c>
      <c r="D98" s="42"/>
      <c r="E98" s="42"/>
      <c r="F98" s="42"/>
      <c r="G98" s="42"/>
      <c r="H98" s="42"/>
      <c r="I98" s="156"/>
      <c r="J98" s="112">
        <f>J125</f>
        <v>0</v>
      </c>
      <c r="K98" s="42"/>
      <c r="L98" s="65"/>
      <c r="S98" s="40"/>
      <c r="T98" s="40"/>
      <c r="U98" s="40"/>
      <c r="V98" s="40"/>
      <c r="W98" s="40"/>
      <c r="X98" s="40"/>
      <c r="Y98" s="40"/>
      <c r="Z98" s="40"/>
      <c r="AA98" s="40"/>
      <c r="AB98" s="40"/>
      <c r="AC98" s="40"/>
      <c r="AD98" s="40"/>
      <c r="AE98" s="40"/>
      <c r="AU98" s="18" t="s">
        <v>136</v>
      </c>
    </row>
    <row r="99" spans="1:31" s="9" customFormat="1" ht="24.95" customHeight="1">
      <c r="A99" s="9"/>
      <c r="B99" s="204"/>
      <c r="C99" s="205"/>
      <c r="D99" s="206" t="s">
        <v>137</v>
      </c>
      <c r="E99" s="207"/>
      <c r="F99" s="207"/>
      <c r="G99" s="207"/>
      <c r="H99" s="207"/>
      <c r="I99" s="208"/>
      <c r="J99" s="209">
        <f>J126</f>
        <v>0</v>
      </c>
      <c r="K99" s="205"/>
      <c r="L99" s="210"/>
      <c r="S99" s="9"/>
      <c r="T99" s="9"/>
      <c r="U99" s="9"/>
      <c r="V99" s="9"/>
      <c r="W99" s="9"/>
      <c r="X99" s="9"/>
      <c r="Y99" s="9"/>
      <c r="Z99" s="9"/>
      <c r="AA99" s="9"/>
      <c r="AB99" s="9"/>
      <c r="AC99" s="9"/>
      <c r="AD99" s="9"/>
      <c r="AE99" s="9"/>
    </row>
    <row r="100" spans="1:31" s="10" customFormat="1" ht="19.9" customHeight="1">
      <c r="A100" s="10"/>
      <c r="B100" s="211"/>
      <c r="C100" s="135"/>
      <c r="D100" s="212" t="s">
        <v>142</v>
      </c>
      <c r="E100" s="213"/>
      <c r="F100" s="213"/>
      <c r="G100" s="213"/>
      <c r="H100" s="213"/>
      <c r="I100" s="214"/>
      <c r="J100" s="215">
        <f>J127</f>
        <v>0</v>
      </c>
      <c r="K100" s="135"/>
      <c r="L100" s="216"/>
      <c r="S100" s="10"/>
      <c r="T100" s="10"/>
      <c r="U100" s="10"/>
      <c r="V100" s="10"/>
      <c r="W100" s="10"/>
      <c r="X100" s="10"/>
      <c r="Y100" s="10"/>
      <c r="Z100" s="10"/>
      <c r="AA100" s="10"/>
      <c r="AB100" s="10"/>
      <c r="AC100" s="10"/>
      <c r="AD100" s="10"/>
      <c r="AE100" s="10"/>
    </row>
    <row r="101" spans="1:31" s="10" customFormat="1" ht="19.9" customHeight="1">
      <c r="A101" s="10"/>
      <c r="B101" s="211"/>
      <c r="C101" s="135"/>
      <c r="D101" s="212" t="s">
        <v>143</v>
      </c>
      <c r="E101" s="213"/>
      <c r="F101" s="213"/>
      <c r="G101" s="213"/>
      <c r="H101" s="213"/>
      <c r="I101" s="214"/>
      <c r="J101" s="215">
        <f>J131</f>
        <v>0</v>
      </c>
      <c r="K101" s="135"/>
      <c r="L101" s="216"/>
      <c r="S101" s="10"/>
      <c r="T101" s="10"/>
      <c r="U101" s="10"/>
      <c r="V101" s="10"/>
      <c r="W101" s="10"/>
      <c r="X101" s="10"/>
      <c r="Y101" s="10"/>
      <c r="Z101" s="10"/>
      <c r="AA101" s="10"/>
      <c r="AB101" s="10"/>
      <c r="AC101" s="10"/>
      <c r="AD101" s="10"/>
      <c r="AE101" s="10"/>
    </row>
    <row r="102" spans="1:31" s="9" customFormat="1" ht="24.95" customHeight="1">
      <c r="A102" s="9"/>
      <c r="B102" s="204"/>
      <c r="C102" s="205"/>
      <c r="D102" s="206" t="s">
        <v>148</v>
      </c>
      <c r="E102" s="207"/>
      <c r="F102" s="207"/>
      <c r="G102" s="207"/>
      <c r="H102" s="207"/>
      <c r="I102" s="208"/>
      <c r="J102" s="209">
        <f>J143</f>
        <v>0</v>
      </c>
      <c r="K102" s="205"/>
      <c r="L102" s="210"/>
      <c r="S102" s="9"/>
      <c r="T102" s="9"/>
      <c r="U102" s="9"/>
      <c r="V102" s="9"/>
      <c r="W102" s="9"/>
      <c r="X102" s="9"/>
      <c r="Y102" s="9"/>
      <c r="Z102" s="9"/>
      <c r="AA102" s="9"/>
      <c r="AB102" s="9"/>
      <c r="AC102" s="9"/>
      <c r="AD102" s="9"/>
      <c r="AE102" s="9"/>
    </row>
    <row r="103" spans="1:31" s="10" customFormat="1" ht="19.9" customHeight="1">
      <c r="A103" s="10"/>
      <c r="B103" s="211"/>
      <c r="C103" s="135"/>
      <c r="D103" s="212" t="s">
        <v>580</v>
      </c>
      <c r="E103" s="213"/>
      <c r="F103" s="213"/>
      <c r="G103" s="213"/>
      <c r="H103" s="213"/>
      <c r="I103" s="214"/>
      <c r="J103" s="215">
        <f>J144</f>
        <v>0</v>
      </c>
      <c r="K103" s="135"/>
      <c r="L103" s="216"/>
      <c r="S103" s="10"/>
      <c r="T103" s="10"/>
      <c r="U103" s="10"/>
      <c r="V103" s="10"/>
      <c r="W103" s="10"/>
      <c r="X103" s="10"/>
      <c r="Y103" s="10"/>
      <c r="Z103" s="10"/>
      <c r="AA103" s="10"/>
      <c r="AB103" s="10"/>
      <c r="AC103" s="10"/>
      <c r="AD103" s="10"/>
      <c r="AE103" s="10"/>
    </row>
    <row r="104" spans="1:31" s="2" customFormat="1" ht="21.8" customHeight="1">
      <c r="A104" s="40"/>
      <c r="B104" s="41"/>
      <c r="C104" s="42"/>
      <c r="D104" s="42"/>
      <c r="E104" s="42"/>
      <c r="F104" s="42"/>
      <c r="G104" s="42"/>
      <c r="H104" s="42"/>
      <c r="I104" s="156"/>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194"/>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197"/>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151</v>
      </c>
      <c r="D110" s="42"/>
      <c r="E110" s="42"/>
      <c r="F110" s="42"/>
      <c r="G110" s="42"/>
      <c r="H110" s="42"/>
      <c r="I110" s="156"/>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156"/>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98" t="str">
        <f>E7</f>
        <v>VD Kamenička - GO - inženýrskogeologický průzkum - PD</v>
      </c>
      <c r="F113" s="33"/>
      <c r="G113" s="33"/>
      <c r="H113" s="33"/>
      <c r="I113" s="156"/>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130</v>
      </c>
      <c r="D114" s="23"/>
      <c r="E114" s="23"/>
      <c r="F114" s="23"/>
      <c r="G114" s="23"/>
      <c r="H114" s="23"/>
      <c r="I114" s="148"/>
      <c r="J114" s="23"/>
      <c r="K114" s="23"/>
      <c r="L114" s="21"/>
    </row>
    <row r="115" spans="1:31" s="2" customFormat="1" ht="16.5" customHeight="1">
      <c r="A115" s="40"/>
      <c r="B115" s="41"/>
      <c r="C115" s="42"/>
      <c r="D115" s="42"/>
      <c r="E115" s="198" t="s">
        <v>553</v>
      </c>
      <c r="F115" s="42"/>
      <c r="G115" s="42"/>
      <c r="H115" s="42"/>
      <c r="I115" s="156"/>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554</v>
      </c>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SO02.3 - Drenážní systém</v>
      </c>
      <c r="F117" s="42"/>
      <c r="G117" s="42"/>
      <c r="H117" s="42"/>
      <c r="I117" s="156"/>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156"/>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F14</f>
        <v>k.ú. Bečov</v>
      </c>
      <c r="G119" s="42"/>
      <c r="H119" s="42"/>
      <c r="I119" s="158" t="s">
        <v>24</v>
      </c>
      <c r="J119" s="81" t="str">
        <f>IF(J14="","",J14)</f>
        <v>28. 10. 2019</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6"/>
      <c r="J120" s="42"/>
      <c r="K120" s="42"/>
      <c r="L120" s="65"/>
      <c r="S120" s="40"/>
      <c r="T120" s="40"/>
      <c r="U120" s="40"/>
      <c r="V120" s="40"/>
      <c r="W120" s="40"/>
      <c r="X120" s="40"/>
      <c r="Y120" s="40"/>
      <c r="Z120" s="40"/>
      <c r="AA120" s="40"/>
      <c r="AB120" s="40"/>
      <c r="AC120" s="40"/>
      <c r="AD120" s="40"/>
      <c r="AE120" s="40"/>
    </row>
    <row r="121" spans="1:31" s="2" customFormat="1" ht="27.9" customHeight="1">
      <c r="A121" s="40"/>
      <c r="B121" s="41"/>
      <c r="C121" s="33" t="s">
        <v>30</v>
      </c>
      <c r="D121" s="42"/>
      <c r="E121" s="42"/>
      <c r="F121" s="28" t="str">
        <f>E17</f>
        <v>Povodí Ohře, státní podnik</v>
      </c>
      <c r="G121" s="42"/>
      <c r="H121" s="42"/>
      <c r="I121" s="158" t="s">
        <v>38</v>
      </c>
      <c r="J121" s="38" t="str">
        <f>E23</f>
        <v>VODNÍ DÍLA - TBD a.s.</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36</v>
      </c>
      <c r="D122" s="42"/>
      <c r="E122" s="42"/>
      <c r="F122" s="28" t="str">
        <f>IF(E20="","",E20)</f>
        <v>Vyplň údaj</v>
      </c>
      <c r="G122" s="42"/>
      <c r="H122" s="42"/>
      <c r="I122" s="158" t="s">
        <v>43</v>
      </c>
      <c r="J122" s="38" t="str">
        <f>E26</f>
        <v>Ing. T. Klemša</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156"/>
      <c r="J123" s="42"/>
      <c r="K123" s="42"/>
      <c r="L123" s="65"/>
      <c r="S123" s="40"/>
      <c r="T123" s="40"/>
      <c r="U123" s="40"/>
      <c r="V123" s="40"/>
      <c r="W123" s="40"/>
      <c r="X123" s="40"/>
      <c r="Y123" s="40"/>
      <c r="Z123" s="40"/>
      <c r="AA123" s="40"/>
      <c r="AB123" s="40"/>
      <c r="AC123" s="40"/>
      <c r="AD123" s="40"/>
      <c r="AE123" s="40"/>
    </row>
    <row r="124" spans="1:31" s="11" customFormat="1" ht="29.25" customHeight="1">
      <c r="A124" s="217"/>
      <c r="B124" s="218"/>
      <c r="C124" s="219" t="s">
        <v>152</v>
      </c>
      <c r="D124" s="220" t="s">
        <v>72</v>
      </c>
      <c r="E124" s="220" t="s">
        <v>68</v>
      </c>
      <c r="F124" s="220" t="s">
        <v>69</v>
      </c>
      <c r="G124" s="220" t="s">
        <v>153</v>
      </c>
      <c r="H124" s="220" t="s">
        <v>154</v>
      </c>
      <c r="I124" s="221" t="s">
        <v>155</v>
      </c>
      <c r="J124" s="220" t="s">
        <v>134</v>
      </c>
      <c r="K124" s="222" t="s">
        <v>156</v>
      </c>
      <c r="L124" s="223"/>
      <c r="M124" s="102" t="s">
        <v>1</v>
      </c>
      <c r="N124" s="103" t="s">
        <v>51</v>
      </c>
      <c r="O124" s="103" t="s">
        <v>157</v>
      </c>
      <c r="P124" s="103" t="s">
        <v>158</v>
      </c>
      <c r="Q124" s="103" t="s">
        <v>159</v>
      </c>
      <c r="R124" s="103" t="s">
        <v>160</v>
      </c>
      <c r="S124" s="103" t="s">
        <v>161</v>
      </c>
      <c r="T124" s="104" t="s">
        <v>162</v>
      </c>
      <c r="U124" s="217"/>
      <c r="V124" s="217"/>
      <c r="W124" s="217"/>
      <c r="X124" s="217"/>
      <c r="Y124" s="217"/>
      <c r="Z124" s="217"/>
      <c r="AA124" s="217"/>
      <c r="AB124" s="217"/>
      <c r="AC124" s="217"/>
      <c r="AD124" s="217"/>
      <c r="AE124" s="217"/>
    </row>
    <row r="125" spans="1:63" s="2" customFormat="1" ht="22.8" customHeight="1">
      <c r="A125" s="40"/>
      <c r="B125" s="41"/>
      <c r="C125" s="109" t="s">
        <v>163</v>
      </c>
      <c r="D125" s="42"/>
      <c r="E125" s="42"/>
      <c r="F125" s="42"/>
      <c r="G125" s="42"/>
      <c r="H125" s="42"/>
      <c r="I125" s="156"/>
      <c r="J125" s="224">
        <f>BK125</f>
        <v>0</v>
      </c>
      <c r="K125" s="42"/>
      <c r="L125" s="46"/>
      <c r="M125" s="105"/>
      <c r="N125" s="225"/>
      <c r="O125" s="106"/>
      <c r="P125" s="226">
        <f>P126+P143</f>
        <v>0</v>
      </c>
      <c r="Q125" s="106"/>
      <c r="R125" s="226">
        <f>R126+R143</f>
        <v>0</v>
      </c>
      <c r="S125" s="106"/>
      <c r="T125" s="227">
        <f>T126+T143</f>
        <v>0</v>
      </c>
      <c r="U125" s="40"/>
      <c r="V125" s="40"/>
      <c r="W125" s="40"/>
      <c r="X125" s="40"/>
      <c r="Y125" s="40"/>
      <c r="Z125" s="40"/>
      <c r="AA125" s="40"/>
      <c r="AB125" s="40"/>
      <c r="AC125" s="40"/>
      <c r="AD125" s="40"/>
      <c r="AE125" s="40"/>
      <c r="AT125" s="18" t="s">
        <v>86</v>
      </c>
      <c r="AU125" s="18" t="s">
        <v>136</v>
      </c>
      <c r="BK125" s="228">
        <f>BK126+BK143</f>
        <v>0</v>
      </c>
    </row>
    <row r="126" spans="1:63" s="12" customFormat="1" ht="25.9" customHeight="1">
      <c r="A126" s="12"/>
      <c r="B126" s="229"/>
      <c r="C126" s="230"/>
      <c r="D126" s="231" t="s">
        <v>86</v>
      </c>
      <c r="E126" s="232" t="s">
        <v>164</v>
      </c>
      <c r="F126" s="232" t="s">
        <v>165</v>
      </c>
      <c r="G126" s="230"/>
      <c r="H126" s="230"/>
      <c r="I126" s="233"/>
      <c r="J126" s="234">
        <f>BK126</f>
        <v>0</v>
      </c>
      <c r="K126" s="230"/>
      <c r="L126" s="235"/>
      <c r="M126" s="236"/>
      <c r="N126" s="237"/>
      <c r="O126" s="237"/>
      <c r="P126" s="238">
        <f>P127+P131</f>
        <v>0</v>
      </c>
      <c r="Q126" s="237"/>
      <c r="R126" s="238">
        <f>R127+R131</f>
        <v>0</v>
      </c>
      <c r="S126" s="237"/>
      <c r="T126" s="239">
        <f>T127+T131</f>
        <v>0</v>
      </c>
      <c r="U126" s="12"/>
      <c r="V126" s="12"/>
      <c r="W126" s="12"/>
      <c r="X126" s="12"/>
      <c r="Y126" s="12"/>
      <c r="Z126" s="12"/>
      <c r="AA126" s="12"/>
      <c r="AB126" s="12"/>
      <c r="AC126" s="12"/>
      <c r="AD126" s="12"/>
      <c r="AE126" s="12"/>
      <c r="AR126" s="240" t="s">
        <v>95</v>
      </c>
      <c r="AT126" s="241" t="s">
        <v>86</v>
      </c>
      <c r="AU126" s="241" t="s">
        <v>87</v>
      </c>
      <c r="AY126" s="240" t="s">
        <v>166</v>
      </c>
      <c r="BK126" s="242">
        <f>BK127+BK131</f>
        <v>0</v>
      </c>
    </row>
    <row r="127" spans="1:63" s="12" customFormat="1" ht="22.8" customHeight="1">
      <c r="A127" s="12"/>
      <c r="B127" s="229"/>
      <c r="C127" s="230"/>
      <c r="D127" s="231" t="s">
        <v>86</v>
      </c>
      <c r="E127" s="243" t="s">
        <v>297</v>
      </c>
      <c r="F127" s="243" t="s">
        <v>365</v>
      </c>
      <c r="G127" s="230"/>
      <c r="H127" s="230"/>
      <c r="I127" s="233"/>
      <c r="J127" s="244">
        <f>BK127</f>
        <v>0</v>
      </c>
      <c r="K127" s="230"/>
      <c r="L127" s="235"/>
      <c r="M127" s="236"/>
      <c r="N127" s="237"/>
      <c r="O127" s="237"/>
      <c r="P127" s="238">
        <f>SUM(P128:P130)</f>
        <v>0</v>
      </c>
      <c r="Q127" s="237"/>
      <c r="R127" s="238">
        <f>SUM(R128:R130)</f>
        <v>0</v>
      </c>
      <c r="S127" s="237"/>
      <c r="T127" s="239">
        <f>SUM(T128:T130)</f>
        <v>0</v>
      </c>
      <c r="U127" s="12"/>
      <c r="V127" s="12"/>
      <c r="W127" s="12"/>
      <c r="X127" s="12"/>
      <c r="Y127" s="12"/>
      <c r="Z127" s="12"/>
      <c r="AA127" s="12"/>
      <c r="AB127" s="12"/>
      <c r="AC127" s="12"/>
      <c r="AD127" s="12"/>
      <c r="AE127" s="12"/>
      <c r="AR127" s="240" t="s">
        <v>95</v>
      </c>
      <c r="AT127" s="241" t="s">
        <v>86</v>
      </c>
      <c r="AU127" s="241" t="s">
        <v>95</v>
      </c>
      <c r="AY127" s="240" t="s">
        <v>166</v>
      </c>
      <c r="BK127" s="242">
        <f>SUM(BK128:BK130)</f>
        <v>0</v>
      </c>
    </row>
    <row r="128" spans="1:65" s="2" customFormat="1" ht="24" customHeight="1">
      <c r="A128" s="40"/>
      <c r="B128" s="41"/>
      <c r="C128" s="245" t="s">
        <v>95</v>
      </c>
      <c r="D128" s="245" t="s">
        <v>168</v>
      </c>
      <c r="E128" s="246" t="s">
        <v>592</v>
      </c>
      <c r="F128" s="247" t="s">
        <v>593</v>
      </c>
      <c r="G128" s="248" t="s">
        <v>513</v>
      </c>
      <c r="H128" s="249">
        <v>1</v>
      </c>
      <c r="I128" s="250"/>
      <c r="J128" s="251">
        <f>ROUND(I128*H128,2)</f>
        <v>0</v>
      </c>
      <c r="K128" s="247" t="s">
        <v>1</v>
      </c>
      <c r="L128" s="46"/>
      <c r="M128" s="252" t="s">
        <v>1</v>
      </c>
      <c r="N128" s="253" t="s">
        <v>52</v>
      </c>
      <c r="O128" s="93"/>
      <c r="P128" s="254">
        <f>O128*H128</f>
        <v>0</v>
      </c>
      <c r="Q128" s="254">
        <v>0</v>
      </c>
      <c r="R128" s="254">
        <f>Q128*H128</f>
        <v>0</v>
      </c>
      <c r="S128" s="254">
        <v>0</v>
      </c>
      <c r="T128" s="255">
        <f>S128*H128</f>
        <v>0</v>
      </c>
      <c r="U128" s="40"/>
      <c r="V128" s="40"/>
      <c r="W128" s="40"/>
      <c r="X128" s="40"/>
      <c r="Y128" s="40"/>
      <c r="Z128" s="40"/>
      <c r="AA128" s="40"/>
      <c r="AB128" s="40"/>
      <c r="AC128" s="40"/>
      <c r="AD128" s="40"/>
      <c r="AE128" s="40"/>
      <c r="AR128" s="256" t="s">
        <v>173</v>
      </c>
      <c r="AT128" s="256" t="s">
        <v>168</v>
      </c>
      <c r="AU128" s="256" t="s">
        <v>97</v>
      </c>
      <c r="AY128" s="18" t="s">
        <v>166</v>
      </c>
      <c r="BE128" s="257">
        <f>IF(N128="základní",J128,0)</f>
        <v>0</v>
      </c>
      <c r="BF128" s="257">
        <f>IF(N128="snížená",J128,0)</f>
        <v>0</v>
      </c>
      <c r="BG128" s="257">
        <f>IF(N128="zákl. přenesená",J128,0)</f>
        <v>0</v>
      </c>
      <c r="BH128" s="257">
        <f>IF(N128="sníž. přenesená",J128,0)</f>
        <v>0</v>
      </c>
      <c r="BI128" s="257">
        <f>IF(N128="nulová",J128,0)</f>
        <v>0</v>
      </c>
      <c r="BJ128" s="18" t="s">
        <v>95</v>
      </c>
      <c r="BK128" s="257">
        <f>ROUND(I128*H128,2)</f>
        <v>0</v>
      </c>
      <c r="BL128" s="18" t="s">
        <v>173</v>
      </c>
      <c r="BM128" s="256" t="s">
        <v>594</v>
      </c>
    </row>
    <row r="129" spans="1:47" s="2" customFormat="1" ht="12">
      <c r="A129" s="40"/>
      <c r="B129" s="41"/>
      <c r="C129" s="42"/>
      <c r="D129" s="258" t="s">
        <v>175</v>
      </c>
      <c r="E129" s="42"/>
      <c r="F129" s="259" t="s">
        <v>593</v>
      </c>
      <c r="G129" s="42"/>
      <c r="H129" s="42"/>
      <c r="I129" s="156"/>
      <c r="J129" s="42"/>
      <c r="K129" s="42"/>
      <c r="L129" s="46"/>
      <c r="M129" s="260"/>
      <c r="N129" s="261"/>
      <c r="O129" s="93"/>
      <c r="P129" s="93"/>
      <c r="Q129" s="93"/>
      <c r="R129" s="93"/>
      <c r="S129" s="93"/>
      <c r="T129" s="94"/>
      <c r="U129" s="40"/>
      <c r="V129" s="40"/>
      <c r="W129" s="40"/>
      <c r="X129" s="40"/>
      <c r="Y129" s="40"/>
      <c r="Z129" s="40"/>
      <c r="AA129" s="40"/>
      <c r="AB129" s="40"/>
      <c r="AC129" s="40"/>
      <c r="AD129" s="40"/>
      <c r="AE129" s="40"/>
      <c r="AT129" s="18" t="s">
        <v>175</v>
      </c>
      <c r="AU129" s="18" t="s">
        <v>97</v>
      </c>
    </row>
    <row r="130" spans="1:47" s="2" customFormat="1" ht="12">
      <c r="A130" s="40"/>
      <c r="B130" s="41"/>
      <c r="C130" s="42"/>
      <c r="D130" s="258" t="s">
        <v>197</v>
      </c>
      <c r="E130" s="42"/>
      <c r="F130" s="262" t="s">
        <v>595</v>
      </c>
      <c r="G130" s="42"/>
      <c r="H130" s="42"/>
      <c r="I130" s="156"/>
      <c r="J130" s="42"/>
      <c r="K130" s="42"/>
      <c r="L130" s="46"/>
      <c r="M130" s="260"/>
      <c r="N130" s="261"/>
      <c r="O130" s="93"/>
      <c r="P130" s="93"/>
      <c r="Q130" s="93"/>
      <c r="R130" s="93"/>
      <c r="S130" s="93"/>
      <c r="T130" s="94"/>
      <c r="U130" s="40"/>
      <c r="V130" s="40"/>
      <c r="W130" s="40"/>
      <c r="X130" s="40"/>
      <c r="Y130" s="40"/>
      <c r="Z130" s="40"/>
      <c r="AA130" s="40"/>
      <c r="AB130" s="40"/>
      <c r="AC130" s="40"/>
      <c r="AD130" s="40"/>
      <c r="AE130" s="40"/>
      <c r="AT130" s="18" t="s">
        <v>197</v>
      </c>
      <c r="AU130" s="18" t="s">
        <v>97</v>
      </c>
    </row>
    <row r="131" spans="1:63" s="12" customFormat="1" ht="22.8" customHeight="1">
      <c r="A131" s="12"/>
      <c r="B131" s="229"/>
      <c r="C131" s="230"/>
      <c r="D131" s="231" t="s">
        <v>86</v>
      </c>
      <c r="E131" s="243" t="s">
        <v>403</v>
      </c>
      <c r="F131" s="243" t="s">
        <v>404</v>
      </c>
      <c r="G131" s="230"/>
      <c r="H131" s="230"/>
      <c r="I131" s="233"/>
      <c r="J131" s="244">
        <f>BK131</f>
        <v>0</v>
      </c>
      <c r="K131" s="230"/>
      <c r="L131" s="235"/>
      <c r="M131" s="236"/>
      <c r="N131" s="237"/>
      <c r="O131" s="237"/>
      <c r="P131" s="238">
        <f>SUM(P132:P142)</f>
        <v>0</v>
      </c>
      <c r="Q131" s="237"/>
      <c r="R131" s="238">
        <f>SUM(R132:R142)</f>
        <v>0</v>
      </c>
      <c r="S131" s="237"/>
      <c r="T131" s="239">
        <f>SUM(T132:T142)</f>
        <v>0</v>
      </c>
      <c r="U131" s="12"/>
      <c r="V131" s="12"/>
      <c r="W131" s="12"/>
      <c r="X131" s="12"/>
      <c r="Y131" s="12"/>
      <c r="Z131" s="12"/>
      <c r="AA131" s="12"/>
      <c r="AB131" s="12"/>
      <c r="AC131" s="12"/>
      <c r="AD131" s="12"/>
      <c r="AE131" s="12"/>
      <c r="AR131" s="240" t="s">
        <v>95</v>
      </c>
      <c r="AT131" s="241" t="s">
        <v>86</v>
      </c>
      <c r="AU131" s="241" t="s">
        <v>95</v>
      </c>
      <c r="AY131" s="240" t="s">
        <v>166</v>
      </c>
      <c r="BK131" s="242">
        <f>SUM(BK132:BK142)</f>
        <v>0</v>
      </c>
    </row>
    <row r="132" spans="1:65" s="2" customFormat="1" ht="24" customHeight="1">
      <c r="A132" s="40"/>
      <c r="B132" s="41"/>
      <c r="C132" s="245" t="s">
        <v>97</v>
      </c>
      <c r="D132" s="245" t="s">
        <v>168</v>
      </c>
      <c r="E132" s="246" t="s">
        <v>596</v>
      </c>
      <c r="F132" s="247" t="s">
        <v>597</v>
      </c>
      <c r="G132" s="248" t="s">
        <v>279</v>
      </c>
      <c r="H132" s="249">
        <v>71.28</v>
      </c>
      <c r="I132" s="250"/>
      <c r="J132" s="251">
        <f>ROUND(I132*H132,2)</f>
        <v>0</v>
      </c>
      <c r="K132" s="247" t="s">
        <v>1</v>
      </c>
      <c r="L132" s="46"/>
      <c r="M132" s="252" t="s">
        <v>1</v>
      </c>
      <c r="N132" s="253" t="s">
        <v>52</v>
      </c>
      <c r="O132" s="93"/>
      <c r="P132" s="254">
        <f>O132*H132</f>
        <v>0</v>
      </c>
      <c r="Q132" s="254">
        <v>0</v>
      </c>
      <c r="R132" s="254">
        <f>Q132*H132</f>
        <v>0</v>
      </c>
      <c r="S132" s="254">
        <v>0</v>
      </c>
      <c r="T132" s="255">
        <f>S132*H132</f>
        <v>0</v>
      </c>
      <c r="U132" s="40"/>
      <c r="V132" s="40"/>
      <c r="W132" s="40"/>
      <c r="X132" s="40"/>
      <c r="Y132" s="40"/>
      <c r="Z132" s="40"/>
      <c r="AA132" s="40"/>
      <c r="AB132" s="40"/>
      <c r="AC132" s="40"/>
      <c r="AD132" s="40"/>
      <c r="AE132" s="40"/>
      <c r="AR132" s="256" t="s">
        <v>173</v>
      </c>
      <c r="AT132" s="256" t="s">
        <v>168</v>
      </c>
      <c r="AU132" s="256" t="s">
        <v>97</v>
      </c>
      <c r="AY132" s="18" t="s">
        <v>166</v>
      </c>
      <c r="BE132" s="257">
        <f>IF(N132="základní",J132,0)</f>
        <v>0</v>
      </c>
      <c r="BF132" s="257">
        <f>IF(N132="snížená",J132,0)</f>
        <v>0</v>
      </c>
      <c r="BG132" s="257">
        <f>IF(N132="zákl. přenesená",J132,0)</f>
        <v>0</v>
      </c>
      <c r="BH132" s="257">
        <f>IF(N132="sníž. přenesená",J132,0)</f>
        <v>0</v>
      </c>
      <c r="BI132" s="257">
        <f>IF(N132="nulová",J132,0)</f>
        <v>0</v>
      </c>
      <c r="BJ132" s="18" t="s">
        <v>95</v>
      </c>
      <c r="BK132" s="257">
        <f>ROUND(I132*H132,2)</f>
        <v>0</v>
      </c>
      <c r="BL132" s="18" t="s">
        <v>173</v>
      </c>
      <c r="BM132" s="256" t="s">
        <v>598</v>
      </c>
    </row>
    <row r="133" spans="1:47" s="2" customFormat="1" ht="12">
      <c r="A133" s="40"/>
      <c r="B133" s="41"/>
      <c r="C133" s="42"/>
      <c r="D133" s="258" t="s">
        <v>175</v>
      </c>
      <c r="E133" s="42"/>
      <c r="F133" s="259" t="s">
        <v>599</v>
      </c>
      <c r="G133" s="42"/>
      <c r="H133" s="42"/>
      <c r="I133" s="156"/>
      <c r="J133" s="42"/>
      <c r="K133" s="42"/>
      <c r="L133" s="46"/>
      <c r="M133" s="260"/>
      <c r="N133" s="261"/>
      <c r="O133" s="93"/>
      <c r="P133" s="93"/>
      <c r="Q133" s="93"/>
      <c r="R133" s="93"/>
      <c r="S133" s="93"/>
      <c r="T133" s="94"/>
      <c r="U133" s="40"/>
      <c r="V133" s="40"/>
      <c r="W133" s="40"/>
      <c r="X133" s="40"/>
      <c r="Y133" s="40"/>
      <c r="Z133" s="40"/>
      <c r="AA133" s="40"/>
      <c r="AB133" s="40"/>
      <c r="AC133" s="40"/>
      <c r="AD133" s="40"/>
      <c r="AE133" s="40"/>
      <c r="AT133" s="18" t="s">
        <v>175</v>
      </c>
      <c r="AU133" s="18" t="s">
        <v>97</v>
      </c>
    </row>
    <row r="134" spans="1:47" s="2" customFormat="1" ht="12">
      <c r="A134" s="40"/>
      <c r="B134" s="41"/>
      <c r="C134" s="42"/>
      <c r="D134" s="258" t="s">
        <v>197</v>
      </c>
      <c r="E134" s="42"/>
      <c r="F134" s="262" t="s">
        <v>600</v>
      </c>
      <c r="G134" s="42"/>
      <c r="H134" s="42"/>
      <c r="I134" s="156"/>
      <c r="J134" s="42"/>
      <c r="K134" s="42"/>
      <c r="L134" s="46"/>
      <c r="M134" s="260"/>
      <c r="N134" s="261"/>
      <c r="O134" s="93"/>
      <c r="P134" s="93"/>
      <c r="Q134" s="93"/>
      <c r="R134" s="93"/>
      <c r="S134" s="93"/>
      <c r="T134" s="94"/>
      <c r="U134" s="40"/>
      <c r="V134" s="40"/>
      <c r="W134" s="40"/>
      <c r="X134" s="40"/>
      <c r="Y134" s="40"/>
      <c r="Z134" s="40"/>
      <c r="AA134" s="40"/>
      <c r="AB134" s="40"/>
      <c r="AC134" s="40"/>
      <c r="AD134" s="40"/>
      <c r="AE134" s="40"/>
      <c r="AT134" s="18" t="s">
        <v>197</v>
      </c>
      <c r="AU134" s="18" t="s">
        <v>97</v>
      </c>
    </row>
    <row r="135" spans="1:51" s="13" customFormat="1" ht="12">
      <c r="A135" s="13"/>
      <c r="B135" s="263"/>
      <c r="C135" s="264"/>
      <c r="D135" s="258" t="s">
        <v>179</v>
      </c>
      <c r="E135" s="265" t="s">
        <v>1</v>
      </c>
      <c r="F135" s="266" t="s">
        <v>601</v>
      </c>
      <c r="G135" s="264"/>
      <c r="H135" s="265" t="s">
        <v>1</v>
      </c>
      <c r="I135" s="267"/>
      <c r="J135" s="264"/>
      <c r="K135" s="264"/>
      <c r="L135" s="268"/>
      <c r="M135" s="269"/>
      <c r="N135" s="270"/>
      <c r="O135" s="270"/>
      <c r="P135" s="270"/>
      <c r="Q135" s="270"/>
      <c r="R135" s="270"/>
      <c r="S135" s="270"/>
      <c r="T135" s="271"/>
      <c r="U135" s="13"/>
      <c r="V135" s="13"/>
      <c r="W135" s="13"/>
      <c r="X135" s="13"/>
      <c r="Y135" s="13"/>
      <c r="Z135" s="13"/>
      <c r="AA135" s="13"/>
      <c r="AB135" s="13"/>
      <c r="AC135" s="13"/>
      <c r="AD135" s="13"/>
      <c r="AE135" s="13"/>
      <c r="AT135" s="272" t="s">
        <v>179</v>
      </c>
      <c r="AU135" s="272" t="s">
        <v>97</v>
      </c>
      <c r="AV135" s="13" t="s">
        <v>95</v>
      </c>
      <c r="AW135" s="13" t="s">
        <v>42</v>
      </c>
      <c r="AX135" s="13" t="s">
        <v>87</v>
      </c>
      <c r="AY135" s="272" t="s">
        <v>166</v>
      </c>
    </row>
    <row r="136" spans="1:51" s="13" customFormat="1" ht="12">
      <c r="A136" s="13"/>
      <c r="B136" s="263"/>
      <c r="C136" s="264"/>
      <c r="D136" s="258" t="s">
        <v>179</v>
      </c>
      <c r="E136" s="265" t="s">
        <v>1</v>
      </c>
      <c r="F136" s="266" t="s">
        <v>602</v>
      </c>
      <c r="G136" s="264"/>
      <c r="H136" s="265" t="s">
        <v>1</v>
      </c>
      <c r="I136" s="267"/>
      <c r="J136" s="264"/>
      <c r="K136" s="264"/>
      <c r="L136" s="268"/>
      <c r="M136" s="269"/>
      <c r="N136" s="270"/>
      <c r="O136" s="270"/>
      <c r="P136" s="270"/>
      <c r="Q136" s="270"/>
      <c r="R136" s="270"/>
      <c r="S136" s="270"/>
      <c r="T136" s="271"/>
      <c r="U136" s="13"/>
      <c r="V136" s="13"/>
      <c r="W136" s="13"/>
      <c r="X136" s="13"/>
      <c r="Y136" s="13"/>
      <c r="Z136" s="13"/>
      <c r="AA136" s="13"/>
      <c r="AB136" s="13"/>
      <c r="AC136" s="13"/>
      <c r="AD136" s="13"/>
      <c r="AE136" s="13"/>
      <c r="AT136" s="272" t="s">
        <v>179</v>
      </c>
      <c r="AU136" s="272" t="s">
        <v>97</v>
      </c>
      <c r="AV136" s="13" t="s">
        <v>95</v>
      </c>
      <c r="AW136" s="13" t="s">
        <v>42</v>
      </c>
      <c r="AX136" s="13" t="s">
        <v>87</v>
      </c>
      <c r="AY136" s="272" t="s">
        <v>166</v>
      </c>
    </row>
    <row r="137" spans="1:51" s="14" customFormat="1" ht="12">
      <c r="A137" s="14"/>
      <c r="B137" s="273"/>
      <c r="C137" s="274"/>
      <c r="D137" s="258" t="s">
        <v>179</v>
      </c>
      <c r="E137" s="275" t="s">
        <v>1</v>
      </c>
      <c r="F137" s="276" t="s">
        <v>603</v>
      </c>
      <c r="G137" s="274"/>
      <c r="H137" s="277">
        <v>16.512</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179</v>
      </c>
      <c r="AU137" s="283" t="s">
        <v>97</v>
      </c>
      <c r="AV137" s="14" t="s">
        <v>97</v>
      </c>
      <c r="AW137" s="14" t="s">
        <v>42</v>
      </c>
      <c r="AX137" s="14" t="s">
        <v>87</v>
      </c>
      <c r="AY137" s="283" t="s">
        <v>166</v>
      </c>
    </row>
    <row r="138" spans="1:51" s="14" customFormat="1" ht="12">
      <c r="A138" s="14"/>
      <c r="B138" s="273"/>
      <c r="C138" s="274"/>
      <c r="D138" s="258" t="s">
        <v>179</v>
      </c>
      <c r="E138" s="275" t="s">
        <v>1</v>
      </c>
      <c r="F138" s="276" t="s">
        <v>604</v>
      </c>
      <c r="G138" s="274"/>
      <c r="H138" s="277">
        <v>22.656</v>
      </c>
      <c r="I138" s="278"/>
      <c r="J138" s="274"/>
      <c r="K138" s="274"/>
      <c r="L138" s="279"/>
      <c r="M138" s="280"/>
      <c r="N138" s="281"/>
      <c r="O138" s="281"/>
      <c r="P138" s="281"/>
      <c r="Q138" s="281"/>
      <c r="R138" s="281"/>
      <c r="S138" s="281"/>
      <c r="T138" s="282"/>
      <c r="U138" s="14"/>
      <c r="V138" s="14"/>
      <c r="W138" s="14"/>
      <c r="X138" s="14"/>
      <c r="Y138" s="14"/>
      <c r="Z138" s="14"/>
      <c r="AA138" s="14"/>
      <c r="AB138" s="14"/>
      <c r="AC138" s="14"/>
      <c r="AD138" s="14"/>
      <c r="AE138" s="14"/>
      <c r="AT138" s="283" t="s">
        <v>179</v>
      </c>
      <c r="AU138" s="283" t="s">
        <v>97</v>
      </c>
      <c r="AV138" s="14" t="s">
        <v>97</v>
      </c>
      <c r="AW138" s="14" t="s">
        <v>42</v>
      </c>
      <c r="AX138" s="14" t="s">
        <v>87</v>
      </c>
      <c r="AY138" s="283" t="s">
        <v>166</v>
      </c>
    </row>
    <row r="139" spans="1:51" s="14" customFormat="1" ht="12">
      <c r="A139" s="14"/>
      <c r="B139" s="273"/>
      <c r="C139" s="274"/>
      <c r="D139" s="258" t="s">
        <v>179</v>
      </c>
      <c r="E139" s="275" t="s">
        <v>1</v>
      </c>
      <c r="F139" s="276" t="s">
        <v>605</v>
      </c>
      <c r="G139" s="274"/>
      <c r="H139" s="277">
        <v>17.424</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179</v>
      </c>
      <c r="AU139" s="283" t="s">
        <v>97</v>
      </c>
      <c r="AV139" s="14" t="s">
        <v>97</v>
      </c>
      <c r="AW139" s="14" t="s">
        <v>42</v>
      </c>
      <c r="AX139" s="14" t="s">
        <v>87</v>
      </c>
      <c r="AY139" s="283" t="s">
        <v>166</v>
      </c>
    </row>
    <row r="140" spans="1:51" s="14" customFormat="1" ht="12">
      <c r="A140" s="14"/>
      <c r="B140" s="273"/>
      <c r="C140" s="274"/>
      <c r="D140" s="258" t="s">
        <v>179</v>
      </c>
      <c r="E140" s="275" t="s">
        <v>1</v>
      </c>
      <c r="F140" s="276" t="s">
        <v>606</v>
      </c>
      <c r="G140" s="274"/>
      <c r="H140" s="277">
        <v>4.944</v>
      </c>
      <c r="I140" s="278"/>
      <c r="J140" s="274"/>
      <c r="K140" s="274"/>
      <c r="L140" s="279"/>
      <c r="M140" s="280"/>
      <c r="N140" s="281"/>
      <c r="O140" s="281"/>
      <c r="P140" s="281"/>
      <c r="Q140" s="281"/>
      <c r="R140" s="281"/>
      <c r="S140" s="281"/>
      <c r="T140" s="282"/>
      <c r="U140" s="14"/>
      <c r="V140" s="14"/>
      <c r="W140" s="14"/>
      <c r="X140" s="14"/>
      <c r="Y140" s="14"/>
      <c r="Z140" s="14"/>
      <c r="AA140" s="14"/>
      <c r="AB140" s="14"/>
      <c r="AC140" s="14"/>
      <c r="AD140" s="14"/>
      <c r="AE140" s="14"/>
      <c r="AT140" s="283" t="s">
        <v>179</v>
      </c>
      <c r="AU140" s="283" t="s">
        <v>97</v>
      </c>
      <c r="AV140" s="14" t="s">
        <v>97</v>
      </c>
      <c r="AW140" s="14" t="s">
        <v>42</v>
      </c>
      <c r="AX140" s="14" t="s">
        <v>87</v>
      </c>
      <c r="AY140" s="283" t="s">
        <v>166</v>
      </c>
    </row>
    <row r="141" spans="1:51" s="14" customFormat="1" ht="12">
      <c r="A141" s="14"/>
      <c r="B141" s="273"/>
      <c r="C141" s="274"/>
      <c r="D141" s="258" t="s">
        <v>179</v>
      </c>
      <c r="E141" s="275" t="s">
        <v>1</v>
      </c>
      <c r="F141" s="276" t="s">
        <v>607</v>
      </c>
      <c r="G141" s="274"/>
      <c r="H141" s="277">
        <v>9.744</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179</v>
      </c>
      <c r="AU141" s="283" t="s">
        <v>97</v>
      </c>
      <c r="AV141" s="14" t="s">
        <v>97</v>
      </c>
      <c r="AW141" s="14" t="s">
        <v>42</v>
      </c>
      <c r="AX141" s="14" t="s">
        <v>87</v>
      </c>
      <c r="AY141" s="283" t="s">
        <v>166</v>
      </c>
    </row>
    <row r="142" spans="1:51" s="16" customFormat="1" ht="12">
      <c r="A142" s="16"/>
      <c r="B142" s="295"/>
      <c r="C142" s="296"/>
      <c r="D142" s="258" t="s">
        <v>179</v>
      </c>
      <c r="E142" s="297" t="s">
        <v>1</v>
      </c>
      <c r="F142" s="298" t="s">
        <v>190</v>
      </c>
      <c r="G142" s="296"/>
      <c r="H142" s="299">
        <v>71.28</v>
      </c>
      <c r="I142" s="300"/>
      <c r="J142" s="296"/>
      <c r="K142" s="296"/>
      <c r="L142" s="301"/>
      <c r="M142" s="302"/>
      <c r="N142" s="303"/>
      <c r="O142" s="303"/>
      <c r="P142" s="303"/>
      <c r="Q142" s="303"/>
      <c r="R142" s="303"/>
      <c r="S142" s="303"/>
      <c r="T142" s="304"/>
      <c r="U142" s="16"/>
      <c r="V142" s="16"/>
      <c r="W142" s="16"/>
      <c r="X142" s="16"/>
      <c r="Y142" s="16"/>
      <c r="Z142" s="16"/>
      <c r="AA142" s="16"/>
      <c r="AB142" s="16"/>
      <c r="AC142" s="16"/>
      <c r="AD142" s="16"/>
      <c r="AE142" s="16"/>
      <c r="AT142" s="305" t="s">
        <v>179</v>
      </c>
      <c r="AU142" s="305" t="s">
        <v>97</v>
      </c>
      <c r="AV142" s="16" t="s">
        <v>173</v>
      </c>
      <c r="AW142" s="16" t="s">
        <v>42</v>
      </c>
      <c r="AX142" s="16" t="s">
        <v>95</v>
      </c>
      <c r="AY142" s="305" t="s">
        <v>166</v>
      </c>
    </row>
    <row r="143" spans="1:63" s="12" customFormat="1" ht="25.9" customHeight="1">
      <c r="A143" s="12"/>
      <c r="B143" s="229"/>
      <c r="C143" s="230"/>
      <c r="D143" s="231" t="s">
        <v>86</v>
      </c>
      <c r="E143" s="232" t="s">
        <v>506</v>
      </c>
      <c r="F143" s="232" t="s">
        <v>507</v>
      </c>
      <c r="G143" s="230"/>
      <c r="H143" s="230"/>
      <c r="I143" s="233"/>
      <c r="J143" s="234">
        <f>BK143</f>
        <v>0</v>
      </c>
      <c r="K143" s="230"/>
      <c r="L143" s="235"/>
      <c r="M143" s="236"/>
      <c r="N143" s="237"/>
      <c r="O143" s="237"/>
      <c r="P143" s="238">
        <f>P144</f>
        <v>0</v>
      </c>
      <c r="Q143" s="237"/>
      <c r="R143" s="238">
        <f>R144</f>
        <v>0</v>
      </c>
      <c r="S143" s="237"/>
      <c r="T143" s="239">
        <f>T144</f>
        <v>0</v>
      </c>
      <c r="U143" s="12"/>
      <c r="V143" s="12"/>
      <c r="W143" s="12"/>
      <c r="X143" s="12"/>
      <c r="Y143" s="12"/>
      <c r="Z143" s="12"/>
      <c r="AA143" s="12"/>
      <c r="AB143" s="12"/>
      <c r="AC143" s="12"/>
      <c r="AD143" s="12"/>
      <c r="AE143" s="12"/>
      <c r="AR143" s="240" t="s">
        <v>254</v>
      </c>
      <c r="AT143" s="241" t="s">
        <v>86</v>
      </c>
      <c r="AU143" s="241" t="s">
        <v>87</v>
      </c>
      <c r="AY143" s="240" t="s">
        <v>166</v>
      </c>
      <c r="BK143" s="242">
        <f>BK144</f>
        <v>0</v>
      </c>
    </row>
    <row r="144" spans="1:63" s="12" customFormat="1" ht="22.8" customHeight="1">
      <c r="A144" s="12"/>
      <c r="B144" s="229"/>
      <c r="C144" s="230"/>
      <c r="D144" s="231" t="s">
        <v>86</v>
      </c>
      <c r="E144" s="243" t="s">
        <v>581</v>
      </c>
      <c r="F144" s="243" t="s">
        <v>582</v>
      </c>
      <c r="G144" s="230"/>
      <c r="H144" s="230"/>
      <c r="I144" s="233"/>
      <c r="J144" s="244">
        <f>BK144</f>
        <v>0</v>
      </c>
      <c r="K144" s="230"/>
      <c r="L144" s="235"/>
      <c r="M144" s="236"/>
      <c r="N144" s="237"/>
      <c r="O144" s="237"/>
      <c r="P144" s="238">
        <f>SUM(P145:P147)</f>
        <v>0</v>
      </c>
      <c r="Q144" s="237"/>
      <c r="R144" s="238">
        <f>SUM(R145:R147)</f>
        <v>0</v>
      </c>
      <c r="S144" s="237"/>
      <c r="T144" s="239">
        <f>SUM(T145:T147)</f>
        <v>0</v>
      </c>
      <c r="U144" s="12"/>
      <c r="V144" s="12"/>
      <c r="W144" s="12"/>
      <c r="X144" s="12"/>
      <c r="Y144" s="12"/>
      <c r="Z144" s="12"/>
      <c r="AA144" s="12"/>
      <c r="AB144" s="12"/>
      <c r="AC144" s="12"/>
      <c r="AD144" s="12"/>
      <c r="AE144" s="12"/>
      <c r="AR144" s="240" t="s">
        <v>254</v>
      </c>
      <c r="AT144" s="241" t="s">
        <v>86</v>
      </c>
      <c r="AU144" s="241" t="s">
        <v>95</v>
      </c>
      <c r="AY144" s="240" t="s">
        <v>166</v>
      </c>
      <c r="BK144" s="242">
        <f>SUM(BK145:BK147)</f>
        <v>0</v>
      </c>
    </row>
    <row r="145" spans="1:65" s="2" customFormat="1" ht="16.5" customHeight="1">
      <c r="A145" s="40"/>
      <c r="B145" s="41"/>
      <c r="C145" s="245" t="s">
        <v>187</v>
      </c>
      <c r="D145" s="245" t="s">
        <v>168</v>
      </c>
      <c r="E145" s="246" t="s">
        <v>608</v>
      </c>
      <c r="F145" s="247" t="s">
        <v>609</v>
      </c>
      <c r="G145" s="248" t="s">
        <v>513</v>
      </c>
      <c r="H145" s="249">
        <v>1</v>
      </c>
      <c r="I145" s="250"/>
      <c r="J145" s="251">
        <f>ROUND(I145*H145,2)</f>
        <v>0</v>
      </c>
      <c r="K145" s="247" t="s">
        <v>1</v>
      </c>
      <c r="L145" s="46"/>
      <c r="M145" s="252" t="s">
        <v>1</v>
      </c>
      <c r="N145" s="253" t="s">
        <v>52</v>
      </c>
      <c r="O145" s="93"/>
      <c r="P145" s="254">
        <f>O145*H145</f>
        <v>0</v>
      </c>
      <c r="Q145" s="254">
        <v>0</v>
      </c>
      <c r="R145" s="254">
        <f>Q145*H145</f>
        <v>0</v>
      </c>
      <c r="S145" s="254">
        <v>0</v>
      </c>
      <c r="T145" s="255">
        <f>S145*H145</f>
        <v>0</v>
      </c>
      <c r="U145" s="40"/>
      <c r="V145" s="40"/>
      <c r="W145" s="40"/>
      <c r="X145" s="40"/>
      <c r="Y145" s="40"/>
      <c r="Z145" s="40"/>
      <c r="AA145" s="40"/>
      <c r="AB145" s="40"/>
      <c r="AC145" s="40"/>
      <c r="AD145" s="40"/>
      <c r="AE145" s="40"/>
      <c r="AR145" s="256" t="s">
        <v>514</v>
      </c>
      <c r="AT145" s="256" t="s">
        <v>168</v>
      </c>
      <c r="AU145" s="256" t="s">
        <v>97</v>
      </c>
      <c r="AY145" s="18" t="s">
        <v>166</v>
      </c>
      <c r="BE145" s="257">
        <f>IF(N145="základní",J145,0)</f>
        <v>0</v>
      </c>
      <c r="BF145" s="257">
        <f>IF(N145="snížená",J145,0)</f>
        <v>0</v>
      </c>
      <c r="BG145" s="257">
        <f>IF(N145="zákl. přenesená",J145,0)</f>
        <v>0</v>
      </c>
      <c r="BH145" s="257">
        <f>IF(N145="sníž. přenesená",J145,0)</f>
        <v>0</v>
      </c>
      <c r="BI145" s="257">
        <f>IF(N145="nulová",J145,0)</f>
        <v>0</v>
      </c>
      <c r="BJ145" s="18" t="s">
        <v>95</v>
      </c>
      <c r="BK145" s="257">
        <f>ROUND(I145*H145,2)</f>
        <v>0</v>
      </c>
      <c r="BL145" s="18" t="s">
        <v>514</v>
      </c>
      <c r="BM145" s="256" t="s">
        <v>610</v>
      </c>
    </row>
    <row r="146" spans="1:47" s="2" customFormat="1" ht="12">
      <c r="A146" s="40"/>
      <c r="B146" s="41"/>
      <c r="C146" s="42"/>
      <c r="D146" s="258" t="s">
        <v>175</v>
      </c>
      <c r="E146" s="42"/>
      <c r="F146" s="259" t="s">
        <v>609</v>
      </c>
      <c r="G146" s="42"/>
      <c r="H146" s="42"/>
      <c r="I146" s="156"/>
      <c r="J146" s="42"/>
      <c r="K146" s="42"/>
      <c r="L146" s="46"/>
      <c r="M146" s="260"/>
      <c r="N146" s="261"/>
      <c r="O146" s="93"/>
      <c r="P146" s="93"/>
      <c r="Q146" s="93"/>
      <c r="R146" s="93"/>
      <c r="S146" s="93"/>
      <c r="T146" s="94"/>
      <c r="U146" s="40"/>
      <c r="V146" s="40"/>
      <c r="W146" s="40"/>
      <c r="X146" s="40"/>
      <c r="Y146" s="40"/>
      <c r="Z146" s="40"/>
      <c r="AA146" s="40"/>
      <c r="AB146" s="40"/>
      <c r="AC146" s="40"/>
      <c r="AD146" s="40"/>
      <c r="AE146" s="40"/>
      <c r="AT146" s="18" t="s">
        <v>175</v>
      </c>
      <c r="AU146" s="18" t="s">
        <v>97</v>
      </c>
    </row>
    <row r="147" spans="1:47" s="2" customFormat="1" ht="12">
      <c r="A147" s="40"/>
      <c r="B147" s="41"/>
      <c r="C147" s="42"/>
      <c r="D147" s="258" t="s">
        <v>197</v>
      </c>
      <c r="E147" s="42"/>
      <c r="F147" s="262" t="s">
        <v>611</v>
      </c>
      <c r="G147" s="42"/>
      <c r="H147" s="42"/>
      <c r="I147" s="156"/>
      <c r="J147" s="42"/>
      <c r="K147" s="42"/>
      <c r="L147" s="46"/>
      <c r="M147" s="316"/>
      <c r="N147" s="317"/>
      <c r="O147" s="318"/>
      <c r="P147" s="318"/>
      <c r="Q147" s="318"/>
      <c r="R147" s="318"/>
      <c r="S147" s="318"/>
      <c r="T147" s="319"/>
      <c r="U147" s="40"/>
      <c r="V147" s="40"/>
      <c r="W147" s="40"/>
      <c r="X147" s="40"/>
      <c r="Y147" s="40"/>
      <c r="Z147" s="40"/>
      <c r="AA147" s="40"/>
      <c r="AB147" s="40"/>
      <c r="AC147" s="40"/>
      <c r="AD147" s="40"/>
      <c r="AE147" s="40"/>
      <c r="AT147" s="18" t="s">
        <v>197</v>
      </c>
      <c r="AU147" s="18" t="s">
        <v>97</v>
      </c>
    </row>
    <row r="148" spans="1:31" s="2" customFormat="1" ht="6.95" customHeight="1">
      <c r="A148" s="40"/>
      <c r="B148" s="68"/>
      <c r="C148" s="69"/>
      <c r="D148" s="69"/>
      <c r="E148" s="69"/>
      <c r="F148" s="69"/>
      <c r="G148" s="69"/>
      <c r="H148" s="69"/>
      <c r="I148" s="194"/>
      <c r="J148" s="69"/>
      <c r="K148" s="69"/>
      <c r="L148" s="46"/>
      <c r="M148" s="40"/>
      <c r="O148" s="40"/>
      <c r="P148" s="40"/>
      <c r="Q148" s="40"/>
      <c r="R148" s="40"/>
      <c r="S148" s="40"/>
      <c r="T148" s="40"/>
      <c r="U148" s="40"/>
      <c r="V148" s="40"/>
      <c r="W148" s="40"/>
      <c r="X148" s="40"/>
      <c r="Y148" s="40"/>
      <c r="Z148" s="40"/>
      <c r="AA148" s="40"/>
      <c r="AB148" s="40"/>
      <c r="AC148" s="40"/>
      <c r="AD148" s="40"/>
      <c r="AE148" s="40"/>
    </row>
  </sheetData>
  <sheetProtection password="CC35" sheet="1" objects="1" scenarios="1" formatColumns="0" formatRows="0" autoFilter="0"/>
  <autoFilter ref="C124:K147"/>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8"/>
      <c r="L2" s="1"/>
      <c r="M2" s="1"/>
      <c r="N2" s="1"/>
      <c r="O2" s="1"/>
      <c r="P2" s="1"/>
      <c r="Q2" s="1"/>
      <c r="R2" s="1"/>
      <c r="S2" s="1"/>
      <c r="T2" s="1"/>
      <c r="U2" s="1"/>
      <c r="V2" s="1"/>
      <c r="AT2" s="18" t="s">
        <v>113</v>
      </c>
    </row>
    <row r="3" spans="2:46" s="1" customFormat="1" ht="6.95" customHeight="1">
      <c r="B3" s="149"/>
      <c r="C3" s="150"/>
      <c r="D3" s="150"/>
      <c r="E3" s="150"/>
      <c r="F3" s="150"/>
      <c r="G3" s="150"/>
      <c r="H3" s="150"/>
      <c r="I3" s="151"/>
      <c r="J3" s="150"/>
      <c r="K3" s="150"/>
      <c r="L3" s="21"/>
      <c r="AT3" s="18" t="s">
        <v>97</v>
      </c>
    </row>
    <row r="4" spans="2:46" s="1" customFormat="1" ht="24.95" customHeight="1">
      <c r="B4" s="21"/>
      <c r="D4" s="152" t="s">
        <v>129</v>
      </c>
      <c r="I4" s="148"/>
      <c r="L4" s="21"/>
      <c r="M4" s="153" t="s">
        <v>10</v>
      </c>
      <c r="AT4" s="18" t="s">
        <v>4</v>
      </c>
    </row>
    <row r="5" spans="2:12" s="1" customFormat="1" ht="6.95" customHeight="1">
      <c r="B5" s="21"/>
      <c r="I5" s="148"/>
      <c r="L5" s="21"/>
    </row>
    <row r="6" spans="2:12" s="1" customFormat="1" ht="12" customHeight="1">
      <c r="B6" s="21"/>
      <c r="D6" s="154" t="s">
        <v>16</v>
      </c>
      <c r="I6" s="148"/>
      <c r="L6" s="21"/>
    </row>
    <row r="7" spans="2:12" s="1" customFormat="1" ht="16.5" customHeight="1">
      <c r="B7" s="21"/>
      <c r="E7" s="155" t="str">
        <f>'Rekapitulace stavby'!K6</f>
        <v>VD Kamenička - GO - inženýrskogeologický průzkum - PD</v>
      </c>
      <c r="F7" s="154"/>
      <c r="G7" s="154"/>
      <c r="H7" s="154"/>
      <c r="I7" s="148"/>
      <c r="L7" s="21"/>
    </row>
    <row r="8" spans="2:12" s="1" customFormat="1" ht="12" customHeight="1">
      <c r="B8" s="21"/>
      <c r="D8" s="154" t="s">
        <v>130</v>
      </c>
      <c r="I8" s="148"/>
      <c r="L8" s="21"/>
    </row>
    <row r="9" spans="1:31" s="2" customFormat="1" ht="16.5" customHeight="1">
      <c r="A9" s="40"/>
      <c r="B9" s="46"/>
      <c r="C9" s="40"/>
      <c r="D9" s="40"/>
      <c r="E9" s="155" t="s">
        <v>553</v>
      </c>
      <c r="F9" s="40"/>
      <c r="G9" s="40"/>
      <c r="H9" s="40"/>
      <c r="I9" s="156"/>
      <c r="J9" s="40"/>
      <c r="K9" s="40"/>
      <c r="L9" s="65"/>
      <c r="S9" s="40"/>
      <c r="T9" s="40"/>
      <c r="U9" s="40"/>
      <c r="V9" s="40"/>
      <c r="W9" s="40"/>
      <c r="X9" s="40"/>
      <c r="Y9" s="40"/>
      <c r="Z9" s="40"/>
      <c r="AA9" s="40"/>
      <c r="AB9" s="40"/>
      <c r="AC9" s="40"/>
      <c r="AD9" s="40"/>
      <c r="AE9" s="40"/>
    </row>
    <row r="10" spans="1:31" s="2" customFormat="1" ht="12" customHeight="1">
      <c r="A10" s="40"/>
      <c r="B10" s="46"/>
      <c r="C10" s="40"/>
      <c r="D10" s="154" t="s">
        <v>554</v>
      </c>
      <c r="E10" s="40"/>
      <c r="F10" s="40"/>
      <c r="G10" s="40"/>
      <c r="H10" s="40"/>
      <c r="I10" s="156"/>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7" t="s">
        <v>612</v>
      </c>
      <c r="F11" s="40"/>
      <c r="G11" s="40"/>
      <c r="H11" s="40"/>
      <c r="I11" s="156"/>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4" t="s">
        <v>22</v>
      </c>
      <c r="E14" s="40"/>
      <c r="F14" s="143" t="s">
        <v>23</v>
      </c>
      <c r="G14" s="40"/>
      <c r="H14" s="40"/>
      <c r="I14" s="158" t="s">
        <v>24</v>
      </c>
      <c r="J14" s="159" t="str">
        <f>'Rekapitulace stavby'!AN8</f>
        <v>28. 10. 2019</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4" t="s">
        <v>30</v>
      </c>
      <c r="E16" s="40"/>
      <c r="F16" s="40"/>
      <c r="G16" s="40"/>
      <c r="H16" s="40"/>
      <c r="I16" s="158" t="s">
        <v>31</v>
      </c>
      <c r="J16" s="143" t="s">
        <v>32</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33</v>
      </c>
      <c r="F17" s="40"/>
      <c r="G17" s="40"/>
      <c r="H17" s="40"/>
      <c r="I17" s="158" t="s">
        <v>34</v>
      </c>
      <c r="J17" s="143" t="s">
        <v>35</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4" t="s">
        <v>36</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8" t="s">
        <v>34</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4" t="s">
        <v>38</v>
      </c>
      <c r="E22" s="40"/>
      <c r="F22" s="40"/>
      <c r="G22" s="40"/>
      <c r="H22" s="40"/>
      <c r="I22" s="158" t="s">
        <v>31</v>
      </c>
      <c r="J22" s="143" t="s">
        <v>39</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40</v>
      </c>
      <c r="F23" s="40"/>
      <c r="G23" s="40"/>
      <c r="H23" s="40"/>
      <c r="I23" s="158" t="s">
        <v>34</v>
      </c>
      <c r="J23" s="143" t="s">
        <v>41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4" t="s">
        <v>43</v>
      </c>
      <c r="E25" s="40"/>
      <c r="F25" s="40"/>
      <c r="G25" s="40"/>
      <c r="H25" s="40"/>
      <c r="I25" s="158"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44</v>
      </c>
      <c r="F26" s="40"/>
      <c r="G26" s="40"/>
      <c r="H26" s="40"/>
      <c r="I26" s="158" t="s">
        <v>34</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4" t="s">
        <v>45</v>
      </c>
      <c r="E28" s="40"/>
      <c r="F28" s="40"/>
      <c r="G28" s="40"/>
      <c r="H28" s="40"/>
      <c r="I28" s="156"/>
      <c r="J28" s="40"/>
      <c r="K28" s="40"/>
      <c r="L28" s="65"/>
      <c r="S28" s="40"/>
      <c r="T28" s="40"/>
      <c r="U28" s="40"/>
      <c r="V28" s="40"/>
      <c r="W28" s="40"/>
      <c r="X28" s="40"/>
      <c r="Y28" s="40"/>
      <c r="Z28" s="40"/>
      <c r="AA28" s="40"/>
      <c r="AB28" s="40"/>
      <c r="AC28" s="40"/>
      <c r="AD28" s="40"/>
      <c r="AE28" s="40"/>
    </row>
    <row r="29" spans="1:31" s="8" customFormat="1" ht="89.25" customHeight="1">
      <c r="A29" s="160"/>
      <c r="B29" s="161"/>
      <c r="C29" s="160"/>
      <c r="D29" s="160"/>
      <c r="E29" s="162" t="s">
        <v>46</v>
      </c>
      <c r="F29" s="162"/>
      <c r="G29" s="162"/>
      <c r="H29" s="162"/>
      <c r="I29" s="163"/>
      <c r="J29" s="160"/>
      <c r="K29" s="160"/>
      <c r="L29" s="164"/>
      <c r="S29" s="160"/>
      <c r="T29" s="160"/>
      <c r="U29" s="160"/>
      <c r="V29" s="160"/>
      <c r="W29" s="160"/>
      <c r="X29" s="160"/>
      <c r="Y29" s="160"/>
      <c r="Z29" s="160"/>
      <c r="AA29" s="160"/>
      <c r="AB29" s="160"/>
      <c r="AC29" s="160"/>
      <c r="AD29" s="160"/>
      <c r="AE29" s="160"/>
    </row>
    <row r="30" spans="1:31" s="2" customFormat="1" ht="6.95"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pans="1:31" s="2" customFormat="1" ht="25.4" customHeight="1">
      <c r="A32" s="40"/>
      <c r="B32" s="46"/>
      <c r="C32" s="40"/>
      <c r="D32" s="167" t="s">
        <v>47</v>
      </c>
      <c r="E32" s="40"/>
      <c r="F32" s="40"/>
      <c r="G32" s="40"/>
      <c r="H32" s="40"/>
      <c r="I32" s="156"/>
      <c r="J32" s="168">
        <f>ROUND(J128,2)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9" t="s">
        <v>49</v>
      </c>
      <c r="G34" s="40"/>
      <c r="H34" s="40"/>
      <c r="I34" s="170" t="s">
        <v>48</v>
      </c>
      <c r="J34" s="169" t="s">
        <v>50</v>
      </c>
      <c r="K34" s="40"/>
      <c r="L34" s="65"/>
      <c r="S34" s="40"/>
      <c r="T34" s="40"/>
      <c r="U34" s="40"/>
      <c r="V34" s="40"/>
      <c r="W34" s="40"/>
      <c r="X34" s="40"/>
      <c r="Y34" s="40"/>
      <c r="Z34" s="40"/>
      <c r="AA34" s="40"/>
      <c r="AB34" s="40"/>
      <c r="AC34" s="40"/>
      <c r="AD34" s="40"/>
      <c r="AE34" s="40"/>
    </row>
    <row r="35" spans="1:31" s="2" customFormat="1" ht="14.4" customHeight="1">
      <c r="A35" s="40"/>
      <c r="B35" s="46"/>
      <c r="C35" s="40"/>
      <c r="D35" s="171" t="s">
        <v>51</v>
      </c>
      <c r="E35" s="154" t="s">
        <v>52</v>
      </c>
      <c r="F35" s="172">
        <f>ROUND((SUM(BE128:BE170)),2)</f>
        <v>0</v>
      </c>
      <c r="G35" s="40"/>
      <c r="H35" s="40"/>
      <c r="I35" s="173">
        <v>0.21</v>
      </c>
      <c r="J35" s="172">
        <f>ROUND(((SUM(BE128:BE170))*I35),2)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4" t="s">
        <v>53</v>
      </c>
      <c r="F36" s="172">
        <f>ROUND((SUM(BF128:BF170)),2)</f>
        <v>0</v>
      </c>
      <c r="G36" s="40"/>
      <c r="H36" s="40"/>
      <c r="I36" s="173">
        <v>0.15</v>
      </c>
      <c r="J36" s="172">
        <f>ROUND(((SUM(BF128:BF170))*I36),2)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4" t="s">
        <v>54</v>
      </c>
      <c r="F37" s="172">
        <f>ROUND((SUM(BG128:BG170)),2)</f>
        <v>0</v>
      </c>
      <c r="G37" s="40"/>
      <c r="H37" s="40"/>
      <c r="I37" s="173">
        <v>0.21</v>
      </c>
      <c r="J37" s="172">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4" t="s">
        <v>55</v>
      </c>
      <c r="F38" s="172">
        <f>ROUND((SUM(BH128:BH170)),2)</f>
        <v>0</v>
      </c>
      <c r="G38" s="40"/>
      <c r="H38" s="40"/>
      <c r="I38" s="173">
        <v>0.15</v>
      </c>
      <c r="J38" s="172">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4" t="s">
        <v>56</v>
      </c>
      <c r="F39" s="172">
        <f>ROUND((SUM(BI128:BI170)),2)</f>
        <v>0</v>
      </c>
      <c r="G39" s="40"/>
      <c r="H39" s="40"/>
      <c r="I39" s="173">
        <v>0</v>
      </c>
      <c r="J39" s="172">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pans="1:31" s="2" customFormat="1" ht="25.4" customHeight="1">
      <c r="A41" s="40"/>
      <c r="B41" s="46"/>
      <c r="C41" s="174"/>
      <c r="D41" s="175" t="s">
        <v>57</v>
      </c>
      <c r="E41" s="176"/>
      <c r="F41" s="176"/>
      <c r="G41" s="177" t="s">
        <v>58</v>
      </c>
      <c r="H41" s="178" t="s">
        <v>59</v>
      </c>
      <c r="I41" s="179"/>
      <c r="J41" s="180">
        <f>SUM(J32:J39)</f>
        <v>0</v>
      </c>
      <c r="K41" s="181"/>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pans="2:12" s="1" customFormat="1" ht="14.4" customHeight="1">
      <c r="B43" s="21"/>
      <c r="I43" s="148"/>
      <c r="L43" s="21"/>
    </row>
    <row r="44" spans="2:12" s="1" customFormat="1" ht="14.4" customHeight="1">
      <c r="B44" s="21"/>
      <c r="I44" s="148"/>
      <c r="L44" s="21"/>
    </row>
    <row r="45" spans="2:12" s="1" customFormat="1" ht="14.4" customHeight="1">
      <c r="B45" s="21"/>
      <c r="I45" s="148"/>
      <c r="L45" s="21"/>
    </row>
    <row r="46" spans="2:12" s="1" customFormat="1" ht="14.4" customHeight="1">
      <c r="B46" s="21"/>
      <c r="I46" s="148"/>
      <c r="L46" s="21"/>
    </row>
    <row r="47" spans="2:12" s="1" customFormat="1" ht="14.4" customHeight="1">
      <c r="B47" s="21"/>
      <c r="I47" s="148"/>
      <c r="L47" s="21"/>
    </row>
    <row r="48" spans="2:12" s="1" customFormat="1" ht="14.4" customHeight="1">
      <c r="B48" s="21"/>
      <c r="I48" s="148"/>
      <c r="L48" s="21"/>
    </row>
    <row r="49" spans="2:12" s="1" customFormat="1" ht="14.4" customHeight="1">
      <c r="B49" s="21"/>
      <c r="I49" s="148"/>
      <c r="L49" s="21"/>
    </row>
    <row r="50" spans="2:12" s="2" customFormat="1" ht="14.4" customHeight="1">
      <c r="B50" s="65"/>
      <c r="D50" s="182" t="s">
        <v>60</v>
      </c>
      <c r="E50" s="183"/>
      <c r="F50" s="183"/>
      <c r="G50" s="182" t="s">
        <v>61</v>
      </c>
      <c r="H50" s="183"/>
      <c r="I50" s="184"/>
      <c r="J50" s="183"/>
      <c r="K50" s="183"/>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5" t="s">
        <v>62</v>
      </c>
      <c r="E61" s="186"/>
      <c r="F61" s="187" t="s">
        <v>63</v>
      </c>
      <c r="G61" s="185" t="s">
        <v>62</v>
      </c>
      <c r="H61" s="186"/>
      <c r="I61" s="188"/>
      <c r="J61" s="189" t="s">
        <v>63</v>
      </c>
      <c r="K61" s="186"/>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2" t="s">
        <v>64</v>
      </c>
      <c r="E65" s="190"/>
      <c r="F65" s="190"/>
      <c r="G65" s="182" t="s">
        <v>65</v>
      </c>
      <c r="H65" s="190"/>
      <c r="I65" s="191"/>
      <c r="J65" s="190"/>
      <c r="K65" s="190"/>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5" t="s">
        <v>62</v>
      </c>
      <c r="E76" s="186"/>
      <c r="F76" s="187" t="s">
        <v>63</v>
      </c>
      <c r="G76" s="185" t="s">
        <v>62</v>
      </c>
      <c r="H76" s="186"/>
      <c r="I76" s="188"/>
      <c r="J76" s="189" t="s">
        <v>63</v>
      </c>
      <c r="K76" s="186"/>
      <c r="L76" s="65"/>
      <c r="S76" s="40"/>
      <c r="T76" s="40"/>
      <c r="U76" s="40"/>
      <c r="V76" s="40"/>
      <c r="W76" s="40"/>
      <c r="X76" s="40"/>
      <c r="Y76" s="40"/>
      <c r="Z76" s="40"/>
      <c r="AA76" s="40"/>
      <c r="AB76" s="40"/>
      <c r="AC76" s="40"/>
      <c r="AD76" s="40"/>
      <c r="AE76" s="40"/>
    </row>
    <row r="77" spans="1:31"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pans="1:31" s="2" customFormat="1" ht="6.95"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pans="1:31" s="2" customFormat="1" ht="24.95" customHeight="1">
      <c r="A82" s="40"/>
      <c r="B82" s="41"/>
      <c r="C82" s="24" t="s">
        <v>132</v>
      </c>
      <c r="D82" s="42"/>
      <c r="E82" s="42"/>
      <c r="F82" s="42"/>
      <c r="G82" s="42"/>
      <c r="H82" s="42"/>
      <c r="I82" s="156"/>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8" t="str">
        <f>E7</f>
        <v>VD Kamenička - GO - inženýrskogeologický průzkum - PD</v>
      </c>
      <c r="F85" s="33"/>
      <c r="G85" s="33"/>
      <c r="H85" s="33"/>
      <c r="I85" s="156"/>
      <c r="J85" s="42"/>
      <c r="K85" s="42"/>
      <c r="L85" s="65"/>
      <c r="S85" s="40"/>
      <c r="T85" s="40"/>
      <c r="U85" s="40"/>
      <c r="V85" s="40"/>
      <c r="W85" s="40"/>
      <c r="X85" s="40"/>
      <c r="Y85" s="40"/>
      <c r="Z85" s="40"/>
      <c r="AA85" s="40"/>
      <c r="AB85" s="40"/>
      <c r="AC85" s="40"/>
      <c r="AD85" s="40"/>
      <c r="AE85" s="40"/>
    </row>
    <row r="86" spans="2:12" s="1" customFormat="1" ht="12" customHeight="1">
      <c r="B86" s="22"/>
      <c r="C86" s="33" t="s">
        <v>130</v>
      </c>
      <c r="D86" s="23"/>
      <c r="E86" s="23"/>
      <c r="F86" s="23"/>
      <c r="G86" s="23"/>
      <c r="H86" s="23"/>
      <c r="I86" s="148"/>
      <c r="J86" s="23"/>
      <c r="K86" s="23"/>
      <c r="L86" s="21"/>
    </row>
    <row r="87" spans="1:31" s="2" customFormat="1" ht="16.5" customHeight="1">
      <c r="A87" s="40"/>
      <c r="B87" s="41"/>
      <c r="C87" s="42"/>
      <c r="D87" s="42"/>
      <c r="E87" s="198" t="s">
        <v>553</v>
      </c>
      <c r="F87" s="42"/>
      <c r="G87" s="42"/>
      <c r="H87" s="42"/>
      <c r="I87" s="156"/>
      <c r="J87" s="42"/>
      <c r="K87" s="42"/>
      <c r="L87" s="65"/>
      <c r="S87" s="40"/>
      <c r="T87" s="40"/>
      <c r="U87" s="40"/>
      <c r="V87" s="40"/>
      <c r="W87" s="40"/>
      <c r="X87" s="40"/>
      <c r="Y87" s="40"/>
      <c r="Z87" s="40"/>
      <c r="AA87" s="40"/>
      <c r="AB87" s="40"/>
      <c r="AC87" s="40"/>
      <c r="AD87" s="40"/>
      <c r="AE87" s="40"/>
    </row>
    <row r="88" spans="1:31" s="2" customFormat="1" ht="12" customHeight="1">
      <c r="A88" s="40"/>
      <c r="B88" s="41"/>
      <c r="C88" s="33" t="s">
        <v>554</v>
      </c>
      <c r="D88" s="42"/>
      <c r="E88" s="42"/>
      <c r="F88" s="42"/>
      <c r="G88" s="42"/>
      <c r="H88" s="42"/>
      <c r="I88" s="156"/>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SO02.4 - Vtok do spodních výpustí</v>
      </c>
      <c r="F89" s="42"/>
      <c r="G89" s="42"/>
      <c r="H89" s="42"/>
      <c r="I89" s="156"/>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k.ú. Bečov</v>
      </c>
      <c r="G91" s="42"/>
      <c r="H91" s="42"/>
      <c r="I91" s="158" t="s">
        <v>24</v>
      </c>
      <c r="J91" s="81" t="str">
        <f>IF(J14="","",J14)</f>
        <v>28. 10. 2019</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pans="1:31" s="2" customFormat="1" ht="27.9" customHeight="1">
      <c r="A93" s="40"/>
      <c r="B93" s="41"/>
      <c r="C93" s="33" t="s">
        <v>30</v>
      </c>
      <c r="D93" s="42"/>
      <c r="E93" s="42"/>
      <c r="F93" s="28" t="str">
        <f>E17</f>
        <v>Povodí Ohře, státní podnik</v>
      </c>
      <c r="G93" s="42"/>
      <c r="H93" s="42"/>
      <c r="I93" s="158" t="s">
        <v>38</v>
      </c>
      <c r="J93" s="38" t="str">
        <f>E23</f>
        <v>VODNÍ DÍLA - TBD a.s.</v>
      </c>
      <c r="K93" s="42"/>
      <c r="L93" s="65"/>
      <c r="S93" s="40"/>
      <c r="T93" s="40"/>
      <c r="U93" s="40"/>
      <c r="V93" s="40"/>
      <c r="W93" s="40"/>
      <c r="X93" s="40"/>
      <c r="Y93" s="40"/>
      <c r="Z93" s="40"/>
      <c r="AA93" s="40"/>
      <c r="AB93" s="40"/>
      <c r="AC93" s="40"/>
      <c r="AD93" s="40"/>
      <c r="AE93" s="40"/>
    </row>
    <row r="94" spans="1:31" s="2" customFormat="1" ht="15.15" customHeight="1">
      <c r="A94" s="40"/>
      <c r="B94" s="41"/>
      <c r="C94" s="33" t="s">
        <v>36</v>
      </c>
      <c r="D94" s="42"/>
      <c r="E94" s="42"/>
      <c r="F94" s="28" t="str">
        <f>IF(E20="","",E20)</f>
        <v>Vyplň údaj</v>
      </c>
      <c r="G94" s="42"/>
      <c r="H94" s="42"/>
      <c r="I94" s="158" t="s">
        <v>43</v>
      </c>
      <c r="J94" s="38" t="str">
        <f>E26</f>
        <v>Ing. T. Klemša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pans="1:31" s="2" customFormat="1" ht="29.25" customHeight="1">
      <c r="A96" s="40"/>
      <c r="B96" s="41"/>
      <c r="C96" s="199" t="s">
        <v>133</v>
      </c>
      <c r="D96" s="200"/>
      <c r="E96" s="200"/>
      <c r="F96" s="200"/>
      <c r="G96" s="200"/>
      <c r="H96" s="200"/>
      <c r="I96" s="201"/>
      <c r="J96" s="202" t="s">
        <v>134</v>
      </c>
      <c r="K96" s="200"/>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pans="1:47" s="2" customFormat="1" ht="22.8" customHeight="1">
      <c r="A98" s="40"/>
      <c r="B98" s="41"/>
      <c r="C98" s="203" t="s">
        <v>135</v>
      </c>
      <c r="D98" s="42"/>
      <c r="E98" s="42"/>
      <c r="F98" s="42"/>
      <c r="G98" s="42"/>
      <c r="H98" s="42"/>
      <c r="I98" s="156"/>
      <c r="J98" s="112">
        <f>J128</f>
        <v>0</v>
      </c>
      <c r="K98" s="42"/>
      <c r="L98" s="65"/>
      <c r="S98" s="40"/>
      <c r="T98" s="40"/>
      <c r="U98" s="40"/>
      <c r="V98" s="40"/>
      <c r="W98" s="40"/>
      <c r="X98" s="40"/>
      <c r="Y98" s="40"/>
      <c r="Z98" s="40"/>
      <c r="AA98" s="40"/>
      <c r="AB98" s="40"/>
      <c r="AC98" s="40"/>
      <c r="AD98" s="40"/>
      <c r="AE98" s="40"/>
      <c r="AU98" s="18" t="s">
        <v>136</v>
      </c>
    </row>
    <row r="99" spans="1:31" s="9" customFormat="1" ht="24.95" customHeight="1">
      <c r="A99" s="9"/>
      <c r="B99" s="204"/>
      <c r="C99" s="205"/>
      <c r="D99" s="206" t="s">
        <v>137</v>
      </c>
      <c r="E99" s="207"/>
      <c r="F99" s="207"/>
      <c r="G99" s="207"/>
      <c r="H99" s="207"/>
      <c r="I99" s="208"/>
      <c r="J99" s="209">
        <f>J129</f>
        <v>0</v>
      </c>
      <c r="K99" s="205"/>
      <c r="L99" s="210"/>
      <c r="S99" s="9"/>
      <c r="T99" s="9"/>
      <c r="U99" s="9"/>
      <c r="V99" s="9"/>
      <c r="W99" s="9"/>
      <c r="X99" s="9"/>
      <c r="Y99" s="9"/>
      <c r="Z99" s="9"/>
      <c r="AA99" s="9"/>
      <c r="AB99" s="9"/>
      <c r="AC99" s="9"/>
      <c r="AD99" s="9"/>
      <c r="AE99" s="9"/>
    </row>
    <row r="100" spans="1:31" s="10" customFormat="1" ht="19.9" customHeight="1">
      <c r="A100" s="10"/>
      <c r="B100" s="211"/>
      <c r="C100" s="135"/>
      <c r="D100" s="212" t="s">
        <v>138</v>
      </c>
      <c r="E100" s="213"/>
      <c r="F100" s="213"/>
      <c r="G100" s="213"/>
      <c r="H100" s="213"/>
      <c r="I100" s="214"/>
      <c r="J100" s="215">
        <f>J130</f>
        <v>0</v>
      </c>
      <c r="K100" s="135"/>
      <c r="L100" s="216"/>
      <c r="S100" s="10"/>
      <c r="T100" s="10"/>
      <c r="U100" s="10"/>
      <c r="V100" s="10"/>
      <c r="W100" s="10"/>
      <c r="X100" s="10"/>
      <c r="Y100" s="10"/>
      <c r="Z100" s="10"/>
      <c r="AA100" s="10"/>
      <c r="AB100" s="10"/>
      <c r="AC100" s="10"/>
      <c r="AD100" s="10"/>
      <c r="AE100" s="10"/>
    </row>
    <row r="101" spans="1:31" s="10" customFormat="1" ht="19.9" customHeight="1">
      <c r="A101" s="10"/>
      <c r="B101" s="211"/>
      <c r="C101" s="135"/>
      <c r="D101" s="212" t="s">
        <v>142</v>
      </c>
      <c r="E101" s="213"/>
      <c r="F101" s="213"/>
      <c r="G101" s="213"/>
      <c r="H101" s="213"/>
      <c r="I101" s="214"/>
      <c r="J101" s="215">
        <f>J133</f>
        <v>0</v>
      </c>
      <c r="K101" s="135"/>
      <c r="L101" s="216"/>
      <c r="S101" s="10"/>
      <c r="T101" s="10"/>
      <c r="U101" s="10"/>
      <c r="V101" s="10"/>
      <c r="W101" s="10"/>
      <c r="X101" s="10"/>
      <c r="Y101" s="10"/>
      <c r="Z101" s="10"/>
      <c r="AA101" s="10"/>
      <c r="AB101" s="10"/>
      <c r="AC101" s="10"/>
      <c r="AD101" s="10"/>
      <c r="AE101" s="10"/>
    </row>
    <row r="102" spans="1:31" s="10" customFormat="1" ht="19.9" customHeight="1">
      <c r="A102" s="10"/>
      <c r="B102" s="211"/>
      <c r="C102" s="135"/>
      <c r="D102" s="212" t="s">
        <v>143</v>
      </c>
      <c r="E102" s="213"/>
      <c r="F102" s="213"/>
      <c r="G102" s="213"/>
      <c r="H102" s="213"/>
      <c r="I102" s="214"/>
      <c r="J102" s="215">
        <f>J142</f>
        <v>0</v>
      </c>
      <c r="K102" s="135"/>
      <c r="L102" s="216"/>
      <c r="S102" s="10"/>
      <c r="T102" s="10"/>
      <c r="U102" s="10"/>
      <c r="V102" s="10"/>
      <c r="W102" s="10"/>
      <c r="X102" s="10"/>
      <c r="Y102" s="10"/>
      <c r="Z102" s="10"/>
      <c r="AA102" s="10"/>
      <c r="AB102" s="10"/>
      <c r="AC102" s="10"/>
      <c r="AD102" s="10"/>
      <c r="AE102" s="10"/>
    </row>
    <row r="103" spans="1:31" s="10" customFormat="1" ht="19.9" customHeight="1">
      <c r="A103" s="10"/>
      <c r="B103" s="211"/>
      <c r="C103" s="135"/>
      <c r="D103" s="212" t="s">
        <v>144</v>
      </c>
      <c r="E103" s="213"/>
      <c r="F103" s="213"/>
      <c r="G103" s="213"/>
      <c r="H103" s="213"/>
      <c r="I103" s="214"/>
      <c r="J103" s="215">
        <f>J147</f>
        <v>0</v>
      </c>
      <c r="K103" s="135"/>
      <c r="L103" s="216"/>
      <c r="S103" s="10"/>
      <c r="T103" s="10"/>
      <c r="U103" s="10"/>
      <c r="V103" s="10"/>
      <c r="W103" s="10"/>
      <c r="X103" s="10"/>
      <c r="Y103" s="10"/>
      <c r="Z103" s="10"/>
      <c r="AA103" s="10"/>
      <c r="AB103" s="10"/>
      <c r="AC103" s="10"/>
      <c r="AD103" s="10"/>
      <c r="AE103" s="10"/>
    </row>
    <row r="104" spans="1:31" s="9" customFormat="1" ht="24.95" customHeight="1">
      <c r="A104" s="9"/>
      <c r="B104" s="204"/>
      <c r="C104" s="205"/>
      <c r="D104" s="206" t="s">
        <v>148</v>
      </c>
      <c r="E104" s="207"/>
      <c r="F104" s="207"/>
      <c r="G104" s="207"/>
      <c r="H104" s="207"/>
      <c r="I104" s="208"/>
      <c r="J104" s="209">
        <f>J150</f>
        <v>0</v>
      </c>
      <c r="K104" s="205"/>
      <c r="L104" s="210"/>
      <c r="S104" s="9"/>
      <c r="T104" s="9"/>
      <c r="U104" s="9"/>
      <c r="V104" s="9"/>
      <c r="W104" s="9"/>
      <c r="X104" s="9"/>
      <c r="Y104" s="9"/>
      <c r="Z104" s="9"/>
      <c r="AA104" s="9"/>
      <c r="AB104" s="9"/>
      <c r="AC104" s="9"/>
      <c r="AD104" s="9"/>
      <c r="AE104" s="9"/>
    </row>
    <row r="105" spans="1:31" s="10" customFormat="1" ht="19.9" customHeight="1">
      <c r="A105" s="10"/>
      <c r="B105" s="211"/>
      <c r="C105" s="135"/>
      <c r="D105" s="212" t="s">
        <v>580</v>
      </c>
      <c r="E105" s="213"/>
      <c r="F105" s="213"/>
      <c r="G105" s="213"/>
      <c r="H105" s="213"/>
      <c r="I105" s="214"/>
      <c r="J105" s="215">
        <f>J151</f>
        <v>0</v>
      </c>
      <c r="K105" s="135"/>
      <c r="L105" s="216"/>
      <c r="S105" s="10"/>
      <c r="T105" s="10"/>
      <c r="U105" s="10"/>
      <c r="V105" s="10"/>
      <c r="W105" s="10"/>
      <c r="X105" s="10"/>
      <c r="Y105" s="10"/>
      <c r="Z105" s="10"/>
      <c r="AA105" s="10"/>
      <c r="AB105" s="10"/>
      <c r="AC105" s="10"/>
      <c r="AD105" s="10"/>
      <c r="AE105" s="10"/>
    </row>
    <row r="106" spans="1:31" s="10" customFormat="1" ht="19.9" customHeight="1">
      <c r="A106" s="10"/>
      <c r="B106" s="211"/>
      <c r="C106" s="135"/>
      <c r="D106" s="212" t="s">
        <v>149</v>
      </c>
      <c r="E106" s="213"/>
      <c r="F106" s="213"/>
      <c r="G106" s="213"/>
      <c r="H106" s="213"/>
      <c r="I106" s="214"/>
      <c r="J106" s="215">
        <f>J161</f>
        <v>0</v>
      </c>
      <c r="K106" s="135"/>
      <c r="L106" s="216"/>
      <c r="S106" s="10"/>
      <c r="T106" s="10"/>
      <c r="U106" s="10"/>
      <c r="V106" s="10"/>
      <c r="W106" s="10"/>
      <c r="X106" s="10"/>
      <c r="Y106" s="10"/>
      <c r="Z106" s="10"/>
      <c r="AA106" s="10"/>
      <c r="AB106" s="10"/>
      <c r="AC106" s="10"/>
      <c r="AD106" s="10"/>
      <c r="AE106" s="10"/>
    </row>
    <row r="107" spans="1:31" s="2" customFormat="1" ht="21.8" customHeight="1">
      <c r="A107" s="40"/>
      <c r="B107" s="41"/>
      <c r="C107" s="42"/>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pans="1:31" s="2" customFormat="1" ht="6.95" customHeight="1">
      <c r="A108" s="40"/>
      <c r="B108" s="68"/>
      <c r="C108" s="69"/>
      <c r="D108" s="69"/>
      <c r="E108" s="69"/>
      <c r="F108" s="69"/>
      <c r="G108" s="69"/>
      <c r="H108" s="69"/>
      <c r="I108" s="194"/>
      <c r="J108" s="69"/>
      <c r="K108" s="69"/>
      <c r="L108" s="65"/>
      <c r="S108" s="40"/>
      <c r="T108" s="40"/>
      <c r="U108" s="40"/>
      <c r="V108" s="40"/>
      <c r="W108" s="40"/>
      <c r="X108" s="40"/>
      <c r="Y108" s="40"/>
      <c r="Z108" s="40"/>
      <c r="AA108" s="40"/>
      <c r="AB108" s="40"/>
      <c r="AC108" s="40"/>
      <c r="AD108" s="40"/>
      <c r="AE108" s="40"/>
    </row>
    <row r="112" spans="1:31" s="2" customFormat="1" ht="6.95" customHeight="1">
      <c r="A112" s="40"/>
      <c r="B112" s="70"/>
      <c r="C112" s="71"/>
      <c r="D112" s="71"/>
      <c r="E112" s="71"/>
      <c r="F112" s="71"/>
      <c r="G112" s="71"/>
      <c r="H112" s="71"/>
      <c r="I112" s="197"/>
      <c r="J112" s="71"/>
      <c r="K112" s="71"/>
      <c r="L112" s="65"/>
      <c r="S112" s="40"/>
      <c r="T112" s="40"/>
      <c r="U112" s="40"/>
      <c r="V112" s="40"/>
      <c r="W112" s="40"/>
      <c r="X112" s="40"/>
      <c r="Y112" s="40"/>
      <c r="Z112" s="40"/>
      <c r="AA112" s="40"/>
      <c r="AB112" s="40"/>
      <c r="AC112" s="40"/>
      <c r="AD112" s="40"/>
      <c r="AE112" s="40"/>
    </row>
    <row r="113" spans="1:31" s="2" customFormat="1" ht="24.95" customHeight="1">
      <c r="A113" s="40"/>
      <c r="B113" s="41"/>
      <c r="C113" s="24" t="s">
        <v>151</v>
      </c>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16</v>
      </c>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198" t="str">
        <f>E7</f>
        <v>VD Kamenička - GO - inženýrskogeologický průzkum - PD</v>
      </c>
      <c r="F116" s="33"/>
      <c r="G116" s="33"/>
      <c r="H116" s="33"/>
      <c r="I116" s="156"/>
      <c r="J116" s="42"/>
      <c r="K116" s="42"/>
      <c r="L116" s="65"/>
      <c r="S116" s="40"/>
      <c r="T116" s="40"/>
      <c r="U116" s="40"/>
      <c r="V116" s="40"/>
      <c r="W116" s="40"/>
      <c r="X116" s="40"/>
      <c r="Y116" s="40"/>
      <c r="Z116" s="40"/>
      <c r="AA116" s="40"/>
      <c r="AB116" s="40"/>
      <c r="AC116" s="40"/>
      <c r="AD116" s="40"/>
      <c r="AE116" s="40"/>
    </row>
    <row r="117" spans="2:12" s="1" customFormat="1" ht="12" customHeight="1">
      <c r="B117" s="22"/>
      <c r="C117" s="33" t="s">
        <v>130</v>
      </c>
      <c r="D117" s="23"/>
      <c r="E117" s="23"/>
      <c r="F117" s="23"/>
      <c r="G117" s="23"/>
      <c r="H117" s="23"/>
      <c r="I117" s="148"/>
      <c r="J117" s="23"/>
      <c r="K117" s="23"/>
      <c r="L117" s="21"/>
    </row>
    <row r="118" spans="1:31" s="2" customFormat="1" ht="16.5" customHeight="1">
      <c r="A118" s="40"/>
      <c r="B118" s="41"/>
      <c r="C118" s="42"/>
      <c r="D118" s="42"/>
      <c r="E118" s="198" t="s">
        <v>553</v>
      </c>
      <c r="F118" s="42"/>
      <c r="G118" s="42"/>
      <c r="H118" s="42"/>
      <c r="I118" s="156"/>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554</v>
      </c>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E11</f>
        <v>SO02.4 - Vtok do spodních výpustí</v>
      </c>
      <c r="F120" s="42"/>
      <c r="G120" s="42"/>
      <c r="H120" s="42"/>
      <c r="I120" s="156"/>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156"/>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F14</f>
        <v>k.ú. Bečov</v>
      </c>
      <c r="G122" s="42"/>
      <c r="H122" s="42"/>
      <c r="I122" s="158" t="s">
        <v>24</v>
      </c>
      <c r="J122" s="81" t="str">
        <f>IF(J14="","",J14)</f>
        <v>28. 10. 2019</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156"/>
      <c r="J123" s="42"/>
      <c r="K123" s="42"/>
      <c r="L123" s="65"/>
      <c r="S123" s="40"/>
      <c r="T123" s="40"/>
      <c r="U123" s="40"/>
      <c r="V123" s="40"/>
      <c r="W123" s="40"/>
      <c r="X123" s="40"/>
      <c r="Y123" s="40"/>
      <c r="Z123" s="40"/>
      <c r="AA123" s="40"/>
      <c r="AB123" s="40"/>
      <c r="AC123" s="40"/>
      <c r="AD123" s="40"/>
      <c r="AE123" s="40"/>
    </row>
    <row r="124" spans="1:31" s="2" customFormat="1" ht="27.9" customHeight="1">
      <c r="A124" s="40"/>
      <c r="B124" s="41"/>
      <c r="C124" s="33" t="s">
        <v>30</v>
      </c>
      <c r="D124" s="42"/>
      <c r="E124" s="42"/>
      <c r="F124" s="28" t="str">
        <f>E17</f>
        <v>Povodí Ohře, státní podnik</v>
      </c>
      <c r="G124" s="42"/>
      <c r="H124" s="42"/>
      <c r="I124" s="158" t="s">
        <v>38</v>
      </c>
      <c r="J124" s="38" t="str">
        <f>E23</f>
        <v>VODNÍ DÍLA - TBD a.s.</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36</v>
      </c>
      <c r="D125" s="42"/>
      <c r="E125" s="42"/>
      <c r="F125" s="28" t="str">
        <f>IF(E20="","",E20)</f>
        <v>Vyplň údaj</v>
      </c>
      <c r="G125" s="42"/>
      <c r="H125" s="42"/>
      <c r="I125" s="158" t="s">
        <v>43</v>
      </c>
      <c r="J125" s="38" t="str">
        <f>E26</f>
        <v>Ing. T. Klemša</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156"/>
      <c r="J126" s="42"/>
      <c r="K126" s="42"/>
      <c r="L126" s="65"/>
      <c r="S126" s="40"/>
      <c r="T126" s="40"/>
      <c r="U126" s="40"/>
      <c r="V126" s="40"/>
      <c r="W126" s="40"/>
      <c r="X126" s="40"/>
      <c r="Y126" s="40"/>
      <c r="Z126" s="40"/>
      <c r="AA126" s="40"/>
      <c r="AB126" s="40"/>
      <c r="AC126" s="40"/>
      <c r="AD126" s="40"/>
      <c r="AE126" s="40"/>
    </row>
    <row r="127" spans="1:31" s="11" customFormat="1" ht="29.25" customHeight="1">
      <c r="A127" s="217"/>
      <c r="B127" s="218"/>
      <c r="C127" s="219" t="s">
        <v>152</v>
      </c>
      <c r="D127" s="220" t="s">
        <v>72</v>
      </c>
      <c r="E127" s="220" t="s">
        <v>68</v>
      </c>
      <c r="F127" s="220" t="s">
        <v>69</v>
      </c>
      <c r="G127" s="220" t="s">
        <v>153</v>
      </c>
      <c r="H127" s="220" t="s">
        <v>154</v>
      </c>
      <c r="I127" s="221" t="s">
        <v>155</v>
      </c>
      <c r="J127" s="220" t="s">
        <v>134</v>
      </c>
      <c r="K127" s="222" t="s">
        <v>156</v>
      </c>
      <c r="L127" s="223"/>
      <c r="M127" s="102" t="s">
        <v>1</v>
      </c>
      <c r="N127" s="103" t="s">
        <v>51</v>
      </c>
      <c r="O127" s="103" t="s">
        <v>157</v>
      </c>
      <c r="P127" s="103" t="s">
        <v>158</v>
      </c>
      <c r="Q127" s="103" t="s">
        <v>159</v>
      </c>
      <c r="R127" s="103" t="s">
        <v>160</v>
      </c>
      <c r="S127" s="103" t="s">
        <v>161</v>
      </c>
      <c r="T127" s="104" t="s">
        <v>162</v>
      </c>
      <c r="U127" s="217"/>
      <c r="V127" s="217"/>
      <c r="W127" s="217"/>
      <c r="X127" s="217"/>
      <c r="Y127" s="217"/>
      <c r="Z127" s="217"/>
      <c r="AA127" s="217"/>
      <c r="AB127" s="217"/>
      <c r="AC127" s="217"/>
      <c r="AD127" s="217"/>
      <c r="AE127" s="217"/>
    </row>
    <row r="128" spans="1:63" s="2" customFormat="1" ht="22.8" customHeight="1">
      <c r="A128" s="40"/>
      <c r="B128" s="41"/>
      <c r="C128" s="109" t="s">
        <v>163</v>
      </c>
      <c r="D128" s="42"/>
      <c r="E128" s="42"/>
      <c r="F128" s="42"/>
      <c r="G128" s="42"/>
      <c r="H128" s="42"/>
      <c r="I128" s="156"/>
      <c r="J128" s="224">
        <f>BK128</f>
        <v>0</v>
      </c>
      <c r="K128" s="42"/>
      <c r="L128" s="46"/>
      <c r="M128" s="105"/>
      <c r="N128" s="225"/>
      <c r="O128" s="106"/>
      <c r="P128" s="226">
        <f>P129+P150</f>
        <v>0</v>
      </c>
      <c r="Q128" s="106"/>
      <c r="R128" s="226">
        <f>R129+R150</f>
        <v>0.043328</v>
      </c>
      <c r="S128" s="106"/>
      <c r="T128" s="227">
        <f>T129+T150</f>
        <v>0.0932</v>
      </c>
      <c r="U128" s="40"/>
      <c r="V128" s="40"/>
      <c r="W128" s="40"/>
      <c r="X128" s="40"/>
      <c r="Y128" s="40"/>
      <c r="Z128" s="40"/>
      <c r="AA128" s="40"/>
      <c r="AB128" s="40"/>
      <c r="AC128" s="40"/>
      <c r="AD128" s="40"/>
      <c r="AE128" s="40"/>
      <c r="AT128" s="18" t="s">
        <v>86</v>
      </c>
      <c r="AU128" s="18" t="s">
        <v>136</v>
      </c>
      <c r="BK128" s="228">
        <f>BK129+BK150</f>
        <v>0</v>
      </c>
    </row>
    <row r="129" spans="1:63" s="12" customFormat="1" ht="25.9" customHeight="1">
      <c r="A129" s="12"/>
      <c r="B129" s="229"/>
      <c r="C129" s="230"/>
      <c r="D129" s="231" t="s">
        <v>86</v>
      </c>
      <c r="E129" s="232" t="s">
        <v>164</v>
      </c>
      <c r="F129" s="232" t="s">
        <v>165</v>
      </c>
      <c r="G129" s="230"/>
      <c r="H129" s="230"/>
      <c r="I129" s="233"/>
      <c r="J129" s="234">
        <f>BK129</f>
        <v>0</v>
      </c>
      <c r="K129" s="230"/>
      <c r="L129" s="235"/>
      <c r="M129" s="236"/>
      <c r="N129" s="237"/>
      <c r="O129" s="237"/>
      <c r="P129" s="238">
        <f>P130+P133+P142+P147</f>
        <v>0</v>
      </c>
      <c r="Q129" s="237"/>
      <c r="R129" s="238">
        <f>R130+R133+R142+R147</f>
        <v>0.043328</v>
      </c>
      <c r="S129" s="237"/>
      <c r="T129" s="239">
        <f>T130+T133+T142+T147</f>
        <v>0.0932</v>
      </c>
      <c r="U129" s="12"/>
      <c r="V129" s="12"/>
      <c r="W129" s="12"/>
      <c r="X129" s="12"/>
      <c r="Y129" s="12"/>
      <c r="Z129" s="12"/>
      <c r="AA129" s="12"/>
      <c r="AB129" s="12"/>
      <c r="AC129" s="12"/>
      <c r="AD129" s="12"/>
      <c r="AE129" s="12"/>
      <c r="AR129" s="240" t="s">
        <v>95</v>
      </c>
      <c r="AT129" s="241" t="s">
        <v>86</v>
      </c>
      <c r="AU129" s="241" t="s">
        <v>87</v>
      </c>
      <c r="AY129" s="240" t="s">
        <v>166</v>
      </c>
      <c r="BK129" s="242">
        <f>BK130+BK133+BK142+BK147</f>
        <v>0</v>
      </c>
    </row>
    <row r="130" spans="1:63" s="12" customFormat="1" ht="22.8" customHeight="1">
      <c r="A130" s="12"/>
      <c r="B130" s="229"/>
      <c r="C130" s="230"/>
      <c r="D130" s="231" t="s">
        <v>86</v>
      </c>
      <c r="E130" s="243" t="s">
        <v>95</v>
      </c>
      <c r="F130" s="243" t="s">
        <v>167</v>
      </c>
      <c r="G130" s="230"/>
      <c r="H130" s="230"/>
      <c r="I130" s="233"/>
      <c r="J130" s="244">
        <f>BK130</f>
        <v>0</v>
      </c>
      <c r="K130" s="230"/>
      <c r="L130" s="235"/>
      <c r="M130" s="236"/>
      <c r="N130" s="237"/>
      <c r="O130" s="237"/>
      <c r="P130" s="238">
        <f>SUM(P131:P132)</f>
        <v>0</v>
      </c>
      <c r="Q130" s="237"/>
      <c r="R130" s="238">
        <f>SUM(R131:R132)</f>
        <v>0</v>
      </c>
      <c r="S130" s="237"/>
      <c r="T130" s="239">
        <f>SUM(T131:T132)</f>
        <v>0</v>
      </c>
      <c r="U130" s="12"/>
      <c r="V130" s="12"/>
      <c r="W130" s="12"/>
      <c r="X130" s="12"/>
      <c r="Y130" s="12"/>
      <c r="Z130" s="12"/>
      <c r="AA130" s="12"/>
      <c r="AB130" s="12"/>
      <c r="AC130" s="12"/>
      <c r="AD130" s="12"/>
      <c r="AE130" s="12"/>
      <c r="AR130" s="240" t="s">
        <v>95</v>
      </c>
      <c r="AT130" s="241" t="s">
        <v>86</v>
      </c>
      <c r="AU130" s="241" t="s">
        <v>95</v>
      </c>
      <c r="AY130" s="240" t="s">
        <v>166</v>
      </c>
      <c r="BK130" s="242">
        <f>SUM(BK131:BK132)</f>
        <v>0</v>
      </c>
    </row>
    <row r="131" spans="1:65" s="2" customFormat="1" ht="16.5" customHeight="1">
      <c r="A131" s="40"/>
      <c r="B131" s="41"/>
      <c r="C131" s="245" t="s">
        <v>95</v>
      </c>
      <c r="D131" s="245" t="s">
        <v>168</v>
      </c>
      <c r="E131" s="246" t="s">
        <v>613</v>
      </c>
      <c r="F131" s="247" t="s">
        <v>614</v>
      </c>
      <c r="G131" s="248" t="s">
        <v>513</v>
      </c>
      <c r="H131" s="249">
        <v>1</v>
      </c>
      <c r="I131" s="250"/>
      <c r="J131" s="251">
        <f>ROUND(I131*H131,2)</f>
        <v>0</v>
      </c>
      <c r="K131" s="247" t="s">
        <v>1</v>
      </c>
      <c r="L131" s="46"/>
      <c r="M131" s="252" t="s">
        <v>1</v>
      </c>
      <c r="N131" s="253" t="s">
        <v>52</v>
      </c>
      <c r="O131" s="93"/>
      <c r="P131" s="254">
        <f>O131*H131</f>
        <v>0</v>
      </c>
      <c r="Q131" s="254">
        <v>0</v>
      </c>
      <c r="R131" s="254">
        <f>Q131*H131</f>
        <v>0</v>
      </c>
      <c r="S131" s="254">
        <v>0</v>
      </c>
      <c r="T131" s="255">
        <f>S131*H131</f>
        <v>0</v>
      </c>
      <c r="U131" s="40"/>
      <c r="V131" s="40"/>
      <c r="W131" s="40"/>
      <c r="X131" s="40"/>
      <c r="Y131" s="40"/>
      <c r="Z131" s="40"/>
      <c r="AA131" s="40"/>
      <c r="AB131" s="40"/>
      <c r="AC131" s="40"/>
      <c r="AD131" s="40"/>
      <c r="AE131" s="40"/>
      <c r="AR131" s="256" t="s">
        <v>173</v>
      </c>
      <c r="AT131" s="256" t="s">
        <v>168</v>
      </c>
      <c r="AU131" s="256" t="s">
        <v>97</v>
      </c>
      <c r="AY131" s="18" t="s">
        <v>166</v>
      </c>
      <c r="BE131" s="257">
        <f>IF(N131="základní",J131,0)</f>
        <v>0</v>
      </c>
      <c r="BF131" s="257">
        <f>IF(N131="snížená",J131,0)</f>
        <v>0</v>
      </c>
      <c r="BG131" s="257">
        <f>IF(N131="zákl. přenesená",J131,0)</f>
        <v>0</v>
      </c>
      <c r="BH131" s="257">
        <f>IF(N131="sníž. přenesená",J131,0)</f>
        <v>0</v>
      </c>
      <c r="BI131" s="257">
        <f>IF(N131="nulová",J131,0)</f>
        <v>0</v>
      </c>
      <c r="BJ131" s="18" t="s">
        <v>95</v>
      </c>
      <c r="BK131" s="257">
        <f>ROUND(I131*H131,2)</f>
        <v>0</v>
      </c>
      <c r="BL131" s="18" t="s">
        <v>173</v>
      </c>
      <c r="BM131" s="256" t="s">
        <v>615</v>
      </c>
    </row>
    <row r="132" spans="1:47" s="2" customFormat="1" ht="12">
      <c r="A132" s="40"/>
      <c r="B132" s="41"/>
      <c r="C132" s="42"/>
      <c r="D132" s="258" t="s">
        <v>175</v>
      </c>
      <c r="E132" s="42"/>
      <c r="F132" s="259" t="s">
        <v>614</v>
      </c>
      <c r="G132" s="42"/>
      <c r="H132" s="42"/>
      <c r="I132" s="156"/>
      <c r="J132" s="42"/>
      <c r="K132" s="42"/>
      <c r="L132" s="46"/>
      <c r="M132" s="260"/>
      <c r="N132" s="261"/>
      <c r="O132" s="93"/>
      <c r="P132" s="93"/>
      <c r="Q132" s="93"/>
      <c r="R132" s="93"/>
      <c r="S132" s="93"/>
      <c r="T132" s="94"/>
      <c r="U132" s="40"/>
      <c r="V132" s="40"/>
      <c r="W132" s="40"/>
      <c r="X132" s="40"/>
      <c r="Y132" s="40"/>
      <c r="Z132" s="40"/>
      <c r="AA132" s="40"/>
      <c r="AB132" s="40"/>
      <c r="AC132" s="40"/>
      <c r="AD132" s="40"/>
      <c r="AE132" s="40"/>
      <c r="AT132" s="18" t="s">
        <v>175</v>
      </c>
      <c r="AU132" s="18" t="s">
        <v>97</v>
      </c>
    </row>
    <row r="133" spans="1:63" s="12" customFormat="1" ht="22.8" customHeight="1">
      <c r="A133" s="12"/>
      <c r="B133" s="229"/>
      <c r="C133" s="230"/>
      <c r="D133" s="231" t="s">
        <v>86</v>
      </c>
      <c r="E133" s="243" t="s">
        <v>297</v>
      </c>
      <c r="F133" s="243" t="s">
        <v>365</v>
      </c>
      <c r="G133" s="230"/>
      <c r="H133" s="230"/>
      <c r="I133" s="233"/>
      <c r="J133" s="244">
        <f>BK133</f>
        <v>0</v>
      </c>
      <c r="K133" s="230"/>
      <c r="L133" s="235"/>
      <c r="M133" s="236"/>
      <c r="N133" s="237"/>
      <c r="O133" s="237"/>
      <c r="P133" s="238">
        <f>SUM(P134:P141)</f>
        <v>0</v>
      </c>
      <c r="Q133" s="237"/>
      <c r="R133" s="238">
        <f>SUM(R134:R141)</f>
        <v>0.043328</v>
      </c>
      <c r="S133" s="237"/>
      <c r="T133" s="239">
        <f>SUM(T134:T141)</f>
        <v>0.0932</v>
      </c>
      <c r="U133" s="12"/>
      <c r="V133" s="12"/>
      <c r="W133" s="12"/>
      <c r="X133" s="12"/>
      <c r="Y133" s="12"/>
      <c r="Z133" s="12"/>
      <c r="AA133" s="12"/>
      <c r="AB133" s="12"/>
      <c r="AC133" s="12"/>
      <c r="AD133" s="12"/>
      <c r="AE133" s="12"/>
      <c r="AR133" s="240" t="s">
        <v>95</v>
      </c>
      <c r="AT133" s="241" t="s">
        <v>86</v>
      </c>
      <c r="AU133" s="241" t="s">
        <v>95</v>
      </c>
      <c r="AY133" s="240" t="s">
        <v>166</v>
      </c>
      <c r="BK133" s="242">
        <f>SUM(BK134:BK141)</f>
        <v>0</v>
      </c>
    </row>
    <row r="134" spans="1:65" s="2" customFormat="1" ht="24" customHeight="1">
      <c r="A134" s="40"/>
      <c r="B134" s="41"/>
      <c r="C134" s="245" t="s">
        <v>97</v>
      </c>
      <c r="D134" s="245" t="s">
        <v>168</v>
      </c>
      <c r="E134" s="246" t="s">
        <v>556</v>
      </c>
      <c r="F134" s="247" t="s">
        <v>557</v>
      </c>
      <c r="G134" s="248" t="s">
        <v>216</v>
      </c>
      <c r="H134" s="249">
        <v>2</v>
      </c>
      <c r="I134" s="250"/>
      <c r="J134" s="251">
        <f>ROUND(I134*H134,2)</f>
        <v>0</v>
      </c>
      <c r="K134" s="247" t="s">
        <v>172</v>
      </c>
      <c r="L134" s="46"/>
      <c r="M134" s="252" t="s">
        <v>1</v>
      </c>
      <c r="N134" s="253" t="s">
        <v>52</v>
      </c>
      <c r="O134" s="93"/>
      <c r="P134" s="254">
        <f>O134*H134</f>
        <v>0</v>
      </c>
      <c r="Q134" s="254">
        <v>0.00096</v>
      </c>
      <c r="R134" s="254">
        <f>Q134*H134</f>
        <v>0.00192</v>
      </c>
      <c r="S134" s="254">
        <v>0.031</v>
      </c>
      <c r="T134" s="255">
        <f>S134*H134</f>
        <v>0.062</v>
      </c>
      <c r="U134" s="40"/>
      <c r="V134" s="40"/>
      <c r="W134" s="40"/>
      <c r="X134" s="40"/>
      <c r="Y134" s="40"/>
      <c r="Z134" s="40"/>
      <c r="AA134" s="40"/>
      <c r="AB134" s="40"/>
      <c r="AC134" s="40"/>
      <c r="AD134" s="40"/>
      <c r="AE134" s="40"/>
      <c r="AR134" s="256" t="s">
        <v>173</v>
      </c>
      <c r="AT134" s="256" t="s">
        <v>168</v>
      </c>
      <c r="AU134" s="256" t="s">
        <v>97</v>
      </c>
      <c r="AY134" s="18" t="s">
        <v>166</v>
      </c>
      <c r="BE134" s="257">
        <f>IF(N134="základní",J134,0)</f>
        <v>0</v>
      </c>
      <c r="BF134" s="257">
        <f>IF(N134="snížená",J134,0)</f>
        <v>0</v>
      </c>
      <c r="BG134" s="257">
        <f>IF(N134="zákl. přenesená",J134,0)</f>
        <v>0</v>
      </c>
      <c r="BH134" s="257">
        <f>IF(N134="sníž. přenesená",J134,0)</f>
        <v>0</v>
      </c>
      <c r="BI134" s="257">
        <f>IF(N134="nulová",J134,0)</f>
        <v>0</v>
      </c>
      <c r="BJ134" s="18" t="s">
        <v>95</v>
      </c>
      <c r="BK134" s="257">
        <f>ROUND(I134*H134,2)</f>
        <v>0</v>
      </c>
      <c r="BL134" s="18" t="s">
        <v>173</v>
      </c>
      <c r="BM134" s="256" t="s">
        <v>616</v>
      </c>
    </row>
    <row r="135" spans="1:47" s="2" customFormat="1" ht="12">
      <c r="A135" s="40"/>
      <c r="B135" s="41"/>
      <c r="C135" s="42"/>
      <c r="D135" s="258" t="s">
        <v>175</v>
      </c>
      <c r="E135" s="42"/>
      <c r="F135" s="259" t="s">
        <v>559</v>
      </c>
      <c r="G135" s="42"/>
      <c r="H135" s="42"/>
      <c r="I135" s="156"/>
      <c r="J135" s="42"/>
      <c r="K135" s="42"/>
      <c r="L135" s="46"/>
      <c r="M135" s="260"/>
      <c r="N135" s="261"/>
      <c r="O135" s="93"/>
      <c r="P135" s="93"/>
      <c r="Q135" s="93"/>
      <c r="R135" s="93"/>
      <c r="S135" s="93"/>
      <c r="T135" s="94"/>
      <c r="U135" s="40"/>
      <c r="V135" s="40"/>
      <c r="W135" s="40"/>
      <c r="X135" s="40"/>
      <c r="Y135" s="40"/>
      <c r="Z135" s="40"/>
      <c r="AA135" s="40"/>
      <c r="AB135" s="40"/>
      <c r="AC135" s="40"/>
      <c r="AD135" s="40"/>
      <c r="AE135" s="40"/>
      <c r="AT135" s="18" t="s">
        <v>175</v>
      </c>
      <c r="AU135" s="18" t="s">
        <v>97</v>
      </c>
    </row>
    <row r="136" spans="1:51" s="13" customFormat="1" ht="12">
      <c r="A136" s="13"/>
      <c r="B136" s="263"/>
      <c r="C136" s="264"/>
      <c r="D136" s="258" t="s">
        <v>179</v>
      </c>
      <c r="E136" s="265" t="s">
        <v>1</v>
      </c>
      <c r="F136" s="266" t="s">
        <v>617</v>
      </c>
      <c r="G136" s="264"/>
      <c r="H136" s="265" t="s">
        <v>1</v>
      </c>
      <c r="I136" s="267"/>
      <c r="J136" s="264"/>
      <c r="K136" s="264"/>
      <c r="L136" s="268"/>
      <c r="M136" s="269"/>
      <c r="N136" s="270"/>
      <c r="O136" s="270"/>
      <c r="P136" s="270"/>
      <c r="Q136" s="270"/>
      <c r="R136" s="270"/>
      <c r="S136" s="270"/>
      <c r="T136" s="271"/>
      <c r="U136" s="13"/>
      <c r="V136" s="13"/>
      <c r="W136" s="13"/>
      <c r="X136" s="13"/>
      <c r="Y136" s="13"/>
      <c r="Z136" s="13"/>
      <c r="AA136" s="13"/>
      <c r="AB136" s="13"/>
      <c r="AC136" s="13"/>
      <c r="AD136" s="13"/>
      <c r="AE136" s="13"/>
      <c r="AT136" s="272" t="s">
        <v>179</v>
      </c>
      <c r="AU136" s="272" t="s">
        <v>97</v>
      </c>
      <c r="AV136" s="13" t="s">
        <v>95</v>
      </c>
      <c r="AW136" s="13" t="s">
        <v>42</v>
      </c>
      <c r="AX136" s="13" t="s">
        <v>87</v>
      </c>
      <c r="AY136" s="272" t="s">
        <v>166</v>
      </c>
    </row>
    <row r="137" spans="1:51" s="14" customFormat="1" ht="12">
      <c r="A137" s="14"/>
      <c r="B137" s="273"/>
      <c r="C137" s="274"/>
      <c r="D137" s="258" t="s">
        <v>179</v>
      </c>
      <c r="E137" s="275" t="s">
        <v>1</v>
      </c>
      <c r="F137" s="276" t="s">
        <v>618</v>
      </c>
      <c r="G137" s="274"/>
      <c r="H137" s="277">
        <v>2</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179</v>
      </c>
      <c r="AU137" s="283" t="s">
        <v>97</v>
      </c>
      <c r="AV137" s="14" t="s">
        <v>97</v>
      </c>
      <c r="AW137" s="14" t="s">
        <v>42</v>
      </c>
      <c r="AX137" s="14" t="s">
        <v>95</v>
      </c>
      <c r="AY137" s="283" t="s">
        <v>166</v>
      </c>
    </row>
    <row r="138" spans="1:65" s="2" customFormat="1" ht="24" customHeight="1">
      <c r="A138" s="40"/>
      <c r="B138" s="41"/>
      <c r="C138" s="245" t="s">
        <v>187</v>
      </c>
      <c r="D138" s="245" t="s">
        <v>168</v>
      </c>
      <c r="E138" s="246" t="s">
        <v>392</v>
      </c>
      <c r="F138" s="247" t="s">
        <v>393</v>
      </c>
      <c r="G138" s="248" t="s">
        <v>293</v>
      </c>
      <c r="H138" s="249">
        <v>0.016</v>
      </c>
      <c r="I138" s="250"/>
      <c r="J138" s="251">
        <f>ROUND(I138*H138,2)</f>
        <v>0</v>
      </c>
      <c r="K138" s="247" t="s">
        <v>172</v>
      </c>
      <c r="L138" s="46"/>
      <c r="M138" s="252" t="s">
        <v>1</v>
      </c>
      <c r="N138" s="253" t="s">
        <v>52</v>
      </c>
      <c r="O138" s="93"/>
      <c r="P138" s="254">
        <f>O138*H138</f>
        <v>0</v>
      </c>
      <c r="Q138" s="254">
        <v>2.588</v>
      </c>
      <c r="R138" s="254">
        <f>Q138*H138</f>
        <v>0.041408</v>
      </c>
      <c r="S138" s="254">
        <v>1.95</v>
      </c>
      <c r="T138" s="255">
        <f>S138*H138</f>
        <v>0.0312</v>
      </c>
      <c r="U138" s="40"/>
      <c r="V138" s="40"/>
      <c r="W138" s="40"/>
      <c r="X138" s="40"/>
      <c r="Y138" s="40"/>
      <c r="Z138" s="40"/>
      <c r="AA138" s="40"/>
      <c r="AB138" s="40"/>
      <c r="AC138" s="40"/>
      <c r="AD138" s="40"/>
      <c r="AE138" s="40"/>
      <c r="AR138" s="256" t="s">
        <v>173</v>
      </c>
      <c r="AT138" s="256" t="s">
        <v>168</v>
      </c>
      <c r="AU138" s="256" t="s">
        <v>97</v>
      </c>
      <c r="AY138" s="18" t="s">
        <v>166</v>
      </c>
      <c r="BE138" s="257">
        <f>IF(N138="základní",J138,0)</f>
        <v>0</v>
      </c>
      <c r="BF138" s="257">
        <f>IF(N138="snížená",J138,0)</f>
        <v>0</v>
      </c>
      <c r="BG138" s="257">
        <f>IF(N138="zákl. přenesená",J138,0)</f>
        <v>0</v>
      </c>
      <c r="BH138" s="257">
        <f>IF(N138="sníž. přenesená",J138,0)</f>
        <v>0</v>
      </c>
      <c r="BI138" s="257">
        <f>IF(N138="nulová",J138,0)</f>
        <v>0</v>
      </c>
      <c r="BJ138" s="18" t="s">
        <v>95</v>
      </c>
      <c r="BK138" s="257">
        <f>ROUND(I138*H138,2)</f>
        <v>0</v>
      </c>
      <c r="BL138" s="18" t="s">
        <v>173</v>
      </c>
      <c r="BM138" s="256" t="s">
        <v>619</v>
      </c>
    </row>
    <row r="139" spans="1:47" s="2" customFormat="1" ht="12">
      <c r="A139" s="40"/>
      <c r="B139" s="41"/>
      <c r="C139" s="42"/>
      <c r="D139" s="258" t="s">
        <v>175</v>
      </c>
      <c r="E139" s="42"/>
      <c r="F139" s="259" t="s">
        <v>395</v>
      </c>
      <c r="G139" s="42"/>
      <c r="H139" s="42"/>
      <c r="I139" s="156"/>
      <c r="J139" s="42"/>
      <c r="K139" s="42"/>
      <c r="L139" s="46"/>
      <c r="M139" s="260"/>
      <c r="N139" s="261"/>
      <c r="O139" s="93"/>
      <c r="P139" s="93"/>
      <c r="Q139" s="93"/>
      <c r="R139" s="93"/>
      <c r="S139" s="93"/>
      <c r="T139" s="94"/>
      <c r="U139" s="40"/>
      <c r="V139" s="40"/>
      <c r="W139" s="40"/>
      <c r="X139" s="40"/>
      <c r="Y139" s="40"/>
      <c r="Z139" s="40"/>
      <c r="AA139" s="40"/>
      <c r="AB139" s="40"/>
      <c r="AC139" s="40"/>
      <c r="AD139" s="40"/>
      <c r="AE139" s="40"/>
      <c r="AT139" s="18" t="s">
        <v>175</v>
      </c>
      <c r="AU139" s="18" t="s">
        <v>97</v>
      </c>
    </row>
    <row r="140" spans="1:47" s="2" customFormat="1" ht="12">
      <c r="A140" s="40"/>
      <c r="B140" s="41"/>
      <c r="C140" s="42"/>
      <c r="D140" s="258" t="s">
        <v>197</v>
      </c>
      <c r="E140" s="42"/>
      <c r="F140" s="262" t="s">
        <v>565</v>
      </c>
      <c r="G140" s="42"/>
      <c r="H140" s="42"/>
      <c r="I140" s="156"/>
      <c r="J140" s="42"/>
      <c r="K140" s="42"/>
      <c r="L140" s="46"/>
      <c r="M140" s="260"/>
      <c r="N140" s="261"/>
      <c r="O140" s="93"/>
      <c r="P140" s="93"/>
      <c r="Q140" s="93"/>
      <c r="R140" s="93"/>
      <c r="S140" s="93"/>
      <c r="T140" s="94"/>
      <c r="U140" s="40"/>
      <c r="V140" s="40"/>
      <c r="W140" s="40"/>
      <c r="X140" s="40"/>
      <c r="Y140" s="40"/>
      <c r="Z140" s="40"/>
      <c r="AA140" s="40"/>
      <c r="AB140" s="40"/>
      <c r="AC140" s="40"/>
      <c r="AD140" s="40"/>
      <c r="AE140" s="40"/>
      <c r="AT140" s="18" t="s">
        <v>197</v>
      </c>
      <c r="AU140" s="18" t="s">
        <v>97</v>
      </c>
    </row>
    <row r="141" spans="1:51" s="14" customFormat="1" ht="12">
      <c r="A141" s="14"/>
      <c r="B141" s="273"/>
      <c r="C141" s="274"/>
      <c r="D141" s="258" t="s">
        <v>179</v>
      </c>
      <c r="E141" s="275" t="s">
        <v>1</v>
      </c>
      <c r="F141" s="276" t="s">
        <v>620</v>
      </c>
      <c r="G141" s="274"/>
      <c r="H141" s="277">
        <v>0.016</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179</v>
      </c>
      <c r="AU141" s="283" t="s">
        <v>97</v>
      </c>
      <c r="AV141" s="14" t="s">
        <v>97</v>
      </c>
      <c r="AW141" s="14" t="s">
        <v>42</v>
      </c>
      <c r="AX141" s="14" t="s">
        <v>95</v>
      </c>
      <c r="AY141" s="283" t="s">
        <v>166</v>
      </c>
    </row>
    <row r="142" spans="1:63" s="12" customFormat="1" ht="22.8" customHeight="1">
      <c r="A142" s="12"/>
      <c r="B142" s="229"/>
      <c r="C142" s="230"/>
      <c r="D142" s="231" t="s">
        <v>86</v>
      </c>
      <c r="E142" s="243" t="s">
        <v>403</v>
      </c>
      <c r="F142" s="243" t="s">
        <v>404</v>
      </c>
      <c r="G142" s="230"/>
      <c r="H142" s="230"/>
      <c r="I142" s="233"/>
      <c r="J142" s="244">
        <f>BK142</f>
        <v>0</v>
      </c>
      <c r="K142" s="230"/>
      <c r="L142" s="235"/>
      <c r="M142" s="236"/>
      <c r="N142" s="237"/>
      <c r="O142" s="237"/>
      <c r="P142" s="238">
        <f>SUM(P143:P146)</f>
        <v>0</v>
      </c>
      <c r="Q142" s="237"/>
      <c r="R142" s="238">
        <f>SUM(R143:R146)</f>
        <v>0</v>
      </c>
      <c r="S142" s="237"/>
      <c r="T142" s="239">
        <f>SUM(T143:T146)</f>
        <v>0</v>
      </c>
      <c r="U142" s="12"/>
      <c r="V142" s="12"/>
      <c r="W142" s="12"/>
      <c r="X142" s="12"/>
      <c r="Y142" s="12"/>
      <c r="Z142" s="12"/>
      <c r="AA142" s="12"/>
      <c r="AB142" s="12"/>
      <c r="AC142" s="12"/>
      <c r="AD142" s="12"/>
      <c r="AE142" s="12"/>
      <c r="AR142" s="240" t="s">
        <v>95</v>
      </c>
      <c r="AT142" s="241" t="s">
        <v>86</v>
      </c>
      <c r="AU142" s="241" t="s">
        <v>95</v>
      </c>
      <c r="AY142" s="240" t="s">
        <v>166</v>
      </c>
      <c r="BK142" s="242">
        <f>SUM(BK143:BK146)</f>
        <v>0</v>
      </c>
    </row>
    <row r="143" spans="1:65" s="2" customFormat="1" ht="36" customHeight="1">
      <c r="A143" s="40"/>
      <c r="B143" s="41"/>
      <c r="C143" s="245" t="s">
        <v>173</v>
      </c>
      <c r="D143" s="245" t="s">
        <v>168</v>
      </c>
      <c r="E143" s="246" t="s">
        <v>411</v>
      </c>
      <c r="F143" s="247" t="s">
        <v>412</v>
      </c>
      <c r="G143" s="248" t="s">
        <v>279</v>
      </c>
      <c r="H143" s="249">
        <v>0.041</v>
      </c>
      <c r="I143" s="250"/>
      <c r="J143" s="251">
        <f>ROUND(I143*H143,2)</f>
        <v>0</v>
      </c>
      <c r="K143" s="247" t="s">
        <v>1</v>
      </c>
      <c r="L143" s="46"/>
      <c r="M143" s="252" t="s">
        <v>1</v>
      </c>
      <c r="N143" s="253" t="s">
        <v>52</v>
      </c>
      <c r="O143" s="93"/>
      <c r="P143" s="254">
        <f>O143*H143</f>
        <v>0</v>
      </c>
      <c r="Q143" s="254">
        <v>0</v>
      </c>
      <c r="R143" s="254">
        <f>Q143*H143</f>
        <v>0</v>
      </c>
      <c r="S143" s="254">
        <v>0</v>
      </c>
      <c r="T143" s="255">
        <f>S143*H143</f>
        <v>0</v>
      </c>
      <c r="U143" s="40"/>
      <c r="V143" s="40"/>
      <c r="W143" s="40"/>
      <c r="X143" s="40"/>
      <c r="Y143" s="40"/>
      <c r="Z143" s="40"/>
      <c r="AA143" s="40"/>
      <c r="AB143" s="40"/>
      <c r="AC143" s="40"/>
      <c r="AD143" s="40"/>
      <c r="AE143" s="40"/>
      <c r="AR143" s="256" t="s">
        <v>173</v>
      </c>
      <c r="AT143" s="256" t="s">
        <v>168</v>
      </c>
      <c r="AU143" s="256" t="s">
        <v>97</v>
      </c>
      <c r="AY143" s="18" t="s">
        <v>166</v>
      </c>
      <c r="BE143" s="257">
        <f>IF(N143="základní",J143,0)</f>
        <v>0</v>
      </c>
      <c r="BF143" s="257">
        <f>IF(N143="snížená",J143,0)</f>
        <v>0</v>
      </c>
      <c r="BG143" s="257">
        <f>IF(N143="zákl. přenesená",J143,0)</f>
        <v>0</v>
      </c>
      <c r="BH143" s="257">
        <f>IF(N143="sníž. přenesená",J143,0)</f>
        <v>0</v>
      </c>
      <c r="BI143" s="257">
        <f>IF(N143="nulová",J143,0)</f>
        <v>0</v>
      </c>
      <c r="BJ143" s="18" t="s">
        <v>95</v>
      </c>
      <c r="BK143" s="257">
        <f>ROUND(I143*H143,2)</f>
        <v>0</v>
      </c>
      <c r="BL143" s="18" t="s">
        <v>173</v>
      </c>
      <c r="BM143" s="256" t="s">
        <v>621</v>
      </c>
    </row>
    <row r="144" spans="1:47" s="2" customFormat="1" ht="12">
      <c r="A144" s="40"/>
      <c r="B144" s="41"/>
      <c r="C144" s="42"/>
      <c r="D144" s="258" t="s">
        <v>175</v>
      </c>
      <c r="E144" s="42"/>
      <c r="F144" s="259" t="s">
        <v>414</v>
      </c>
      <c r="G144" s="42"/>
      <c r="H144" s="42"/>
      <c r="I144" s="156"/>
      <c r="J144" s="42"/>
      <c r="K144" s="42"/>
      <c r="L144" s="46"/>
      <c r="M144" s="260"/>
      <c r="N144" s="261"/>
      <c r="O144" s="93"/>
      <c r="P144" s="93"/>
      <c r="Q144" s="93"/>
      <c r="R144" s="93"/>
      <c r="S144" s="93"/>
      <c r="T144" s="94"/>
      <c r="U144" s="40"/>
      <c r="V144" s="40"/>
      <c r="W144" s="40"/>
      <c r="X144" s="40"/>
      <c r="Y144" s="40"/>
      <c r="Z144" s="40"/>
      <c r="AA144" s="40"/>
      <c r="AB144" s="40"/>
      <c r="AC144" s="40"/>
      <c r="AD144" s="40"/>
      <c r="AE144" s="40"/>
      <c r="AT144" s="18" t="s">
        <v>175</v>
      </c>
      <c r="AU144" s="18" t="s">
        <v>97</v>
      </c>
    </row>
    <row r="145" spans="1:51" s="13" customFormat="1" ht="12">
      <c r="A145" s="13"/>
      <c r="B145" s="263"/>
      <c r="C145" s="264"/>
      <c r="D145" s="258" t="s">
        <v>179</v>
      </c>
      <c r="E145" s="265" t="s">
        <v>1</v>
      </c>
      <c r="F145" s="266" t="s">
        <v>415</v>
      </c>
      <c r="G145" s="264"/>
      <c r="H145" s="265" t="s">
        <v>1</v>
      </c>
      <c r="I145" s="267"/>
      <c r="J145" s="264"/>
      <c r="K145" s="264"/>
      <c r="L145" s="268"/>
      <c r="M145" s="269"/>
      <c r="N145" s="270"/>
      <c r="O145" s="270"/>
      <c r="P145" s="270"/>
      <c r="Q145" s="270"/>
      <c r="R145" s="270"/>
      <c r="S145" s="270"/>
      <c r="T145" s="271"/>
      <c r="U145" s="13"/>
      <c r="V145" s="13"/>
      <c r="W145" s="13"/>
      <c r="X145" s="13"/>
      <c r="Y145" s="13"/>
      <c r="Z145" s="13"/>
      <c r="AA145" s="13"/>
      <c r="AB145" s="13"/>
      <c r="AC145" s="13"/>
      <c r="AD145" s="13"/>
      <c r="AE145" s="13"/>
      <c r="AT145" s="272" t="s">
        <v>179</v>
      </c>
      <c r="AU145" s="272" t="s">
        <v>97</v>
      </c>
      <c r="AV145" s="13" t="s">
        <v>95</v>
      </c>
      <c r="AW145" s="13" t="s">
        <v>42</v>
      </c>
      <c r="AX145" s="13" t="s">
        <v>87</v>
      </c>
      <c r="AY145" s="272" t="s">
        <v>166</v>
      </c>
    </row>
    <row r="146" spans="1:51" s="14" customFormat="1" ht="12">
      <c r="A146" s="14"/>
      <c r="B146" s="273"/>
      <c r="C146" s="274"/>
      <c r="D146" s="258" t="s">
        <v>179</v>
      </c>
      <c r="E146" s="275" t="s">
        <v>1</v>
      </c>
      <c r="F146" s="276" t="s">
        <v>622</v>
      </c>
      <c r="G146" s="274"/>
      <c r="H146" s="277">
        <v>0.041</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179</v>
      </c>
      <c r="AU146" s="283" t="s">
        <v>97</v>
      </c>
      <c r="AV146" s="14" t="s">
        <v>97</v>
      </c>
      <c r="AW146" s="14" t="s">
        <v>42</v>
      </c>
      <c r="AX146" s="14" t="s">
        <v>95</v>
      </c>
      <c r="AY146" s="283" t="s">
        <v>166</v>
      </c>
    </row>
    <row r="147" spans="1:63" s="12" customFormat="1" ht="22.8" customHeight="1">
      <c r="A147" s="12"/>
      <c r="B147" s="229"/>
      <c r="C147" s="230"/>
      <c r="D147" s="231" t="s">
        <v>86</v>
      </c>
      <c r="E147" s="243" t="s">
        <v>439</v>
      </c>
      <c r="F147" s="243" t="s">
        <v>440</v>
      </c>
      <c r="G147" s="230"/>
      <c r="H147" s="230"/>
      <c r="I147" s="233"/>
      <c r="J147" s="244">
        <f>BK147</f>
        <v>0</v>
      </c>
      <c r="K147" s="230"/>
      <c r="L147" s="235"/>
      <c r="M147" s="236"/>
      <c r="N147" s="237"/>
      <c r="O147" s="237"/>
      <c r="P147" s="238">
        <f>SUM(P148:P149)</f>
        <v>0</v>
      </c>
      <c r="Q147" s="237"/>
      <c r="R147" s="238">
        <f>SUM(R148:R149)</f>
        <v>0</v>
      </c>
      <c r="S147" s="237"/>
      <c r="T147" s="239">
        <f>SUM(T148:T149)</f>
        <v>0</v>
      </c>
      <c r="U147" s="12"/>
      <c r="V147" s="12"/>
      <c r="W147" s="12"/>
      <c r="X147" s="12"/>
      <c r="Y147" s="12"/>
      <c r="Z147" s="12"/>
      <c r="AA147" s="12"/>
      <c r="AB147" s="12"/>
      <c r="AC147" s="12"/>
      <c r="AD147" s="12"/>
      <c r="AE147" s="12"/>
      <c r="AR147" s="240" t="s">
        <v>95</v>
      </c>
      <c r="AT147" s="241" t="s">
        <v>86</v>
      </c>
      <c r="AU147" s="241" t="s">
        <v>95</v>
      </c>
      <c r="AY147" s="240" t="s">
        <v>166</v>
      </c>
      <c r="BK147" s="242">
        <f>SUM(BK148:BK149)</f>
        <v>0</v>
      </c>
    </row>
    <row r="148" spans="1:65" s="2" customFormat="1" ht="16.5" customHeight="1">
      <c r="A148" s="40"/>
      <c r="B148" s="41"/>
      <c r="C148" s="245" t="s">
        <v>254</v>
      </c>
      <c r="D148" s="245" t="s">
        <v>168</v>
      </c>
      <c r="E148" s="246" t="s">
        <v>442</v>
      </c>
      <c r="F148" s="247" t="s">
        <v>443</v>
      </c>
      <c r="G148" s="248" t="s">
        <v>279</v>
      </c>
      <c r="H148" s="249">
        <v>0.043</v>
      </c>
      <c r="I148" s="250"/>
      <c r="J148" s="251">
        <f>ROUND(I148*H148,2)</f>
        <v>0</v>
      </c>
      <c r="K148" s="247" t="s">
        <v>172</v>
      </c>
      <c r="L148" s="46"/>
      <c r="M148" s="252" t="s">
        <v>1</v>
      </c>
      <c r="N148" s="253" t="s">
        <v>52</v>
      </c>
      <c r="O148" s="93"/>
      <c r="P148" s="254">
        <f>O148*H148</f>
        <v>0</v>
      </c>
      <c r="Q148" s="254">
        <v>0</v>
      </c>
      <c r="R148" s="254">
        <f>Q148*H148</f>
        <v>0</v>
      </c>
      <c r="S148" s="254">
        <v>0</v>
      </c>
      <c r="T148" s="255">
        <f>S148*H148</f>
        <v>0</v>
      </c>
      <c r="U148" s="40"/>
      <c r="V148" s="40"/>
      <c r="W148" s="40"/>
      <c r="X148" s="40"/>
      <c r="Y148" s="40"/>
      <c r="Z148" s="40"/>
      <c r="AA148" s="40"/>
      <c r="AB148" s="40"/>
      <c r="AC148" s="40"/>
      <c r="AD148" s="40"/>
      <c r="AE148" s="40"/>
      <c r="AR148" s="256" t="s">
        <v>173</v>
      </c>
      <c r="AT148" s="256" t="s">
        <v>168</v>
      </c>
      <c r="AU148" s="256" t="s">
        <v>97</v>
      </c>
      <c r="AY148" s="18" t="s">
        <v>166</v>
      </c>
      <c r="BE148" s="257">
        <f>IF(N148="základní",J148,0)</f>
        <v>0</v>
      </c>
      <c r="BF148" s="257">
        <f>IF(N148="snížená",J148,0)</f>
        <v>0</v>
      </c>
      <c r="BG148" s="257">
        <f>IF(N148="zákl. přenesená",J148,0)</f>
        <v>0</v>
      </c>
      <c r="BH148" s="257">
        <f>IF(N148="sníž. přenesená",J148,0)</f>
        <v>0</v>
      </c>
      <c r="BI148" s="257">
        <f>IF(N148="nulová",J148,0)</f>
        <v>0</v>
      </c>
      <c r="BJ148" s="18" t="s">
        <v>95</v>
      </c>
      <c r="BK148" s="257">
        <f>ROUND(I148*H148,2)</f>
        <v>0</v>
      </c>
      <c r="BL148" s="18" t="s">
        <v>173</v>
      </c>
      <c r="BM148" s="256" t="s">
        <v>623</v>
      </c>
    </row>
    <row r="149" spans="1:47" s="2" customFormat="1" ht="12">
      <c r="A149" s="40"/>
      <c r="B149" s="41"/>
      <c r="C149" s="42"/>
      <c r="D149" s="258" t="s">
        <v>175</v>
      </c>
      <c r="E149" s="42"/>
      <c r="F149" s="259" t="s">
        <v>445</v>
      </c>
      <c r="G149" s="42"/>
      <c r="H149" s="42"/>
      <c r="I149" s="156"/>
      <c r="J149" s="42"/>
      <c r="K149" s="42"/>
      <c r="L149" s="46"/>
      <c r="M149" s="260"/>
      <c r="N149" s="261"/>
      <c r="O149" s="93"/>
      <c r="P149" s="93"/>
      <c r="Q149" s="93"/>
      <c r="R149" s="93"/>
      <c r="S149" s="93"/>
      <c r="T149" s="94"/>
      <c r="U149" s="40"/>
      <c r="V149" s="40"/>
      <c r="W149" s="40"/>
      <c r="X149" s="40"/>
      <c r="Y149" s="40"/>
      <c r="Z149" s="40"/>
      <c r="AA149" s="40"/>
      <c r="AB149" s="40"/>
      <c r="AC149" s="40"/>
      <c r="AD149" s="40"/>
      <c r="AE149" s="40"/>
      <c r="AT149" s="18" t="s">
        <v>175</v>
      </c>
      <c r="AU149" s="18" t="s">
        <v>97</v>
      </c>
    </row>
    <row r="150" spans="1:63" s="12" customFormat="1" ht="25.9" customHeight="1">
      <c r="A150" s="12"/>
      <c r="B150" s="229"/>
      <c r="C150" s="230"/>
      <c r="D150" s="231" t="s">
        <v>86</v>
      </c>
      <c r="E150" s="232" t="s">
        <v>506</v>
      </c>
      <c r="F150" s="232" t="s">
        <v>507</v>
      </c>
      <c r="G150" s="230"/>
      <c r="H150" s="230"/>
      <c r="I150" s="233"/>
      <c r="J150" s="234">
        <f>BK150</f>
        <v>0</v>
      </c>
      <c r="K150" s="230"/>
      <c r="L150" s="235"/>
      <c r="M150" s="236"/>
      <c r="N150" s="237"/>
      <c r="O150" s="237"/>
      <c r="P150" s="238">
        <f>P151+P161</f>
        <v>0</v>
      </c>
      <c r="Q150" s="237"/>
      <c r="R150" s="238">
        <f>R151+R161</f>
        <v>0</v>
      </c>
      <c r="S150" s="237"/>
      <c r="T150" s="239">
        <f>T151+T161</f>
        <v>0</v>
      </c>
      <c r="U150" s="12"/>
      <c r="V150" s="12"/>
      <c r="W150" s="12"/>
      <c r="X150" s="12"/>
      <c r="Y150" s="12"/>
      <c r="Z150" s="12"/>
      <c r="AA150" s="12"/>
      <c r="AB150" s="12"/>
      <c r="AC150" s="12"/>
      <c r="AD150" s="12"/>
      <c r="AE150" s="12"/>
      <c r="AR150" s="240" t="s">
        <v>254</v>
      </c>
      <c r="AT150" s="241" t="s">
        <v>86</v>
      </c>
      <c r="AU150" s="241" t="s">
        <v>87</v>
      </c>
      <c r="AY150" s="240" t="s">
        <v>166</v>
      </c>
      <c r="BK150" s="242">
        <f>BK151+BK161</f>
        <v>0</v>
      </c>
    </row>
    <row r="151" spans="1:63" s="12" customFormat="1" ht="22.8" customHeight="1">
      <c r="A151" s="12"/>
      <c r="B151" s="229"/>
      <c r="C151" s="230"/>
      <c r="D151" s="231" t="s">
        <v>86</v>
      </c>
      <c r="E151" s="243" t="s">
        <v>581</v>
      </c>
      <c r="F151" s="243" t="s">
        <v>582</v>
      </c>
      <c r="G151" s="230"/>
      <c r="H151" s="230"/>
      <c r="I151" s="233"/>
      <c r="J151" s="244">
        <f>BK151</f>
        <v>0</v>
      </c>
      <c r="K151" s="230"/>
      <c r="L151" s="235"/>
      <c r="M151" s="236"/>
      <c r="N151" s="237"/>
      <c r="O151" s="237"/>
      <c r="P151" s="238">
        <f>SUM(P152:P160)</f>
        <v>0</v>
      </c>
      <c r="Q151" s="237"/>
      <c r="R151" s="238">
        <f>SUM(R152:R160)</f>
        <v>0</v>
      </c>
      <c r="S151" s="237"/>
      <c r="T151" s="239">
        <f>SUM(T152:T160)</f>
        <v>0</v>
      </c>
      <c r="U151" s="12"/>
      <c r="V151" s="12"/>
      <c r="W151" s="12"/>
      <c r="X151" s="12"/>
      <c r="Y151" s="12"/>
      <c r="Z151" s="12"/>
      <c r="AA151" s="12"/>
      <c r="AB151" s="12"/>
      <c r="AC151" s="12"/>
      <c r="AD151" s="12"/>
      <c r="AE151" s="12"/>
      <c r="AR151" s="240" t="s">
        <v>254</v>
      </c>
      <c r="AT151" s="241" t="s">
        <v>86</v>
      </c>
      <c r="AU151" s="241" t="s">
        <v>95</v>
      </c>
      <c r="AY151" s="240" t="s">
        <v>166</v>
      </c>
      <c r="BK151" s="242">
        <f>SUM(BK152:BK160)</f>
        <v>0</v>
      </c>
    </row>
    <row r="152" spans="1:65" s="2" customFormat="1" ht="16.5" customHeight="1">
      <c r="A152" s="40"/>
      <c r="B152" s="41"/>
      <c r="C152" s="245" t="s">
        <v>275</v>
      </c>
      <c r="D152" s="245" t="s">
        <v>168</v>
      </c>
      <c r="E152" s="246" t="s">
        <v>624</v>
      </c>
      <c r="F152" s="247" t="s">
        <v>625</v>
      </c>
      <c r="G152" s="248" t="s">
        <v>513</v>
      </c>
      <c r="H152" s="249">
        <v>1</v>
      </c>
      <c r="I152" s="250"/>
      <c r="J152" s="251">
        <f>ROUND(I152*H152,2)</f>
        <v>0</v>
      </c>
      <c r="K152" s="247" t="s">
        <v>1</v>
      </c>
      <c r="L152" s="46"/>
      <c r="M152" s="252" t="s">
        <v>1</v>
      </c>
      <c r="N152" s="253" t="s">
        <v>52</v>
      </c>
      <c r="O152" s="93"/>
      <c r="P152" s="254">
        <f>O152*H152</f>
        <v>0</v>
      </c>
      <c r="Q152" s="254">
        <v>0</v>
      </c>
      <c r="R152" s="254">
        <f>Q152*H152</f>
        <v>0</v>
      </c>
      <c r="S152" s="254">
        <v>0</v>
      </c>
      <c r="T152" s="255">
        <f>S152*H152</f>
        <v>0</v>
      </c>
      <c r="U152" s="40"/>
      <c r="V152" s="40"/>
      <c r="W152" s="40"/>
      <c r="X152" s="40"/>
      <c r="Y152" s="40"/>
      <c r="Z152" s="40"/>
      <c r="AA152" s="40"/>
      <c r="AB152" s="40"/>
      <c r="AC152" s="40"/>
      <c r="AD152" s="40"/>
      <c r="AE152" s="40"/>
      <c r="AR152" s="256" t="s">
        <v>514</v>
      </c>
      <c r="AT152" s="256" t="s">
        <v>168</v>
      </c>
      <c r="AU152" s="256" t="s">
        <v>97</v>
      </c>
      <c r="AY152" s="18" t="s">
        <v>166</v>
      </c>
      <c r="BE152" s="257">
        <f>IF(N152="základní",J152,0)</f>
        <v>0</v>
      </c>
      <c r="BF152" s="257">
        <f>IF(N152="snížená",J152,0)</f>
        <v>0</v>
      </c>
      <c r="BG152" s="257">
        <f>IF(N152="zákl. přenesená",J152,0)</f>
        <v>0</v>
      </c>
      <c r="BH152" s="257">
        <f>IF(N152="sníž. přenesená",J152,0)</f>
        <v>0</v>
      </c>
      <c r="BI152" s="257">
        <f>IF(N152="nulová",J152,0)</f>
        <v>0</v>
      </c>
      <c r="BJ152" s="18" t="s">
        <v>95</v>
      </c>
      <c r="BK152" s="257">
        <f>ROUND(I152*H152,2)</f>
        <v>0</v>
      </c>
      <c r="BL152" s="18" t="s">
        <v>514</v>
      </c>
      <c r="BM152" s="256" t="s">
        <v>626</v>
      </c>
    </row>
    <row r="153" spans="1:47" s="2" customFormat="1" ht="12">
      <c r="A153" s="40"/>
      <c r="B153" s="41"/>
      <c r="C153" s="42"/>
      <c r="D153" s="258" t="s">
        <v>175</v>
      </c>
      <c r="E153" s="42"/>
      <c r="F153" s="259" t="s">
        <v>625</v>
      </c>
      <c r="G153" s="42"/>
      <c r="H153" s="42"/>
      <c r="I153" s="156"/>
      <c r="J153" s="42"/>
      <c r="K153" s="42"/>
      <c r="L153" s="46"/>
      <c r="M153" s="260"/>
      <c r="N153" s="261"/>
      <c r="O153" s="93"/>
      <c r="P153" s="93"/>
      <c r="Q153" s="93"/>
      <c r="R153" s="93"/>
      <c r="S153" s="93"/>
      <c r="T153" s="94"/>
      <c r="U153" s="40"/>
      <c r="V153" s="40"/>
      <c r="W153" s="40"/>
      <c r="X153" s="40"/>
      <c r="Y153" s="40"/>
      <c r="Z153" s="40"/>
      <c r="AA153" s="40"/>
      <c r="AB153" s="40"/>
      <c r="AC153" s="40"/>
      <c r="AD153" s="40"/>
      <c r="AE153" s="40"/>
      <c r="AT153" s="18" t="s">
        <v>175</v>
      </c>
      <c r="AU153" s="18" t="s">
        <v>97</v>
      </c>
    </row>
    <row r="154" spans="1:47" s="2" customFormat="1" ht="12">
      <c r="A154" s="40"/>
      <c r="B154" s="41"/>
      <c r="C154" s="42"/>
      <c r="D154" s="258" t="s">
        <v>197</v>
      </c>
      <c r="E154" s="42"/>
      <c r="F154" s="262" t="s">
        <v>627</v>
      </c>
      <c r="G154" s="42"/>
      <c r="H154" s="42"/>
      <c r="I154" s="156"/>
      <c r="J154" s="42"/>
      <c r="K154" s="42"/>
      <c r="L154" s="46"/>
      <c r="M154" s="260"/>
      <c r="N154" s="261"/>
      <c r="O154" s="93"/>
      <c r="P154" s="93"/>
      <c r="Q154" s="93"/>
      <c r="R154" s="93"/>
      <c r="S154" s="93"/>
      <c r="T154" s="94"/>
      <c r="U154" s="40"/>
      <c r="V154" s="40"/>
      <c r="W154" s="40"/>
      <c r="X154" s="40"/>
      <c r="Y154" s="40"/>
      <c r="Z154" s="40"/>
      <c r="AA154" s="40"/>
      <c r="AB154" s="40"/>
      <c r="AC154" s="40"/>
      <c r="AD154" s="40"/>
      <c r="AE154" s="40"/>
      <c r="AT154" s="18" t="s">
        <v>197</v>
      </c>
      <c r="AU154" s="18" t="s">
        <v>97</v>
      </c>
    </row>
    <row r="155" spans="1:65" s="2" customFormat="1" ht="16.5" customHeight="1">
      <c r="A155" s="40"/>
      <c r="B155" s="41"/>
      <c r="C155" s="245" t="s">
        <v>285</v>
      </c>
      <c r="D155" s="245" t="s">
        <v>168</v>
      </c>
      <c r="E155" s="246" t="s">
        <v>628</v>
      </c>
      <c r="F155" s="247" t="s">
        <v>629</v>
      </c>
      <c r="G155" s="248" t="s">
        <v>513</v>
      </c>
      <c r="H155" s="249">
        <v>1</v>
      </c>
      <c r="I155" s="250"/>
      <c r="J155" s="251">
        <f>ROUND(I155*H155,2)</f>
        <v>0</v>
      </c>
      <c r="K155" s="247" t="s">
        <v>1</v>
      </c>
      <c r="L155" s="46"/>
      <c r="M155" s="252" t="s">
        <v>1</v>
      </c>
      <c r="N155" s="253" t="s">
        <v>52</v>
      </c>
      <c r="O155" s="93"/>
      <c r="P155" s="254">
        <f>O155*H155</f>
        <v>0</v>
      </c>
      <c r="Q155" s="254">
        <v>0</v>
      </c>
      <c r="R155" s="254">
        <f>Q155*H155</f>
        <v>0</v>
      </c>
      <c r="S155" s="254">
        <v>0</v>
      </c>
      <c r="T155" s="255">
        <f>S155*H155</f>
        <v>0</v>
      </c>
      <c r="U155" s="40"/>
      <c r="V155" s="40"/>
      <c r="W155" s="40"/>
      <c r="X155" s="40"/>
      <c r="Y155" s="40"/>
      <c r="Z155" s="40"/>
      <c r="AA155" s="40"/>
      <c r="AB155" s="40"/>
      <c r="AC155" s="40"/>
      <c r="AD155" s="40"/>
      <c r="AE155" s="40"/>
      <c r="AR155" s="256" t="s">
        <v>514</v>
      </c>
      <c r="AT155" s="256" t="s">
        <v>168</v>
      </c>
      <c r="AU155" s="256" t="s">
        <v>97</v>
      </c>
      <c r="AY155" s="18" t="s">
        <v>166</v>
      </c>
      <c r="BE155" s="257">
        <f>IF(N155="základní",J155,0)</f>
        <v>0</v>
      </c>
      <c r="BF155" s="257">
        <f>IF(N155="snížená",J155,0)</f>
        <v>0</v>
      </c>
      <c r="BG155" s="257">
        <f>IF(N155="zákl. přenesená",J155,0)</f>
        <v>0</v>
      </c>
      <c r="BH155" s="257">
        <f>IF(N155="sníž. přenesená",J155,0)</f>
        <v>0</v>
      </c>
      <c r="BI155" s="257">
        <f>IF(N155="nulová",J155,0)</f>
        <v>0</v>
      </c>
      <c r="BJ155" s="18" t="s">
        <v>95</v>
      </c>
      <c r="BK155" s="257">
        <f>ROUND(I155*H155,2)</f>
        <v>0</v>
      </c>
      <c r="BL155" s="18" t="s">
        <v>514</v>
      </c>
      <c r="BM155" s="256" t="s">
        <v>630</v>
      </c>
    </row>
    <row r="156" spans="1:47" s="2" customFormat="1" ht="12">
      <c r="A156" s="40"/>
      <c r="B156" s="41"/>
      <c r="C156" s="42"/>
      <c r="D156" s="258" t="s">
        <v>175</v>
      </c>
      <c r="E156" s="42"/>
      <c r="F156" s="259" t="s">
        <v>629</v>
      </c>
      <c r="G156" s="42"/>
      <c r="H156" s="42"/>
      <c r="I156" s="156"/>
      <c r="J156" s="42"/>
      <c r="K156" s="42"/>
      <c r="L156" s="46"/>
      <c r="M156" s="260"/>
      <c r="N156" s="261"/>
      <c r="O156" s="93"/>
      <c r="P156" s="93"/>
      <c r="Q156" s="93"/>
      <c r="R156" s="93"/>
      <c r="S156" s="93"/>
      <c r="T156" s="94"/>
      <c r="U156" s="40"/>
      <c r="V156" s="40"/>
      <c r="W156" s="40"/>
      <c r="X156" s="40"/>
      <c r="Y156" s="40"/>
      <c r="Z156" s="40"/>
      <c r="AA156" s="40"/>
      <c r="AB156" s="40"/>
      <c r="AC156" s="40"/>
      <c r="AD156" s="40"/>
      <c r="AE156" s="40"/>
      <c r="AT156" s="18" t="s">
        <v>175</v>
      </c>
      <c r="AU156" s="18" t="s">
        <v>97</v>
      </c>
    </row>
    <row r="157" spans="1:47" s="2" customFormat="1" ht="12">
      <c r="A157" s="40"/>
      <c r="B157" s="41"/>
      <c r="C157" s="42"/>
      <c r="D157" s="258" t="s">
        <v>197</v>
      </c>
      <c r="E157" s="42"/>
      <c r="F157" s="262" t="s">
        <v>631</v>
      </c>
      <c r="G157" s="42"/>
      <c r="H157" s="42"/>
      <c r="I157" s="156"/>
      <c r="J157" s="42"/>
      <c r="K157" s="42"/>
      <c r="L157" s="46"/>
      <c r="M157" s="260"/>
      <c r="N157" s="261"/>
      <c r="O157" s="93"/>
      <c r="P157" s="93"/>
      <c r="Q157" s="93"/>
      <c r="R157" s="93"/>
      <c r="S157" s="93"/>
      <c r="T157" s="94"/>
      <c r="U157" s="40"/>
      <c r="V157" s="40"/>
      <c r="W157" s="40"/>
      <c r="X157" s="40"/>
      <c r="Y157" s="40"/>
      <c r="Z157" s="40"/>
      <c r="AA157" s="40"/>
      <c r="AB157" s="40"/>
      <c r="AC157" s="40"/>
      <c r="AD157" s="40"/>
      <c r="AE157" s="40"/>
      <c r="AT157" s="18" t="s">
        <v>197</v>
      </c>
      <c r="AU157" s="18" t="s">
        <v>97</v>
      </c>
    </row>
    <row r="158" spans="1:65" s="2" customFormat="1" ht="16.5" customHeight="1">
      <c r="A158" s="40"/>
      <c r="B158" s="41"/>
      <c r="C158" s="245" t="s">
        <v>280</v>
      </c>
      <c r="D158" s="245" t="s">
        <v>168</v>
      </c>
      <c r="E158" s="246" t="s">
        <v>632</v>
      </c>
      <c r="F158" s="247" t="s">
        <v>633</v>
      </c>
      <c r="G158" s="248" t="s">
        <v>513</v>
      </c>
      <c r="H158" s="249">
        <v>1</v>
      </c>
      <c r="I158" s="250"/>
      <c r="J158" s="251">
        <f>ROUND(I158*H158,2)</f>
        <v>0</v>
      </c>
      <c r="K158" s="247" t="s">
        <v>1</v>
      </c>
      <c r="L158" s="46"/>
      <c r="M158" s="252" t="s">
        <v>1</v>
      </c>
      <c r="N158" s="253" t="s">
        <v>52</v>
      </c>
      <c r="O158" s="93"/>
      <c r="P158" s="254">
        <f>O158*H158</f>
        <v>0</v>
      </c>
      <c r="Q158" s="254">
        <v>0</v>
      </c>
      <c r="R158" s="254">
        <f>Q158*H158</f>
        <v>0</v>
      </c>
      <c r="S158" s="254">
        <v>0</v>
      </c>
      <c r="T158" s="255">
        <f>S158*H158</f>
        <v>0</v>
      </c>
      <c r="U158" s="40"/>
      <c r="V158" s="40"/>
      <c r="W158" s="40"/>
      <c r="X158" s="40"/>
      <c r="Y158" s="40"/>
      <c r="Z158" s="40"/>
      <c r="AA158" s="40"/>
      <c r="AB158" s="40"/>
      <c r="AC158" s="40"/>
      <c r="AD158" s="40"/>
      <c r="AE158" s="40"/>
      <c r="AR158" s="256" t="s">
        <v>514</v>
      </c>
      <c r="AT158" s="256" t="s">
        <v>168</v>
      </c>
      <c r="AU158" s="256" t="s">
        <v>97</v>
      </c>
      <c r="AY158" s="18" t="s">
        <v>166</v>
      </c>
      <c r="BE158" s="257">
        <f>IF(N158="základní",J158,0)</f>
        <v>0</v>
      </c>
      <c r="BF158" s="257">
        <f>IF(N158="snížená",J158,0)</f>
        <v>0</v>
      </c>
      <c r="BG158" s="257">
        <f>IF(N158="zákl. přenesená",J158,0)</f>
        <v>0</v>
      </c>
      <c r="BH158" s="257">
        <f>IF(N158="sníž. přenesená",J158,0)</f>
        <v>0</v>
      </c>
      <c r="BI158" s="257">
        <f>IF(N158="nulová",J158,0)</f>
        <v>0</v>
      </c>
      <c r="BJ158" s="18" t="s">
        <v>95</v>
      </c>
      <c r="BK158" s="257">
        <f>ROUND(I158*H158,2)</f>
        <v>0</v>
      </c>
      <c r="BL158" s="18" t="s">
        <v>514</v>
      </c>
      <c r="BM158" s="256" t="s">
        <v>634</v>
      </c>
    </row>
    <row r="159" spans="1:47" s="2" customFormat="1" ht="12">
      <c r="A159" s="40"/>
      <c r="B159" s="41"/>
      <c r="C159" s="42"/>
      <c r="D159" s="258" t="s">
        <v>175</v>
      </c>
      <c r="E159" s="42"/>
      <c r="F159" s="259" t="s">
        <v>633</v>
      </c>
      <c r="G159" s="42"/>
      <c r="H159" s="42"/>
      <c r="I159" s="156"/>
      <c r="J159" s="42"/>
      <c r="K159" s="42"/>
      <c r="L159" s="46"/>
      <c r="M159" s="260"/>
      <c r="N159" s="261"/>
      <c r="O159" s="93"/>
      <c r="P159" s="93"/>
      <c r="Q159" s="93"/>
      <c r="R159" s="93"/>
      <c r="S159" s="93"/>
      <c r="T159" s="94"/>
      <c r="U159" s="40"/>
      <c r="V159" s="40"/>
      <c r="W159" s="40"/>
      <c r="X159" s="40"/>
      <c r="Y159" s="40"/>
      <c r="Z159" s="40"/>
      <c r="AA159" s="40"/>
      <c r="AB159" s="40"/>
      <c r="AC159" s="40"/>
      <c r="AD159" s="40"/>
      <c r="AE159" s="40"/>
      <c r="AT159" s="18" t="s">
        <v>175</v>
      </c>
      <c r="AU159" s="18" t="s">
        <v>97</v>
      </c>
    </row>
    <row r="160" spans="1:47" s="2" customFormat="1" ht="12">
      <c r="A160" s="40"/>
      <c r="B160" s="41"/>
      <c r="C160" s="42"/>
      <c r="D160" s="258" t="s">
        <v>197</v>
      </c>
      <c r="E160" s="42"/>
      <c r="F160" s="262" t="s">
        <v>635</v>
      </c>
      <c r="G160" s="42"/>
      <c r="H160" s="42"/>
      <c r="I160" s="156"/>
      <c r="J160" s="42"/>
      <c r="K160" s="42"/>
      <c r="L160" s="46"/>
      <c r="M160" s="260"/>
      <c r="N160" s="261"/>
      <c r="O160" s="93"/>
      <c r="P160" s="93"/>
      <c r="Q160" s="93"/>
      <c r="R160" s="93"/>
      <c r="S160" s="93"/>
      <c r="T160" s="94"/>
      <c r="U160" s="40"/>
      <c r="V160" s="40"/>
      <c r="W160" s="40"/>
      <c r="X160" s="40"/>
      <c r="Y160" s="40"/>
      <c r="Z160" s="40"/>
      <c r="AA160" s="40"/>
      <c r="AB160" s="40"/>
      <c r="AC160" s="40"/>
      <c r="AD160" s="40"/>
      <c r="AE160" s="40"/>
      <c r="AT160" s="18" t="s">
        <v>197</v>
      </c>
      <c r="AU160" s="18" t="s">
        <v>97</v>
      </c>
    </row>
    <row r="161" spans="1:63" s="12" customFormat="1" ht="22.8" customHeight="1">
      <c r="A161" s="12"/>
      <c r="B161" s="229"/>
      <c r="C161" s="230"/>
      <c r="D161" s="231" t="s">
        <v>86</v>
      </c>
      <c r="E161" s="243" t="s">
        <v>508</v>
      </c>
      <c r="F161" s="243" t="s">
        <v>509</v>
      </c>
      <c r="G161" s="230"/>
      <c r="H161" s="230"/>
      <c r="I161" s="233"/>
      <c r="J161" s="244">
        <f>BK161</f>
        <v>0</v>
      </c>
      <c r="K161" s="230"/>
      <c r="L161" s="235"/>
      <c r="M161" s="236"/>
      <c r="N161" s="237"/>
      <c r="O161" s="237"/>
      <c r="P161" s="238">
        <f>SUM(P162:P170)</f>
        <v>0</v>
      </c>
      <c r="Q161" s="237"/>
      <c r="R161" s="238">
        <f>SUM(R162:R170)</f>
        <v>0</v>
      </c>
      <c r="S161" s="237"/>
      <c r="T161" s="239">
        <f>SUM(T162:T170)</f>
        <v>0</v>
      </c>
      <c r="U161" s="12"/>
      <c r="V161" s="12"/>
      <c r="W161" s="12"/>
      <c r="X161" s="12"/>
      <c r="Y161" s="12"/>
      <c r="Z161" s="12"/>
      <c r="AA161" s="12"/>
      <c r="AB161" s="12"/>
      <c r="AC161" s="12"/>
      <c r="AD161" s="12"/>
      <c r="AE161" s="12"/>
      <c r="AR161" s="240" t="s">
        <v>254</v>
      </c>
      <c r="AT161" s="241" t="s">
        <v>86</v>
      </c>
      <c r="AU161" s="241" t="s">
        <v>95</v>
      </c>
      <c r="AY161" s="240" t="s">
        <v>166</v>
      </c>
      <c r="BK161" s="242">
        <f>SUM(BK162:BK170)</f>
        <v>0</v>
      </c>
    </row>
    <row r="162" spans="1:65" s="2" customFormat="1" ht="16.5" customHeight="1">
      <c r="A162" s="40"/>
      <c r="B162" s="41"/>
      <c r="C162" s="245" t="s">
        <v>297</v>
      </c>
      <c r="D162" s="245" t="s">
        <v>168</v>
      </c>
      <c r="E162" s="246" t="s">
        <v>636</v>
      </c>
      <c r="F162" s="247" t="s">
        <v>524</v>
      </c>
      <c r="G162" s="248" t="s">
        <v>513</v>
      </c>
      <c r="H162" s="249">
        <v>2</v>
      </c>
      <c r="I162" s="250"/>
      <c r="J162" s="251">
        <f>ROUND(I162*H162,2)</f>
        <v>0</v>
      </c>
      <c r="K162" s="247" t="s">
        <v>1</v>
      </c>
      <c r="L162" s="46"/>
      <c r="M162" s="252" t="s">
        <v>1</v>
      </c>
      <c r="N162" s="253" t="s">
        <v>52</v>
      </c>
      <c r="O162" s="93"/>
      <c r="P162" s="254">
        <f>O162*H162</f>
        <v>0</v>
      </c>
      <c r="Q162" s="254">
        <v>0</v>
      </c>
      <c r="R162" s="254">
        <f>Q162*H162</f>
        <v>0</v>
      </c>
      <c r="S162" s="254">
        <v>0</v>
      </c>
      <c r="T162" s="255">
        <f>S162*H162</f>
        <v>0</v>
      </c>
      <c r="U162" s="40"/>
      <c r="V162" s="40"/>
      <c r="W162" s="40"/>
      <c r="X162" s="40"/>
      <c r="Y162" s="40"/>
      <c r="Z162" s="40"/>
      <c r="AA162" s="40"/>
      <c r="AB162" s="40"/>
      <c r="AC162" s="40"/>
      <c r="AD162" s="40"/>
      <c r="AE162" s="40"/>
      <c r="AR162" s="256" t="s">
        <v>514</v>
      </c>
      <c r="AT162" s="256" t="s">
        <v>168</v>
      </c>
      <c r="AU162" s="256" t="s">
        <v>97</v>
      </c>
      <c r="AY162" s="18" t="s">
        <v>166</v>
      </c>
      <c r="BE162" s="257">
        <f>IF(N162="základní",J162,0)</f>
        <v>0</v>
      </c>
      <c r="BF162" s="257">
        <f>IF(N162="snížená",J162,0)</f>
        <v>0</v>
      </c>
      <c r="BG162" s="257">
        <f>IF(N162="zákl. přenesená",J162,0)</f>
        <v>0</v>
      </c>
      <c r="BH162" s="257">
        <f>IF(N162="sníž. přenesená",J162,0)</f>
        <v>0</v>
      </c>
      <c r="BI162" s="257">
        <f>IF(N162="nulová",J162,0)</f>
        <v>0</v>
      </c>
      <c r="BJ162" s="18" t="s">
        <v>95</v>
      </c>
      <c r="BK162" s="257">
        <f>ROUND(I162*H162,2)</f>
        <v>0</v>
      </c>
      <c r="BL162" s="18" t="s">
        <v>514</v>
      </c>
      <c r="BM162" s="256" t="s">
        <v>637</v>
      </c>
    </row>
    <row r="163" spans="1:47" s="2" customFormat="1" ht="12">
      <c r="A163" s="40"/>
      <c r="B163" s="41"/>
      <c r="C163" s="42"/>
      <c r="D163" s="258" t="s">
        <v>175</v>
      </c>
      <c r="E163" s="42"/>
      <c r="F163" s="259" t="s">
        <v>524</v>
      </c>
      <c r="G163" s="42"/>
      <c r="H163" s="42"/>
      <c r="I163" s="156"/>
      <c r="J163" s="42"/>
      <c r="K163" s="42"/>
      <c r="L163" s="46"/>
      <c r="M163" s="260"/>
      <c r="N163" s="261"/>
      <c r="O163" s="93"/>
      <c r="P163" s="93"/>
      <c r="Q163" s="93"/>
      <c r="R163" s="93"/>
      <c r="S163" s="93"/>
      <c r="T163" s="94"/>
      <c r="U163" s="40"/>
      <c r="V163" s="40"/>
      <c r="W163" s="40"/>
      <c r="X163" s="40"/>
      <c r="Y163" s="40"/>
      <c r="Z163" s="40"/>
      <c r="AA163" s="40"/>
      <c r="AB163" s="40"/>
      <c r="AC163" s="40"/>
      <c r="AD163" s="40"/>
      <c r="AE163" s="40"/>
      <c r="AT163" s="18" t="s">
        <v>175</v>
      </c>
      <c r="AU163" s="18" t="s">
        <v>97</v>
      </c>
    </row>
    <row r="164" spans="1:47" s="2" customFormat="1" ht="12">
      <c r="A164" s="40"/>
      <c r="B164" s="41"/>
      <c r="C164" s="42"/>
      <c r="D164" s="258" t="s">
        <v>197</v>
      </c>
      <c r="E164" s="42"/>
      <c r="F164" s="262" t="s">
        <v>526</v>
      </c>
      <c r="G164" s="42"/>
      <c r="H164" s="42"/>
      <c r="I164" s="156"/>
      <c r="J164" s="42"/>
      <c r="K164" s="42"/>
      <c r="L164" s="46"/>
      <c r="M164" s="260"/>
      <c r="N164" s="261"/>
      <c r="O164" s="93"/>
      <c r="P164" s="93"/>
      <c r="Q164" s="93"/>
      <c r="R164" s="93"/>
      <c r="S164" s="93"/>
      <c r="T164" s="94"/>
      <c r="U164" s="40"/>
      <c r="V164" s="40"/>
      <c r="W164" s="40"/>
      <c r="X164" s="40"/>
      <c r="Y164" s="40"/>
      <c r="Z164" s="40"/>
      <c r="AA164" s="40"/>
      <c r="AB164" s="40"/>
      <c r="AC164" s="40"/>
      <c r="AD164" s="40"/>
      <c r="AE164" s="40"/>
      <c r="AT164" s="18" t="s">
        <v>197</v>
      </c>
      <c r="AU164" s="18" t="s">
        <v>97</v>
      </c>
    </row>
    <row r="165" spans="1:65" s="2" customFormat="1" ht="24" customHeight="1">
      <c r="A165" s="40"/>
      <c r="B165" s="41"/>
      <c r="C165" s="245" t="s">
        <v>317</v>
      </c>
      <c r="D165" s="245" t="s">
        <v>168</v>
      </c>
      <c r="E165" s="246" t="s">
        <v>638</v>
      </c>
      <c r="F165" s="247" t="s">
        <v>529</v>
      </c>
      <c r="G165" s="248" t="s">
        <v>513</v>
      </c>
      <c r="H165" s="249">
        <v>1</v>
      </c>
      <c r="I165" s="250"/>
      <c r="J165" s="251">
        <f>ROUND(I165*H165,2)</f>
        <v>0</v>
      </c>
      <c r="K165" s="247" t="s">
        <v>1</v>
      </c>
      <c r="L165" s="46"/>
      <c r="M165" s="252" t="s">
        <v>1</v>
      </c>
      <c r="N165" s="253" t="s">
        <v>52</v>
      </c>
      <c r="O165" s="93"/>
      <c r="P165" s="254">
        <f>O165*H165</f>
        <v>0</v>
      </c>
      <c r="Q165" s="254">
        <v>0</v>
      </c>
      <c r="R165" s="254">
        <f>Q165*H165</f>
        <v>0</v>
      </c>
      <c r="S165" s="254">
        <v>0</v>
      </c>
      <c r="T165" s="255">
        <f>S165*H165</f>
        <v>0</v>
      </c>
      <c r="U165" s="40"/>
      <c r="V165" s="40"/>
      <c r="W165" s="40"/>
      <c r="X165" s="40"/>
      <c r="Y165" s="40"/>
      <c r="Z165" s="40"/>
      <c r="AA165" s="40"/>
      <c r="AB165" s="40"/>
      <c r="AC165" s="40"/>
      <c r="AD165" s="40"/>
      <c r="AE165" s="40"/>
      <c r="AR165" s="256" t="s">
        <v>514</v>
      </c>
      <c r="AT165" s="256" t="s">
        <v>168</v>
      </c>
      <c r="AU165" s="256" t="s">
        <v>97</v>
      </c>
      <c r="AY165" s="18" t="s">
        <v>166</v>
      </c>
      <c r="BE165" s="257">
        <f>IF(N165="základní",J165,0)</f>
        <v>0</v>
      </c>
      <c r="BF165" s="257">
        <f>IF(N165="snížená",J165,0)</f>
        <v>0</v>
      </c>
      <c r="BG165" s="257">
        <f>IF(N165="zákl. přenesená",J165,0)</f>
        <v>0</v>
      </c>
      <c r="BH165" s="257">
        <f>IF(N165="sníž. přenesená",J165,0)</f>
        <v>0</v>
      </c>
      <c r="BI165" s="257">
        <f>IF(N165="nulová",J165,0)</f>
        <v>0</v>
      </c>
      <c r="BJ165" s="18" t="s">
        <v>95</v>
      </c>
      <c r="BK165" s="257">
        <f>ROUND(I165*H165,2)</f>
        <v>0</v>
      </c>
      <c r="BL165" s="18" t="s">
        <v>514</v>
      </c>
      <c r="BM165" s="256" t="s">
        <v>639</v>
      </c>
    </row>
    <row r="166" spans="1:47" s="2" customFormat="1" ht="12">
      <c r="A166" s="40"/>
      <c r="B166" s="41"/>
      <c r="C166" s="42"/>
      <c r="D166" s="258" t="s">
        <v>175</v>
      </c>
      <c r="E166" s="42"/>
      <c r="F166" s="259" t="s">
        <v>529</v>
      </c>
      <c r="G166" s="42"/>
      <c r="H166" s="42"/>
      <c r="I166" s="156"/>
      <c r="J166" s="42"/>
      <c r="K166" s="42"/>
      <c r="L166" s="46"/>
      <c r="M166" s="260"/>
      <c r="N166" s="261"/>
      <c r="O166" s="93"/>
      <c r="P166" s="93"/>
      <c r="Q166" s="93"/>
      <c r="R166" s="93"/>
      <c r="S166" s="93"/>
      <c r="T166" s="94"/>
      <c r="U166" s="40"/>
      <c r="V166" s="40"/>
      <c r="W166" s="40"/>
      <c r="X166" s="40"/>
      <c r="Y166" s="40"/>
      <c r="Z166" s="40"/>
      <c r="AA166" s="40"/>
      <c r="AB166" s="40"/>
      <c r="AC166" s="40"/>
      <c r="AD166" s="40"/>
      <c r="AE166" s="40"/>
      <c r="AT166" s="18" t="s">
        <v>175</v>
      </c>
      <c r="AU166" s="18" t="s">
        <v>97</v>
      </c>
    </row>
    <row r="167" spans="1:47" s="2" customFormat="1" ht="12">
      <c r="A167" s="40"/>
      <c r="B167" s="41"/>
      <c r="C167" s="42"/>
      <c r="D167" s="258" t="s">
        <v>197</v>
      </c>
      <c r="E167" s="42"/>
      <c r="F167" s="262" t="s">
        <v>640</v>
      </c>
      <c r="G167" s="42"/>
      <c r="H167" s="42"/>
      <c r="I167" s="156"/>
      <c r="J167" s="42"/>
      <c r="K167" s="42"/>
      <c r="L167" s="46"/>
      <c r="M167" s="260"/>
      <c r="N167" s="261"/>
      <c r="O167" s="93"/>
      <c r="P167" s="93"/>
      <c r="Q167" s="93"/>
      <c r="R167" s="93"/>
      <c r="S167" s="93"/>
      <c r="T167" s="94"/>
      <c r="U167" s="40"/>
      <c r="V167" s="40"/>
      <c r="W167" s="40"/>
      <c r="X167" s="40"/>
      <c r="Y167" s="40"/>
      <c r="Z167" s="40"/>
      <c r="AA167" s="40"/>
      <c r="AB167" s="40"/>
      <c r="AC167" s="40"/>
      <c r="AD167" s="40"/>
      <c r="AE167" s="40"/>
      <c r="AT167" s="18" t="s">
        <v>197</v>
      </c>
      <c r="AU167" s="18" t="s">
        <v>97</v>
      </c>
    </row>
    <row r="168" spans="1:65" s="2" customFormat="1" ht="16.5" customHeight="1">
      <c r="A168" s="40"/>
      <c r="B168" s="41"/>
      <c r="C168" s="245" t="s">
        <v>321</v>
      </c>
      <c r="D168" s="245" t="s">
        <v>168</v>
      </c>
      <c r="E168" s="246" t="s">
        <v>641</v>
      </c>
      <c r="F168" s="247" t="s">
        <v>642</v>
      </c>
      <c r="G168" s="248" t="s">
        <v>513</v>
      </c>
      <c r="H168" s="249">
        <v>1</v>
      </c>
      <c r="I168" s="250"/>
      <c r="J168" s="251">
        <f>ROUND(I168*H168,2)</f>
        <v>0</v>
      </c>
      <c r="K168" s="247" t="s">
        <v>1</v>
      </c>
      <c r="L168" s="46"/>
      <c r="M168" s="252" t="s">
        <v>1</v>
      </c>
      <c r="N168" s="253" t="s">
        <v>52</v>
      </c>
      <c r="O168" s="93"/>
      <c r="P168" s="254">
        <f>O168*H168</f>
        <v>0</v>
      </c>
      <c r="Q168" s="254">
        <v>0</v>
      </c>
      <c r="R168" s="254">
        <f>Q168*H168</f>
        <v>0</v>
      </c>
      <c r="S168" s="254">
        <v>0</v>
      </c>
      <c r="T168" s="255">
        <f>S168*H168</f>
        <v>0</v>
      </c>
      <c r="U168" s="40"/>
      <c r="V168" s="40"/>
      <c r="W168" s="40"/>
      <c r="X168" s="40"/>
      <c r="Y168" s="40"/>
      <c r="Z168" s="40"/>
      <c r="AA168" s="40"/>
      <c r="AB168" s="40"/>
      <c r="AC168" s="40"/>
      <c r="AD168" s="40"/>
      <c r="AE168" s="40"/>
      <c r="AR168" s="256" t="s">
        <v>514</v>
      </c>
      <c r="AT168" s="256" t="s">
        <v>168</v>
      </c>
      <c r="AU168" s="256" t="s">
        <v>97</v>
      </c>
      <c r="AY168" s="18" t="s">
        <v>166</v>
      </c>
      <c r="BE168" s="257">
        <f>IF(N168="základní",J168,0)</f>
        <v>0</v>
      </c>
      <c r="BF168" s="257">
        <f>IF(N168="snížená",J168,0)</f>
        <v>0</v>
      </c>
      <c r="BG168" s="257">
        <f>IF(N168="zákl. přenesená",J168,0)</f>
        <v>0</v>
      </c>
      <c r="BH168" s="257">
        <f>IF(N168="sníž. přenesená",J168,0)</f>
        <v>0</v>
      </c>
      <c r="BI168" s="257">
        <f>IF(N168="nulová",J168,0)</f>
        <v>0</v>
      </c>
      <c r="BJ168" s="18" t="s">
        <v>95</v>
      </c>
      <c r="BK168" s="257">
        <f>ROUND(I168*H168,2)</f>
        <v>0</v>
      </c>
      <c r="BL168" s="18" t="s">
        <v>514</v>
      </c>
      <c r="BM168" s="256" t="s">
        <v>643</v>
      </c>
    </row>
    <row r="169" spans="1:47" s="2" customFormat="1" ht="12">
      <c r="A169" s="40"/>
      <c r="B169" s="41"/>
      <c r="C169" s="42"/>
      <c r="D169" s="258" t="s">
        <v>175</v>
      </c>
      <c r="E169" s="42"/>
      <c r="F169" s="259" t="s">
        <v>642</v>
      </c>
      <c r="G169" s="42"/>
      <c r="H169" s="42"/>
      <c r="I169" s="156"/>
      <c r="J169" s="42"/>
      <c r="K169" s="42"/>
      <c r="L169" s="46"/>
      <c r="M169" s="260"/>
      <c r="N169" s="261"/>
      <c r="O169" s="93"/>
      <c r="P169" s="93"/>
      <c r="Q169" s="93"/>
      <c r="R169" s="93"/>
      <c r="S169" s="93"/>
      <c r="T169" s="94"/>
      <c r="U169" s="40"/>
      <c r="V169" s="40"/>
      <c r="W169" s="40"/>
      <c r="X169" s="40"/>
      <c r="Y169" s="40"/>
      <c r="Z169" s="40"/>
      <c r="AA169" s="40"/>
      <c r="AB169" s="40"/>
      <c r="AC169" s="40"/>
      <c r="AD169" s="40"/>
      <c r="AE169" s="40"/>
      <c r="AT169" s="18" t="s">
        <v>175</v>
      </c>
      <c r="AU169" s="18" t="s">
        <v>97</v>
      </c>
    </row>
    <row r="170" spans="1:47" s="2" customFormat="1" ht="12">
      <c r="A170" s="40"/>
      <c r="B170" s="41"/>
      <c r="C170" s="42"/>
      <c r="D170" s="258" t="s">
        <v>197</v>
      </c>
      <c r="E170" s="42"/>
      <c r="F170" s="262" t="s">
        <v>644</v>
      </c>
      <c r="G170" s="42"/>
      <c r="H170" s="42"/>
      <c r="I170" s="156"/>
      <c r="J170" s="42"/>
      <c r="K170" s="42"/>
      <c r="L170" s="46"/>
      <c r="M170" s="316"/>
      <c r="N170" s="317"/>
      <c r="O170" s="318"/>
      <c r="P170" s="318"/>
      <c r="Q170" s="318"/>
      <c r="R170" s="318"/>
      <c r="S170" s="318"/>
      <c r="T170" s="319"/>
      <c r="U170" s="40"/>
      <c r="V170" s="40"/>
      <c r="W170" s="40"/>
      <c r="X170" s="40"/>
      <c r="Y170" s="40"/>
      <c r="Z170" s="40"/>
      <c r="AA170" s="40"/>
      <c r="AB170" s="40"/>
      <c r="AC170" s="40"/>
      <c r="AD170" s="40"/>
      <c r="AE170" s="40"/>
      <c r="AT170" s="18" t="s">
        <v>197</v>
      </c>
      <c r="AU170" s="18" t="s">
        <v>97</v>
      </c>
    </row>
    <row r="171" spans="1:31" s="2" customFormat="1" ht="6.95" customHeight="1">
      <c r="A171" s="40"/>
      <c r="B171" s="68"/>
      <c r="C171" s="69"/>
      <c r="D171" s="69"/>
      <c r="E171" s="69"/>
      <c r="F171" s="69"/>
      <c r="G171" s="69"/>
      <c r="H171" s="69"/>
      <c r="I171" s="194"/>
      <c r="J171" s="69"/>
      <c r="K171" s="69"/>
      <c r="L171" s="46"/>
      <c r="M171" s="40"/>
      <c r="O171" s="40"/>
      <c r="P171" s="40"/>
      <c r="Q171" s="40"/>
      <c r="R171" s="40"/>
      <c r="S171" s="40"/>
      <c r="T171" s="40"/>
      <c r="U171" s="40"/>
      <c r="V171" s="40"/>
      <c r="W171" s="40"/>
      <c r="X171" s="40"/>
      <c r="Y171" s="40"/>
      <c r="Z171" s="40"/>
      <c r="AA171" s="40"/>
      <c r="AB171" s="40"/>
      <c r="AC171" s="40"/>
      <c r="AD171" s="40"/>
      <c r="AE171" s="40"/>
    </row>
  </sheetData>
  <sheetProtection password="CC35" sheet="1" objects="1" scenarios="1" formatColumns="0" formatRows="0" autoFilter="0"/>
  <autoFilter ref="C127:K170"/>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8"/>
      <c r="L2" s="1"/>
      <c r="M2" s="1"/>
      <c r="N2" s="1"/>
      <c r="O2" s="1"/>
      <c r="P2" s="1"/>
      <c r="Q2" s="1"/>
      <c r="R2" s="1"/>
      <c r="S2" s="1"/>
      <c r="T2" s="1"/>
      <c r="U2" s="1"/>
      <c r="V2" s="1"/>
      <c r="AT2" s="18" t="s">
        <v>119</v>
      </c>
    </row>
    <row r="3" spans="2:46" s="1" customFormat="1" ht="6.95" customHeight="1">
      <c r="B3" s="149"/>
      <c r="C3" s="150"/>
      <c r="D3" s="150"/>
      <c r="E3" s="150"/>
      <c r="F3" s="150"/>
      <c r="G3" s="150"/>
      <c r="H3" s="150"/>
      <c r="I3" s="151"/>
      <c r="J3" s="150"/>
      <c r="K3" s="150"/>
      <c r="L3" s="21"/>
      <c r="AT3" s="18" t="s">
        <v>97</v>
      </c>
    </row>
    <row r="4" spans="2:46" s="1" customFormat="1" ht="24.95" customHeight="1">
      <c r="B4" s="21"/>
      <c r="D4" s="152" t="s">
        <v>129</v>
      </c>
      <c r="I4" s="148"/>
      <c r="L4" s="21"/>
      <c r="M4" s="153" t="s">
        <v>10</v>
      </c>
      <c r="AT4" s="18" t="s">
        <v>4</v>
      </c>
    </row>
    <row r="5" spans="2:12" s="1" customFormat="1" ht="6.95" customHeight="1">
      <c r="B5" s="21"/>
      <c r="I5" s="148"/>
      <c r="L5" s="21"/>
    </row>
    <row r="6" spans="2:12" s="1" customFormat="1" ht="12" customHeight="1">
      <c r="B6" s="21"/>
      <c r="D6" s="154" t="s">
        <v>16</v>
      </c>
      <c r="I6" s="148"/>
      <c r="L6" s="21"/>
    </row>
    <row r="7" spans="2:12" s="1" customFormat="1" ht="16.5" customHeight="1">
      <c r="B7" s="21"/>
      <c r="E7" s="155" t="str">
        <f>'Rekapitulace stavby'!K6</f>
        <v>VD Kamenička - GO - inženýrskogeologický průzkum - PD</v>
      </c>
      <c r="F7" s="154"/>
      <c r="G7" s="154"/>
      <c r="H7" s="154"/>
      <c r="I7" s="148"/>
      <c r="L7" s="21"/>
    </row>
    <row r="8" spans="2:12" s="1" customFormat="1" ht="12" customHeight="1">
      <c r="B8" s="21"/>
      <c r="D8" s="154" t="s">
        <v>130</v>
      </c>
      <c r="I8" s="148"/>
      <c r="L8" s="21"/>
    </row>
    <row r="9" spans="1:31" s="2" customFormat="1" ht="16.5" customHeight="1">
      <c r="A9" s="40"/>
      <c r="B9" s="46"/>
      <c r="C9" s="40"/>
      <c r="D9" s="40"/>
      <c r="E9" s="155" t="s">
        <v>645</v>
      </c>
      <c r="F9" s="40"/>
      <c r="G9" s="40"/>
      <c r="H9" s="40"/>
      <c r="I9" s="156"/>
      <c r="J9" s="40"/>
      <c r="K9" s="40"/>
      <c r="L9" s="65"/>
      <c r="S9" s="40"/>
      <c r="T9" s="40"/>
      <c r="U9" s="40"/>
      <c r="V9" s="40"/>
      <c r="W9" s="40"/>
      <c r="X9" s="40"/>
      <c r="Y9" s="40"/>
      <c r="Z9" s="40"/>
      <c r="AA9" s="40"/>
      <c r="AB9" s="40"/>
      <c r="AC9" s="40"/>
      <c r="AD9" s="40"/>
      <c r="AE9" s="40"/>
    </row>
    <row r="10" spans="1:31" s="2" customFormat="1" ht="12" customHeight="1">
      <c r="A10" s="40"/>
      <c r="B10" s="46"/>
      <c r="C10" s="40"/>
      <c r="D10" s="154" t="s">
        <v>554</v>
      </c>
      <c r="E10" s="40"/>
      <c r="F10" s="40"/>
      <c r="G10" s="40"/>
      <c r="H10" s="40"/>
      <c r="I10" s="156"/>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7" t="s">
        <v>646</v>
      </c>
      <c r="F11" s="40"/>
      <c r="G11" s="40"/>
      <c r="H11" s="40"/>
      <c r="I11" s="156"/>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4" t="s">
        <v>22</v>
      </c>
      <c r="E14" s="40"/>
      <c r="F14" s="143" t="s">
        <v>23</v>
      </c>
      <c r="G14" s="40"/>
      <c r="H14" s="40"/>
      <c r="I14" s="158" t="s">
        <v>24</v>
      </c>
      <c r="J14" s="159" t="str">
        <f>'Rekapitulace stavby'!AN8</f>
        <v>28. 10. 2019</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4" t="s">
        <v>30</v>
      </c>
      <c r="E16" s="40"/>
      <c r="F16" s="40"/>
      <c r="G16" s="40"/>
      <c r="H16" s="40"/>
      <c r="I16" s="158" t="s">
        <v>31</v>
      </c>
      <c r="J16" s="143" t="s">
        <v>32</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33</v>
      </c>
      <c r="F17" s="40"/>
      <c r="G17" s="40"/>
      <c r="H17" s="40"/>
      <c r="I17" s="158" t="s">
        <v>34</v>
      </c>
      <c r="J17" s="143" t="s">
        <v>35</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4" t="s">
        <v>36</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8" t="s">
        <v>34</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4" t="s">
        <v>38</v>
      </c>
      <c r="E22" s="40"/>
      <c r="F22" s="40"/>
      <c r="G22" s="40"/>
      <c r="H22" s="40"/>
      <c r="I22" s="158" t="s">
        <v>31</v>
      </c>
      <c r="J22" s="143" t="s">
        <v>39</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40</v>
      </c>
      <c r="F23" s="40"/>
      <c r="G23" s="40"/>
      <c r="H23" s="40"/>
      <c r="I23" s="158" t="s">
        <v>34</v>
      </c>
      <c r="J23" s="143" t="s">
        <v>41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4" t="s">
        <v>43</v>
      </c>
      <c r="E25" s="40"/>
      <c r="F25" s="40"/>
      <c r="G25" s="40"/>
      <c r="H25" s="40"/>
      <c r="I25" s="158"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44</v>
      </c>
      <c r="F26" s="40"/>
      <c r="G26" s="40"/>
      <c r="H26" s="40"/>
      <c r="I26" s="158" t="s">
        <v>34</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4" t="s">
        <v>45</v>
      </c>
      <c r="E28" s="40"/>
      <c r="F28" s="40"/>
      <c r="G28" s="40"/>
      <c r="H28" s="40"/>
      <c r="I28" s="156"/>
      <c r="J28" s="40"/>
      <c r="K28" s="40"/>
      <c r="L28" s="65"/>
      <c r="S28" s="40"/>
      <c r="T28" s="40"/>
      <c r="U28" s="40"/>
      <c r="V28" s="40"/>
      <c r="W28" s="40"/>
      <c r="X28" s="40"/>
      <c r="Y28" s="40"/>
      <c r="Z28" s="40"/>
      <c r="AA28" s="40"/>
      <c r="AB28" s="40"/>
      <c r="AC28" s="40"/>
      <c r="AD28" s="40"/>
      <c r="AE28" s="40"/>
    </row>
    <row r="29" spans="1:31" s="8" customFormat="1" ht="89.25" customHeight="1">
      <c r="A29" s="160"/>
      <c r="B29" s="161"/>
      <c r="C29" s="160"/>
      <c r="D29" s="160"/>
      <c r="E29" s="162" t="s">
        <v>46</v>
      </c>
      <c r="F29" s="162"/>
      <c r="G29" s="162"/>
      <c r="H29" s="162"/>
      <c r="I29" s="163"/>
      <c r="J29" s="160"/>
      <c r="K29" s="160"/>
      <c r="L29" s="164"/>
      <c r="S29" s="160"/>
      <c r="T29" s="160"/>
      <c r="U29" s="160"/>
      <c r="V29" s="160"/>
      <c r="W29" s="160"/>
      <c r="X29" s="160"/>
      <c r="Y29" s="160"/>
      <c r="Z29" s="160"/>
      <c r="AA29" s="160"/>
      <c r="AB29" s="160"/>
      <c r="AC29" s="160"/>
      <c r="AD29" s="160"/>
      <c r="AE29" s="160"/>
    </row>
    <row r="30" spans="1:31" s="2" customFormat="1" ht="6.95"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pans="1:31" s="2" customFormat="1" ht="25.4" customHeight="1">
      <c r="A32" s="40"/>
      <c r="B32" s="46"/>
      <c r="C32" s="40"/>
      <c r="D32" s="167" t="s">
        <v>47</v>
      </c>
      <c r="E32" s="40"/>
      <c r="F32" s="40"/>
      <c r="G32" s="40"/>
      <c r="H32" s="40"/>
      <c r="I32" s="156"/>
      <c r="J32" s="168">
        <f>ROUND(J122,2)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9" t="s">
        <v>49</v>
      </c>
      <c r="G34" s="40"/>
      <c r="H34" s="40"/>
      <c r="I34" s="170" t="s">
        <v>48</v>
      </c>
      <c r="J34" s="169" t="s">
        <v>50</v>
      </c>
      <c r="K34" s="40"/>
      <c r="L34" s="65"/>
      <c r="S34" s="40"/>
      <c r="T34" s="40"/>
      <c r="U34" s="40"/>
      <c r="V34" s="40"/>
      <c r="W34" s="40"/>
      <c r="X34" s="40"/>
      <c r="Y34" s="40"/>
      <c r="Z34" s="40"/>
      <c r="AA34" s="40"/>
      <c r="AB34" s="40"/>
      <c r="AC34" s="40"/>
      <c r="AD34" s="40"/>
      <c r="AE34" s="40"/>
    </row>
    <row r="35" spans="1:31" s="2" customFormat="1" ht="14.4" customHeight="1">
      <c r="A35" s="40"/>
      <c r="B35" s="46"/>
      <c r="C35" s="40"/>
      <c r="D35" s="171" t="s">
        <v>51</v>
      </c>
      <c r="E35" s="154" t="s">
        <v>52</v>
      </c>
      <c r="F35" s="172">
        <f>ROUND((SUM(BE122:BE130)),2)</f>
        <v>0</v>
      </c>
      <c r="G35" s="40"/>
      <c r="H35" s="40"/>
      <c r="I35" s="173">
        <v>0.21</v>
      </c>
      <c r="J35" s="172">
        <f>ROUND(((SUM(BE122:BE130))*I35),2)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4" t="s">
        <v>53</v>
      </c>
      <c r="F36" s="172">
        <f>ROUND((SUM(BF122:BF130)),2)</f>
        <v>0</v>
      </c>
      <c r="G36" s="40"/>
      <c r="H36" s="40"/>
      <c r="I36" s="173">
        <v>0.15</v>
      </c>
      <c r="J36" s="172">
        <f>ROUND(((SUM(BF122:BF130))*I36),2)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4" t="s">
        <v>54</v>
      </c>
      <c r="F37" s="172">
        <f>ROUND((SUM(BG122:BG130)),2)</f>
        <v>0</v>
      </c>
      <c r="G37" s="40"/>
      <c r="H37" s="40"/>
      <c r="I37" s="173">
        <v>0.21</v>
      </c>
      <c r="J37" s="172">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4" t="s">
        <v>55</v>
      </c>
      <c r="F38" s="172">
        <f>ROUND((SUM(BH122:BH130)),2)</f>
        <v>0</v>
      </c>
      <c r="G38" s="40"/>
      <c r="H38" s="40"/>
      <c r="I38" s="173">
        <v>0.15</v>
      </c>
      <c r="J38" s="172">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4" t="s">
        <v>56</v>
      </c>
      <c r="F39" s="172">
        <f>ROUND((SUM(BI122:BI130)),2)</f>
        <v>0</v>
      </c>
      <c r="G39" s="40"/>
      <c r="H39" s="40"/>
      <c r="I39" s="173">
        <v>0</v>
      </c>
      <c r="J39" s="172">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pans="1:31" s="2" customFormat="1" ht="25.4" customHeight="1">
      <c r="A41" s="40"/>
      <c r="B41" s="46"/>
      <c r="C41" s="174"/>
      <c r="D41" s="175" t="s">
        <v>57</v>
      </c>
      <c r="E41" s="176"/>
      <c r="F41" s="176"/>
      <c r="G41" s="177" t="s">
        <v>58</v>
      </c>
      <c r="H41" s="178" t="s">
        <v>59</v>
      </c>
      <c r="I41" s="179"/>
      <c r="J41" s="180">
        <f>SUM(J32:J39)</f>
        <v>0</v>
      </c>
      <c r="K41" s="181"/>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pans="2:12" s="1" customFormat="1" ht="14.4" customHeight="1">
      <c r="B43" s="21"/>
      <c r="I43" s="148"/>
      <c r="L43" s="21"/>
    </row>
    <row r="44" spans="2:12" s="1" customFormat="1" ht="14.4" customHeight="1">
      <c r="B44" s="21"/>
      <c r="I44" s="148"/>
      <c r="L44" s="21"/>
    </row>
    <row r="45" spans="2:12" s="1" customFormat="1" ht="14.4" customHeight="1">
      <c r="B45" s="21"/>
      <c r="I45" s="148"/>
      <c r="L45" s="21"/>
    </row>
    <row r="46" spans="2:12" s="1" customFormat="1" ht="14.4" customHeight="1">
      <c r="B46" s="21"/>
      <c r="I46" s="148"/>
      <c r="L46" s="21"/>
    </row>
    <row r="47" spans="2:12" s="1" customFormat="1" ht="14.4" customHeight="1">
      <c r="B47" s="21"/>
      <c r="I47" s="148"/>
      <c r="L47" s="21"/>
    </row>
    <row r="48" spans="2:12" s="1" customFormat="1" ht="14.4" customHeight="1">
      <c r="B48" s="21"/>
      <c r="I48" s="148"/>
      <c r="L48" s="21"/>
    </row>
    <row r="49" spans="2:12" s="1" customFormat="1" ht="14.4" customHeight="1">
      <c r="B49" s="21"/>
      <c r="I49" s="148"/>
      <c r="L49" s="21"/>
    </row>
    <row r="50" spans="2:12" s="2" customFormat="1" ht="14.4" customHeight="1">
      <c r="B50" s="65"/>
      <c r="D50" s="182" t="s">
        <v>60</v>
      </c>
      <c r="E50" s="183"/>
      <c r="F50" s="183"/>
      <c r="G50" s="182" t="s">
        <v>61</v>
      </c>
      <c r="H50" s="183"/>
      <c r="I50" s="184"/>
      <c r="J50" s="183"/>
      <c r="K50" s="183"/>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5" t="s">
        <v>62</v>
      </c>
      <c r="E61" s="186"/>
      <c r="F61" s="187" t="s">
        <v>63</v>
      </c>
      <c r="G61" s="185" t="s">
        <v>62</v>
      </c>
      <c r="H61" s="186"/>
      <c r="I61" s="188"/>
      <c r="J61" s="189" t="s">
        <v>63</v>
      </c>
      <c r="K61" s="186"/>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2" t="s">
        <v>64</v>
      </c>
      <c r="E65" s="190"/>
      <c r="F65" s="190"/>
      <c r="G65" s="182" t="s">
        <v>65</v>
      </c>
      <c r="H65" s="190"/>
      <c r="I65" s="191"/>
      <c r="J65" s="190"/>
      <c r="K65" s="190"/>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5" t="s">
        <v>62</v>
      </c>
      <c r="E76" s="186"/>
      <c r="F76" s="187" t="s">
        <v>63</v>
      </c>
      <c r="G76" s="185" t="s">
        <v>62</v>
      </c>
      <c r="H76" s="186"/>
      <c r="I76" s="188"/>
      <c r="J76" s="189" t="s">
        <v>63</v>
      </c>
      <c r="K76" s="186"/>
      <c r="L76" s="65"/>
      <c r="S76" s="40"/>
      <c r="T76" s="40"/>
      <c r="U76" s="40"/>
      <c r="V76" s="40"/>
      <c r="W76" s="40"/>
      <c r="X76" s="40"/>
      <c r="Y76" s="40"/>
      <c r="Z76" s="40"/>
      <c r="AA76" s="40"/>
      <c r="AB76" s="40"/>
      <c r="AC76" s="40"/>
      <c r="AD76" s="40"/>
      <c r="AE76" s="40"/>
    </row>
    <row r="77" spans="1:31"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pans="1:31" s="2" customFormat="1" ht="6.95"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pans="1:31" s="2" customFormat="1" ht="24.95" customHeight="1">
      <c r="A82" s="40"/>
      <c r="B82" s="41"/>
      <c r="C82" s="24" t="s">
        <v>132</v>
      </c>
      <c r="D82" s="42"/>
      <c r="E82" s="42"/>
      <c r="F82" s="42"/>
      <c r="G82" s="42"/>
      <c r="H82" s="42"/>
      <c r="I82" s="156"/>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8" t="str">
        <f>E7</f>
        <v>VD Kamenička - GO - inženýrskogeologický průzkum - PD</v>
      </c>
      <c r="F85" s="33"/>
      <c r="G85" s="33"/>
      <c r="H85" s="33"/>
      <c r="I85" s="156"/>
      <c r="J85" s="42"/>
      <c r="K85" s="42"/>
      <c r="L85" s="65"/>
      <c r="S85" s="40"/>
      <c r="T85" s="40"/>
      <c r="U85" s="40"/>
      <c r="V85" s="40"/>
      <c r="W85" s="40"/>
      <c r="X85" s="40"/>
      <c r="Y85" s="40"/>
      <c r="Z85" s="40"/>
      <c r="AA85" s="40"/>
      <c r="AB85" s="40"/>
      <c r="AC85" s="40"/>
      <c r="AD85" s="40"/>
      <c r="AE85" s="40"/>
    </row>
    <row r="86" spans="2:12" s="1" customFormat="1" ht="12" customHeight="1">
      <c r="B86" s="22"/>
      <c r="C86" s="33" t="s">
        <v>130</v>
      </c>
      <c r="D86" s="23"/>
      <c r="E86" s="23"/>
      <c r="F86" s="23"/>
      <c r="G86" s="23"/>
      <c r="H86" s="23"/>
      <c r="I86" s="148"/>
      <c r="J86" s="23"/>
      <c r="K86" s="23"/>
      <c r="L86" s="21"/>
    </row>
    <row r="87" spans="1:31" s="2" customFormat="1" ht="16.5" customHeight="1">
      <c r="A87" s="40"/>
      <c r="B87" s="41"/>
      <c r="C87" s="42"/>
      <c r="D87" s="42"/>
      <c r="E87" s="198" t="s">
        <v>645</v>
      </c>
      <c r="F87" s="42"/>
      <c r="G87" s="42"/>
      <c r="H87" s="42"/>
      <c r="I87" s="156"/>
      <c r="J87" s="42"/>
      <c r="K87" s="42"/>
      <c r="L87" s="65"/>
      <c r="S87" s="40"/>
      <c r="T87" s="40"/>
      <c r="U87" s="40"/>
      <c r="V87" s="40"/>
      <c r="W87" s="40"/>
      <c r="X87" s="40"/>
      <c r="Y87" s="40"/>
      <c r="Z87" s="40"/>
      <c r="AA87" s="40"/>
      <c r="AB87" s="40"/>
      <c r="AC87" s="40"/>
      <c r="AD87" s="40"/>
      <c r="AE87" s="40"/>
    </row>
    <row r="88" spans="1:31" s="2" customFormat="1" ht="12" customHeight="1">
      <c r="A88" s="40"/>
      <c r="B88" s="41"/>
      <c r="C88" s="33" t="s">
        <v>554</v>
      </c>
      <c r="D88" s="42"/>
      <c r="E88" s="42"/>
      <c r="F88" s="42"/>
      <c r="G88" s="42"/>
      <c r="H88" s="42"/>
      <c r="I88" s="156"/>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SO03.1 - Sediment v nádrži</v>
      </c>
      <c r="F89" s="42"/>
      <c r="G89" s="42"/>
      <c r="H89" s="42"/>
      <c r="I89" s="156"/>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k.ú. Bečov</v>
      </c>
      <c r="G91" s="42"/>
      <c r="H91" s="42"/>
      <c r="I91" s="158" t="s">
        <v>24</v>
      </c>
      <c r="J91" s="81" t="str">
        <f>IF(J14="","",J14)</f>
        <v>28. 10. 2019</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pans="1:31" s="2" customFormat="1" ht="27.9" customHeight="1">
      <c r="A93" s="40"/>
      <c r="B93" s="41"/>
      <c r="C93" s="33" t="s">
        <v>30</v>
      </c>
      <c r="D93" s="42"/>
      <c r="E93" s="42"/>
      <c r="F93" s="28" t="str">
        <f>E17</f>
        <v>Povodí Ohře, státní podnik</v>
      </c>
      <c r="G93" s="42"/>
      <c r="H93" s="42"/>
      <c r="I93" s="158" t="s">
        <v>38</v>
      </c>
      <c r="J93" s="38" t="str">
        <f>E23</f>
        <v>VODNÍ DÍLA - TBD a.s.</v>
      </c>
      <c r="K93" s="42"/>
      <c r="L93" s="65"/>
      <c r="S93" s="40"/>
      <c r="T93" s="40"/>
      <c r="U93" s="40"/>
      <c r="V93" s="40"/>
      <c r="W93" s="40"/>
      <c r="X93" s="40"/>
      <c r="Y93" s="40"/>
      <c r="Z93" s="40"/>
      <c r="AA93" s="40"/>
      <c r="AB93" s="40"/>
      <c r="AC93" s="40"/>
      <c r="AD93" s="40"/>
      <c r="AE93" s="40"/>
    </row>
    <row r="94" spans="1:31" s="2" customFormat="1" ht="15.15" customHeight="1">
      <c r="A94" s="40"/>
      <c r="B94" s="41"/>
      <c r="C94" s="33" t="s">
        <v>36</v>
      </c>
      <c r="D94" s="42"/>
      <c r="E94" s="42"/>
      <c r="F94" s="28" t="str">
        <f>IF(E20="","",E20)</f>
        <v>Vyplň údaj</v>
      </c>
      <c r="G94" s="42"/>
      <c r="H94" s="42"/>
      <c r="I94" s="158" t="s">
        <v>43</v>
      </c>
      <c r="J94" s="38" t="str">
        <f>E26</f>
        <v>Ing. T. Klemša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pans="1:31" s="2" customFormat="1" ht="29.25" customHeight="1">
      <c r="A96" s="40"/>
      <c r="B96" s="41"/>
      <c r="C96" s="199" t="s">
        <v>133</v>
      </c>
      <c r="D96" s="200"/>
      <c r="E96" s="200"/>
      <c r="F96" s="200"/>
      <c r="G96" s="200"/>
      <c r="H96" s="200"/>
      <c r="I96" s="201"/>
      <c r="J96" s="202" t="s">
        <v>134</v>
      </c>
      <c r="K96" s="200"/>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pans="1:47" s="2" customFormat="1" ht="22.8" customHeight="1">
      <c r="A98" s="40"/>
      <c r="B98" s="41"/>
      <c r="C98" s="203" t="s">
        <v>135</v>
      </c>
      <c r="D98" s="42"/>
      <c r="E98" s="42"/>
      <c r="F98" s="42"/>
      <c r="G98" s="42"/>
      <c r="H98" s="42"/>
      <c r="I98" s="156"/>
      <c r="J98" s="112">
        <f>J122</f>
        <v>0</v>
      </c>
      <c r="K98" s="42"/>
      <c r="L98" s="65"/>
      <c r="S98" s="40"/>
      <c r="T98" s="40"/>
      <c r="U98" s="40"/>
      <c r="V98" s="40"/>
      <c r="W98" s="40"/>
      <c r="X98" s="40"/>
      <c r="Y98" s="40"/>
      <c r="Z98" s="40"/>
      <c r="AA98" s="40"/>
      <c r="AB98" s="40"/>
      <c r="AC98" s="40"/>
      <c r="AD98" s="40"/>
      <c r="AE98" s="40"/>
      <c r="AU98" s="18" t="s">
        <v>136</v>
      </c>
    </row>
    <row r="99" spans="1:31" s="9" customFormat="1" ht="24.95" customHeight="1">
      <c r="A99" s="9"/>
      <c r="B99" s="204"/>
      <c r="C99" s="205"/>
      <c r="D99" s="206" t="s">
        <v>148</v>
      </c>
      <c r="E99" s="207"/>
      <c r="F99" s="207"/>
      <c r="G99" s="207"/>
      <c r="H99" s="207"/>
      <c r="I99" s="208"/>
      <c r="J99" s="209">
        <f>J123</f>
        <v>0</v>
      </c>
      <c r="K99" s="205"/>
      <c r="L99" s="210"/>
      <c r="S99" s="9"/>
      <c r="T99" s="9"/>
      <c r="U99" s="9"/>
      <c r="V99" s="9"/>
      <c r="W99" s="9"/>
      <c r="X99" s="9"/>
      <c r="Y99" s="9"/>
      <c r="Z99" s="9"/>
      <c r="AA99" s="9"/>
      <c r="AB99" s="9"/>
      <c r="AC99" s="9"/>
      <c r="AD99" s="9"/>
      <c r="AE99" s="9"/>
    </row>
    <row r="100" spans="1:31" s="10" customFormat="1" ht="19.9" customHeight="1">
      <c r="A100" s="10"/>
      <c r="B100" s="211"/>
      <c r="C100" s="135"/>
      <c r="D100" s="212" t="s">
        <v>580</v>
      </c>
      <c r="E100" s="213"/>
      <c r="F100" s="213"/>
      <c r="G100" s="213"/>
      <c r="H100" s="213"/>
      <c r="I100" s="214"/>
      <c r="J100" s="215">
        <f>J124</f>
        <v>0</v>
      </c>
      <c r="K100" s="135"/>
      <c r="L100" s="216"/>
      <c r="S100" s="10"/>
      <c r="T100" s="10"/>
      <c r="U100" s="10"/>
      <c r="V100" s="10"/>
      <c r="W100" s="10"/>
      <c r="X100" s="10"/>
      <c r="Y100" s="10"/>
      <c r="Z100" s="10"/>
      <c r="AA100" s="10"/>
      <c r="AB100" s="10"/>
      <c r="AC100" s="10"/>
      <c r="AD100" s="10"/>
      <c r="AE100" s="10"/>
    </row>
    <row r="101" spans="1:31" s="2" customFormat="1" ht="21.8" customHeight="1">
      <c r="A101" s="40"/>
      <c r="B101" s="41"/>
      <c r="C101" s="42"/>
      <c r="D101" s="42"/>
      <c r="E101" s="42"/>
      <c r="F101" s="42"/>
      <c r="G101" s="42"/>
      <c r="H101" s="42"/>
      <c r="I101" s="156"/>
      <c r="J101" s="42"/>
      <c r="K101" s="42"/>
      <c r="L101" s="65"/>
      <c r="S101" s="40"/>
      <c r="T101" s="40"/>
      <c r="U101" s="40"/>
      <c r="V101" s="40"/>
      <c r="W101" s="40"/>
      <c r="X101" s="40"/>
      <c r="Y101" s="40"/>
      <c r="Z101" s="40"/>
      <c r="AA101" s="40"/>
      <c r="AB101" s="40"/>
      <c r="AC101" s="40"/>
      <c r="AD101" s="40"/>
      <c r="AE101" s="40"/>
    </row>
    <row r="102" spans="1:31" s="2" customFormat="1" ht="6.95" customHeight="1">
      <c r="A102" s="40"/>
      <c r="B102" s="68"/>
      <c r="C102" s="69"/>
      <c r="D102" s="69"/>
      <c r="E102" s="69"/>
      <c r="F102" s="69"/>
      <c r="G102" s="69"/>
      <c r="H102" s="69"/>
      <c r="I102" s="194"/>
      <c r="J102" s="69"/>
      <c r="K102" s="69"/>
      <c r="L102" s="65"/>
      <c r="S102" s="40"/>
      <c r="T102" s="40"/>
      <c r="U102" s="40"/>
      <c r="V102" s="40"/>
      <c r="W102" s="40"/>
      <c r="X102" s="40"/>
      <c r="Y102" s="40"/>
      <c r="Z102" s="40"/>
      <c r="AA102" s="40"/>
      <c r="AB102" s="40"/>
      <c r="AC102" s="40"/>
      <c r="AD102" s="40"/>
      <c r="AE102" s="40"/>
    </row>
    <row r="106" spans="1:31" s="2" customFormat="1" ht="6.95" customHeight="1">
      <c r="A106" s="40"/>
      <c r="B106" s="70"/>
      <c r="C106" s="71"/>
      <c r="D106" s="71"/>
      <c r="E106" s="71"/>
      <c r="F106" s="71"/>
      <c r="G106" s="71"/>
      <c r="H106" s="71"/>
      <c r="I106" s="197"/>
      <c r="J106" s="71"/>
      <c r="K106" s="71"/>
      <c r="L106" s="65"/>
      <c r="S106" s="40"/>
      <c r="T106" s="40"/>
      <c r="U106" s="40"/>
      <c r="V106" s="40"/>
      <c r="W106" s="40"/>
      <c r="X106" s="40"/>
      <c r="Y106" s="40"/>
      <c r="Z106" s="40"/>
      <c r="AA106" s="40"/>
      <c r="AB106" s="40"/>
      <c r="AC106" s="40"/>
      <c r="AD106" s="40"/>
      <c r="AE106" s="40"/>
    </row>
    <row r="107" spans="1:31" s="2" customFormat="1" ht="24.95" customHeight="1">
      <c r="A107" s="40"/>
      <c r="B107" s="41"/>
      <c r="C107" s="24" t="s">
        <v>151</v>
      </c>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pans="1:31" s="2" customFormat="1" ht="6.95" customHeight="1">
      <c r="A108" s="40"/>
      <c r="B108" s="41"/>
      <c r="C108" s="42"/>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pans="1:31" s="2" customFormat="1" ht="12" customHeight="1">
      <c r="A109" s="40"/>
      <c r="B109" s="41"/>
      <c r="C109" s="33" t="s">
        <v>16</v>
      </c>
      <c r="D109" s="42"/>
      <c r="E109" s="42"/>
      <c r="F109" s="42"/>
      <c r="G109" s="42"/>
      <c r="H109" s="42"/>
      <c r="I109" s="156"/>
      <c r="J109" s="42"/>
      <c r="K109" s="42"/>
      <c r="L109" s="65"/>
      <c r="S109" s="40"/>
      <c r="T109" s="40"/>
      <c r="U109" s="40"/>
      <c r="V109" s="40"/>
      <c r="W109" s="40"/>
      <c r="X109" s="40"/>
      <c r="Y109" s="40"/>
      <c r="Z109" s="40"/>
      <c r="AA109" s="40"/>
      <c r="AB109" s="40"/>
      <c r="AC109" s="40"/>
      <c r="AD109" s="40"/>
      <c r="AE109" s="40"/>
    </row>
    <row r="110" spans="1:31" s="2" customFormat="1" ht="16.5" customHeight="1">
      <c r="A110" s="40"/>
      <c r="B110" s="41"/>
      <c r="C110" s="42"/>
      <c r="D110" s="42"/>
      <c r="E110" s="198" t="str">
        <f>E7</f>
        <v>VD Kamenička - GO - inženýrskogeologický průzkum - PD</v>
      </c>
      <c r="F110" s="33"/>
      <c r="G110" s="33"/>
      <c r="H110" s="33"/>
      <c r="I110" s="156"/>
      <c r="J110" s="42"/>
      <c r="K110" s="42"/>
      <c r="L110" s="65"/>
      <c r="S110" s="40"/>
      <c r="T110" s="40"/>
      <c r="U110" s="40"/>
      <c r="V110" s="40"/>
      <c r="W110" s="40"/>
      <c r="X110" s="40"/>
      <c r="Y110" s="40"/>
      <c r="Z110" s="40"/>
      <c r="AA110" s="40"/>
      <c r="AB110" s="40"/>
      <c r="AC110" s="40"/>
      <c r="AD110" s="40"/>
      <c r="AE110" s="40"/>
    </row>
    <row r="111" spans="2:12" s="1" customFormat="1" ht="12" customHeight="1">
      <c r="B111" s="22"/>
      <c r="C111" s="33" t="s">
        <v>130</v>
      </c>
      <c r="D111" s="23"/>
      <c r="E111" s="23"/>
      <c r="F111" s="23"/>
      <c r="G111" s="23"/>
      <c r="H111" s="23"/>
      <c r="I111" s="148"/>
      <c r="J111" s="23"/>
      <c r="K111" s="23"/>
      <c r="L111" s="21"/>
    </row>
    <row r="112" spans="1:31" s="2" customFormat="1" ht="16.5" customHeight="1">
      <c r="A112" s="40"/>
      <c r="B112" s="41"/>
      <c r="C112" s="42"/>
      <c r="D112" s="42"/>
      <c r="E112" s="198" t="s">
        <v>645</v>
      </c>
      <c r="F112" s="42"/>
      <c r="G112" s="42"/>
      <c r="H112" s="42"/>
      <c r="I112" s="156"/>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554</v>
      </c>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78" t="str">
        <f>E11</f>
        <v>SO03.1 - Sediment v nádrži</v>
      </c>
      <c r="F114" s="42"/>
      <c r="G114" s="42"/>
      <c r="H114" s="42"/>
      <c r="I114" s="156"/>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22</v>
      </c>
      <c r="D116" s="42"/>
      <c r="E116" s="42"/>
      <c r="F116" s="28" t="str">
        <f>F14</f>
        <v>k.ú. Bečov</v>
      </c>
      <c r="G116" s="42"/>
      <c r="H116" s="42"/>
      <c r="I116" s="158" t="s">
        <v>24</v>
      </c>
      <c r="J116" s="81" t="str">
        <f>IF(J14="","",J14)</f>
        <v>28. 10. 2019</v>
      </c>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156"/>
      <c r="J117" s="42"/>
      <c r="K117" s="42"/>
      <c r="L117" s="65"/>
      <c r="S117" s="40"/>
      <c r="T117" s="40"/>
      <c r="U117" s="40"/>
      <c r="V117" s="40"/>
      <c r="W117" s="40"/>
      <c r="X117" s="40"/>
      <c r="Y117" s="40"/>
      <c r="Z117" s="40"/>
      <c r="AA117" s="40"/>
      <c r="AB117" s="40"/>
      <c r="AC117" s="40"/>
      <c r="AD117" s="40"/>
      <c r="AE117" s="40"/>
    </row>
    <row r="118" spans="1:31" s="2" customFormat="1" ht="27.9" customHeight="1">
      <c r="A118" s="40"/>
      <c r="B118" s="41"/>
      <c r="C118" s="33" t="s">
        <v>30</v>
      </c>
      <c r="D118" s="42"/>
      <c r="E118" s="42"/>
      <c r="F118" s="28" t="str">
        <f>E17</f>
        <v>Povodí Ohře, státní podnik</v>
      </c>
      <c r="G118" s="42"/>
      <c r="H118" s="42"/>
      <c r="I118" s="158" t="s">
        <v>38</v>
      </c>
      <c r="J118" s="38" t="str">
        <f>E23</f>
        <v>VODNÍ DÍLA - TBD a.s.</v>
      </c>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36</v>
      </c>
      <c r="D119" s="42"/>
      <c r="E119" s="42"/>
      <c r="F119" s="28" t="str">
        <f>IF(E20="","",E20)</f>
        <v>Vyplň údaj</v>
      </c>
      <c r="G119" s="42"/>
      <c r="H119" s="42"/>
      <c r="I119" s="158" t="s">
        <v>43</v>
      </c>
      <c r="J119" s="38" t="str">
        <f>E26</f>
        <v>Ing. T. Klemša</v>
      </c>
      <c r="K119" s="42"/>
      <c r="L119" s="65"/>
      <c r="S119" s="40"/>
      <c r="T119" s="40"/>
      <c r="U119" s="40"/>
      <c r="V119" s="40"/>
      <c r="W119" s="40"/>
      <c r="X119" s="40"/>
      <c r="Y119" s="40"/>
      <c r="Z119" s="40"/>
      <c r="AA119" s="40"/>
      <c r="AB119" s="40"/>
      <c r="AC119" s="40"/>
      <c r="AD119" s="40"/>
      <c r="AE119" s="40"/>
    </row>
    <row r="120" spans="1:31" s="2" customFormat="1" ht="10.3" customHeight="1">
      <c r="A120" s="40"/>
      <c r="B120" s="41"/>
      <c r="C120" s="42"/>
      <c r="D120" s="42"/>
      <c r="E120" s="42"/>
      <c r="F120" s="42"/>
      <c r="G120" s="42"/>
      <c r="H120" s="42"/>
      <c r="I120" s="156"/>
      <c r="J120" s="42"/>
      <c r="K120" s="42"/>
      <c r="L120" s="65"/>
      <c r="S120" s="40"/>
      <c r="T120" s="40"/>
      <c r="U120" s="40"/>
      <c r="V120" s="40"/>
      <c r="W120" s="40"/>
      <c r="X120" s="40"/>
      <c r="Y120" s="40"/>
      <c r="Z120" s="40"/>
      <c r="AA120" s="40"/>
      <c r="AB120" s="40"/>
      <c r="AC120" s="40"/>
      <c r="AD120" s="40"/>
      <c r="AE120" s="40"/>
    </row>
    <row r="121" spans="1:31" s="11" customFormat="1" ht="29.25" customHeight="1">
      <c r="A121" s="217"/>
      <c r="B121" s="218"/>
      <c r="C121" s="219" t="s">
        <v>152</v>
      </c>
      <c r="D121" s="220" t="s">
        <v>72</v>
      </c>
      <c r="E121" s="220" t="s">
        <v>68</v>
      </c>
      <c r="F121" s="220" t="s">
        <v>69</v>
      </c>
      <c r="G121" s="220" t="s">
        <v>153</v>
      </c>
      <c r="H121" s="220" t="s">
        <v>154</v>
      </c>
      <c r="I121" s="221" t="s">
        <v>155</v>
      </c>
      <c r="J121" s="220" t="s">
        <v>134</v>
      </c>
      <c r="K121" s="222" t="s">
        <v>156</v>
      </c>
      <c r="L121" s="223"/>
      <c r="M121" s="102" t="s">
        <v>1</v>
      </c>
      <c r="N121" s="103" t="s">
        <v>51</v>
      </c>
      <c r="O121" s="103" t="s">
        <v>157</v>
      </c>
      <c r="P121" s="103" t="s">
        <v>158</v>
      </c>
      <c r="Q121" s="103" t="s">
        <v>159</v>
      </c>
      <c r="R121" s="103" t="s">
        <v>160</v>
      </c>
      <c r="S121" s="103" t="s">
        <v>161</v>
      </c>
      <c r="T121" s="104" t="s">
        <v>162</v>
      </c>
      <c r="U121" s="217"/>
      <c r="V121" s="217"/>
      <c r="W121" s="217"/>
      <c r="X121" s="217"/>
      <c r="Y121" s="217"/>
      <c r="Z121" s="217"/>
      <c r="AA121" s="217"/>
      <c r="AB121" s="217"/>
      <c r="AC121" s="217"/>
      <c r="AD121" s="217"/>
      <c r="AE121" s="217"/>
    </row>
    <row r="122" spans="1:63" s="2" customFormat="1" ht="22.8" customHeight="1">
      <c r="A122" s="40"/>
      <c r="B122" s="41"/>
      <c r="C122" s="109" t="s">
        <v>163</v>
      </c>
      <c r="D122" s="42"/>
      <c r="E122" s="42"/>
      <c r="F122" s="42"/>
      <c r="G122" s="42"/>
      <c r="H122" s="42"/>
      <c r="I122" s="156"/>
      <c r="J122" s="224">
        <f>BK122</f>
        <v>0</v>
      </c>
      <c r="K122" s="42"/>
      <c r="L122" s="46"/>
      <c r="M122" s="105"/>
      <c r="N122" s="225"/>
      <c r="O122" s="106"/>
      <c r="P122" s="226">
        <f>P123</f>
        <v>0</v>
      </c>
      <c r="Q122" s="106"/>
      <c r="R122" s="226">
        <f>R123</f>
        <v>0</v>
      </c>
      <c r="S122" s="106"/>
      <c r="T122" s="227">
        <f>T123</f>
        <v>0</v>
      </c>
      <c r="U122" s="40"/>
      <c r="V122" s="40"/>
      <c r="W122" s="40"/>
      <c r="X122" s="40"/>
      <c r="Y122" s="40"/>
      <c r="Z122" s="40"/>
      <c r="AA122" s="40"/>
      <c r="AB122" s="40"/>
      <c r="AC122" s="40"/>
      <c r="AD122" s="40"/>
      <c r="AE122" s="40"/>
      <c r="AT122" s="18" t="s">
        <v>86</v>
      </c>
      <c r="AU122" s="18" t="s">
        <v>136</v>
      </c>
      <c r="BK122" s="228">
        <f>BK123</f>
        <v>0</v>
      </c>
    </row>
    <row r="123" spans="1:63" s="12" customFormat="1" ht="25.9" customHeight="1">
      <c r="A123" s="12"/>
      <c r="B123" s="229"/>
      <c r="C123" s="230"/>
      <c r="D123" s="231" t="s">
        <v>86</v>
      </c>
      <c r="E123" s="232" t="s">
        <v>506</v>
      </c>
      <c r="F123" s="232" t="s">
        <v>507</v>
      </c>
      <c r="G123" s="230"/>
      <c r="H123" s="230"/>
      <c r="I123" s="233"/>
      <c r="J123" s="234">
        <f>BK123</f>
        <v>0</v>
      </c>
      <c r="K123" s="230"/>
      <c r="L123" s="235"/>
      <c r="M123" s="236"/>
      <c r="N123" s="237"/>
      <c r="O123" s="237"/>
      <c r="P123" s="238">
        <f>P124</f>
        <v>0</v>
      </c>
      <c r="Q123" s="237"/>
      <c r="R123" s="238">
        <f>R124</f>
        <v>0</v>
      </c>
      <c r="S123" s="237"/>
      <c r="T123" s="239">
        <f>T124</f>
        <v>0</v>
      </c>
      <c r="U123" s="12"/>
      <c r="V123" s="12"/>
      <c r="W123" s="12"/>
      <c r="X123" s="12"/>
      <c r="Y123" s="12"/>
      <c r="Z123" s="12"/>
      <c r="AA123" s="12"/>
      <c r="AB123" s="12"/>
      <c r="AC123" s="12"/>
      <c r="AD123" s="12"/>
      <c r="AE123" s="12"/>
      <c r="AR123" s="240" t="s">
        <v>254</v>
      </c>
      <c r="AT123" s="241" t="s">
        <v>86</v>
      </c>
      <c r="AU123" s="241" t="s">
        <v>87</v>
      </c>
      <c r="AY123" s="240" t="s">
        <v>166</v>
      </c>
      <c r="BK123" s="242">
        <f>BK124</f>
        <v>0</v>
      </c>
    </row>
    <row r="124" spans="1:63" s="12" customFormat="1" ht="22.8" customHeight="1">
      <c r="A124" s="12"/>
      <c r="B124" s="229"/>
      <c r="C124" s="230"/>
      <c r="D124" s="231" t="s">
        <v>86</v>
      </c>
      <c r="E124" s="243" t="s">
        <v>581</v>
      </c>
      <c r="F124" s="243" t="s">
        <v>582</v>
      </c>
      <c r="G124" s="230"/>
      <c r="H124" s="230"/>
      <c r="I124" s="233"/>
      <c r="J124" s="244">
        <f>BK124</f>
        <v>0</v>
      </c>
      <c r="K124" s="230"/>
      <c r="L124" s="235"/>
      <c r="M124" s="236"/>
      <c r="N124" s="237"/>
      <c r="O124" s="237"/>
      <c r="P124" s="238">
        <f>SUM(P125:P130)</f>
        <v>0</v>
      </c>
      <c r="Q124" s="237"/>
      <c r="R124" s="238">
        <f>SUM(R125:R130)</f>
        <v>0</v>
      </c>
      <c r="S124" s="237"/>
      <c r="T124" s="239">
        <f>SUM(T125:T130)</f>
        <v>0</v>
      </c>
      <c r="U124" s="12"/>
      <c r="V124" s="12"/>
      <c r="W124" s="12"/>
      <c r="X124" s="12"/>
      <c r="Y124" s="12"/>
      <c r="Z124" s="12"/>
      <c r="AA124" s="12"/>
      <c r="AB124" s="12"/>
      <c r="AC124" s="12"/>
      <c r="AD124" s="12"/>
      <c r="AE124" s="12"/>
      <c r="AR124" s="240" t="s">
        <v>254</v>
      </c>
      <c r="AT124" s="241" t="s">
        <v>86</v>
      </c>
      <c r="AU124" s="241" t="s">
        <v>95</v>
      </c>
      <c r="AY124" s="240" t="s">
        <v>166</v>
      </c>
      <c r="BK124" s="242">
        <f>SUM(BK125:BK130)</f>
        <v>0</v>
      </c>
    </row>
    <row r="125" spans="1:65" s="2" customFormat="1" ht="24" customHeight="1">
      <c r="A125" s="40"/>
      <c r="B125" s="41"/>
      <c r="C125" s="245" t="s">
        <v>95</v>
      </c>
      <c r="D125" s="245" t="s">
        <v>168</v>
      </c>
      <c r="E125" s="246" t="s">
        <v>647</v>
      </c>
      <c r="F125" s="247" t="s">
        <v>648</v>
      </c>
      <c r="G125" s="248" t="s">
        <v>513</v>
      </c>
      <c r="H125" s="249">
        <v>1</v>
      </c>
      <c r="I125" s="250"/>
      <c r="J125" s="251">
        <f>ROUND(I125*H125,2)</f>
        <v>0</v>
      </c>
      <c r="K125" s="247" t="s">
        <v>1</v>
      </c>
      <c r="L125" s="46"/>
      <c r="M125" s="252" t="s">
        <v>1</v>
      </c>
      <c r="N125" s="253" t="s">
        <v>52</v>
      </c>
      <c r="O125" s="93"/>
      <c r="P125" s="254">
        <f>O125*H125</f>
        <v>0</v>
      </c>
      <c r="Q125" s="254">
        <v>0</v>
      </c>
      <c r="R125" s="254">
        <f>Q125*H125</f>
        <v>0</v>
      </c>
      <c r="S125" s="254">
        <v>0</v>
      </c>
      <c r="T125" s="255">
        <f>S125*H125</f>
        <v>0</v>
      </c>
      <c r="U125" s="40"/>
      <c r="V125" s="40"/>
      <c r="W125" s="40"/>
      <c r="X125" s="40"/>
      <c r="Y125" s="40"/>
      <c r="Z125" s="40"/>
      <c r="AA125" s="40"/>
      <c r="AB125" s="40"/>
      <c r="AC125" s="40"/>
      <c r="AD125" s="40"/>
      <c r="AE125" s="40"/>
      <c r="AR125" s="256" t="s">
        <v>514</v>
      </c>
      <c r="AT125" s="256" t="s">
        <v>168</v>
      </c>
      <c r="AU125" s="256" t="s">
        <v>97</v>
      </c>
      <c r="AY125" s="18" t="s">
        <v>166</v>
      </c>
      <c r="BE125" s="257">
        <f>IF(N125="základní",J125,0)</f>
        <v>0</v>
      </c>
      <c r="BF125" s="257">
        <f>IF(N125="snížená",J125,0)</f>
        <v>0</v>
      </c>
      <c r="BG125" s="257">
        <f>IF(N125="zákl. přenesená",J125,0)</f>
        <v>0</v>
      </c>
      <c r="BH125" s="257">
        <f>IF(N125="sníž. přenesená",J125,0)</f>
        <v>0</v>
      </c>
      <c r="BI125" s="257">
        <f>IF(N125="nulová",J125,0)</f>
        <v>0</v>
      </c>
      <c r="BJ125" s="18" t="s">
        <v>95</v>
      </c>
      <c r="BK125" s="257">
        <f>ROUND(I125*H125,2)</f>
        <v>0</v>
      </c>
      <c r="BL125" s="18" t="s">
        <v>514</v>
      </c>
      <c r="BM125" s="256" t="s">
        <v>649</v>
      </c>
    </row>
    <row r="126" spans="1:47" s="2" customFormat="1" ht="12">
      <c r="A126" s="40"/>
      <c r="B126" s="41"/>
      <c r="C126" s="42"/>
      <c r="D126" s="258" t="s">
        <v>175</v>
      </c>
      <c r="E126" s="42"/>
      <c r="F126" s="259" t="s">
        <v>648</v>
      </c>
      <c r="G126" s="42"/>
      <c r="H126" s="42"/>
      <c r="I126" s="156"/>
      <c r="J126" s="42"/>
      <c r="K126" s="42"/>
      <c r="L126" s="46"/>
      <c r="M126" s="260"/>
      <c r="N126" s="261"/>
      <c r="O126" s="93"/>
      <c r="P126" s="93"/>
      <c r="Q126" s="93"/>
      <c r="R126" s="93"/>
      <c r="S126" s="93"/>
      <c r="T126" s="94"/>
      <c r="U126" s="40"/>
      <c r="V126" s="40"/>
      <c r="W126" s="40"/>
      <c r="X126" s="40"/>
      <c r="Y126" s="40"/>
      <c r="Z126" s="40"/>
      <c r="AA126" s="40"/>
      <c r="AB126" s="40"/>
      <c r="AC126" s="40"/>
      <c r="AD126" s="40"/>
      <c r="AE126" s="40"/>
      <c r="AT126" s="18" t="s">
        <v>175</v>
      </c>
      <c r="AU126" s="18" t="s">
        <v>97</v>
      </c>
    </row>
    <row r="127" spans="1:47" s="2" customFormat="1" ht="12">
      <c r="A127" s="40"/>
      <c r="B127" s="41"/>
      <c r="C127" s="42"/>
      <c r="D127" s="258" t="s">
        <v>197</v>
      </c>
      <c r="E127" s="42"/>
      <c r="F127" s="262" t="s">
        <v>650</v>
      </c>
      <c r="G127" s="42"/>
      <c r="H127" s="42"/>
      <c r="I127" s="156"/>
      <c r="J127" s="42"/>
      <c r="K127" s="42"/>
      <c r="L127" s="46"/>
      <c r="M127" s="260"/>
      <c r="N127" s="261"/>
      <c r="O127" s="93"/>
      <c r="P127" s="93"/>
      <c r="Q127" s="93"/>
      <c r="R127" s="93"/>
      <c r="S127" s="93"/>
      <c r="T127" s="94"/>
      <c r="U127" s="40"/>
      <c r="V127" s="40"/>
      <c r="W127" s="40"/>
      <c r="X127" s="40"/>
      <c r="Y127" s="40"/>
      <c r="Z127" s="40"/>
      <c r="AA127" s="40"/>
      <c r="AB127" s="40"/>
      <c r="AC127" s="40"/>
      <c r="AD127" s="40"/>
      <c r="AE127" s="40"/>
      <c r="AT127" s="18" t="s">
        <v>197</v>
      </c>
      <c r="AU127" s="18" t="s">
        <v>97</v>
      </c>
    </row>
    <row r="128" spans="1:65" s="2" customFormat="1" ht="16.5" customHeight="1">
      <c r="A128" s="40"/>
      <c r="B128" s="41"/>
      <c r="C128" s="245" t="s">
        <v>97</v>
      </c>
      <c r="D128" s="245" t="s">
        <v>168</v>
      </c>
      <c r="E128" s="246" t="s">
        <v>651</v>
      </c>
      <c r="F128" s="247" t="s">
        <v>652</v>
      </c>
      <c r="G128" s="248" t="s">
        <v>513</v>
      </c>
      <c r="H128" s="249">
        <v>1</v>
      </c>
      <c r="I128" s="250"/>
      <c r="J128" s="251">
        <f>ROUND(I128*H128,2)</f>
        <v>0</v>
      </c>
      <c r="K128" s="247" t="s">
        <v>1</v>
      </c>
      <c r="L128" s="46"/>
      <c r="M128" s="252" t="s">
        <v>1</v>
      </c>
      <c r="N128" s="253" t="s">
        <v>52</v>
      </c>
      <c r="O128" s="93"/>
      <c r="P128" s="254">
        <f>O128*H128</f>
        <v>0</v>
      </c>
      <c r="Q128" s="254">
        <v>0</v>
      </c>
      <c r="R128" s="254">
        <f>Q128*H128</f>
        <v>0</v>
      </c>
      <c r="S128" s="254">
        <v>0</v>
      </c>
      <c r="T128" s="255">
        <f>S128*H128</f>
        <v>0</v>
      </c>
      <c r="U128" s="40"/>
      <c r="V128" s="40"/>
      <c r="W128" s="40"/>
      <c r="X128" s="40"/>
      <c r="Y128" s="40"/>
      <c r="Z128" s="40"/>
      <c r="AA128" s="40"/>
      <c r="AB128" s="40"/>
      <c r="AC128" s="40"/>
      <c r="AD128" s="40"/>
      <c r="AE128" s="40"/>
      <c r="AR128" s="256" t="s">
        <v>514</v>
      </c>
      <c r="AT128" s="256" t="s">
        <v>168</v>
      </c>
      <c r="AU128" s="256" t="s">
        <v>97</v>
      </c>
      <c r="AY128" s="18" t="s">
        <v>166</v>
      </c>
      <c r="BE128" s="257">
        <f>IF(N128="základní",J128,0)</f>
        <v>0</v>
      </c>
      <c r="BF128" s="257">
        <f>IF(N128="snížená",J128,0)</f>
        <v>0</v>
      </c>
      <c r="BG128" s="257">
        <f>IF(N128="zákl. přenesená",J128,0)</f>
        <v>0</v>
      </c>
      <c r="BH128" s="257">
        <f>IF(N128="sníž. přenesená",J128,0)</f>
        <v>0</v>
      </c>
      <c r="BI128" s="257">
        <f>IF(N128="nulová",J128,0)</f>
        <v>0</v>
      </c>
      <c r="BJ128" s="18" t="s">
        <v>95</v>
      </c>
      <c r="BK128" s="257">
        <f>ROUND(I128*H128,2)</f>
        <v>0</v>
      </c>
      <c r="BL128" s="18" t="s">
        <v>514</v>
      </c>
      <c r="BM128" s="256" t="s">
        <v>653</v>
      </c>
    </row>
    <row r="129" spans="1:47" s="2" customFormat="1" ht="12">
      <c r="A129" s="40"/>
      <c r="B129" s="41"/>
      <c r="C129" s="42"/>
      <c r="D129" s="258" t="s">
        <v>175</v>
      </c>
      <c r="E129" s="42"/>
      <c r="F129" s="259" t="s">
        <v>652</v>
      </c>
      <c r="G129" s="42"/>
      <c r="H129" s="42"/>
      <c r="I129" s="156"/>
      <c r="J129" s="42"/>
      <c r="K129" s="42"/>
      <c r="L129" s="46"/>
      <c r="M129" s="260"/>
      <c r="N129" s="261"/>
      <c r="O129" s="93"/>
      <c r="P129" s="93"/>
      <c r="Q129" s="93"/>
      <c r="R129" s="93"/>
      <c r="S129" s="93"/>
      <c r="T129" s="94"/>
      <c r="U129" s="40"/>
      <c r="V129" s="40"/>
      <c r="W129" s="40"/>
      <c r="X129" s="40"/>
      <c r="Y129" s="40"/>
      <c r="Z129" s="40"/>
      <c r="AA129" s="40"/>
      <c r="AB129" s="40"/>
      <c r="AC129" s="40"/>
      <c r="AD129" s="40"/>
      <c r="AE129" s="40"/>
      <c r="AT129" s="18" t="s">
        <v>175</v>
      </c>
      <c r="AU129" s="18" t="s">
        <v>97</v>
      </c>
    </row>
    <row r="130" spans="1:47" s="2" customFormat="1" ht="12">
      <c r="A130" s="40"/>
      <c r="B130" s="41"/>
      <c r="C130" s="42"/>
      <c r="D130" s="258" t="s">
        <v>197</v>
      </c>
      <c r="E130" s="42"/>
      <c r="F130" s="262" t="s">
        <v>654</v>
      </c>
      <c r="G130" s="42"/>
      <c r="H130" s="42"/>
      <c r="I130" s="156"/>
      <c r="J130" s="42"/>
      <c r="K130" s="42"/>
      <c r="L130" s="46"/>
      <c r="M130" s="316"/>
      <c r="N130" s="317"/>
      <c r="O130" s="318"/>
      <c r="P130" s="318"/>
      <c r="Q130" s="318"/>
      <c r="R130" s="318"/>
      <c r="S130" s="318"/>
      <c r="T130" s="319"/>
      <c r="U130" s="40"/>
      <c r="V130" s="40"/>
      <c r="W130" s="40"/>
      <c r="X130" s="40"/>
      <c r="Y130" s="40"/>
      <c r="Z130" s="40"/>
      <c r="AA130" s="40"/>
      <c r="AB130" s="40"/>
      <c r="AC130" s="40"/>
      <c r="AD130" s="40"/>
      <c r="AE130" s="40"/>
      <c r="AT130" s="18" t="s">
        <v>197</v>
      </c>
      <c r="AU130" s="18" t="s">
        <v>97</v>
      </c>
    </row>
    <row r="131" spans="1:31" s="2" customFormat="1" ht="6.95" customHeight="1">
      <c r="A131" s="40"/>
      <c r="B131" s="68"/>
      <c r="C131" s="69"/>
      <c r="D131" s="69"/>
      <c r="E131" s="69"/>
      <c r="F131" s="69"/>
      <c r="G131" s="69"/>
      <c r="H131" s="69"/>
      <c r="I131" s="194"/>
      <c r="J131" s="69"/>
      <c r="K131" s="69"/>
      <c r="L131" s="46"/>
      <c r="M131" s="40"/>
      <c r="O131" s="40"/>
      <c r="P131" s="40"/>
      <c r="Q131" s="40"/>
      <c r="R131" s="40"/>
      <c r="S131" s="40"/>
      <c r="T131" s="40"/>
      <c r="U131" s="40"/>
      <c r="V131" s="40"/>
      <c r="W131" s="40"/>
      <c r="X131" s="40"/>
      <c r="Y131" s="40"/>
      <c r="Z131" s="40"/>
      <c r="AA131" s="40"/>
      <c r="AB131" s="40"/>
      <c r="AC131" s="40"/>
      <c r="AD131" s="40"/>
      <c r="AE131" s="40"/>
    </row>
  </sheetData>
  <sheetProtection password="CC35" sheet="1" objects="1" scenarios="1" formatColumns="0" formatRows="0" autoFilter="0"/>
  <autoFilter ref="C121:K130"/>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8"/>
      <c r="L2" s="1"/>
      <c r="M2" s="1"/>
      <c r="N2" s="1"/>
      <c r="O2" s="1"/>
      <c r="P2" s="1"/>
      <c r="Q2" s="1"/>
      <c r="R2" s="1"/>
      <c r="S2" s="1"/>
      <c r="T2" s="1"/>
      <c r="U2" s="1"/>
      <c r="V2" s="1"/>
      <c r="AT2" s="18" t="s">
        <v>122</v>
      </c>
    </row>
    <row r="3" spans="2:46" s="1" customFormat="1" ht="6.95" customHeight="1">
      <c r="B3" s="149"/>
      <c r="C3" s="150"/>
      <c r="D3" s="150"/>
      <c r="E3" s="150"/>
      <c r="F3" s="150"/>
      <c r="G3" s="150"/>
      <c r="H3" s="150"/>
      <c r="I3" s="151"/>
      <c r="J3" s="150"/>
      <c r="K3" s="150"/>
      <c r="L3" s="21"/>
      <c r="AT3" s="18" t="s">
        <v>97</v>
      </c>
    </row>
    <row r="4" spans="2:46" s="1" customFormat="1" ht="24.95" customHeight="1">
      <c r="B4" s="21"/>
      <c r="D4" s="152" t="s">
        <v>129</v>
      </c>
      <c r="I4" s="148"/>
      <c r="L4" s="21"/>
      <c r="M4" s="153" t="s">
        <v>10</v>
      </c>
      <c r="AT4" s="18" t="s">
        <v>4</v>
      </c>
    </row>
    <row r="5" spans="2:12" s="1" customFormat="1" ht="6.95" customHeight="1">
      <c r="B5" s="21"/>
      <c r="I5" s="148"/>
      <c r="L5" s="21"/>
    </row>
    <row r="6" spans="2:12" s="1" customFormat="1" ht="12" customHeight="1">
      <c r="B6" s="21"/>
      <c r="D6" s="154" t="s">
        <v>16</v>
      </c>
      <c r="I6" s="148"/>
      <c r="L6" s="21"/>
    </row>
    <row r="7" spans="2:12" s="1" customFormat="1" ht="16.5" customHeight="1">
      <c r="B7" s="21"/>
      <c r="E7" s="155" t="str">
        <f>'Rekapitulace stavby'!K6</f>
        <v>VD Kamenička - GO - inženýrskogeologický průzkum - PD</v>
      </c>
      <c r="F7" s="154"/>
      <c r="G7" s="154"/>
      <c r="H7" s="154"/>
      <c r="I7" s="148"/>
      <c r="L7" s="21"/>
    </row>
    <row r="8" spans="2:12" s="1" customFormat="1" ht="12" customHeight="1">
      <c r="B8" s="21"/>
      <c r="D8" s="154" t="s">
        <v>130</v>
      </c>
      <c r="I8" s="148"/>
      <c r="L8" s="21"/>
    </row>
    <row r="9" spans="1:31" s="2" customFormat="1" ht="16.5" customHeight="1">
      <c r="A9" s="40"/>
      <c r="B9" s="46"/>
      <c r="C9" s="40"/>
      <c r="D9" s="40"/>
      <c r="E9" s="155" t="s">
        <v>645</v>
      </c>
      <c r="F9" s="40"/>
      <c r="G9" s="40"/>
      <c r="H9" s="40"/>
      <c r="I9" s="156"/>
      <c r="J9" s="40"/>
      <c r="K9" s="40"/>
      <c r="L9" s="65"/>
      <c r="S9" s="40"/>
      <c r="T9" s="40"/>
      <c r="U9" s="40"/>
      <c r="V9" s="40"/>
      <c r="W9" s="40"/>
      <c r="X9" s="40"/>
      <c r="Y9" s="40"/>
      <c r="Z9" s="40"/>
      <c r="AA9" s="40"/>
      <c r="AB9" s="40"/>
      <c r="AC9" s="40"/>
      <c r="AD9" s="40"/>
      <c r="AE9" s="40"/>
    </row>
    <row r="10" spans="1:31" s="2" customFormat="1" ht="12" customHeight="1">
      <c r="A10" s="40"/>
      <c r="B10" s="46"/>
      <c r="C10" s="40"/>
      <c r="D10" s="154" t="s">
        <v>554</v>
      </c>
      <c r="E10" s="40"/>
      <c r="F10" s="40"/>
      <c r="G10" s="40"/>
      <c r="H10" s="40"/>
      <c r="I10" s="156"/>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7" t="s">
        <v>655</v>
      </c>
      <c r="F11" s="40"/>
      <c r="G11" s="40"/>
      <c r="H11" s="40"/>
      <c r="I11" s="156"/>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4" t="s">
        <v>22</v>
      </c>
      <c r="E14" s="40"/>
      <c r="F14" s="143" t="s">
        <v>23</v>
      </c>
      <c r="G14" s="40"/>
      <c r="H14" s="40"/>
      <c r="I14" s="158" t="s">
        <v>24</v>
      </c>
      <c r="J14" s="159" t="str">
        <f>'Rekapitulace stavby'!AN8</f>
        <v>28. 10. 2019</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4" t="s">
        <v>30</v>
      </c>
      <c r="E16" s="40"/>
      <c r="F16" s="40"/>
      <c r="G16" s="40"/>
      <c r="H16" s="40"/>
      <c r="I16" s="158" t="s">
        <v>31</v>
      </c>
      <c r="J16" s="143" t="s">
        <v>32</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33</v>
      </c>
      <c r="F17" s="40"/>
      <c r="G17" s="40"/>
      <c r="H17" s="40"/>
      <c r="I17" s="158" t="s">
        <v>34</v>
      </c>
      <c r="J17" s="143" t="s">
        <v>35</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4" t="s">
        <v>36</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8" t="s">
        <v>34</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4" t="s">
        <v>38</v>
      </c>
      <c r="E22" s="40"/>
      <c r="F22" s="40"/>
      <c r="G22" s="40"/>
      <c r="H22" s="40"/>
      <c r="I22" s="158" t="s">
        <v>31</v>
      </c>
      <c r="J22" s="143" t="s">
        <v>39</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40</v>
      </c>
      <c r="F23" s="40"/>
      <c r="G23" s="40"/>
      <c r="H23" s="40"/>
      <c r="I23" s="158" t="s">
        <v>34</v>
      </c>
      <c r="J23" s="143" t="s">
        <v>41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4" t="s">
        <v>43</v>
      </c>
      <c r="E25" s="40"/>
      <c r="F25" s="40"/>
      <c r="G25" s="40"/>
      <c r="H25" s="40"/>
      <c r="I25" s="158"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44</v>
      </c>
      <c r="F26" s="40"/>
      <c r="G26" s="40"/>
      <c r="H26" s="40"/>
      <c r="I26" s="158" t="s">
        <v>34</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4" t="s">
        <v>45</v>
      </c>
      <c r="E28" s="40"/>
      <c r="F28" s="40"/>
      <c r="G28" s="40"/>
      <c r="H28" s="40"/>
      <c r="I28" s="156"/>
      <c r="J28" s="40"/>
      <c r="K28" s="40"/>
      <c r="L28" s="65"/>
      <c r="S28" s="40"/>
      <c r="T28" s="40"/>
      <c r="U28" s="40"/>
      <c r="V28" s="40"/>
      <c r="W28" s="40"/>
      <c r="X28" s="40"/>
      <c r="Y28" s="40"/>
      <c r="Z28" s="40"/>
      <c r="AA28" s="40"/>
      <c r="AB28" s="40"/>
      <c r="AC28" s="40"/>
      <c r="AD28" s="40"/>
      <c r="AE28" s="40"/>
    </row>
    <row r="29" spans="1:31" s="8" customFormat="1" ht="89.25" customHeight="1">
      <c r="A29" s="160"/>
      <c r="B29" s="161"/>
      <c r="C29" s="160"/>
      <c r="D29" s="160"/>
      <c r="E29" s="162" t="s">
        <v>46</v>
      </c>
      <c r="F29" s="162"/>
      <c r="G29" s="162"/>
      <c r="H29" s="162"/>
      <c r="I29" s="163"/>
      <c r="J29" s="160"/>
      <c r="K29" s="160"/>
      <c r="L29" s="164"/>
      <c r="S29" s="160"/>
      <c r="T29" s="160"/>
      <c r="U29" s="160"/>
      <c r="V29" s="160"/>
      <c r="W29" s="160"/>
      <c r="X29" s="160"/>
      <c r="Y29" s="160"/>
      <c r="Z29" s="160"/>
      <c r="AA29" s="160"/>
      <c r="AB29" s="160"/>
      <c r="AC29" s="160"/>
      <c r="AD29" s="160"/>
      <c r="AE29" s="160"/>
    </row>
    <row r="30" spans="1:31" s="2" customFormat="1" ht="6.95"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pans="1:31" s="2" customFormat="1" ht="25.4" customHeight="1">
      <c r="A32" s="40"/>
      <c r="B32" s="46"/>
      <c r="C32" s="40"/>
      <c r="D32" s="167" t="s">
        <v>47</v>
      </c>
      <c r="E32" s="40"/>
      <c r="F32" s="40"/>
      <c r="G32" s="40"/>
      <c r="H32" s="40"/>
      <c r="I32" s="156"/>
      <c r="J32" s="168">
        <f>ROUND(J122,2)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9" t="s">
        <v>49</v>
      </c>
      <c r="G34" s="40"/>
      <c r="H34" s="40"/>
      <c r="I34" s="170" t="s">
        <v>48</v>
      </c>
      <c r="J34" s="169" t="s">
        <v>50</v>
      </c>
      <c r="K34" s="40"/>
      <c r="L34" s="65"/>
      <c r="S34" s="40"/>
      <c r="T34" s="40"/>
      <c r="U34" s="40"/>
      <c r="V34" s="40"/>
      <c r="W34" s="40"/>
      <c r="X34" s="40"/>
      <c r="Y34" s="40"/>
      <c r="Z34" s="40"/>
      <c r="AA34" s="40"/>
      <c r="AB34" s="40"/>
      <c r="AC34" s="40"/>
      <c r="AD34" s="40"/>
      <c r="AE34" s="40"/>
    </row>
    <row r="35" spans="1:31" s="2" customFormat="1" ht="14.4" customHeight="1">
      <c r="A35" s="40"/>
      <c r="B35" s="46"/>
      <c r="C35" s="40"/>
      <c r="D35" s="171" t="s">
        <v>51</v>
      </c>
      <c r="E35" s="154" t="s">
        <v>52</v>
      </c>
      <c r="F35" s="172">
        <f>ROUND((SUM(BE122:BE127)),2)</f>
        <v>0</v>
      </c>
      <c r="G35" s="40"/>
      <c r="H35" s="40"/>
      <c r="I35" s="173">
        <v>0.21</v>
      </c>
      <c r="J35" s="172">
        <f>ROUND(((SUM(BE122:BE127))*I35),2)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4" t="s">
        <v>53</v>
      </c>
      <c r="F36" s="172">
        <f>ROUND((SUM(BF122:BF127)),2)</f>
        <v>0</v>
      </c>
      <c r="G36" s="40"/>
      <c r="H36" s="40"/>
      <c r="I36" s="173">
        <v>0.15</v>
      </c>
      <c r="J36" s="172">
        <f>ROUND(((SUM(BF122:BF127))*I36),2)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4" t="s">
        <v>54</v>
      </c>
      <c r="F37" s="172">
        <f>ROUND((SUM(BG122:BG127)),2)</f>
        <v>0</v>
      </c>
      <c r="G37" s="40"/>
      <c r="H37" s="40"/>
      <c r="I37" s="173">
        <v>0.21</v>
      </c>
      <c r="J37" s="172">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4" t="s">
        <v>55</v>
      </c>
      <c r="F38" s="172">
        <f>ROUND((SUM(BH122:BH127)),2)</f>
        <v>0</v>
      </c>
      <c r="G38" s="40"/>
      <c r="H38" s="40"/>
      <c r="I38" s="173">
        <v>0.15</v>
      </c>
      <c r="J38" s="172">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4" t="s">
        <v>56</v>
      </c>
      <c r="F39" s="172">
        <f>ROUND((SUM(BI122:BI127)),2)</f>
        <v>0</v>
      </c>
      <c r="G39" s="40"/>
      <c r="H39" s="40"/>
      <c r="I39" s="173">
        <v>0</v>
      </c>
      <c r="J39" s="172">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pans="1:31" s="2" customFormat="1" ht="25.4" customHeight="1">
      <c r="A41" s="40"/>
      <c r="B41" s="46"/>
      <c r="C41" s="174"/>
      <c r="D41" s="175" t="s">
        <v>57</v>
      </c>
      <c r="E41" s="176"/>
      <c r="F41" s="176"/>
      <c r="G41" s="177" t="s">
        <v>58</v>
      </c>
      <c r="H41" s="178" t="s">
        <v>59</v>
      </c>
      <c r="I41" s="179"/>
      <c r="J41" s="180">
        <f>SUM(J32:J39)</f>
        <v>0</v>
      </c>
      <c r="K41" s="181"/>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pans="2:12" s="1" customFormat="1" ht="14.4" customHeight="1">
      <c r="B43" s="21"/>
      <c r="I43" s="148"/>
      <c r="L43" s="21"/>
    </row>
    <row r="44" spans="2:12" s="1" customFormat="1" ht="14.4" customHeight="1">
      <c r="B44" s="21"/>
      <c r="I44" s="148"/>
      <c r="L44" s="21"/>
    </row>
    <row r="45" spans="2:12" s="1" customFormat="1" ht="14.4" customHeight="1">
      <c r="B45" s="21"/>
      <c r="I45" s="148"/>
      <c r="L45" s="21"/>
    </row>
    <row r="46" spans="2:12" s="1" customFormat="1" ht="14.4" customHeight="1">
      <c r="B46" s="21"/>
      <c r="I46" s="148"/>
      <c r="L46" s="21"/>
    </row>
    <row r="47" spans="2:12" s="1" customFormat="1" ht="14.4" customHeight="1">
      <c r="B47" s="21"/>
      <c r="I47" s="148"/>
      <c r="L47" s="21"/>
    </row>
    <row r="48" spans="2:12" s="1" customFormat="1" ht="14.4" customHeight="1">
      <c r="B48" s="21"/>
      <c r="I48" s="148"/>
      <c r="L48" s="21"/>
    </row>
    <row r="49" spans="2:12" s="1" customFormat="1" ht="14.4" customHeight="1">
      <c r="B49" s="21"/>
      <c r="I49" s="148"/>
      <c r="L49" s="21"/>
    </row>
    <row r="50" spans="2:12" s="2" customFormat="1" ht="14.4" customHeight="1">
      <c r="B50" s="65"/>
      <c r="D50" s="182" t="s">
        <v>60</v>
      </c>
      <c r="E50" s="183"/>
      <c r="F50" s="183"/>
      <c r="G50" s="182" t="s">
        <v>61</v>
      </c>
      <c r="H50" s="183"/>
      <c r="I50" s="184"/>
      <c r="J50" s="183"/>
      <c r="K50" s="183"/>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5" t="s">
        <v>62</v>
      </c>
      <c r="E61" s="186"/>
      <c r="F61" s="187" t="s">
        <v>63</v>
      </c>
      <c r="G61" s="185" t="s">
        <v>62</v>
      </c>
      <c r="H61" s="186"/>
      <c r="I61" s="188"/>
      <c r="J61" s="189" t="s">
        <v>63</v>
      </c>
      <c r="K61" s="186"/>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2" t="s">
        <v>64</v>
      </c>
      <c r="E65" s="190"/>
      <c r="F65" s="190"/>
      <c r="G65" s="182" t="s">
        <v>65</v>
      </c>
      <c r="H65" s="190"/>
      <c r="I65" s="191"/>
      <c r="J65" s="190"/>
      <c r="K65" s="190"/>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5" t="s">
        <v>62</v>
      </c>
      <c r="E76" s="186"/>
      <c r="F76" s="187" t="s">
        <v>63</v>
      </c>
      <c r="G76" s="185" t="s">
        <v>62</v>
      </c>
      <c r="H76" s="186"/>
      <c r="I76" s="188"/>
      <c r="J76" s="189" t="s">
        <v>63</v>
      </c>
      <c r="K76" s="186"/>
      <c r="L76" s="65"/>
      <c r="S76" s="40"/>
      <c r="T76" s="40"/>
      <c r="U76" s="40"/>
      <c r="V76" s="40"/>
      <c r="W76" s="40"/>
      <c r="X76" s="40"/>
      <c r="Y76" s="40"/>
      <c r="Z76" s="40"/>
      <c r="AA76" s="40"/>
      <c r="AB76" s="40"/>
      <c r="AC76" s="40"/>
      <c r="AD76" s="40"/>
      <c r="AE76" s="40"/>
    </row>
    <row r="77" spans="1:31"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pans="1:31" s="2" customFormat="1" ht="6.95"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pans="1:31" s="2" customFormat="1" ht="24.95" customHeight="1">
      <c r="A82" s="40"/>
      <c r="B82" s="41"/>
      <c r="C82" s="24" t="s">
        <v>132</v>
      </c>
      <c r="D82" s="42"/>
      <c r="E82" s="42"/>
      <c r="F82" s="42"/>
      <c r="G82" s="42"/>
      <c r="H82" s="42"/>
      <c r="I82" s="156"/>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8" t="str">
        <f>E7</f>
        <v>VD Kamenička - GO - inženýrskogeologický průzkum - PD</v>
      </c>
      <c r="F85" s="33"/>
      <c r="G85" s="33"/>
      <c r="H85" s="33"/>
      <c r="I85" s="156"/>
      <c r="J85" s="42"/>
      <c r="K85" s="42"/>
      <c r="L85" s="65"/>
      <c r="S85" s="40"/>
      <c r="T85" s="40"/>
      <c r="U85" s="40"/>
      <c r="V85" s="40"/>
      <c r="W85" s="40"/>
      <c r="X85" s="40"/>
      <c r="Y85" s="40"/>
      <c r="Z85" s="40"/>
      <c r="AA85" s="40"/>
      <c r="AB85" s="40"/>
      <c r="AC85" s="40"/>
      <c r="AD85" s="40"/>
      <c r="AE85" s="40"/>
    </row>
    <row r="86" spans="2:12" s="1" customFormat="1" ht="12" customHeight="1">
      <c r="B86" s="22"/>
      <c r="C86" s="33" t="s">
        <v>130</v>
      </c>
      <c r="D86" s="23"/>
      <c r="E86" s="23"/>
      <c r="F86" s="23"/>
      <c r="G86" s="23"/>
      <c r="H86" s="23"/>
      <c r="I86" s="148"/>
      <c r="J86" s="23"/>
      <c r="K86" s="23"/>
      <c r="L86" s="21"/>
    </row>
    <row r="87" spans="1:31" s="2" customFormat="1" ht="16.5" customHeight="1">
      <c r="A87" s="40"/>
      <c r="B87" s="41"/>
      <c r="C87" s="42"/>
      <c r="D87" s="42"/>
      <c r="E87" s="198" t="s">
        <v>645</v>
      </c>
      <c r="F87" s="42"/>
      <c r="G87" s="42"/>
      <c r="H87" s="42"/>
      <c r="I87" s="156"/>
      <c r="J87" s="42"/>
      <c r="K87" s="42"/>
      <c r="L87" s="65"/>
      <c r="S87" s="40"/>
      <c r="T87" s="40"/>
      <c r="U87" s="40"/>
      <c r="V87" s="40"/>
      <c r="W87" s="40"/>
      <c r="X87" s="40"/>
      <c r="Y87" s="40"/>
      <c r="Z87" s="40"/>
      <c r="AA87" s="40"/>
      <c r="AB87" s="40"/>
      <c r="AC87" s="40"/>
      <c r="AD87" s="40"/>
      <c r="AE87" s="40"/>
    </row>
    <row r="88" spans="1:31" s="2" customFormat="1" ht="12" customHeight="1">
      <c r="A88" s="40"/>
      <c r="B88" s="41"/>
      <c r="C88" s="33" t="s">
        <v>554</v>
      </c>
      <c r="D88" s="42"/>
      <c r="E88" s="42"/>
      <c r="F88" s="42"/>
      <c r="G88" s="42"/>
      <c r="H88" s="42"/>
      <c r="I88" s="156"/>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SO03.2 - Pata hráze</v>
      </c>
      <c r="F89" s="42"/>
      <c r="G89" s="42"/>
      <c r="H89" s="42"/>
      <c r="I89" s="156"/>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k.ú. Bečov</v>
      </c>
      <c r="G91" s="42"/>
      <c r="H91" s="42"/>
      <c r="I91" s="158" t="s">
        <v>24</v>
      </c>
      <c r="J91" s="81" t="str">
        <f>IF(J14="","",J14)</f>
        <v>28. 10. 2019</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pans="1:31" s="2" customFormat="1" ht="27.9" customHeight="1">
      <c r="A93" s="40"/>
      <c r="B93" s="41"/>
      <c r="C93" s="33" t="s">
        <v>30</v>
      </c>
      <c r="D93" s="42"/>
      <c r="E93" s="42"/>
      <c r="F93" s="28" t="str">
        <f>E17</f>
        <v>Povodí Ohře, státní podnik</v>
      </c>
      <c r="G93" s="42"/>
      <c r="H93" s="42"/>
      <c r="I93" s="158" t="s">
        <v>38</v>
      </c>
      <c r="J93" s="38" t="str">
        <f>E23</f>
        <v>VODNÍ DÍLA - TBD a.s.</v>
      </c>
      <c r="K93" s="42"/>
      <c r="L93" s="65"/>
      <c r="S93" s="40"/>
      <c r="T93" s="40"/>
      <c r="U93" s="40"/>
      <c r="V93" s="40"/>
      <c r="W93" s="40"/>
      <c r="X93" s="40"/>
      <c r="Y93" s="40"/>
      <c r="Z93" s="40"/>
      <c r="AA93" s="40"/>
      <c r="AB93" s="40"/>
      <c r="AC93" s="40"/>
      <c r="AD93" s="40"/>
      <c r="AE93" s="40"/>
    </row>
    <row r="94" spans="1:31" s="2" customFormat="1" ht="15.15" customHeight="1">
      <c r="A94" s="40"/>
      <c r="B94" s="41"/>
      <c r="C94" s="33" t="s">
        <v>36</v>
      </c>
      <c r="D94" s="42"/>
      <c r="E94" s="42"/>
      <c r="F94" s="28" t="str">
        <f>IF(E20="","",E20)</f>
        <v>Vyplň údaj</v>
      </c>
      <c r="G94" s="42"/>
      <c r="H94" s="42"/>
      <c r="I94" s="158" t="s">
        <v>43</v>
      </c>
      <c r="J94" s="38" t="str">
        <f>E26</f>
        <v>Ing. T. Klemša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pans="1:31" s="2" customFormat="1" ht="29.25" customHeight="1">
      <c r="A96" s="40"/>
      <c r="B96" s="41"/>
      <c r="C96" s="199" t="s">
        <v>133</v>
      </c>
      <c r="D96" s="200"/>
      <c r="E96" s="200"/>
      <c r="F96" s="200"/>
      <c r="G96" s="200"/>
      <c r="H96" s="200"/>
      <c r="I96" s="201"/>
      <c r="J96" s="202" t="s">
        <v>134</v>
      </c>
      <c r="K96" s="200"/>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pans="1:47" s="2" customFormat="1" ht="22.8" customHeight="1">
      <c r="A98" s="40"/>
      <c r="B98" s="41"/>
      <c r="C98" s="203" t="s">
        <v>135</v>
      </c>
      <c r="D98" s="42"/>
      <c r="E98" s="42"/>
      <c r="F98" s="42"/>
      <c r="G98" s="42"/>
      <c r="H98" s="42"/>
      <c r="I98" s="156"/>
      <c r="J98" s="112">
        <f>J122</f>
        <v>0</v>
      </c>
      <c r="K98" s="42"/>
      <c r="L98" s="65"/>
      <c r="S98" s="40"/>
      <c r="T98" s="40"/>
      <c r="U98" s="40"/>
      <c r="V98" s="40"/>
      <c r="W98" s="40"/>
      <c r="X98" s="40"/>
      <c r="Y98" s="40"/>
      <c r="Z98" s="40"/>
      <c r="AA98" s="40"/>
      <c r="AB98" s="40"/>
      <c r="AC98" s="40"/>
      <c r="AD98" s="40"/>
      <c r="AE98" s="40"/>
      <c r="AU98" s="18" t="s">
        <v>136</v>
      </c>
    </row>
    <row r="99" spans="1:31" s="9" customFormat="1" ht="24.95" customHeight="1">
      <c r="A99" s="9"/>
      <c r="B99" s="204"/>
      <c r="C99" s="205"/>
      <c r="D99" s="206" t="s">
        <v>148</v>
      </c>
      <c r="E99" s="207"/>
      <c r="F99" s="207"/>
      <c r="G99" s="207"/>
      <c r="H99" s="207"/>
      <c r="I99" s="208"/>
      <c r="J99" s="209">
        <f>J123</f>
        <v>0</v>
      </c>
      <c r="K99" s="205"/>
      <c r="L99" s="210"/>
      <c r="S99" s="9"/>
      <c r="T99" s="9"/>
      <c r="U99" s="9"/>
      <c r="V99" s="9"/>
      <c r="W99" s="9"/>
      <c r="X99" s="9"/>
      <c r="Y99" s="9"/>
      <c r="Z99" s="9"/>
      <c r="AA99" s="9"/>
      <c r="AB99" s="9"/>
      <c r="AC99" s="9"/>
      <c r="AD99" s="9"/>
      <c r="AE99" s="9"/>
    </row>
    <row r="100" spans="1:31" s="10" customFormat="1" ht="19.9" customHeight="1">
      <c r="A100" s="10"/>
      <c r="B100" s="211"/>
      <c r="C100" s="135"/>
      <c r="D100" s="212" t="s">
        <v>580</v>
      </c>
      <c r="E100" s="213"/>
      <c r="F100" s="213"/>
      <c r="G100" s="213"/>
      <c r="H100" s="213"/>
      <c r="I100" s="214"/>
      <c r="J100" s="215">
        <f>J124</f>
        <v>0</v>
      </c>
      <c r="K100" s="135"/>
      <c r="L100" s="216"/>
      <c r="S100" s="10"/>
      <c r="T100" s="10"/>
      <c r="U100" s="10"/>
      <c r="V100" s="10"/>
      <c r="W100" s="10"/>
      <c r="X100" s="10"/>
      <c r="Y100" s="10"/>
      <c r="Z100" s="10"/>
      <c r="AA100" s="10"/>
      <c r="AB100" s="10"/>
      <c r="AC100" s="10"/>
      <c r="AD100" s="10"/>
      <c r="AE100" s="10"/>
    </row>
    <row r="101" spans="1:31" s="2" customFormat="1" ht="21.8" customHeight="1">
      <c r="A101" s="40"/>
      <c r="B101" s="41"/>
      <c r="C101" s="42"/>
      <c r="D101" s="42"/>
      <c r="E101" s="42"/>
      <c r="F101" s="42"/>
      <c r="G101" s="42"/>
      <c r="H101" s="42"/>
      <c r="I101" s="156"/>
      <c r="J101" s="42"/>
      <c r="K101" s="42"/>
      <c r="L101" s="65"/>
      <c r="S101" s="40"/>
      <c r="T101" s="40"/>
      <c r="U101" s="40"/>
      <c r="V101" s="40"/>
      <c r="W101" s="40"/>
      <c r="X101" s="40"/>
      <c r="Y101" s="40"/>
      <c r="Z101" s="40"/>
      <c r="AA101" s="40"/>
      <c r="AB101" s="40"/>
      <c r="AC101" s="40"/>
      <c r="AD101" s="40"/>
      <c r="AE101" s="40"/>
    </row>
    <row r="102" spans="1:31" s="2" customFormat="1" ht="6.95" customHeight="1">
      <c r="A102" s="40"/>
      <c r="B102" s="68"/>
      <c r="C102" s="69"/>
      <c r="D102" s="69"/>
      <c r="E102" s="69"/>
      <c r="F102" s="69"/>
      <c r="G102" s="69"/>
      <c r="H102" s="69"/>
      <c r="I102" s="194"/>
      <c r="J102" s="69"/>
      <c r="K102" s="69"/>
      <c r="L102" s="65"/>
      <c r="S102" s="40"/>
      <c r="T102" s="40"/>
      <c r="U102" s="40"/>
      <c r="V102" s="40"/>
      <c r="W102" s="40"/>
      <c r="X102" s="40"/>
      <c r="Y102" s="40"/>
      <c r="Z102" s="40"/>
      <c r="AA102" s="40"/>
      <c r="AB102" s="40"/>
      <c r="AC102" s="40"/>
      <c r="AD102" s="40"/>
      <c r="AE102" s="40"/>
    </row>
    <row r="106" spans="1:31" s="2" customFormat="1" ht="6.95" customHeight="1">
      <c r="A106" s="40"/>
      <c r="B106" s="70"/>
      <c r="C106" s="71"/>
      <c r="D106" s="71"/>
      <c r="E106" s="71"/>
      <c r="F106" s="71"/>
      <c r="G106" s="71"/>
      <c r="H106" s="71"/>
      <c r="I106" s="197"/>
      <c r="J106" s="71"/>
      <c r="K106" s="71"/>
      <c r="L106" s="65"/>
      <c r="S106" s="40"/>
      <c r="T106" s="40"/>
      <c r="U106" s="40"/>
      <c r="V106" s="40"/>
      <c r="W106" s="40"/>
      <c r="X106" s="40"/>
      <c r="Y106" s="40"/>
      <c r="Z106" s="40"/>
      <c r="AA106" s="40"/>
      <c r="AB106" s="40"/>
      <c r="AC106" s="40"/>
      <c r="AD106" s="40"/>
      <c r="AE106" s="40"/>
    </row>
    <row r="107" spans="1:31" s="2" customFormat="1" ht="24.95" customHeight="1">
      <c r="A107" s="40"/>
      <c r="B107" s="41"/>
      <c r="C107" s="24" t="s">
        <v>151</v>
      </c>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pans="1:31" s="2" customFormat="1" ht="6.95" customHeight="1">
      <c r="A108" s="40"/>
      <c r="B108" s="41"/>
      <c r="C108" s="42"/>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pans="1:31" s="2" customFormat="1" ht="12" customHeight="1">
      <c r="A109" s="40"/>
      <c r="B109" s="41"/>
      <c r="C109" s="33" t="s">
        <v>16</v>
      </c>
      <c r="D109" s="42"/>
      <c r="E109" s="42"/>
      <c r="F109" s="42"/>
      <c r="G109" s="42"/>
      <c r="H109" s="42"/>
      <c r="I109" s="156"/>
      <c r="J109" s="42"/>
      <c r="K109" s="42"/>
      <c r="L109" s="65"/>
      <c r="S109" s="40"/>
      <c r="T109" s="40"/>
      <c r="U109" s="40"/>
      <c r="V109" s="40"/>
      <c r="W109" s="40"/>
      <c r="X109" s="40"/>
      <c r="Y109" s="40"/>
      <c r="Z109" s="40"/>
      <c r="AA109" s="40"/>
      <c r="AB109" s="40"/>
      <c r="AC109" s="40"/>
      <c r="AD109" s="40"/>
      <c r="AE109" s="40"/>
    </row>
    <row r="110" spans="1:31" s="2" customFormat="1" ht="16.5" customHeight="1">
      <c r="A110" s="40"/>
      <c r="B110" s="41"/>
      <c r="C110" s="42"/>
      <c r="D110" s="42"/>
      <c r="E110" s="198" t="str">
        <f>E7</f>
        <v>VD Kamenička - GO - inženýrskogeologický průzkum - PD</v>
      </c>
      <c r="F110" s="33"/>
      <c r="G110" s="33"/>
      <c r="H110" s="33"/>
      <c r="I110" s="156"/>
      <c r="J110" s="42"/>
      <c r="K110" s="42"/>
      <c r="L110" s="65"/>
      <c r="S110" s="40"/>
      <c r="T110" s="40"/>
      <c r="U110" s="40"/>
      <c r="V110" s="40"/>
      <c r="W110" s="40"/>
      <c r="X110" s="40"/>
      <c r="Y110" s="40"/>
      <c r="Z110" s="40"/>
      <c r="AA110" s="40"/>
      <c r="AB110" s="40"/>
      <c r="AC110" s="40"/>
      <c r="AD110" s="40"/>
      <c r="AE110" s="40"/>
    </row>
    <row r="111" spans="2:12" s="1" customFormat="1" ht="12" customHeight="1">
      <c r="B111" s="22"/>
      <c r="C111" s="33" t="s">
        <v>130</v>
      </c>
      <c r="D111" s="23"/>
      <c r="E111" s="23"/>
      <c r="F111" s="23"/>
      <c r="G111" s="23"/>
      <c r="H111" s="23"/>
      <c r="I111" s="148"/>
      <c r="J111" s="23"/>
      <c r="K111" s="23"/>
      <c r="L111" s="21"/>
    </row>
    <row r="112" spans="1:31" s="2" customFormat="1" ht="16.5" customHeight="1">
      <c r="A112" s="40"/>
      <c r="B112" s="41"/>
      <c r="C112" s="42"/>
      <c r="D112" s="42"/>
      <c r="E112" s="198" t="s">
        <v>645</v>
      </c>
      <c r="F112" s="42"/>
      <c r="G112" s="42"/>
      <c r="H112" s="42"/>
      <c r="I112" s="156"/>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554</v>
      </c>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78" t="str">
        <f>E11</f>
        <v>SO03.2 - Pata hráze</v>
      </c>
      <c r="F114" s="42"/>
      <c r="G114" s="42"/>
      <c r="H114" s="42"/>
      <c r="I114" s="156"/>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22</v>
      </c>
      <c r="D116" s="42"/>
      <c r="E116" s="42"/>
      <c r="F116" s="28" t="str">
        <f>F14</f>
        <v>k.ú. Bečov</v>
      </c>
      <c r="G116" s="42"/>
      <c r="H116" s="42"/>
      <c r="I116" s="158" t="s">
        <v>24</v>
      </c>
      <c r="J116" s="81" t="str">
        <f>IF(J14="","",J14)</f>
        <v>28. 10. 2019</v>
      </c>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156"/>
      <c r="J117" s="42"/>
      <c r="K117" s="42"/>
      <c r="L117" s="65"/>
      <c r="S117" s="40"/>
      <c r="T117" s="40"/>
      <c r="U117" s="40"/>
      <c r="V117" s="40"/>
      <c r="W117" s="40"/>
      <c r="X117" s="40"/>
      <c r="Y117" s="40"/>
      <c r="Z117" s="40"/>
      <c r="AA117" s="40"/>
      <c r="AB117" s="40"/>
      <c r="AC117" s="40"/>
      <c r="AD117" s="40"/>
      <c r="AE117" s="40"/>
    </row>
    <row r="118" spans="1:31" s="2" customFormat="1" ht="27.9" customHeight="1">
      <c r="A118" s="40"/>
      <c r="B118" s="41"/>
      <c r="C118" s="33" t="s">
        <v>30</v>
      </c>
      <c r="D118" s="42"/>
      <c r="E118" s="42"/>
      <c r="F118" s="28" t="str">
        <f>E17</f>
        <v>Povodí Ohře, státní podnik</v>
      </c>
      <c r="G118" s="42"/>
      <c r="H118" s="42"/>
      <c r="I118" s="158" t="s">
        <v>38</v>
      </c>
      <c r="J118" s="38" t="str">
        <f>E23</f>
        <v>VODNÍ DÍLA - TBD a.s.</v>
      </c>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36</v>
      </c>
      <c r="D119" s="42"/>
      <c r="E119" s="42"/>
      <c r="F119" s="28" t="str">
        <f>IF(E20="","",E20)</f>
        <v>Vyplň údaj</v>
      </c>
      <c r="G119" s="42"/>
      <c r="H119" s="42"/>
      <c r="I119" s="158" t="s">
        <v>43</v>
      </c>
      <c r="J119" s="38" t="str">
        <f>E26</f>
        <v>Ing. T. Klemša</v>
      </c>
      <c r="K119" s="42"/>
      <c r="L119" s="65"/>
      <c r="S119" s="40"/>
      <c r="T119" s="40"/>
      <c r="U119" s="40"/>
      <c r="V119" s="40"/>
      <c r="W119" s="40"/>
      <c r="X119" s="40"/>
      <c r="Y119" s="40"/>
      <c r="Z119" s="40"/>
      <c r="AA119" s="40"/>
      <c r="AB119" s="40"/>
      <c r="AC119" s="40"/>
      <c r="AD119" s="40"/>
      <c r="AE119" s="40"/>
    </row>
    <row r="120" spans="1:31" s="2" customFormat="1" ht="10.3" customHeight="1">
      <c r="A120" s="40"/>
      <c r="B120" s="41"/>
      <c r="C120" s="42"/>
      <c r="D120" s="42"/>
      <c r="E120" s="42"/>
      <c r="F120" s="42"/>
      <c r="G120" s="42"/>
      <c r="H120" s="42"/>
      <c r="I120" s="156"/>
      <c r="J120" s="42"/>
      <c r="K120" s="42"/>
      <c r="L120" s="65"/>
      <c r="S120" s="40"/>
      <c r="T120" s="40"/>
      <c r="U120" s="40"/>
      <c r="V120" s="40"/>
      <c r="W120" s="40"/>
      <c r="X120" s="40"/>
      <c r="Y120" s="40"/>
      <c r="Z120" s="40"/>
      <c r="AA120" s="40"/>
      <c r="AB120" s="40"/>
      <c r="AC120" s="40"/>
      <c r="AD120" s="40"/>
      <c r="AE120" s="40"/>
    </row>
    <row r="121" spans="1:31" s="11" customFormat="1" ht="29.25" customHeight="1">
      <c r="A121" s="217"/>
      <c r="B121" s="218"/>
      <c r="C121" s="219" t="s">
        <v>152</v>
      </c>
      <c r="D121" s="220" t="s">
        <v>72</v>
      </c>
      <c r="E121" s="220" t="s">
        <v>68</v>
      </c>
      <c r="F121" s="220" t="s">
        <v>69</v>
      </c>
      <c r="G121" s="220" t="s">
        <v>153</v>
      </c>
      <c r="H121" s="220" t="s">
        <v>154</v>
      </c>
      <c r="I121" s="221" t="s">
        <v>155</v>
      </c>
      <c r="J121" s="220" t="s">
        <v>134</v>
      </c>
      <c r="K121" s="222" t="s">
        <v>156</v>
      </c>
      <c r="L121" s="223"/>
      <c r="M121" s="102" t="s">
        <v>1</v>
      </c>
      <c r="N121" s="103" t="s">
        <v>51</v>
      </c>
      <c r="O121" s="103" t="s">
        <v>157</v>
      </c>
      <c r="P121" s="103" t="s">
        <v>158</v>
      </c>
      <c r="Q121" s="103" t="s">
        <v>159</v>
      </c>
      <c r="R121" s="103" t="s">
        <v>160</v>
      </c>
      <c r="S121" s="103" t="s">
        <v>161</v>
      </c>
      <c r="T121" s="104" t="s">
        <v>162</v>
      </c>
      <c r="U121" s="217"/>
      <c r="V121" s="217"/>
      <c r="W121" s="217"/>
      <c r="X121" s="217"/>
      <c r="Y121" s="217"/>
      <c r="Z121" s="217"/>
      <c r="AA121" s="217"/>
      <c r="AB121" s="217"/>
      <c r="AC121" s="217"/>
      <c r="AD121" s="217"/>
      <c r="AE121" s="217"/>
    </row>
    <row r="122" spans="1:63" s="2" customFormat="1" ht="22.8" customHeight="1">
      <c r="A122" s="40"/>
      <c r="B122" s="41"/>
      <c r="C122" s="109" t="s">
        <v>163</v>
      </c>
      <c r="D122" s="42"/>
      <c r="E122" s="42"/>
      <c r="F122" s="42"/>
      <c r="G122" s="42"/>
      <c r="H122" s="42"/>
      <c r="I122" s="156"/>
      <c r="J122" s="224">
        <f>BK122</f>
        <v>0</v>
      </c>
      <c r="K122" s="42"/>
      <c r="L122" s="46"/>
      <c r="M122" s="105"/>
      <c r="N122" s="225"/>
      <c r="O122" s="106"/>
      <c r="P122" s="226">
        <f>P123</f>
        <v>0</v>
      </c>
      <c r="Q122" s="106"/>
      <c r="R122" s="226">
        <f>R123</f>
        <v>0</v>
      </c>
      <c r="S122" s="106"/>
      <c r="T122" s="227">
        <f>T123</f>
        <v>0</v>
      </c>
      <c r="U122" s="40"/>
      <c r="V122" s="40"/>
      <c r="W122" s="40"/>
      <c r="X122" s="40"/>
      <c r="Y122" s="40"/>
      <c r="Z122" s="40"/>
      <c r="AA122" s="40"/>
      <c r="AB122" s="40"/>
      <c r="AC122" s="40"/>
      <c r="AD122" s="40"/>
      <c r="AE122" s="40"/>
      <c r="AT122" s="18" t="s">
        <v>86</v>
      </c>
      <c r="AU122" s="18" t="s">
        <v>136</v>
      </c>
      <c r="BK122" s="228">
        <f>BK123</f>
        <v>0</v>
      </c>
    </row>
    <row r="123" spans="1:63" s="12" customFormat="1" ht="25.9" customHeight="1">
      <c r="A123" s="12"/>
      <c r="B123" s="229"/>
      <c r="C123" s="230"/>
      <c r="D123" s="231" t="s">
        <v>86</v>
      </c>
      <c r="E123" s="232" t="s">
        <v>506</v>
      </c>
      <c r="F123" s="232" t="s">
        <v>507</v>
      </c>
      <c r="G123" s="230"/>
      <c r="H123" s="230"/>
      <c r="I123" s="233"/>
      <c r="J123" s="234">
        <f>BK123</f>
        <v>0</v>
      </c>
      <c r="K123" s="230"/>
      <c r="L123" s="235"/>
      <c r="M123" s="236"/>
      <c r="N123" s="237"/>
      <c r="O123" s="237"/>
      <c r="P123" s="238">
        <f>P124</f>
        <v>0</v>
      </c>
      <c r="Q123" s="237"/>
      <c r="R123" s="238">
        <f>R124</f>
        <v>0</v>
      </c>
      <c r="S123" s="237"/>
      <c r="T123" s="239">
        <f>T124</f>
        <v>0</v>
      </c>
      <c r="U123" s="12"/>
      <c r="V123" s="12"/>
      <c r="W123" s="12"/>
      <c r="X123" s="12"/>
      <c r="Y123" s="12"/>
      <c r="Z123" s="12"/>
      <c r="AA123" s="12"/>
      <c r="AB123" s="12"/>
      <c r="AC123" s="12"/>
      <c r="AD123" s="12"/>
      <c r="AE123" s="12"/>
      <c r="AR123" s="240" t="s">
        <v>254</v>
      </c>
      <c r="AT123" s="241" t="s">
        <v>86</v>
      </c>
      <c r="AU123" s="241" t="s">
        <v>87</v>
      </c>
      <c r="AY123" s="240" t="s">
        <v>166</v>
      </c>
      <c r="BK123" s="242">
        <f>BK124</f>
        <v>0</v>
      </c>
    </row>
    <row r="124" spans="1:63" s="12" customFormat="1" ht="22.8" customHeight="1">
      <c r="A124" s="12"/>
      <c r="B124" s="229"/>
      <c r="C124" s="230"/>
      <c r="D124" s="231" t="s">
        <v>86</v>
      </c>
      <c r="E124" s="243" t="s">
        <v>581</v>
      </c>
      <c r="F124" s="243" t="s">
        <v>582</v>
      </c>
      <c r="G124" s="230"/>
      <c r="H124" s="230"/>
      <c r="I124" s="233"/>
      <c r="J124" s="244">
        <f>BK124</f>
        <v>0</v>
      </c>
      <c r="K124" s="230"/>
      <c r="L124" s="235"/>
      <c r="M124" s="236"/>
      <c r="N124" s="237"/>
      <c r="O124" s="237"/>
      <c r="P124" s="238">
        <f>SUM(P125:P127)</f>
        <v>0</v>
      </c>
      <c r="Q124" s="237"/>
      <c r="R124" s="238">
        <f>SUM(R125:R127)</f>
        <v>0</v>
      </c>
      <c r="S124" s="237"/>
      <c r="T124" s="239">
        <f>SUM(T125:T127)</f>
        <v>0</v>
      </c>
      <c r="U124" s="12"/>
      <c r="V124" s="12"/>
      <c r="W124" s="12"/>
      <c r="X124" s="12"/>
      <c r="Y124" s="12"/>
      <c r="Z124" s="12"/>
      <c r="AA124" s="12"/>
      <c r="AB124" s="12"/>
      <c r="AC124" s="12"/>
      <c r="AD124" s="12"/>
      <c r="AE124" s="12"/>
      <c r="AR124" s="240" t="s">
        <v>254</v>
      </c>
      <c r="AT124" s="241" t="s">
        <v>86</v>
      </c>
      <c r="AU124" s="241" t="s">
        <v>95</v>
      </c>
      <c r="AY124" s="240" t="s">
        <v>166</v>
      </c>
      <c r="BK124" s="242">
        <f>SUM(BK125:BK127)</f>
        <v>0</v>
      </c>
    </row>
    <row r="125" spans="1:65" s="2" customFormat="1" ht="16.5" customHeight="1">
      <c r="A125" s="40"/>
      <c r="B125" s="41"/>
      <c r="C125" s="245" t="s">
        <v>95</v>
      </c>
      <c r="D125" s="245" t="s">
        <v>168</v>
      </c>
      <c r="E125" s="246" t="s">
        <v>656</v>
      </c>
      <c r="F125" s="247" t="s">
        <v>652</v>
      </c>
      <c r="G125" s="248" t="s">
        <v>513</v>
      </c>
      <c r="H125" s="249">
        <v>1</v>
      </c>
      <c r="I125" s="250"/>
      <c r="J125" s="251">
        <f>ROUND(I125*H125,2)</f>
        <v>0</v>
      </c>
      <c r="K125" s="247" t="s">
        <v>1</v>
      </c>
      <c r="L125" s="46"/>
      <c r="M125" s="252" t="s">
        <v>1</v>
      </c>
      <c r="N125" s="253" t="s">
        <v>52</v>
      </c>
      <c r="O125" s="93"/>
      <c r="P125" s="254">
        <f>O125*H125</f>
        <v>0</v>
      </c>
      <c r="Q125" s="254">
        <v>0</v>
      </c>
      <c r="R125" s="254">
        <f>Q125*H125</f>
        <v>0</v>
      </c>
      <c r="S125" s="254">
        <v>0</v>
      </c>
      <c r="T125" s="255">
        <f>S125*H125</f>
        <v>0</v>
      </c>
      <c r="U125" s="40"/>
      <c r="V125" s="40"/>
      <c r="W125" s="40"/>
      <c r="X125" s="40"/>
      <c r="Y125" s="40"/>
      <c r="Z125" s="40"/>
      <c r="AA125" s="40"/>
      <c r="AB125" s="40"/>
      <c r="AC125" s="40"/>
      <c r="AD125" s="40"/>
      <c r="AE125" s="40"/>
      <c r="AR125" s="256" t="s">
        <v>514</v>
      </c>
      <c r="AT125" s="256" t="s">
        <v>168</v>
      </c>
      <c r="AU125" s="256" t="s">
        <v>97</v>
      </c>
      <c r="AY125" s="18" t="s">
        <v>166</v>
      </c>
      <c r="BE125" s="257">
        <f>IF(N125="základní",J125,0)</f>
        <v>0</v>
      </c>
      <c r="BF125" s="257">
        <f>IF(N125="snížená",J125,0)</f>
        <v>0</v>
      </c>
      <c r="BG125" s="257">
        <f>IF(N125="zákl. přenesená",J125,0)</f>
        <v>0</v>
      </c>
      <c r="BH125" s="257">
        <f>IF(N125="sníž. přenesená",J125,0)</f>
        <v>0</v>
      </c>
      <c r="BI125" s="257">
        <f>IF(N125="nulová",J125,0)</f>
        <v>0</v>
      </c>
      <c r="BJ125" s="18" t="s">
        <v>95</v>
      </c>
      <c r="BK125" s="257">
        <f>ROUND(I125*H125,2)</f>
        <v>0</v>
      </c>
      <c r="BL125" s="18" t="s">
        <v>514</v>
      </c>
      <c r="BM125" s="256" t="s">
        <v>657</v>
      </c>
    </row>
    <row r="126" spans="1:47" s="2" customFormat="1" ht="12">
      <c r="A126" s="40"/>
      <c r="B126" s="41"/>
      <c r="C126" s="42"/>
      <c r="D126" s="258" t="s">
        <v>175</v>
      </c>
      <c r="E126" s="42"/>
      <c r="F126" s="259" t="s">
        <v>652</v>
      </c>
      <c r="G126" s="42"/>
      <c r="H126" s="42"/>
      <c r="I126" s="156"/>
      <c r="J126" s="42"/>
      <c r="K126" s="42"/>
      <c r="L126" s="46"/>
      <c r="M126" s="260"/>
      <c r="N126" s="261"/>
      <c r="O126" s="93"/>
      <c r="P126" s="93"/>
      <c r="Q126" s="93"/>
      <c r="R126" s="93"/>
      <c r="S126" s="93"/>
      <c r="T126" s="94"/>
      <c r="U126" s="40"/>
      <c r="V126" s="40"/>
      <c r="W126" s="40"/>
      <c r="X126" s="40"/>
      <c r="Y126" s="40"/>
      <c r="Z126" s="40"/>
      <c r="AA126" s="40"/>
      <c r="AB126" s="40"/>
      <c r="AC126" s="40"/>
      <c r="AD126" s="40"/>
      <c r="AE126" s="40"/>
      <c r="AT126" s="18" t="s">
        <v>175</v>
      </c>
      <c r="AU126" s="18" t="s">
        <v>97</v>
      </c>
    </row>
    <row r="127" spans="1:47" s="2" customFormat="1" ht="12">
      <c r="A127" s="40"/>
      <c r="B127" s="41"/>
      <c r="C127" s="42"/>
      <c r="D127" s="258" t="s">
        <v>197</v>
      </c>
      <c r="E127" s="42"/>
      <c r="F127" s="262" t="s">
        <v>658</v>
      </c>
      <c r="G127" s="42"/>
      <c r="H127" s="42"/>
      <c r="I127" s="156"/>
      <c r="J127" s="42"/>
      <c r="K127" s="42"/>
      <c r="L127" s="46"/>
      <c r="M127" s="316"/>
      <c r="N127" s="317"/>
      <c r="O127" s="318"/>
      <c r="P127" s="318"/>
      <c r="Q127" s="318"/>
      <c r="R127" s="318"/>
      <c r="S127" s="318"/>
      <c r="T127" s="319"/>
      <c r="U127" s="40"/>
      <c r="V127" s="40"/>
      <c r="W127" s="40"/>
      <c r="X127" s="40"/>
      <c r="Y127" s="40"/>
      <c r="Z127" s="40"/>
      <c r="AA127" s="40"/>
      <c r="AB127" s="40"/>
      <c r="AC127" s="40"/>
      <c r="AD127" s="40"/>
      <c r="AE127" s="40"/>
      <c r="AT127" s="18" t="s">
        <v>197</v>
      </c>
      <c r="AU127" s="18" t="s">
        <v>97</v>
      </c>
    </row>
    <row r="128" spans="1:31" s="2" customFormat="1" ht="6.95" customHeight="1">
      <c r="A128" s="40"/>
      <c r="B128" s="68"/>
      <c r="C128" s="69"/>
      <c r="D128" s="69"/>
      <c r="E128" s="69"/>
      <c r="F128" s="69"/>
      <c r="G128" s="69"/>
      <c r="H128" s="69"/>
      <c r="I128" s="194"/>
      <c r="J128" s="69"/>
      <c r="K128" s="69"/>
      <c r="L128" s="46"/>
      <c r="M128" s="40"/>
      <c r="O128" s="40"/>
      <c r="P128" s="40"/>
      <c r="Q128" s="40"/>
      <c r="R128" s="40"/>
      <c r="S128" s="40"/>
      <c r="T128" s="40"/>
      <c r="U128" s="40"/>
      <c r="V128" s="40"/>
      <c r="W128" s="40"/>
      <c r="X128" s="40"/>
      <c r="Y128" s="40"/>
      <c r="Z128" s="40"/>
      <c r="AA128" s="40"/>
      <c r="AB128" s="40"/>
      <c r="AC128" s="40"/>
      <c r="AD128" s="40"/>
      <c r="AE128" s="40"/>
    </row>
  </sheetData>
  <sheetProtection password="CC35" sheet="1" objects="1" scenarios="1" formatColumns="0" formatRows="0" autoFilter="0"/>
  <autoFilter ref="C121:K127"/>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4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8"/>
      <c r="L2" s="1"/>
      <c r="M2" s="1"/>
      <c r="N2" s="1"/>
      <c r="O2" s="1"/>
      <c r="P2" s="1"/>
      <c r="Q2" s="1"/>
      <c r="R2" s="1"/>
      <c r="S2" s="1"/>
      <c r="T2" s="1"/>
      <c r="U2" s="1"/>
      <c r="V2" s="1"/>
      <c r="AT2" s="18" t="s">
        <v>125</v>
      </c>
    </row>
    <row r="3" spans="2:46" s="1" customFormat="1" ht="6.95" customHeight="1">
      <c r="B3" s="149"/>
      <c r="C3" s="150"/>
      <c r="D3" s="150"/>
      <c r="E3" s="150"/>
      <c r="F3" s="150"/>
      <c r="G3" s="150"/>
      <c r="H3" s="150"/>
      <c r="I3" s="151"/>
      <c r="J3" s="150"/>
      <c r="K3" s="150"/>
      <c r="L3" s="21"/>
      <c r="AT3" s="18" t="s">
        <v>97</v>
      </c>
    </row>
    <row r="4" spans="2:46" s="1" customFormat="1" ht="24.95" customHeight="1">
      <c r="B4" s="21"/>
      <c r="D4" s="152" t="s">
        <v>129</v>
      </c>
      <c r="I4" s="148"/>
      <c r="L4" s="21"/>
      <c r="M4" s="153" t="s">
        <v>10</v>
      </c>
      <c r="AT4" s="18" t="s">
        <v>4</v>
      </c>
    </row>
    <row r="5" spans="2:12" s="1" customFormat="1" ht="6.95" customHeight="1">
      <c r="B5" s="21"/>
      <c r="I5" s="148"/>
      <c r="L5" s="21"/>
    </row>
    <row r="6" spans="2:12" s="1" customFormat="1" ht="12" customHeight="1">
      <c r="B6" s="21"/>
      <c r="D6" s="154" t="s">
        <v>16</v>
      </c>
      <c r="I6" s="148"/>
      <c r="L6" s="21"/>
    </row>
    <row r="7" spans="2:12" s="1" customFormat="1" ht="16.5" customHeight="1">
      <c r="B7" s="21"/>
      <c r="E7" s="155" t="str">
        <f>'Rekapitulace stavby'!K6</f>
        <v>VD Kamenička - GO - inženýrskogeologický průzkum - PD</v>
      </c>
      <c r="F7" s="154"/>
      <c r="G7" s="154"/>
      <c r="H7" s="154"/>
      <c r="I7" s="148"/>
      <c r="L7" s="21"/>
    </row>
    <row r="8" spans="2:12" s="1" customFormat="1" ht="12" customHeight="1">
      <c r="B8" s="21"/>
      <c r="D8" s="154" t="s">
        <v>130</v>
      </c>
      <c r="I8" s="148"/>
      <c r="L8" s="21"/>
    </row>
    <row r="9" spans="1:31" s="2" customFormat="1" ht="16.5" customHeight="1">
      <c r="A9" s="40"/>
      <c r="B9" s="46"/>
      <c r="C9" s="40"/>
      <c r="D9" s="40"/>
      <c r="E9" s="155" t="s">
        <v>645</v>
      </c>
      <c r="F9" s="40"/>
      <c r="G9" s="40"/>
      <c r="H9" s="40"/>
      <c r="I9" s="156"/>
      <c r="J9" s="40"/>
      <c r="K9" s="40"/>
      <c r="L9" s="65"/>
      <c r="S9" s="40"/>
      <c r="T9" s="40"/>
      <c r="U9" s="40"/>
      <c r="V9" s="40"/>
      <c r="W9" s="40"/>
      <c r="X9" s="40"/>
      <c r="Y9" s="40"/>
      <c r="Z9" s="40"/>
      <c r="AA9" s="40"/>
      <c r="AB9" s="40"/>
      <c r="AC9" s="40"/>
      <c r="AD9" s="40"/>
      <c r="AE9" s="40"/>
    </row>
    <row r="10" spans="1:31" s="2" customFormat="1" ht="12" customHeight="1">
      <c r="A10" s="40"/>
      <c r="B10" s="46"/>
      <c r="C10" s="40"/>
      <c r="D10" s="154" t="s">
        <v>554</v>
      </c>
      <c r="E10" s="40"/>
      <c r="F10" s="40"/>
      <c r="G10" s="40"/>
      <c r="H10" s="40"/>
      <c r="I10" s="156"/>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7" t="s">
        <v>659</v>
      </c>
      <c r="F11" s="40"/>
      <c r="G11" s="40"/>
      <c r="H11" s="40"/>
      <c r="I11" s="156"/>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4" t="s">
        <v>22</v>
      </c>
      <c r="E14" s="40"/>
      <c r="F14" s="143" t="s">
        <v>23</v>
      </c>
      <c r="G14" s="40"/>
      <c r="H14" s="40"/>
      <c r="I14" s="158" t="s">
        <v>24</v>
      </c>
      <c r="J14" s="159" t="str">
        <f>'Rekapitulace stavby'!AN8</f>
        <v>28. 10. 2019</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4" t="s">
        <v>30</v>
      </c>
      <c r="E16" s="40"/>
      <c r="F16" s="40"/>
      <c r="G16" s="40"/>
      <c r="H16" s="40"/>
      <c r="I16" s="158" t="s">
        <v>31</v>
      </c>
      <c r="J16" s="143" t="s">
        <v>32</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33</v>
      </c>
      <c r="F17" s="40"/>
      <c r="G17" s="40"/>
      <c r="H17" s="40"/>
      <c r="I17" s="158" t="s">
        <v>34</v>
      </c>
      <c r="J17" s="143" t="s">
        <v>35</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4" t="s">
        <v>36</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8" t="s">
        <v>34</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4" t="s">
        <v>38</v>
      </c>
      <c r="E22" s="40"/>
      <c r="F22" s="40"/>
      <c r="G22" s="40"/>
      <c r="H22" s="40"/>
      <c r="I22" s="158" t="s">
        <v>31</v>
      </c>
      <c r="J22" s="143" t="s">
        <v>39</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40</v>
      </c>
      <c r="F23" s="40"/>
      <c r="G23" s="40"/>
      <c r="H23" s="40"/>
      <c r="I23" s="158" t="s">
        <v>34</v>
      </c>
      <c r="J23" s="143" t="s">
        <v>41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4" t="s">
        <v>43</v>
      </c>
      <c r="E25" s="40"/>
      <c r="F25" s="40"/>
      <c r="G25" s="40"/>
      <c r="H25" s="40"/>
      <c r="I25" s="158"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44</v>
      </c>
      <c r="F26" s="40"/>
      <c r="G26" s="40"/>
      <c r="H26" s="40"/>
      <c r="I26" s="158" t="s">
        <v>34</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4" t="s">
        <v>45</v>
      </c>
      <c r="E28" s="40"/>
      <c r="F28" s="40"/>
      <c r="G28" s="40"/>
      <c r="H28" s="40"/>
      <c r="I28" s="156"/>
      <c r="J28" s="40"/>
      <c r="K28" s="40"/>
      <c r="L28" s="65"/>
      <c r="S28" s="40"/>
      <c r="T28" s="40"/>
      <c r="U28" s="40"/>
      <c r="V28" s="40"/>
      <c r="W28" s="40"/>
      <c r="X28" s="40"/>
      <c r="Y28" s="40"/>
      <c r="Z28" s="40"/>
      <c r="AA28" s="40"/>
      <c r="AB28" s="40"/>
      <c r="AC28" s="40"/>
      <c r="AD28" s="40"/>
      <c r="AE28" s="40"/>
    </row>
    <row r="29" spans="1:31" s="8" customFormat="1" ht="89.25" customHeight="1">
      <c r="A29" s="160"/>
      <c r="B29" s="161"/>
      <c r="C29" s="160"/>
      <c r="D29" s="160"/>
      <c r="E29" s="162" t="s">
        <v>46</v>
      </c>
      <c r="F29" s="162"/>
      <c r="G29" s="162"/>
      <c r="H29" s="162"/>
      <c r="I29" s="163"/>
      <c r="J29" s="160"/>
      <c r="K29" s="160"/>
      <c r="L29" s="164"/>
      <c r="S29" s="160"/>
      <c r="T29" s="160"/>
      <c r="U29" s="160"/>
      <c r="V29" s="160"/>
      <c r="W29" s="160"/>
      <c r="X29" s="160"/>
      <c r="Y29" s="160"/>
      <c r="Z29" s="160"/>
      <c r="AA29" s="160"/>
      <c r="AB29" s="160"/>
      <c r="AC29" s="160"/>
      <c r="AD29" s="160"/>
      <c r="AE29" s="160"/>
    </row>
    <row r="30" spans="1:31" s="2" customFormat="1" ht="6.95"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pans="1:31" s="2" customFormat="1" ht="25.4" customHeight="1">
      <c r="A32" s="40"/>
      <c r="B32" s="46"/>
      <c r="C32" s="40"/>
      <c r="D32" s="167" t="s">
        <v>47</v>
      </c>
      <c r="E32" s="40"/>
      <c r="F32" s="40"/>
      <c r="G32" s="40"/>
      <c r="H32" s="40"/>
      <c r="I32" s="156"/>
      <c r="J32" s="168">
        <f>ROUND(J122,2)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9" t="s">
        <v>49</v>
      </c>
      <c r="G34" s="40"/>
      <c r="H34" s="40"/>
      <c r="I34" s="170" t="s">
        <v>48</v>
      </c>
      <c r="J34" s="169" t="s">
        <v>50</v>
      </c>
      <c r="K34" s="40"/>
      <c r="L34" s="65"/>
      <c r="S34" s="40"/>
      <c r="T34" s="40"/>
      <c r="U34" s="40"/>
      <c r="V34" s="40"/>
      <c r="W34" s="40"/>
      <c r="X34" s="40"/>
      <c r="Y34" s="40"/>
      <c r="Z34" s="40"/>
      <c r="AA34" s="40"/>
      <c r="AB34" s="40"/>
      <c r="AC34" s="40"/>
      <c r="AD34" s="40"/>
      <c r="AE34" s="40"/>
    </row>
    <row r="35" spans="1:31" s="2" customFormat="1" ht="14.4" customHeight="1">
      <c r="A35" s="40"/>
      <c r="B35" s="46"/>
      <c r="C35" s="40"/>
      <c r="D35" s="171" t="s">
        <v>51</v>
      </c>
      <c r="E35" s="154" t="s">
        <v>52</v>
      </c>
      <c r="F35" s="172">
        <f>ROUND((SUM(BE122:BE127)),2)</f>
        <v>0</v>
      </c>
      <c r="G35" s="40"/>
      <c r="H35" s="40"/>
      <c r="I35" s="173">
        <v>0.21</v>
      </c>
      <c r="J35" s="172">
        <f>ROUND(((SUM(BE122:BE127))*I35),2)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4" t="s">
        <v>53</v>
      </c>
      <c r="F36" s="172">
        <f>ROUND((SUM(BF122:BF127)),2)</f>
        <v>0</v>
      </c>
      <c r="G36" s="40"/>
      <c r="H36" s="40"/>
      <c r="I36" s="173">
        <v>0.15</v>
      </c>
      <c r="J36" s="172">
        <f>ROUND(((SUM(BF122:BF127))*I36),2)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4" t="s">
        <v>54</v>
      </c>
      <c r="F37" s="172">
        <f>ROUND((SUM(BG122:BG127)),2)</f>
        <v>0</v>
      </c>
      <c r="G37" s="40"/>
      <c r="H37" s="40"/>
      <c r="I37" s="173">
        <v>0.21</v>
      </c>
      <c r="J37" s="172">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4" t="s">
        <v>55</v>
      </c>
      <c r="F38" s="172">
        <f>ROUND((SUM(BH122:BH127)),2)</f>
        <v>0</v>
      </c>
      <c r="G38" s="40"/>
      <c r="H38" s="40"/>
      <c r="I38" s="173">
        <v>0.15</v>
      </c>
      <c r="J38" s="172">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4" t="s">
        <v>56</v>
      </c>
      <c r="F39" s="172">
        <f>ROUND((SUM(BI122:BI127)),2)</f>
        <v>0</v>
      </c>
      <c r="G39" s="40"/>
      <c r="H39" s="40"/>
      <c r="I39" s="173">
        <v>0</v>
      </c>
      <c r="J39" s="172">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pans="1:31" s="2" customFormat="1" ht="25.4" customHeight="1">
      <c r="A41" s="40"/>
      <c r="B41" s="46"/>
      <c r="C41" s="174"/>
      <c r="D41" s="175" t="s">
        <v>57</v>
      </c>
      <c r="E41" s="176"/>
      <c r="F41" s="176"/>
      <c r="G41" s="177" t="s">
        <v>58</v>
      </c>
      <c r="H41" s="178" t="s">
        <v>59</v>
      </c>
      <c r="I41" s="179"/>
      <c r="J41" s="180">
        <f>SUM(J32:J39)</f>
        <v>0</v>
      </c>
      <c r="K41" s="181"/>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pans="2:12" s="1" customFormat="1" ht="14.4" customHeight="1">
      <c r="B43" s="21"/>
      <c r="I43" s="148"/>
      <c r="L43" s="21"/>
    </row>
    <row r="44" spans="2:12" s="1" customFormat="1" ht="14.4" customHeight="1">
      <c r="B44" s="21"/>
      <c r="I44" s="148"/>
      <c r="L44" s="21"/>
    </row>
    <row r="45" spans="2:12" s="1" customFormat="1" ht="14.4" customHeight="1">
      <c r="B45" s="21"/>
      <c r="I45" s="148"/>
      <c r="L45" s="21"/>
    </row>
    <row r="46" spans="2:12" s="1" customFormat="1" ht="14.4" customHeight="1">
      <c r="B46" s="21"/>
      <c r="I46" s="148"/>
      <c r="L46" s="21"/>
    </row>
    <row r="47" spans="2:12" s="1" customFormat="1" ht="14.4" customHeight="1">
      <c r="B47" s="21"/>
      <c r="I47" s="148"/>
      <c r="L47" s="21"/>
    </row>
    <row r="48" spans="2:12" s="1" customFormat="1" ht="14.4" customHeight="1">
      <c r="B48" s="21"/>
      <c r="I48" s="148"/>
      <c r="L48" s="21"/>
    </row>
    <row r="49" spans="2:12" s="1" customFormat="1" ht="14.4" customHeight="1">
      <c r="B49" s="21"/>
      <c r="I49" s="148"/>
      <c r="L49" s="21"/>
    </row>
    <row r="50" spans="2:12" s="2" customFormat="1" ht="14.4" customHeight="1">
      <c r="B50" s="65"/>
      <c r="D50" s="182" t="s">
        <v>60</v>
      </c>
      <c r="E50" s="183"/>
      <c r="F50" s="183"/>
      <c r="G50" s="182" t="s">
        <v>61</v>
      </c>
      <c r="H50" s="183"/>
      <c r="I50" s="184"/>
      <c r="J50" s="183"/>
      <c r="K50" s="183"/>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5" t="s">
        <v>62</v>
      </c>
      <c r="E61" s="186"/>
      <c r="F61" s="187" t="s">
        <v>63</v>
      </c>
      <c r="G61" s="185" t="s">
        <v>62</v>
      </c>
      <c r="H61" s="186"/>
      <c r="I61" s="188"/>
      <c r="J61" s="189" t="s">
        <v>63</v>
      </c>
      <c r="K61" s="186"/>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2" t="s">
        <v>64</v>
      </c>
      <c r="E65" s="190"/>
      <c r="F65" s="190"/>
      <c r="G65" s="182" t="s">
        <v>65</v>
      </c>
      <c r="H65" s="190"/>
      <c r="I65" s="191"/>
      <c r="J65" s="190"/>
      <c r="K65" s="190"/>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5" t="s">
        <v>62</v>
      </c>
      <c r="E76" s="186"/>
      <c r="F76" s="187" t="s">
        <v>63</v>
      </c>
      <c r="G76" s="185" t="s">
        <v>62</v>
      </c>
      <c r="H76" s="186"/>
      <c r="I76" s="188"/>
      <c r="J76" s="189" t="s">
        <v>63</v>
      </c>
      <c r="K76" s="186"/>
      <c r="L76" s="65"/>
      <c r="S76" s="40"/>
      <c r="T76" s="40"/>
      <c r="U76" s="40"/>
      <c r="V76" s="40"/>
      <c r="W76" s="40"/>
      <c r="X76" s="40"/>
      <c r="Y76" s="40"/>
      <c r="Z76" s="40"/>
      <c r="AA76" s="40"/>
      <c r="AB76" s="40"/>
      <c r="AC76" s="40"/>
      <c r="AD76" s="40"/>
      <c r="AE76" s="40"/>
    </row>
    <row r="77" spans="1:31"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pans="1:31" s="2" customFormat="1" ht="6.95"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pans="1:31" s="2" customFormat="1" ht="24.95" customHeight="1">
      <c r="A82" s="40"/>
      <c r="B82" s="41"/>
      <c r="C82" s="24" t="s">
        <v>132</v>
      </c>
      <c r="D82" s="42"/>
      <c r="E82" s="42"/>
      <c r="F82" s="42"/>
      <c r="G82" s="42"/>
      <c r="H82" s="42"/>
      <c r="I82" s="156"/>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8" t="str">
        <f>E7</f>
        <v>VD Kamenička - GO - inženýrskogeologický průzkum - PD</v>
      </c>
      <c r="F85" s="33"/>
      <c r="G85" s="33"/>
      <c r="H85" s="33"/>
      <c r="I85" s="156"/>
      <c r="J85" s="42"/>
      <c r="K85" s="42"/>
      <c r="L85" s="65"/>
      <c r="S85" s="40"/>
      <c r="T85" s="40"/>
      <c r="U85" s="40"/>
      <c r="V85" s="40"/>
      <c r="W85" s="40"/>
      <c r="X85" s="40"/>
      <c r="Y85" s="40"/>
      <c r="Z85" s="40"/>
      <c r="AA85" s="40"/>
      <c r="AB85" s="40"/>
      <c r="AC85" s="40"/>
      <c r="AD85" s="40"/>
      <c r="AE85" s="40"/>
    </row>
    <row r="86" spans="2:12" s="1" customFormat="1" ht="12" customHeight="1">
      <c r="B86" s="22"/>
      <c r="C86" s="33" t="s">
        <v>130</v>
      </c>
      <c r="D86" s="23"/>
      <c r="E86" s="23"/>
      <c r="F86" s="23"/>
      <c r="G86" s="23"/>
      <c r="H86" s="23"/>
      <c r="I86" s="148"/>
      <c r="J86" s="23"/>
      <c r="K86" s="23"/>
      <c r="L86" s="21"/>
    </row>
    <row r="87" spans="1:31" s="2" customFormat="1" ht="16.5" customHeight="1">
      <c r="A87" s="40"/>
      <c r="B87" s="41"/>
      <c r="C87" s="42"/>
      <c r="D87" s="42"/>
      <c r="E87" s="198" t="s">
        <v>645</v>
      </c>
      <c r="F87" s="42"/>
      <c r="G87" s="42"/>
      <c r="H87" s="42"/>
      <c r="I87" s="156"/>
      <c r="J87" s="42"/>
      <c r="K87" s="42"/>
      <c r="L87" s="65"/>
      <c r="S87" s="40"/>
      <c r="T87" s="40"/>
      <c r="U87" s="40"/>
      <c r="V87" s="40"/>
      <c r="W87" s="40"/>
      <c r="X87" s="40"/>
      <c r="Y87" s="40"/>
      <c r="Z87" s="40"/>
      <c r="AA87" s="40"/>
      <c r="AB87" s="40"/>
      <c r="AC87" s="40"/>
      <c r="AD87" s="40"/>
      <c r="AE87" s="40"/>
    </row>
    <row r="88" spans="1:31" s="2" customFormat="1" ht="12" customHeight="1">
      <c r="A88" s="40"/>
      <c r="B88" s="41"/>
      <c r="C88" s="33" t="s">
        <v>554</v>
      </c>
      <c r="D88" s="42"/>
      <c r="E88" s="42"/>
      <c r="F88" s="42"/>
      <c r="G88" s="42"/>
      <c r="H88" s="42"/>
      <c r="I88" s="156"/>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SO03.3 - 3D model hráze</v>
      </c>
      <c r="F89" s="42"/>
      <c r="G89" s="42"/>
      <c r="H89" s="42"/>
      <c r="I89" s="156"/>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k.ú. Bečov</v>
      </c>
      <c r="G91" s="42"/>
      <c r="H91" s="42"/>
      <c r="I91" s="158" t="s">
        <v>24</v>
      </c>
      <c r="J91" s="81" t="str">
        <f>IF(J14="","",J14)</f>
        <v>28. 10. 2019</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pans="1:31" s="2" customFormat="1" ht="27.9" customHeight="1">
      <c r="A93" s="40"/>
      <c r="B93" s="41"/>
      <c r="C93" s="33" t="s">
        <v>30</v>
      </c>
      <c r="D93" s="42"/>
      <c r="E93" s="42"/>
      <c r="F93" s="28" t="str">
        <f>E17</f>
        <v>Povodí Ohře, státní podnik</v>
      </c>
      <c r="G93" s="42"/>
      <c r="H93" s="42"/>
      <c r="I93" s="158" t="s">
        <v>38</v>
      </c>
      <c r="J93" s="38" t="str">
        <f>E23</f>
        <v>VODNÍ DÍLA - TBD a.s.</v>
      </c>
      <c r="K93" s="42"/>
      <c r="L93" s="65"/>
      <c r="S93" s="40"/>
      <c r="T93" s="40"/>
      <c r="U93" s="40"/>
      <c r="V93" s="40"/>
      <c r="W93" s="40"/>
      <c r="X93" s="40"/>
      <c r="Y93" s="40"/>
      <c r="Z93" s="40"/>
      <c r="AA93" s="40"/>
      <c r="AB93" s="40"/>
      <c r="AC93" s="40"/>
      <c r="AD93" s="40"/>
      <c r="AE93" s="40"/>
    </row>
    <row r="94" spans="1:31" s="2" customFormat="1" ht="15.15" customHeight="1">
      <c r="A94" s="40"/>
      <c r="B94" s="41"/>
      <c r="C94" s="33" t="s">
        <v>36</v>
      </c>
      <c r="D94" s="42"/>
      <c r="E94" s="42"/>
      <c r="F94" s="28" t="str">
        <f>IF(E20="","",E20)</f>
        <v>Vyplň údaj</v>
      </c>
      <c r="G94" s="42"/>
      <c r="H94" s="42"/>
      <c r="I94" s="158" t="s">
        <v>43</v>
      </c>
      <c r="J94" s="38" t="str">
        <f>E26</f>
        <v>Ing. T. Klemša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pans="1:31" s="2" customFormat="1" ht="29.25" customHeight="1">
      <c r="A96" s="40"/>
      <c r="B96" s="41"/>
      <c r="C96" s="199" t="s">
        <v>133</v>
      </c>
      <c r="D96" s="200"/>
      <c r="E96" s="200"/>
      <c r="F96" s="200"/>
      <c r="G96" s="200"/>
      <c r="H96" s="200"/>
      <c r="I96" s="201"/>
      <c r="J96" s="202" t="s">
        <v>134</v>
      </c>
      <c r="K96" s="200"/>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pans="1:47" s="2" customFormat="1" ht="22.8" customHeight="1">
      <c r="A98" s="40"/>
      <c r="B98" s="41"/>
      <c r="C98" s="203" t="s">
        <v>135</v>
      </c>
      <c r="D98" s="42"/>
      <c r="E98" s="42"/>
      <c r="F98" s="42"/>
      <c r="G98" s="42"/>
      <c r="H98" s="42"/>
      <c r="I98" s="156"/>
      <c r="J98" s="112">
        <f>J122</f>
        <v>0</v>
      </c>
      <c r="K98" s="42"/>
      <c r="L98" s="65"/>
      <c r="S98" s="40"/>
      <c r="T98" s="40"/>
      <c r="U98" s="40"/>
      <c r="V98" s="40"/>
      <c r="W98" s="40"/>
      <c r="X98" s="40"/>
      <c r="Y98" s="40"/>
      <c r="Z98" s="40"/>
      <c r="AA98" s="40"/>
      <c r="AB98" s="40"/>
      <c r="AC98" s="40"/>
      <c r="AD98" s="40"/>
      <c r="AE98" s="40"/>
      <c r="AU98" s="18" t="s">
        <v>136</v>
      </c>
    </row>
    <row r="99" spans="1:31" s="9" customFormat="1" ht="24.95" customHeight="1">
      <c r="A99" s="9"/>
      <c r="B99" s="204"/>
      <c r="C99" s="205"/>
      <c r="D99" s="206" t="s">
        <v>148</v>
      </c>
      <c r="E99" s="207"/>
      <c r="F99" s="207"/>
      <c r="G99" s="207"/>
      <c r="H99" s="207"/>
      <c r="I99" s="208"/>
      <c r="J99" s="209">
        <f>J123</f>
        <v>0</v>
      </c>
      <c r="K99" s="205"/>
      <c r="L99" s="210"/>
      <c r="S99" s="9"/>
      <c r="T99" s="9"/>
      <c r="U99" s="9"/>
      <c r="V99" s="9"/>
      <c r="W99" s="9"/>
      <c r="X99" s="9"/>
      <c r="Y99" s="9"/>
      <c r="Z99" s="9"/>
      <c r="AA99" s="9"/>
      <c r="AB99" s="9"/>
      <c r="AC99" s="9"/>
      <c r="AD99" s="9"/>
      <c r="AE99" s="9"/>
    </row>
    <row r="100" spans="1:31" s="10" customFormat="1" ht="19.9" customHeight="1">
      <c r="A100" s="10"/>
      <c r="B100" s="211"/>
      <c r="C100" s="135"/>
      <c r="D100" s="212" t="s">
        <v>149</v>
      </c>
      <c r="E100" s="213"/>
      <c r="F100" s="213"/>
      <c r="G100" s="213"/>
      <c r="H100" s="213"/>
      <c r="I100" s="214"/>
      <c r="J100" s="215">
        <f>J124</f>
        <v>0</v>
      </c>
      <c r="K100" s="135"/>
      <c r="L100" s="216"/>
      <c r="S100" s="10"/>
      <c r="T100" s="10"/>
      <c r="U100" s="10"/>
      <c r="V100" s="10"/>
      <c r="W100" s="10"/>
      <c r="X100" s="10"/>
      <c r="Y100" s="10"/>
      <c r="Z100" s="10"/>
      <c r="AA100" s="10"/>
      <c r="AB100" s="10"/>
      <c r="AC100" s="10"/>
      <c r="AD100" s="10"/>
      <c r="AE100" s="10"/>
    </row>
    <row r="101" spans="1:31" s="2" customFormat="1" ht="21.8" customHeight="1">
      <c r="A101" s="40"/>
      <c r="B101" s="41"/>
      <c r="C101" s="42"/>
      <c r="D101" s="42"/>
      <c r="E101" s="42"/>
      <c r="F101" s="42"/>
      <c r="G101" s="42"/>
      <c r="H101" s="42"/>
      <c r="I101" s="156"/>
      <c r="J101" s="42"/>
      <c r="K101" s="42"/>
      <c r="L101" s="65"/>
      <c r="S101" s="40"/>
      <c r="T101" s="40"/>
      <c r="U101" s="40"/>
      <c r="V101" s="40"/>
      <c r="W101" s="40"/>
      <c r="X101" s="40"/>
      <c r="Y101" s="40"/>
      <c r="Z101" s="40"/>
      <c r="AA101" s="40"/>
      <c r="AB101" s="40"/>
      <c r="AC101" s="40"/>
      <c r="AD101" s="40"/>
      <c r="AE101" s="40"/>
    </row>
    <row r="102" spans="1:31" s="2" customFormat="1" ht="6.95" customHeight="1">
      <c r="A102" s="40"/>
      <c r="B102" s="68"/>
      <c r="C102" s="69"/>
      <c r="D102" s="69"/>
      <c r="E102" s="69"/>
      <c r="F102" s="69"/>
      <c r="G102" s="69"/>
      <c r="H102" s="69"/>
      <c r="I102" s="194"/>
      <c r="J102" s="69"/>
      <c r="K102" s="69"/>
      <c r="L102" s="65"/>
      <c r="S102" s="40"/>
      <c r="T102" s="40"/>
      <c r="U102" s="40"/>
      <c r="V102" s="40"/>
      <c r="W102" s="40"/>
      <c r="X102" s="40"/>
      <c r="Y102" s="40"/>
      <c r="Z102" s="40"/>
      <c r="AA102" s="40"/>
      <c r="AB102" s="40"/>
      <c r="AC102" s="40"/>
      <c r="AD102" s="40"/>
      <c r="AE102" s="40"/>
    </row>
    <row r="106" spans="1:31" s="2" customFormat="1" ht="6.95" customHeight="1">
      <c r="A106" s="40"/>
      <c r="B106" s="70"/>
      <c r="C106" s="71"/>
      <c r="D106" s="71"/>
      <c r="E106" s="71"/>
      <c r="F106" s="71"/>
      <c r="G106" s="71"/>
      <c r="H106" s="71"/>
      <c r="I106" s="197"/>
      <c r="J106" s="71"/>
      <c r="K106" s="71"/>
      <c r="L106" s="65"/>
      <c r="S106" s="40"/>
      <c r="T106" s="40"/>
      <c r="U106" s="40"/>
      <c r="V106" s="40"/>
      <c r="W106" s="40"/>
      <c r="X106" s="40"/>
      <c r="Y106" s="40"/>
      <c r="Z106" s="40"/>
      <c r="AA106" s="40"/>
      <c r="AB106" s="40"/>
      <c r="AC106" s="40"/>
      <c r="AD106" s="40"/>
      <c r="AE106" s="40"/>
    </row>
    <row r="107" spans="1:31" s="2" customFormat="1" ht="24.95" customHeight="1">
      <c r="A107" s="40"/>
      <c r="B107" s="41"/>
      <c r="C107" s="24" t="s">
        <v>151</v>
      </c>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pans="1:31" s="2" customFormat="1" ht="6.95" customHeight="1">
      <c r="A108" s="40"/>
      <c r="B108" s="41"/>
      <c r="C108" s="42"/>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pans="1:31" s="2" customFormat="1" ht="12" customHeight="1">
      <c r="A109" s="40"/>
      <c r="B109" s="41"/>
      <c r="C109" s="33" t="s">
        <v>16</v>
      </c>
      <c r="D109" s="42"/>
      <c r="E109" s="42"/>
      <c r="F109" s="42"/>
      <c r="G109" s="42"/>
      <c r="H109" s="42"/>
      <c r="I109" s="156"/>
      <c r="J109" s="42"/>
      <c r="K109" s="42"/>
      <c r="L109" s="65"/>
      <c r="S109" s="40"/>
      <c r="T109" s="40"/>
      <c r="U109" s="40"/>
      <c r="V109" s="40"/>
      <c r="W109" s="40"/>
      <c r="X109" s="40"/>
      <c r="Y109" s="40"/>
      <c r="Z109" s="40"/>
      <c r="AA109" s="40"/>
      <c r="AB109" s="40"/>
      <c r="AC109" s="40"/>
      <c r="AD109" s="40"/>
      <c r="AE109" s="40"/>
    </row>
    <row r="110" spans="1:31" s="2" customFormat="1" ht="16.5" customHeight="1">
      <c r="A110" s="40"/>
      <c r="B110" s="41"/>
      <c r="C110" s="42"/>
      <c r="D110" s="42"/>
      <c r="E110" s="198" t="str">
        <f>E7</f>
        <v>VD Kamenička - GO - inženýrskogeologický průzkum - PD</v>
      </c>
      <c r="F110" s="33"/>
      <c r="G110" s="33"/>
      <c r="H110" s="33"/>
      <c r="I110" s="156"/>
      <c r="J110" s="42"/>
      <c r="K110" s="42"/>
      <c r="L110" s="65"/>
      <c r="S110" s="40"/>
      <c r="T110" s="40"/>
      <c r="U110" s="40"/>
      <c r="V110" s="40"/>
      <c r="W110" s="40"/>
      <c r="X110" s="40"/>
      <c r="Y110" s="40"/>
      <c r="Z110" s="40"/>
      <c r="AA110" s="40"/>
      <c r="AB110" s="40"/>
      <c r="AC110" s="40"/>
      <c r="AD110" s="40"/>
      <c r="AE110" s="40"/>
    </row>
    <row r="111" spans="2:12" s="1" customFormat="1" ht="12" customHeight="1">
      <c r="B111" s="22"/>
      <c r="C111" s="33" t="s">
        <v>130</v>
      </c>
      <c r="D111" s="23"/>
      <c r="E111" s="23"/>
      <c r="F111" s="23"/>
      <c r="G111" s="23"/>
      <c r="H111" s="23"/>
      <c r="I111" s="148"/>
      <c r="J111" s="23"/>
      <c r="K111" s="23"/>
      <c r="L111" s="21"/>
    </row>
    <row r="112" spans="1:31" s="2" customFormat="1" ht="16.5" customHeight="1">
      <c r="A112" s="40"/>
      <c r="B112" s="41"/>
      <c r="C112" s="42"/>
      <c r="D112" s="42"/>
      <c r="E112" s="198" t="s">
        <v>645</v>
      </c>
      <c r="F112" s="42"/>
      <c r="G112" s="42"/>
      <c r="H112" s="42"/>
      <c r="I112" s="156"/>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554</v>
      </c>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78" t="str">
        <f>E11</f>
        <v>SO03.3 - 3D model hráze</v>
      </c>
      <c r="F114" s="42"/>
      <c r="G114" s="42"/>
      <c r="H114" s="42"/>
      <c r="I114" s="156"/>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22</v>
      </c>
      <c r="D116" s="42"/>
      <c r="E116" s="42"/>
      <c r="F116" s="28" t="str">
        <f>F14</f>
        <v>k.ú. Bečov</v>
      </c>
      <c r="G116" s="42"/>
      <c r="H116" s="42"/>
      <c r="I116" s="158" t="s">
        <v>24</v>
      </c>
      <c r="J116" s="81" t="str">
        <f>IF(J14="","",J14)</f>
        <v>28. 10. 2019</v>
      </c>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156"/>
      <c r="J117" s="42"/>
      <c r="K117" s="42"/>
      <c r="L117" s="65"/>
      <c r="S117" s="40"/>
      <c r="T117" s="40"/>
      <c r="U117" s="40"/>
      <c r="V117" s="40"/>
      <c r="W117" s="40"/>
      <c r="X117" s="40"/>
      <c r="Y117" s="40"/>
      <c r="Z117" s="40"/>
      <c r="AA117" s="40"/>
      <c r="AB117" s="40"/>
      <c r="AC117" s="40"/>
      <c r="AD117" s="40"/>
      <c r="AE117" s="40"/>
    </row>
    <row r="118" spans="1:31" s="2" customFormat="1" ht="27.9" customHeight="1">
      <c r="A118" s="40"/>
      <c r="B118" s="41"/>
      <c r="C118" s="33" t="s">
        <v>30</v>
      </c>
      <c r="D118" s="42"/>
      <c r="E118" s="42"/>
      <c r="F118" s="28" t="str">
        <f>E17</f>
        <v>Povodí Ohře, státní podnik</v>
      </c>
      <c r="G118" s="42"/>
      <c r="H118" s="42"/>
      <c r="I118" s="158" t="s">
        <v>38</v>
      </c>
      <c r="J118" s="38" t="str">
        <f>E23</f>
        <v>VODNÍ DÍLA - TBD a.s.</v>
      </c>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36</v>
      </c>
      <c r="D119" s="42"/>
      <c r="E119" s="42"/>
      <c r="F119" s="28" t="str">
        <f>IF(E20="","",E20)</f>
        <v>Vyplň údaj</v>
      </c>
      <c r="G119" s="42"/>
      <c r="H119" s="42"/>
      <c r="I119" s="158" t="s">
        <v>43</v>
      </c>
      <c r="J119" s="38" t="str">
        <f>E26</f>
        <v>Ing. T. Klemša</v>
      </c>
      <c r="K119" s="42"/>
      <c r="L119" s="65"/>
      <c r="S119" s="40"/>
      <c r="T119" s="40"/>
      <c r="U119" s="40"/>
      <c r="V119" s="40"/>
      <c r="W119" s="40"/>
      <c r="X119" s="40"/>
      <c r="Y119" s="40"/>
      <c r="Z119" s="40"/>
      <c r="AA119" s="40"/>
      <c r="AB119" s="40"/>
      <c r="AC119" s="40"/>
      <c r="AD119" s="40"/>
      <c r="AE119" s="40"/>
    </row>
    <row r="120" spans="1:31" s="2" customFormat="1" ht="10.3" customHeight="1">
      <c r="A120" s="40"/>
      <c r="B120" s="41"/>
      <c r="C120" s="42"/>
      <c r="D120" s="42"/>
      <c r="E120" s="42"/>
      <c r="F120" s="42"/>
      <c r="G120" s="42"/>
      <c r="H120" s="42"/>
      <c r="I120" s="156"/>
      <c r="J120" s="42"/>
      <c r="K120" s="42"/>
      <c r="L120" s="65"/>
      <c r="S120" s="40"/>
      <c r="T120" s="40"/>
      <c r="U120" s="40"/>
      <c r="V120" s="40"/>
      <c r="W120" s="40"/>
      <c r="X120" s="40"/>
      <c r="Y120" s="40"/>
      <c r="Z120" s="40"/>
      <c r="AA120" s="40"/>
      <c r="AB120" s="40"/>
      <c r="AC120" s="40"/>
      <c r="AD120" s="40"/>
      <c r="AE120" s="40"/>
    </row>
    <row r="121" spans="1:31" s="11" customFormat="1" ht="29.25" customHeight="1">
      <c r="A121" s="217"/>
      <c r="B121" s="218"/>
      <c r="C121" s="219" t="s">
        <v>152</v>
      </c>
      <c r="D121" s="220" t="s">
        <v>72</v>
      </c>
      <c r="E121" s="220" t="s">
        <v>68</v>
      </c>
      <c r="F121" s="220" t="s">
        <v>69</v>
      </c>
      <c r="G121" s="220" t="s">
        <v>153</v>
      </c>
      <c r="H121" s="220" t="s">
        <v>154</v>
      </c>
      <c r="I121" s="221" t="s">
        <v>155</v>
      </c>
      <c r="J121" s="220" t="s">
        <v>134</v>
      </c>
      <c r="K121" s="222" t="s">
        <v>156</v>
      </c>
      <c r="L121" s="223"/>
      <c r="M121" s="102" t="s">
        <v>1</v>
      </c>
      <c r="N121" s="103" t="s">
        <v>51</v>
      </c>
      <c r="O121" s="103" t="s">
        <v>157</v>
      </c>
      <c r="P121" s="103" t="s">
        <v>158</v>
      </c>
      <c r="Q121" s="103" t="s">
        <v>159</v>
      </c>
      <c r="R121" s="103" t="s">
        <v>160</v>
      </c>
      <c r="S121" s="103" t="s">
        <v>161</v>
      </c>
      <c r="T121" s="104" t="s">
        <v>162</v>
      </c>
      <c r="U121" s="217"/>
      <c r="V121" s="217"/>
      <c r="W121" s="217"/>
      <c r="X121" s="217"/>
      <c r="Y121" s="217"/>
      <c r="Z121" s="217"/>
      <c r="AA121" s="217"/>
      <c r="AB121" s="217"/>
      <c r="AC121" s="217"/>
      <c r="AD121" s="217"/>
      <c r="AE121" s="217"/>
    </row>
    <row r="122" spans="1:63" s="2" customFormat="1" ht="22.8" customHeight="1">
      <c r="A122" s="40"/>
      <c r="B122" s="41"/>
      <c r="C122" s="109" t="s">
        <v>163</v>
      </c>
      <c r="D122" s="42"/>
      <c r="E122" s="42"/>
      <c r="F122" s="42"/>
      <c r="G122" s="42"/>
      <c r="H122" s="42"/>
      <c r="I122" s="156"/>
      <c r="J122" s="224">
        <f>BK122</f>
        <v>0</v>
      </c>
      <c r="K122" s="42"/>
      <c r="L122" s="46"/>
      <c r="M122" s="105"/>
      <c r="N122" s="225"/>
      <c r="O122" s="106"/>
      <c r="P122" s="226">
        <f>P123</f>
        <v>0</v>
      </c>
      <c r="Q122" s="106"/>
      <c r="R122" s="226">
        <f>R123</f>
        <v>0</v>
      </c>
      <c r="S122" s="106"/>
      <c r="T122" s="227">
        <f>T123</f>
        <v>0</v>
      </c>
      <c r="U122" s="40"/>
      <c r="V122" s="40"/>
      <c r="W122" s="40"/>
      <c r="X122" s="40"/>
      <c r="Y122" s="40"/>
      <c r="Z122" s="40"/>
      <c r="AA122" s="40"/>
      <c r="AB122" s="40"/>
      <c r="AC122" s="40"/>
      <c r="AD122" s="40"/>
      <c r="AE122" s="40"/>
      <c r="AT122" s="18" t="s">
        <v>86</v>
      </c>
      <c r="AU122" s="18" t="s">
        <v>136</v>
      </c>
      <c r="BK122" s="228">
        <f>BK123</f>
        <v>0</v>
      </c>
    </row>
    <row r="123" spans="1:63" s="12" customFormat="1" ht="25.9" customHeight="1">
      <c r="A123" s="12"/>
      <c r="B123" s="229"/>
      <c r="C123" s="230"/>
      <c r="D123" s="231" t="s">
        <v>86</v>
      </c>
      <c r="E123" s="232" t="s">
        <v>506</v>
      </c>
      <c r="F123" s="232" t="s">
        <v>507</v>
      </c>
      <c r="G123" s="230"/>
      <c r="H123" s="230"/>
      <c r="I123" s="233"/>
      <c r="J123" s="234">
        <f>BK123</f>
        <v>0</v>
      </c>
      <c r="K123" s="230"/>
      <c r="L123" s="235"/>
      <c r="M123" s="236"/>
      <c r="N123" s="237"/>
      <c r="O123" s="237"/>
      <c r="P123" s="238">
        <f>P124</f>
        <v>0</v>
      </c>
      <c r="Q123" s="237"/>
      <c r="R123" s="238">
        <f>R124</f>
        <v>0</v>
      </c>
      <c r="S123" s="237"/>
      <c r="T123" s="239">
        <f>T124</f>
        <v>0</v>
      </c>
      <c r="U123" s="12"/>
      <c r="V123" s="12"/>
      <c r="W123" s="12"/>
      <c r="X123" s="12"/>
      <c r="Y123" s="12"/>
      <c r="Z123" s="12"/>
      <c r="AA123" s="12"/>
      <c r="AB123" s="12"/>
      <c r="AC123" s="12"/>
      <c r="AD123" s="12"/>
      <c r="AE123" s="12"/>
      <c r="AR123" s="240" t="s">
        <v>254</v>
      </c>
      <c r="AT123" s="241" t="s">
        <v>86</v>
      </c>
      <c r="AU123" s="241" t="s">
        <v>87</v>
      </c>
      <c r="AY123" s="240" t="s">
        <v>166</v>
      </c>
      <c r="BK123" s="242">
        <f>BK124</f>
        <v>0</v>
      </c>
    </row>
    <row r="124" spans="1:63" s="12" customFormat="1" ht="22.8" customHeight="1">
      <c r="A124" s="12"/>
      <c r="B124" s="229"/>
      <c r="C124" s="230"/>
      <c r="D124" s="231" t="s">
        <v>86</v>
      </c>
      <c r="E124" s="243" t="s">
        <v>508</v>
      </c>
      <c r="F124" s="243" t="s">
        <v>509</v>
      </c>
      <c r="G124" s="230"/>
      <c r="H124" s="230"/>
      <c r="I124" s="233"/>
      <c r="J124" s="244">
        <f>BK124</f>
        <v>0</v>
      </c>
      <c r="K124" s="230"/>
      <c r="L124" s="235"/>
      <c r="M124" s="236"/>
      <c r="N124" s="237"/>
      <c r="O124" s="237"/>
      <c r="P124" s="238">
        <f>SUM(P125:P127)</f>
        <v>0</v>
      </c>
      <c r="Q124" s="237"/>
      <c r="R124" s="238">
        <f>SUM(R125:R127)</f>
        <v>0</v>
      </c>
      <c r="S124" s="237"/>
      <c r="T124" s="239">
        <f>SUM(T125:T127)</f>
        <v>0</v>
      </c>
      <c r="U124" s="12"/>
      <c r="V124" s="12"/>
      <c r="W124" s="12"/>
      <c r="X124" s="12"/>
      <c r="Y124" s="12"/>
      <c r="Z124" s="12"/>
      <c r="AA124" s="12"/>
      <c r="AB124" s="12"/>
      <c r="AC124" s="12"/>
      <c r="AD124" s="12"/>
      <c r="AE124" s="12"/>
      <c r="AR124" s="240" t="s">
        <v>254</v>
      </c>
      <c r="AT124" s="241" t="s">
        <v>86</v>
      </c>
      <c r="AU124" s="241" t="s">
        <v>95</v>
      </c>
      <c r="AY124" s="240" t="s">
        <v>166</v>
      </c>
      <c r="BK124" s="242">
        <f>SUM(BK125:BK127)</f>
        <v>0</v>
      </c>
    </row>
    <row r="125" spans="1:65" s="2" customFormat="1" ht="16.5" customHeight="1">
      <c r="A125" s="40"/>
      <c r="B125" s="41"/>
      <c r="C125" s="245" t="s">
        <v>95</v>
      </c>
      <c r="D125" s="245" t="s">
        <v>168</v>
      </c>
      <c r="E125" s="246" t="s">
        <v>660</v>
      </c>
      <c r="F125" s="247" t="s">
        <v>661</v>
      </c>
      <c r="G125" s="248" t="s">
        <v>513</v>
      </c>
      <c r="H125" s="249">
        <v>1</v>
      </c>
      <c r="I125" s="250"/>
      <c r="J125" s="251">
        <f>ROUND(I125*H125,2)</f>
        <v>0</v>
      </c>
      <c r="K125" s="247" t="s">
        <v>1</v>
      </c>
      <c r="L125" s="46"/>
      <c r="M125" s="252" t="s">
        <v>1</v>
      </c>
      <c r="N125" s="253" t="s">
        <v>52</v>
      </c>
      <c r="O125" s="93"/>
      <c r="P125" s="254">
        <f>O125*H125</f>
        <v>0</v>
      </c>
      <c r="Q125" s="254">
        <v>0</v>
      </c>
      <c r="R125" s="254">
        <f>Q125*H125</f>
        <v>0</v>
      </c>
      <c r="S125" s="254">
        <v>0</v>
      </c>
      <c r="T125" s="255">
        <f>S125*H125</f>
        <v>0</v>
      </c>
      <c r="U125" s="40"/>
      <c r="V125" s="40"/>
      <c r="W125" s="40"/>
      <c r="X125" s="40"/>
      <c r="Y125" s="40"/>
      <c r="Z125" s="40"/>
      <c r="AA125" s="40"/>
      <c r="AB125" s="40"/>
      <c r="AC125" s="40"/>
      <c r="AD125" s="40"/>
      <c r="AE125" s="40"/>
      <c r="AR125" s="256" t="s">
        <v>514</v>
      </c>
      <c r="AT125" s="256" t="s">
        <v>168</v>
      </c>
      <c r="AU125" s="256" t="s">
        <v>97</v>
      </c>
      <c r="AY125" s="18" t="s">
        <v>166</v>
      </c>
      <c r="BE125" s="257">
        <f>IF(N125="základní",J125,0)</f>
        <v>0</v>
      </c>
      <c r="BF125" s="257">
        <f>IF(N125="snížená",J125,0)</f>
        <v>0</v>
      </c>
      <c r="BG125" s="257">
        <f>IF(N125="zákl. přenesená",J125,0)</f>
        <v>0</v>
      </c>
      <c r="BH125" s="257">
        <f>IF(N125="sníž. přenesená",J125,0)</f>
        <v>0</v>
      </c>
      <c r="BI125" s="257">
        <f>IF(N125="nulová",J125,0)</f>
        <v>0</v>
      </c>
      <c r="BJ125" s="18" t="s">
        <v>95</v>
      </c>
      <c r="BK125" s="257">
        <f>ROUND(I125*H125,2)</f>
        <v>0</v>
      </c>
      <c r="BL125" s="18" t="s">
        <v>514</v>
      </c>
      <c r="BM125" s="256" t="s">
        <v>643</v>
      </c>
    </row>
    <row r="126" spans="1:47" s="2" customFormat="1" ht="12">
      <c r="A126" s="40"/>
      <c r="B126" s="41"/>
      <c r="C126" s="42"/>
      <c r="D126" s="258" t="s">
        <v>175</v>
      </c>
      <c r="E126" s="42"/>
      <c r="F126" s="259" t="s">
        <v>661</v>
      </c>
      <c r="G126" s="42"/>
      <c r="H126" s="42"/>
      <c r="I126" s="156"/>
      <c r="J126" s="42"/>
      <c r="K126" s="42"/>
      <c r="L126" s="46"/>
      <c r="M126" s="260"/>
      <c r="N126" s="261"/>
      <c r="O126" s="93"/>
      <c r="P126" s="93"/>
      <c r="Q126" s="93"/>
      <c r="R126" s="93"/>
      <c r="S126" s="93"/>
      <c r="T126" s="94"/>
      <c r="U126" s="40"/>
      <c r="V126" s="40"/>
      <c r="W126" s="40"/>
      <c r="X126" s="40"/>
      <c r="Y126" s="40"/>
      <c r="Z126" s="40"/>
      <c r="AA126" s="40"/>
      <c r="AB126" s="40"/>
      <c r="AC126" s="40"/>
      <c r="AD126" s="40"/>
      <c r="AE126" s="40"/>
      <c r="AT126" s="18" t="s">
        <v>175</v>
      </c>
      <c r="AU126" s="18" t="s">
        <v>97</v>
      </c>
    </row>
    <row r="127" spans="1:47" s="2" customFormat="1" ht="12">
      <c r="A127" s="40"/>
      <c r="B127" s="41"/>
      <c r="C127" s="42"/>
      <c r="D127" s="258" t="s">
        <v>197</v>
      </c>
      <c r="E127" s="42"/>
      <c r="F127" s="262" t="s">
        <v>662</v>
      </c>
      <c r="G127" s="42"/>
      <c r="H127" s="42"/>
      <c r="I127" s="156"/>
      <c r="J127" s="42"/>
      <c r="K127" s="42"/>
      <c r="L127" s="46"/>
      <c r="M127" s="316"/>
      <c r="N127" s="317"/>
      <c r="O127" s="318"/>
      <c r="P127" s="318"/>
      <c r="Q127" s="318"/>
      <c r="R127" s="318"/>
      <c r="S127" s="318"/>
      <c r="T127" s="319"/>
      <c r="U127" s="40"/>
      <c r="V127" s="40"/>
      <c r="W127" s="40"/>
      <c r="X127" s="40"/>
      <c r="Y127" s="40"/>
      <c r="Z127" s="40"/>
      <c r="AA127" s="40"/>
      <c r="AB127" s="40"/>
      <c r="AC127" s="40"/>
      <c r="AD127" s="40"/>
      <c r="AE127" s="40"/>
      <c r="AT127" s="18" t="s">
        <v>197</v>
      </c>
      <c r="AU127" s="18" t="s">
        <v>97</v>
      </c>
    </row>
    <row r="128" spans="1:31" s="2" customFormat="1" ht="6.95" customHeight="1">
      <c r="A128" s="40"/>
      <c r="B128" s="68"/>
      <c r="C128" s="69"/>
      <c r="D128" s="69"/>
      <c r="E128" s="69"/>
      <c r="F128" s="69"/>
      <c r="G128" s="69"/>
      <c r="H128" s="69"/>
      <c r="I128" s="194"/>
      <c r="J128" s="69"/>
      <c r="K128" s="69"/>
      <c r="L128" s="46"/>
      <c r="M128" s="40"/>
      <c r="O128" s="40"/>
      <c r="P128" s="40"/>
      <c r="Q128" s="40"/>
      <c r="R128" s="40"/>
      <c r="S128" s="40"/>
      <c r="T128" s="40"/>
      <c r="U128" s="40"/>
      <c r="V128" s="40"/>
      <c r="W128" s="40"/>
      <c r="X128" s="40"/>
      <c r="Y128" s="40"/>
      <c r="Z128" s="40"/>
      <c r="AA128" s="40"/>
      <c r="AB128" s="40"/>
      <c r="AC128" s="40"/>
      <c r="AD128" s="40"/>
      <c r="AE128" s="40"/>
    </row>
  </sheetData>
  <sheetProtection password="CC35" sheet="1" objects="1" scenarios="1" formatColumns="0" formatRows="0" autoFilter="0"/>
  <autoFilter ref="C121:K127"/>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Klemša Tomáš</dc:creator>
  <cp:keywords/>
  <dc:description/>
  <cp:lastModifiedBy>Klemša Tomáš</cp:lastModifiedBy>
  <dcterms:created xsi:type="dcterms:W3CDTF">2019-11-14T12:20:43Z</dcterms:created>
  <dcterms:modified xsi:type="dcterms:W3CDTF">2019-11-14T12:20:56Z</dcterms:modified>
  <cp:category/>
  <cp:version/>
  <cp:contentType/>
  <cp:contentStatus/>
</cp:coreProperties>
</file>