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60" yWindow="495" windowWidth="24615" windowHeight="14250" activeTab="2"/>
  </bookViews>
  <sheets>
    <sheet name="Rekapitulace stavby" sheetId="1" r:id="rId1"/>
    <sheet name="1 - SO 01 Oprava dlažeb P..." sheetId="2" r:id="rId2"/>
    <sheet name="2 - VON Vedlejší a ostatn..." sheetId="3" r:id="rId3"/>
    <sheet name="Pokyny pro vyplnění" sheetId="4" r:id="rId4"/>
  </sheets>
  <definedNames>
    <definedName name="_xlnm._FilterDatabase" localSheetId="1" hidden="1">'1 - SO 01 Oprava dlažeb P...'!$C$84:$K$226</definedName>
    <definedName name="_xlnm._FilterDatabase" localSheetId="2" hidden="1">'2 - VON Vedlejší a ostatn...'!$C$82:$K$153</definedName>
    <definedName name="_xlnm.Print_Area" localSheetId="1">'1 - SO 01 Oprava dlažeb P...'!$C$4:$J$36,'1 - SO 01 Oprava dlažeb P...'!$C$42:$J$66,'1 - SO 01 Oprava dlažeb P...'!$C$72:$K$226</definedName>
    <definedName name="_xlnm.Print_Area" localSheetId="2">'2 - VON Vedlejší a ostatn...'!$C$4:$J$36,'2 - VON Vedlejší a ostatn...'!$C$42:$J$64,'2 - VON Vedlejší a ostatn...'!$C$70:$K$153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'1 - SO 01 Oprava dlažeb P...'!$84:$84</definedName>
    <definedName name="_xlnm.Print_Titles" localSheetId="2">'2 - VON Vedlejší a ostatn...'!$82:$82</definedName>
  </definedNames>
  <calcPr calcId="162913"/>
</workbook>
</file>

<file path=xl/sharedStrings.xml><?xml version="1.0" encoding="utf-8"?>
<sst xmlns="http://schemas.openxmlformats.org/spreadsheetml/2006/main" count="3119" uniqueCount="690">
  <si>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</si>
  <si>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</si>
  <si>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</si>
  <si>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</si>
  <si>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</si>
  <si>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</si>
  <si>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</si>
  <si>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{3f6b618e-945e-4af4-92b4-d1d0aa3b5907}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</si>
  <si>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</si>
  <si>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</si>
  <si>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</si>
  <si>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</si>
  <si>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</si>
  <si>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</si>
  <si>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</si>
  <si>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</si>
  <si>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M17/009Z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</si>
  <si>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</si>
  <si>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</si>
  <si>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Úpa, Suchovršice, oprava PB dlažeb, ř. km 34,875 - 35,090</t>
  </si>
  <si>
    <t>KSO:</t>
  </si>
  <si>
    <t>833 21 29</t>
  </si>
  <si>
    <t>CC-CZ:</t>
  </si>
  <si>
    <t>24208</t>
  </si>
  <si>
    <t>Místo:</t>
  </si>
  <si>
    <t>Suchovršice</t>
  </si>
  <si>
    <t>Datum:</t>
  </si>
  <si>
    <t>11.7.2017</t>
  </si>
  <si>
    <t>Zadavatel:</t>
  </si>
  <si>
    <t>IČ:</t>
  </si>
  <si>
    <t/>
  </si>
  <si>
    <t>Povodí Labe,státní podnik,Víta Nejedlého 954, HK 3</t>
  </si>
  <si>
    <t>DIČ:</t>
  </si>
  <si>
    <t>Uchazeč:</t>
  </si>
  <si>
    <t>Vyplň údaj</t>
  </si>
  <si>
    <t>Projektant:</t>
  </si>
  <si>
    <t>Multiaqua s.r.o.,Veverkova 1343, HK 2</t>
  </si>
  <si>
    <t>True</t>
  </si>
  <si>
    <t>Poznámka:</t>
  </si>
  <si>
    <t>Předpokládaná cena projektovaného objektu stavby byla stanovena pomocí položkového rozpočtu z aktuální databáze cenové soustavy od firmy ÚRS Praha, a.s., pomocí programu KROS 4 CÚ 2017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</si>
  <si>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</si>
  <si>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</si>
  <si>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</si>
  <si>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</si>
  <si>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</si>
  <si>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</si>
  <si>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</si>
  <si>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</si>
  <si>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</si>
  <si>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</si>
  <si>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</si>
  <si>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</si>
  <si>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</si>
  <si>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</si>
  <si>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</si>
  <si>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</si>
  <si>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</si>
  <si>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</si>
  <si>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</si>
  <si>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</si>
  <si>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</si>
  <si>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</si>
  <si>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</si>
  <si>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</si>
  <si>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</si>
  <si>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</si>
  <si>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</si>
  <si>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</si>
  <si>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</si>
  <si>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</si>
  <si>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</si>
  <si>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</si>
  <si>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</si>
  <si>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</si>
  <si>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</si>
  <si>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</si>
  <si>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</si>
  <si>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</si>
  <si>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</si>
  <si>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</si>
  <si>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Oprava dlažeb PB  ř. km  34,875 - 35,090</t>
  </si>
  <si>
    <t>STA</t>
  </si>
  <si>
    <t>{6d7ebc25-6e3f-47c7-97cc-25d58bd21b5a}</t>
  </si>
  <si>
    <t>2</t>
  </si>
  <si>
    <t>VON Vedlejší a ostatní náklady</t>
  </si>
  <si>
    <t>{0199923d-4d81-4a2c-b8f2-d7abb2a5a202}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</si>
  <si>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</si>
  <si>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</si>
  <si>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</si>
  <si>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</si>
  <si>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</si>
  <si>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</si>
  <si>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</si>
  <si>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Oprava dlažeb PB  ř. km  34,875 - 35,090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</si>
  <si>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</si>
  <si>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</si>
  <si>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</si>
  <si>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</si>
  <si>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</si>
  <si>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</si>
  <si>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</si>
  <si>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</si>
  <si>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</si>
  <si>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</si>
  <si>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</si>
  <si>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</si>
  <si>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</si>
  <si>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</si>
  <si>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</si>
  <si>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</si>
  <si>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</si>
  <si>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</si>
  <si>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</si>
  <si>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</si>
  <si>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</si>
  <si>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</si>
  <si>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</si>
  <si>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</si>
  <si>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</si>
  <si>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</si>
  <si>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</si>
  <si>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</si>
  <si>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</si>
  <si>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</si>
  <si>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</si>
  <si>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</si>
  <si>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</si>
  <si>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</si>
  <si>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</si>
  <si>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</si>
  <si>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</si>
  <si>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4</t>
  </si>
  <si>
    <t>2065249428</t>
  </si>
  <si>
    <t>VV</t>
  </si>
  <si>
    <t>15,0 "náletové křoví, dle tabulky TZ</t>
  </si>
  <si>
    <t>111251000R</t>
  </si>
  <si>
    <t>Likvidace křoví a větví stromů podle platné legislativy</t>
  </si>
  <si>
    <t>kpl</t>
  </si>
  <si>
    <t>-593853004</t>
  </si>
  <si>
    <t>3</t>
  </si>
  <si>
    <t>112101101</t>
  </si>
  <si>
    <t>Kácení stromů s odřezáním kmene a s odvětvením listnatých, průměru kmene přes 100 do 300 mm</t>
  </si>
  <si>
    <t>kus</t>
  </si>
  <si>
    <t>-1672136497</t>
  </si>
  <si>
    <t>4+1+1 "bez černý, dle tabulky TZ</t>
  </si>
  <si>
    <t>1+1 "jabloň, dle tabulky TZ</t>
  </si>
  <si>
    <t>3 " habr (výmladky), dle tabulky TZ</t>
  </si>
  <si>
    <t>1 "škumpa, dle tabulky TZ</t>
  </si>
  <si>
    <t>Součet</t>
  </si>
  <si>
    <t>112101102</t>
  </si>
  <si>
    <t>Kácení stromů s odřezáním kmene a s odvětvením listnatých, průměru kmene přes 300 do 500 mm</t>
  </si>
  <si>
    <t>646966100</t>
  </si>
  <si>
    <t>1 "třešeň, dle tabulky TZ</t>
  </si>
  <si>
    <t>5</t>
  </si>
  <si>
    <t>112101121</t>
  </si>
  <si>
    <t>Kácení stromů s odřezáním kmene a s odvětvením jehličnatých bez odkornění, kmene průměru přes 100 do 300 mm</t>
  </si>
  <si>
    <t>-582341774</t>
  </si>
  <si>
    <t>7+1+14+22 "smrk ztepilý, dle tabulky TZ</t>
  </si>
  <si>
    <t>6</t>
  </si>
  <si>
    <t>112201101</t>
  </si>
  <si>
    <t>Odstranění pařezů s jejich vykopáním, vytrháním nebo odstřelením, s přesekáním kořenů průměru přes 100 do 300 mm</t>
  </si>
  <si>
    <t>13473943</t>
  </si>
  <si>
    <t>1+1 "bez černý, dle tabulky TZ</t>
  </si>
  <si>
    <t>7</t>
  </si>
  <si>
    <t>112201102</t>
  </si>
  <si>
    <t>Odstranění pařezů s jejich vykopáním, vytrháním nebo odstřelením, s přesekáním kořenů průměru přes 300 do 500 mm</t>
  </si>
  <si>
    <t>-1764742430</t>
  </si>
  <si>
    <t>8</t>
  </si>
  <si>
    <t>112201103</t>
  </si>
  <si>
    <t>Odstranění pařezů s jejich vykopáním, vytrháním nebo odstřelením, s přesekáním kořenů průměru přes 500 do 700 mm</t>
  </si>
  <si>
    <t>-277065658</t>
  </si>
  <si>
    <t>1 "bez černý s výmladky, dle tabulky TZ</t>
  </si>
  <si>
    <t>1 " habr (s výmladky), dle tabulky TZ</t>
  </si>
  <si>
    <t>9</t>
  </si>
  <si>
    <t>113106191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</si>
  <si>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silničních dílců jakýchkoliv rozměrů, s ložem z kameniva nebo živice živicí se spárami zalitými</t>
  </si>
  <si>
    <t>1079626123</t>
  </si>
  <si>
    <t>3*3,0 "u sjezdu ze silnice I/14</t>
  </si>
  <si>
    <t>10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</si>
  <si>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</si>
  <si>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</si>
  <si>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</si>
  <si>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772093743</t>
  </si>
  <si>
    <t>5,0  "u sjezdu ze silnice  I/14</t>
  </si>
  <si>
    <t>11</t>
  </si>
  <si>
    <t>114203103</t>
  </si>
  <si>
    <t>Rozebrání dlažeb nebo záhozů s naložením na dopravní prostředek dlažeb z lomového kamene nebo betonových tvárnic do cementové malty se spárami zalitými cementovou maltou</t>
  </si>
  <si>
    <t>m3</t>
  </si>
  <si>
    <t>-845802192</t>
  </si>
  <si>
    <t>810,0*0,3 "stávající poškorená dlažba</t>
  </si>
  <si>
    <t>13</t>
  </si>
  <si>
    <t>124203101</t>
  </si>
  <si>
    <t>Vykopávky pro koryta vodotečí s přehozením výkopku na vzdálenost do 3 m nebo s naložením na dopravní prostředek v hornině tř. 3 do 1 000 m3</t>
  </si>
  <si>
    <t>-514740431</t>
  </si>
  <si>
    <t>844,31 "dle tabulky kubatur</t>
  </si>
  <si>
    <t>-243,0 "odečet rozebrané dlažby</t>
  </si>
  <si>
    <t>Mezisoučet</t>
  </si>
  <si>
    <t>523,09"odstranění hrázky (jímky)</t>
  </si>
  <si>
    <t>17,0 "odstranění sjezdu</t>
  </si>
  <si>
    <t>14</t>
  </si>
  <si>
    <t>124203109</t>
  </si>
  <si>
    <t>Vykopávky pro koryta vodotečí s přehozením výkopku na vzdálenost do 3 m nebo s naložením na dopravní prostředek v hornině tř. 3 Příplatek k cenám za lepivost horniny tř. 3</t>
  </si>
  <si>
    <t>-309871792</t>
  </si>
  <si>
    <t>1141,40*0,3 "lepivost 30%</t>
  </si>
  <si>
    <t>132201101</t>
  </si>
  <si>
    <t>Hloubení zapažených i nezapažených rýh šířky do 600 mm s urovnáním dna do předepsaného profilu a spádu v hornině tř. 3 do 100 m3</t>
  </si>
  <si>
    <t>1234838207</t>
  </si>
  <si>
    <t>2*3,0*0,4*0,8 "pro zajišťovací prahy</t>
  </si>
  <si>
    <t>16</t>
  </si>
  <si>
    <t>132201109</t>
  </si>
  <si>
    <t>Hloubení zapažených i nezapažených rýh šířky do 600 mm s urovnáním dna do předepsaného profilu a spádu v hornině tř. 3 Příplatek k cenám za lepivost horniny tř. 3</t>
  </si>
  <si>
    <t>-556552804</t>
  </si>
  <si>
    <t>1,92*0,3</t>
  </si>
  <si>
    <t>17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</si>
  <si>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</si>
  <si>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</si>
  <si>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1608233535</t>
  </si>
  <si>
    <t>552,72+1,92 "zemina z vykopávek</t>
  </si>
  <si>
    <t>18</t>
  </si>
  <si>
    <t>162301000R</t>
  </si>
  <si>
    <t>Položka obsahuje přemístění pařezů na skládku a poplatek za uložení (skládkovné)</t>
  </si>
  <si>
    <t>-934451081</t>
  </si>
  <si>
    <t>49 "dle pol. odstr. pařezů</t>
  </si>
  <si>
    <t>19</t>
  </si>
  <si>
    <t>162311000R</t>
  </si>
  <si>
    <t>546898986</t>
  </si>
  <si>
    <t>1  "dle pol. odstr. pařezů do 500 mm</t>
  </si>
  <si>
    <t>20</t>
  </si>
  <si>
    <t>162000000R</t>
  </si>
  <si>
    <t>676153758</t>
  </si>
  <si>
    <t>2 "dle pol. odstr. pařezů do 700 mm</t>
  </si>
  <si>
    <t>24</t>
  </si>
  <si>
    <t>162700000R</t>
  </si>
  <si>
    <t>Položka obsahuje přemístění zeminy na skládku a poplatek za skládku</t>
  </si>
  <si>
    <t>1176976965</t>
  </si>
  <si>
    <t>601,31+1,92 "zemina z vykopávek na skládku</t>
  </si>
  <si>
    <t>-16,02 "odečet zeminy pro násyp</t>
  </si>
  <si>
    <t>-47,09 "odečet zeminy pro pohumusování</t>
  </si>
  <si>
    <t>25</t>
  </si>
  <si>
    <t>162710000R</t>
  </si>
  <si>
    <t>Položka obsahuje přemístění materiálu na skládku a poplatek za skládku</t>
  </si>
  <si>
    <t>-1443736752</t>
  </si>
  <si>
    <t>243,0 "rozebraná stávající dlažba</t>
  </si>
  <si>
    <t>26</t>
  </si>
  <si>
    <t>171101131</t>
  </si>
  <si>
    <t>Uložení sypaniny do násypů s rozprostřením sypaniny ve vrstvách a s hrubým urovnáním zhutněných s uzavřením povrchu násypu z hornin nesoudržných a soudržných střídavě ukládaných</t>
  </si>
  <si>
    <t>897704808</t>
  </si>
  <si>
    <t>16,02 "dle tabulky kubatur a ploch</t>
  </si>
  <si>
    <t>17,0 "nasypání sjezdu do koryta</t>
  </si>
  <si>
    <t>27</t>
  </si>
  <si>
    <t>171103000R</t>
  </si>
  <si>
    <t>Jímkování včetně čerpání vody</t>
  </si>
  <si>
    <t>140505591</t>
  </si>
  <si>
    <t>zřízení pojízdné hrázky (jímky) z vytěženého materiálu</t>
  </si>
  <si>
    <t>601,31+1,92 "zemina z vykopávek</t>
  </si>
  <si>
    <t>-16,05 "odečet zeminy pro násypy</t>
  </si>
  <si>
    <t>-17,0 "odečet zeminy pro nasypání sjezdu</t>
  </si>
  <si>
    <t>29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</si>
  <si>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</si>
  <si>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</si>
  <si>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1501575531</t>
  </si>
  <si>
    <t>130,0 "staveniště</t>
  </si>
  <si>
    <t>10,0*4,0" u sjezdu ze silnice I/14</t>
  </si>
  <si>
    <t>30</t>
  </si>
  <si>
    <t>181411121</t>
  </si>
  <si>
    <t>Založení trávníku na půdě předem připravené plochy do 1000 m2 výsevem včetně utažení lučního v rovině nebo na svahu do 1:5</t>
  </si>
  <si>
    <t>-250005837</t>
  </si>
  <si>
    <t>130,0"staveniště</t>
  </si>
  <si>
    <t>31</t>
  </si>
  <si>
    <t>M</t>
  </si>
  <si>
    <t>005724720</t>
  </si>
  <si>
    <t>osivo směs travní krajinná - rovinná</t>
  </si>
  <si>
    <t>kg</t>
  </si>
  <si>
    <t>-2076533796</t>
  </si>
  <si>
    <t>170*0,015 'Přepočtené koeficientem množství</t>
  </si>
  <si>
    <t>32</t>
  </si>
  <si>
    <t>181411122</t>
  </si>
  <si>
    <t>Založení trávníku na půdě předem připravené plochy do 1000 m2 výsevem včetně utažení lučního na svahu přes 1:5 do 1:2</t>
  </si>
  <si>
    <t>-21801008</t>
  </si>
  <si>
    <t>507,28 "z pol.pohumusování</t>
  </si>
  <si>
    <t>33</t>
  </si>
  <si>
    <t>005724740</t>
  </si>
  <si>
    <t>osivo směs travní krajinná - svahová</t>
  </si>
  <si>
    <t>227564503</t>
  </si>
  <si>
    <t>507,28*0,015 'Přepočtené koeficientem množství</t>
  </si>
  <si>
    <t>34</t>
  </si>
  <si>
    <t>182101101</t>
  </si>
  <si>
    <t>Svahování trvalých svahů do projektovaných profilů s potřebným přemístěním výkopku při svahování v zářezech v hornině tř. 1 až 4</t>
  </si>
  <si>
    <t>-1148899228</t>
  </si>
  <si>
    <t>852,88 "dle tabulky kubatur</t>
  </si>
  <si>
    <t>35</t>
  </si>
  <si>
    <t>182301121</t>
  </si>
  <si>
    <t>Rozprostření a urovnání ornice ve svahu sklonu přes 1:5 při souvislé ploše do 500 m2, tl. vrstvy do 100 mm</t>
  </si>
  <si>
    <t>-284436527</t>
  </si>
  <si>
    <t>507,28 "dle tabulky kubatur a ploch</t>
  </si>
  <si>
    <t>Svislé a kompletní konstrukce</t>
  </si>
  <si>
    <t>36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</si>
  <si>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</si>
  <si>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</si>
  <si>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1405778904</t>
  </si>
  <si>
    <t>2*3,0*0,4*0,8*1,10 "zajišťovací prahy, příl. D.1.1.b.4</t>
  </si>
  <si>
    <t>Vodorovné konstrukce</t>
  </si>
  <si>
    <t>37</t>
  </si>
  <si>
    <t>434211111</t>
  </si>
  <si>
    <t>Schody z lomového kamene upraveného a kopáků hrubých na maltu MC 10, s vyspárováním, výška stupně do 250 mm, šířka přes 300 do 400 mm v dlažbách i se zřízením bočnic</t>
  </si>
  <si>
    <t>1193954307</t>
  </si>
  <si>
    <t>15*1,4 "náhrada za odplavené schody u dř. lávky, příl. D.1.1.b.5</t>
  </si>
  <si>
    <t>2*3*1,0 "oprava prvních 3 stupňů poškozených schodů</t>
  </si>
  <si>
    <t>38</t>
  </si>
  <si>
    <t>451311531</t>
  </si>
  <si>
    <t>Podklad z prostého betonu pod dlažbu pro prostředí s mrazovými cykly, ve vrstvě tl. přes 150 do 200 mm</t>
  </si>
  <si>
    <t>-862307488</t>
  </si>
  <si>
    <t>231,02*3,0  "příl. C.2 a D.1.1.b.3</t>
  </si>
  <si>
    <t>39</t>
  </si>
  <si>
    <t>451571112</t>
  </si>
  <si>
    <t>Lože pod dlažby ze štěrkopísků, tl. vrstvy přes 100 do 150 mm</t>
  </si>
  <si>
    <t>1455263124</t>
  </si>
  <si>
    <t>40</t>
  </si>
  <si>
    <t>462451114</t>
  </si>
  <si>
    <t>Prolití konstrukce z kamene kamenného záhozu cementovou maltou MC-25</t>
  </si>
  <si>
    <t>1562557520</t>
  </si>
  <si>
    <t>182,506*0,3 "30% objemu patky z lomového kamene</t>
  </si>
  <si>
    <t>41</t>
  </si>
  <si>
    <t>462511370</t>
  </si>
  <si>
    <t>Zához z lomového kamene neupraveného záhozového bez proštěrkování z terénu, hmotnosti jednotlivých kamenů přes 200 do 500 kg</t>
  </si>
  <si>
    <t>-2038312282</t>
  </si>
  <si>
    <t>231,02*0,79  "patka z lomového kamene, příl. C.2 a D.1.1.b.3</t>
  </si>
  <si>
    <t>42</t>
  </si>
  <si>
    <t>462519003</t>
  </si>
  <si>
    <t>Zához z lomového kamene neupraveného záhozového Příplatek k cenám za urovnání viditelných ploch záhozu z kamene, hmotnosti jednotlivých kamenů přes 200 do 500 kg</t>
  </si>
  <si>
    <t>127678898</t>
  </si>
  <si>
    <t>231,02*1,0  "urovnání patky, příl. C.2 a D.1.1.b.3</t>
  </si>
  <si>
    <t>43</t>
  </si>
  <si>
    <t>465513327</t>
  </si>
  <si>
    <t>Dlažba z lomového kamene lomařsky upraveného na cementovou maltu, s vyspárováním cementovou maltou, tl. kamene 300 mm</t>
  </si>
  <si>
    <t>130513411</t>
  </si>
  <si>
    <t>231,0*3,0 "příl. C.2 a D.1.1.b.3</t>
  </si>
  <si>
    <t>Komunikace pozemní</t>
  </si>
  <si>
    <t>44</t>
  </si>
  <si>
    <t>584121111</t>
  </si>
  <si>
    <t>Osazení silničních dílců ze železového betonu s podkladem z kameniva těženého do tl. 40 mm jakéhokoliv druhu a velikosti</t>
  </si>
  <si>
    <t>-828765601</t>
  </si>
  <si>
    <t>3*3,0 "stabilizace sjezdu u silnice I/14</t>
  </si>
  <si>
    <t>45</t>
  </si>
  <si>
    <t>593812980</t>
  </si>
  <si>
    <t>panel silniční s úkosem 300x100x15 cm</t>
  </si>
  <si>
    <t>1189241849</t>
  </si>
  <si>
    <t>9,0/3,0</t>
  </si>
  <si>
    <t>Trubní vedení</t>
  </si>
  <si>
    <t>46</t>
  </si>
  <si>
    <t>871265211</t>
  </si>
  <si>
    <t>Kanalizační potrubí z tvrdého PVC v otevřeném výkopu ve sklonu do 20 %, hladkého plnostěnného jednovrstvého, tuhost třídy SN 4 DN 110</t>
  </si>
  <si>
    <t>1173021088</t>
  </si>
  <si>
    <t>6*2,0  "kanalizační výust</t>
  </si>
  <si>
    <t>47</t>
  </si>
  <si>
    <t>871315211</t>
  </si>
  <si>
    <t>Kanalizační potrubí z tvrdého PVC v otevřeném výkopu ve sklonu do 20 %, hladkého plnostěnného jednovrstvého, tuhost třídy SN 4 DN 150</t>
  </si>
  <si>
    <t>-1657383876</t>
  </si>
  <si>
    <t>2*2,0 "kanalizační výust</t>
  </si>
  <si>
    <t>48</t>
  </si>
  <si>
    <t>871355211</t>
  </si>
  <si>
    <t>Kanalizační potrubí z tvrdého PVC v otevřeném výkopu ve sklonu do 20 %, hladkého plnostěnného jednovrstvého, tuhost třídy SN 4 DN 200</t>
  </si>
  <si>
    <t>-812176234</t>
  </si>
  <si>
    <t>1*2,0  "kanalizační výust</t>
  </si>
  <si>
    <t>49</t>
  </si>
  <si>
    <t>877260330</t>
  </si>
  <si>
    <t>Montáž tvarovek na kanalizačním plastovém potrubí z polypropylenu PP hladkého plnostěnného spojek nebo redukcí DN 100</t>
  </si>
  <si>
    <t>-2080813960</t>
  </si>
  <si>
    <t>50</t>
  </si>
  <si>
    <t>286172320</t>
  </si>
  <si>
    <t>spojka přesuvná kanalizační PP DN 100</t>
  </si>
  <si>
    <t>1304599993</t>
  </si>
  <si>
    <t>51</t>
  </si>
  <si>
    <t>877310330</t>
  </si>
  <si>
    <t>Montáž tvarovek na kanalizačním plastovém potrubí z polypropylenu PP hladkého plnostěnného spojek nebo redukcí DN 150</t>
  </si>
  <si>
    <t>2010368947</t>
  </si>
  <si>
    <t>52</t>
  </si>
  <si>
    <t>286172350</t>
  </si>
  <si>
    <t>spojka přesuvná kanalizační PP DN 150</t>
  </si>
  <si>
    <t>-1436000511</t>
  </si>
  <si>
    <t>53</t>
  </si>
  <si>
    <t>877350330</t>
  </si>
  <si>
    <t>Montáž tvarovek na kanalizačním plastovém potrubí z polypropylenu PP hladkého plnostěnného spojek nebo redukcí DN 200</t>
  </si>
  <si>
    <t>-963892031</t>
  </si>
  <si>
    <t>54</t>
  </si>
  <si>
    <t>286172360</t>
  </si>
  <si>
    <t>spojka přesuvná kanalizační PP DN 200</t>
  </si>
  <si>
    <t>67997710</t>
  </si>
  <si>
    <t>Ostatní konstrukce a práce, bourání</t>
  </si>
  <si>
    <t>55</t>
  </si>
  <si>
    <t>916131112</t>
  </si>
  <si>
    <t>Osazení silničního obrubníku betonového se zřízením lože, s vyplněním a zatřením spár cementovou maltou ležatého bez boční opěry, do lože z betonu prostého tř. C 12/15</t>
  </si>
  <si>
    <t>-687732318</t>
  </si>
  <si>
    <t>5,0 "u sjezdu ze silnice I/14</t>
  </si>
  <si>
    <t>997</t>
  </si>
  <si>
    <t>Přesun sutě</t>
  </si>
  <si>
    <t>57</t>
  </si>
  <si>
    <t>997221571</t>
  </si>
  <si>
    <t>Vodorovná doprava vybouraných hmot bez naložení, ale se složením a s hrubým urovnáním na vzdálenost do 1 km</t>
  </si>
  <si>
    <t>t</t>
  </si>
  <si>
    <t>-192666085</t>
  </si>
  <si>
    <t>3,672 "rozebrané panely</t>
  </si>
  <si>
    <t>58</t>
  </si>
  <si>
    <t>997221579</t>
  </si>
  <si>
    <t>Vodorovná doprava vybouraných hmot bez naložení, ale se složením a s hrubým urovnáním na vzdálenost Příplatek k ceně za každý další i započatý 1 km přes 1 km</t>
  </si>
  <si>
    <t>33365382</t>
  </si>
  <si>
    <t>3,672*9 "rozebrané panely u silnice I/14, 9 příplatků</t>
  </si>
  <si>
    <t>998</t>
  </si>
  <si>
    <t>Přesun hmot</t>
  </si>
  <si>
    <t>59</t>
  </si>
  <si>
    <t>998332011</t>
  </si>
  <si>
    <t>Přesun hmot pro úpravy vodních toků a kanály, hráze rybníků apod. dopravní vzdálenost do 500 m</t>
  </si>
  <si>
    <t>599958664</t>
  </si>
  <si>
    <t>2 -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</si>
  <si>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</si>
  <si>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</si>
  <si>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</si>
  <si>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</si>
  <si>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</si>
  <si>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938909311</t>
  </si>
  <si>
    <t>Čištění vozovek metením strojně podkladu nebo krytu betonového nebo živičného</t>
  </si>
  <si>
    <t>CS ÚRS 2016 01</t>
  </si>
  <si>
    <t>2024397938</t>
  </si>
  <si>
    <t>400,0*2,5*20*0,5 "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</si>
  <si>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</si>
  <si>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</si>
  <si>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</si>
  <si>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</si>
  <si>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</si>
  <si>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</si>
  <si>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</si>
  <si>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</si>
  <si>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1859290983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</si>
  <si>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</si>
  <si>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</si>
  <si>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</si>
  <si>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</si>
  <si>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</si>
  <si>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</si>
  <si>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-zajištění trvalého oplocení areálu f. Tonava během výstavby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</si>
  <si>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</si>
  <si>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</si>
  <si>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</si>
  <si>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</si>
  <si>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</si>
  <si>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</si>
  <si>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</si>
  <si>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</si>
  <si>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0112</t>
  </si>
  <si>
    <t>Zajištění pasportu a obnovy asfaltové komunikace</t>
  </si>
  <si>
    <t>-361496794</t>
  </si>
  <si>
    <t>pasport asf. komunikace v areálu f. Tonava včetně fotodokumentace</t>
  </si>
  <si>
    <t>obnova stávající asf. komunikace v areálu f. Tonava</t>
  </si>
  <si>
    <t>po dokončení stavby protokolární předání zástupci firmy Tonava</t>
  </si>
  <si>
    <t>VRN2</t>
  </si>
  <si>
    <t>Projektová dokumentace - ostatní náklady</t>
  </si>
  <si>
    <t>0210</t>
  </si>
  <si>
    <t>Vypracování Plánu opatření pro případ havárie</t>
  </si>
  <si>
    <t>-1624469778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</si>
  <si>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</si>
  <si>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</si>
  <si>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</si>
  <si>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</si>
  <si>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-123926495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</si>
  <si>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</si>
  <si>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</si>
  <si>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</si>
  <si>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</si>
  <si>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-1553347733</t>
  </si>
  <si>
    <t>VRN3</t>
  </si>
  <si>
    <t>Geodetické práce a vytýčení - ostatní náklady</t>
  </si>
  <si>
    <t>031</t>
  </si>
  <si>
    <t>Vypracování geodetického zaměření skutečného stavu</t>
  </si>
  <si>
    <t>-44571363</t>
  </si>
  <si>
    <t>Vypracování  geodetického zaměření skutečného stavu</t>
  </si>
  <si>
    <t>379212944</t>
  </si>
  <si>
    <t>035</t>
  </si>
  <si>
    <t>Zajištění veškerých geodetických prací souvisejících s realizací díla</t>
  </si>
  <si>
    <t>-71858113</t>
  </si>
  <si>
    <t>Vytýčení stavby</t>
  </si>
  <si>
    <t>VRN9</t>
  </si>
  <si>
    <t>Ostatní náklady</t>
  </si>
  <si>
    <t>0931</t>
  </si>
  <si>
    <t>Provedení pasportizace stávajících nemovitostí</t>
  </si>
  <si>
    <t>591070081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</si>
  <si>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</si>
  <si>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</si>
  <si>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</si>
  <si>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</si>
  <si>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</si>
  <si>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</si>
  <si>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780265223</t>
  </si>
  <si>
    <t>12</t>
  </si>
  <si>
    <t>0991</t>
  </si>
  <si>
    <t>Zajištění fotodokumentace veškerých konstrukcí, které budou v průběhu stavby skryty nebo zakryty</t>
  </si>
  <si>
    <t>1355684565</t>
  </si>
  <si>
    <t xml:space="preserve">Zajištění fotodokumentace veškerých konstrukcí, </t>
  </si>
  <si>
    <t xml:space="preserve"> které budou v průběhu stavby skryty nebo zakryty</t>
  </si>
  <si>
    <t>0992</t>
  </si>
  <si>
    <t>Zajištění průzkumu staveniště zaměřeného na výskyt zvláště chráněných živočichů a rostlin k tomu oprávněnou osobou a jejich transferu a zajištění slovení vodních živočichů</t>
  </si>
  <si>
    <t>1208806299</t>
  </si>
  <si>
    <t>Průzkum staveniště zaměřený na výskyt zvláště chráněných živočichů a rostlin vč. jejich transferu</t>
  </si>
  <si>
    <t>probírání odtěženého materiálu za účelem odběru larev včetně jejich transferu</t>
  </si>
  <si>
    <t>pořízení protokolu o výskytu a transferu zvl. chráněných druhů</t>
  </si>
  <si>
    <t>odborné slovení rybí osádky vč. zajištění oznámení zahájení prací na vodním toku příslušnému uživateli rybářského revíru</t>
  </si>
  <si>
    <t>po dokončení stavby předat bezodkladně protokol příslušnému KÚ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</si>
  <si>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</si>
  <si>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</si>
  <si>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</si>
  <si>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</si>
  <si>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</si>
  <si>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</si>
  <si>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</si>
  <si>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</si>
  <si>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</si>
  <si>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</si>
  <si>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</si>
  <si>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</si>
  <si>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</si>
  <si>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</si>
  <si>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</si>
  <si>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</si>
  <si>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</si>
  <si>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</si>
  <si>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</si>
  <si>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</si>
  <si>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</si>
  <si>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</si>
  <si>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</si>
  <si>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</si>
  <si>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</si>
  <si>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</si>
  <si>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</si>
  <si>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</si>
  <si>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</si>
  <si>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</si>
  <si>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</si>
  <si>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</si>
  <si>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</si>
  <si>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</si>
  <si>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</si>
  <si>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</si>
  <si>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</si>
  <si>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</si>
  <si>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</si>
  <si>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</si>
  <si>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</si>
  <si>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</si>
  <si>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</si>
  <si>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</si>
  <si>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</si>
  <si>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</si>
  <si>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</si>
  <si>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</si>
  <si>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</si>
  <si>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</si>
  <si>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</si>
  <si>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</si>
  <si>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</si>
  <si>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</si>
  <si>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</si>
  <si>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</si>
  <si>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</si>
  <si>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</si>
  <si>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</si>
  <si>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</si>
  <si>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</si>
  <si>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</si>
  <si>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</si>
  <si>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</si>
  <si>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</si>
  <si>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</si>
  <si>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</si>
  <si>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</si>
  <si>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</si>
  <si>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</si>
  <si>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</si>
  <si>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</si>
  <si>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</si>
  <si>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</si>
  <si>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</si>
  <si>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</si>
  <si>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</si>
  <si>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</si>
  <si>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</si>
  <si>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</si>
  <si>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</si>
  <si>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</si>
  <si>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</si>
  <si>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</si>
  <si>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</si>
  <si>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</si>
  <si>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</si>
  <si>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</si>
  <si>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</si>
  <si>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</si>
  <si>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</si>
  <si>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</si>
  <si>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</si>
  <si>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</si>
  <si>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</si>
  <si>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</si>
  <si>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</si>
  <si>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</si>
  <si>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</si>
  <si>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</si>
  <si>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</si>
  <si>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</si>
  <si>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</si>
  <si>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</si>
  <si>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</si>
  <si>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</si>
  <si>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</si>
  <si>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</si>
  <si>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</si>
  <si>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</si>
  <si>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</si>
  <si>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</si>
  <si>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</si>
  <si>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</si>
  <si>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</si>
  <si>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</si>
  <si>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</si>
  <si>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</si>
  <si>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</si>
  <si>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</si>
  <si>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</si>
  <si>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</si>
  <si>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</si>
  <si>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</si>
  <si>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</si>
  <si>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</si>
  <si>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</si>
  <si>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</si>
  <si>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</si>
  <si>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</si>
  <si>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</si>
  <si>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</si>
  <si>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</si>
  <si>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</si>
  <si>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</si>
  <si>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</si>
  <si>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</si>
  <si>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</si>
  <si>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</si>
  <si>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</si>
  <si>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</si>
  <si>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</si>
  <si>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</si>
  <si>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</si>
  <si>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</si>
  <si>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</si>
  <si>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</si>
  <si>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</si>
  <si>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</si>
  <si>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</si>
  <si>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</si>
  <si>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</si>
  <si>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</si>
  <si>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</si>
  <si>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</si>
  <si>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</si>
  <si>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</si>
  <si>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</si>
  <si>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</si>
  <si>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</si>
  <si>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</si>
  <si>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</si>
  <si>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</si>
  <si>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</si>
  <si>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</si>
  <si>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</si>
  <si>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</si>
  <si>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</si>
  <si>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</si>
  <si>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</si>
  <si>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</si>
  <si>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</si>
  <si>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</si>
  <si>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</si>
  <si>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</si>
  <si>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</si>
  <si>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</si>
  <si>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</si>
  <si>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</si>
  <si>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</si>
  <si>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</si>
  <si>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</si>
  <si>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Zajištění dopravně inženýrských opatření</t>
  </si>
  <si>
    <t>049002200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</si>
</sst>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3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6" t="s">
        <v>16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9"/>
      <c r="AQ5" s="31"/>
      <c r="BE5" s="38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2" t="s">
        <v>19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9"/>
      <c r="AQ6" s="31"/>
      <c r="BE6" s="38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8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85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5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85"/>
      <c r="BS10" s="24" t="s">
        <v>8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30</v>
      </c>
      <c r="AO11" s="29"/>
      <c r="AP11" s="29"/>
      <c r="AQ11" s="31"/>
      <c r="BE11" s="38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5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85"/>
      <c r="BS13" s="24" t="s">
        <v>8</v>
      </c>
    </row>
    <row r="14" spans="2:71" ht="15">
      <c r="B14" s="28"/>
      <c r="C14" s="29"/>
      <c r="D14" s="29"/>
      <c r="E14" s="354" t="s">
        <v>34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8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5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30</v>
      </c>
      <c r="AO16" s="29"/>
      <c r="AP16" s="29"/>
      <c r="AQ16" s="31"/>
      <c r="BE16" s="385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30</v>
      </c>
      <c r="AO17" s="29"/>
      <c r="AP17" s="29"/>
      <c r="AQ17" s="31"/>
      <c r="BE17" s="385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5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5"/>
      <c r="BS19" s="24" t="s">
        <v>8</v>
      </c>
    </row>
    <row r="20" spans="2:71" ht="48.75" customHeight="1">
      <c r="B20" s="28"/>
      <c r="C20" s="29"/>
      <c r="D20" s="29"/>
      <c r="E20" s="356" t="s">
        <v>39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29"/>
      <c r="AP20" s="29"/>
      <c r="AQ20" s="31"/>
      <c r="BE20" s="38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5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5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7">
        <f>ROUND(AG51,2)</f>
        <v>0</v>
      </c>
      <c r="AL23" s="358"/>
      <c r="AM23" s="358"/>
      <c r="AN23" s="358"/>
      <c r="AO23" s="358"/>
      <c r="AP23" s="42"/>
      <c r="AQ23" s="45"/>
      <c r="BE23" s="385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9" t="s">
        <v>41</v>
      </c>
      <c r="M25" s="359"/>
      <c r="N25" s="359"/>
      <c r="O25" s="359"/>
      <c r="P25" s="42"/>
      <c r="Q25" s="42"/>
      <c r="R25" s="42"/>
      <c r="S25" s="42"/>
      <c r="T25" s="42"/>
      <c r="U25" s="42"/>
      <c r="V25" s="42"/>
      <c r="W25" s="359" t="s">
        <v>42</v>
      </c>
      <c r="X25" s="359"/>
      <c r="Y25" s="359"/>
      <c r="Z25" s="359"/>
      <c r="AA25" s="359"/>
      <c r="AB25" s="359"/>
      <c r="AC25" s="359"/>
      <c r="AD25" s="359"/>
      <c r="AE25" s="359"/>
      <c r="AF25" s="42"/>
      <c r="AG25" s="42"/>
      <c r="AH25" s="42"/>
      <c r="AI25" s="42"/>
      <c r="AJ25" s="42"/>
      <c r="AK25" s="359" t="s">
        <v>43</v>
      </c>
      <c r="AL25" s="359"/>
      <c r="AM25" s="359"/>
      <c r="AN25" s="359"/>
      <c r="AO25" s="359"/>
      <c r="AP25" s="42"/>
      <c r="AQ25" s="45"/>
      <c r="BE25" s="385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49">
        <v>0.21</v>
      </c>
      <c r="M26" s="350"/>
      <c r="N26" s="350"/>
      <c r="O26" s="350"/>
      <c r="P26" s="48"/>
      <c r="Q26" s="48"/>
      <c r="R26" s="48"/>
      <c r="S26" s="48"/>
      <c r="T26" s="48"/>
      <c r="U26" s="48"/>
      <c r="V26" s="48"/>
      <c r="W26" s="351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8"/>
      <c r="AG26" s="48"/>
      <c r="AH26" s="48"/>
      <c r="AI26" s="48"/>
      <c r="AJ26" s="48"/>
      <c r="AK26" s="351">
        <f>ROUND(AV51,2)</f>
        <v>0</v>
      </c>
      <c r="AL26" s="350"/>
      <c r="AM26" s="350"/>
      <c r="AN26" s="350"/>
      <c r="AO26" s="350"/>
      <c r="AP26" s="48"/>
      <c r="AQ26" s="50"/>
      <c r="BE26" s="385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49">
        <v>0.15</v>
      </c>
      <c r="M27" s="350"/>
      <c r="N27" s="350"/>
      <c r="O27" s="350"/>
      <c r="P27" s="48"/>
      <c r="Q27" s="48"/>
      <c r="R27" s="48"/>
      <c r="S27" s="48"/>
      <c r="T27" s="48"/>
      <c r="U27" s="48"/>
      <c r="V27" s="48"/>
      <c r="W27" s="351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8"/>
      <c r="AG27" s="48"/>
      <c r="AH27" s="48"/>
      <c r="AI27" s="48"/>
      <c r="AJ27" s="48"/>
      <c r="AK27" s="351">
        <f>ROUND(AW51,2)</f>
        <v>0</v>
      </c>
      <c r="AL27" s="350"/>
      <c r="AM27" s="350"/>
      <c r="AN27" s="350"/>
      <c r="AO27" s="350"/>
      <c r="AP27" s="48"/>
      <c r="AQ27" s="50"/>
      <c r="BE27" s="385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49">
        <v>0.21</v>
      </c>
      <c r="M28" s="350"/>
      <c r="N28" s="350"/>
      <c r="O28" s="350"/>
      <c r="P28" s="48"/>
      <c r="Q28" s="48"/>
      <c r="R28" s="48"/>
      <c r="S28" s="48"/>
      <c r="T28" s="48"/>
      <c r="U28" s="48"/>
      <c r="V28" s="48"/>
      <c r="W28" s="351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8"/>
      <c r="AG28" s="48"/>
      <c r="AH28" s="48"/>
      <c r="AI28" s="48"/>
      <c r="AJ28" s="48"/>
      <c r="AK28" s="351">
        <v>0</v>
      </c>
      <c r="AL28" s="350"/>
      <c r="AM28" s="350"/>
      <c r="AN28" s="350"/>
      <c r="AO28" s="350"/>
      <c r="AP28" s="48"/>
      <c r="AQ28" s="50"/>
      <c r="BE28" s="385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49">
        <v>0.15</v>
      </c>
      <c r="M29" s="350"/>
      <c r="N29" s="350"/>
      <c r="O29" s="350"/>
      <c r="P29" s="48"/>
      <c r="Q29" s="48"/>
      <c r="R29" s="48"/>
      <c r="S29" s="48"/>
      <c r="T29" s="48"/>
      <c r="U29" s="48"/>
      <c r="V29" s="48"/>
      <c r="W29" s="351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8"/>
      <c r="AG29" s="48"/>
      <c r="AH29" s="48"/>
      <c r="AI29" s="48"/>
      <c r="AJ29" s="48"/>
      <c r="AK29" s="351">
        <v>0</v>
      </c>
      <c r="AL29" s="350"/>
      <c r="AM29" s="350"/>
      <c r="AN29" s="350"/>
      <c r="AO29" s="350"/>
      <c r="AP29" s="48"/>
      <c r="AQ29" s="50"/>
      <c r="BE29" s="385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49">
        <v>0</v>
      </c>
      <c r="M30" s="350"/>
      <c r="N30" s="350"/>
      <c r="O30" s="350"/>
      <c r="P30" s="48"/>
      <c r="Q30" s="48"/>
      <c r="R30" s="48"/>
      <c r="S30" s="48"/>
      <c r="T30" s="48"/>
      <c r="U30" s="48"/>
      <c r="V30" s="48"/>
      <c r="W30" s="351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8"/>
      <c r="AG30" s="48"/>
      <c r="AH30" s="48"/>
      <c r="AI30" s="48"/>
      <c r="AJ30" s="48"/>
      <c r="AK30" s="351">
        <v>0</v>
      </c>
      <c r="AL30" s="350"/>
      <c r="AM30" s="350"/>
      <c r="AN30" s="350"/>
      <c r="AO30" s="350"/>
      <c r="AP30" s="48"/>
      <c r="AQ30" s="50"/>
      <c r="BE30" s="385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5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64" t="s">
        <v>52</v>
      </c>
      <c r="Y32" s="365"/>
      <c r="Z32" s="365"/>
      <c r="AA32" s="365"/>
      <c r="AB32" s="365"/>
      <c r="AC32" s="53"/>
      <c r="AD32" s="53"/>
      <c r="AE32" s="53"/>
      <c r="AF32" s="53"/>
      <c r="AG32" s="53"/>
      <c r="AH32" s="53"/>
      <c r="AI32" s="53"/>
      <c r="AJ32" s="53"/>
      <c r="AK32" s="366">
        <f>SUM(AK23:AK30)</f>
        <v>0</v>
      </c>
      <c r="AL32" s="365"/>
      <c r="AM32" s="365"/>
      <c r="AN32" s="365"/>
      <c r="AO32" s="367"/>
      <c r="AP32" s="51"/>
      <c r="AQ32" s="55"/>
      <c r="BE32" s="385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M17/009Z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4" t="str">
        <f>K6</f>
        <v>Úpa, Suchovršice, oprava PB dlažeb, ř. km 34,875 - 35,090</v>
      </c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Suchovršice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6" t="str">
        <f>IF(AN8="","",AN8)</f>
        <v>11.7.2017</v>
      </c>
      <c r="AN44" s="37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Povodí Labe,státní podnik,Víta Nejedlého 954, HK 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77" t="str">
        <f>IF(E17="","",E17)</f>
        <v>Multiaqua s.r.o.,Veverkova 1343, HK 2</v>
      </c>
      <c r="AN46" s="377"/>
      <c r="AO46" s="377"/>
      <c r="AP46" s="377"/>
      <c r="AQ46" s="63"/>
      <c r="AR46" s="61"/>
      <c r="AS46" s="378" t="s">
        <v>54</v>
      </c>
      <c r="AT46" s="37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0"/>
      <c r="AT47" s="38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2"/>
      <c r="AT48" s="38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0" t="s">
        <v>55</v>
      </c>
      <c r="D49" s="361"/>
      <c r="E49" s="361"/>
      <c r="F49" s="361"/>
      <c r="G49" s="361"/>
      <c r="H49" s="79"/>
      <c r="I49" s="362" t="s">
        <v>56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57</v>
      </c>
      <c r="AH49" s="361"/>
      <c r="AI49" s="361"/>
      <c r="AJ49" s="361"/>
      <c r="AK49" s="361"/>
      <c r="AL49" s="361"/>
      <c r="AM49" s="361"/>
      <c r="AN49" s="362" t="s">
        <v>58</v>
      </c>
      <c r="AO49" s="361"/>
      <c r="AP49" s="361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1">
        <f>ROUND(SUM(AG52:AG53),2)</f>
        <v>0</v>
      </c>
      <c r="AH51" s="371"/>
      <c r="AI51" s="371"/>
      <c r="AJ51" s="371"/>
      <c r="AK51" s="371"/>
      <c r="AL51" s="371"/>
      <c r="AM51" s="371"/>
      <c r="AN51" s="372">
        <f>SUM(AG51,AT51)</f>
        <v>0</v>
      </c>
      <c r="AO51" s="372"/>
      <c r="AP51" s="372"/>
      <c r="AQ51" s="89" t="s">
        <v>30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21</v>
      </c>
    </row>
    <row r="52" spans="1:91" s="5" customFormat="1" ht="37.5" customHeight="1">
      <c r="A52" s="96" t="s">
        <v>78</v>
      </c>
      <c r="B52" s="97"/>
      <c r="C52" s="98"/>
      <c r="D52" s="368" t="s">
        <v>79</v>
      </c>
      <c r="E52" s="368"/>
      <c r="F52" s="368"/>
      <c r="G52" s="368"/>
      <c r="H52" s="368"/>
      <c r="I52" s="99"/>
      <c r="J52" s="368" t="s">
        <v>80</v>
      </c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9">
        <f>'1 - SO 01 Oprava dlažeb P...'!J27</f>
        <v>0</v>
      </c>
      <c r="AH52" s="370"/>
      <c r="AI52" s="370"/>
      <c r="AJ52" s="370"/>
      <c r="AK52" s="370"/>
      <c r="AL52" s="370"/>
      <c r="AM52" s="370"/>
      <c r="AN52" s="369">
        <f>SUM(AG52,AT52)</f>
        <v>0</v>
      </c>
      <c r="AO52" s="370"/>
      <c r="AP52" s="370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'1 - SO 01 Oprava dlažeb P...'!P85</f>
        <v>0</v>
      </c>
      <c r="AV52" s="103">
        <f>'1 - SO 01 Oprava dlažeb P...'!J30</f>
        <v>0</v>
      </c>
      <c r="AW52" s="103">
        <f>'1 - SO 01 Oprava dlažeb P...'!J31</f>
        <v>0</v>
      </c>
      <c r="AX52" s="103">
        <f>'1 - SO 01 Oprava dlažeb P...'!J32</f>
        <v>0</v>
      </c>
      <c r="AY52" s="103">
        <f>'1 - SO 01 Oprava dlažeb P...'!J33</f>
        <v>0</v>
      </c>
      <c r="AZ52" s="103">
        <f>'1 - SO 01 Oprava dlažeb P...'!F30</f>
        <v>0</v>
      </c>
      <c r="BA52" s="103">
        <f>'1 - SO 01 Oprava dlažeb P...'!F31</f>
        <v>0</v>
      </c>
      <c r="BB52" s="103">
        <f>'1 - SO 01 Oprava dlažeb P...'!F32</f>
        <v>0</v>
      </c>
      <c r="BC52" s="103">
        <f>'1 - SO 01 Oprava dlažeb P...'!F33</f>
        <v>0</v>
      </c>
      <c r="BD52" s="105">
        <f>'1 - SO 01 Oprava dlažeb P...'!F34</f>
        <v>0</v>
      </c>
      <c r="BT52" s="106" t="s">
        <v>79</v>
      </c>
      <c r="BV52" s="106" t="s">
        <v>76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22.5" customHeight="1">
      <c r="A53" s="96" t="s">
        <v>78</v>
      </c>
      <c r="B53" s="97"/>
      <c r="C53" s="98"/>
      <c r="D53" s="368" t="s">
        <v>83</v>
      </c>
      <c r="E53" s="368"/>
      <c r="F53" s="368"/>
      <c r="G53" s="368"/>
      <c r="H53" s="368"/>
      <c r="I53" s="99"/>
      <c r="J53" s="368" t="s">
        <v>84</v>
      </c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9">
        <f>'2 - VON Vedlejší a ostatn...'!J27</f>
        <v>0</v>
      </c>
      <c r="AH53" s="370"/>
      <c r="AI53" s="370"/>
      <c r="AJ53" s="370"/>
      <c r="AK53" s="370"/>
      <c r="AL53" s="370"/>
      <c r="AM53" s="370"/>
      <c r="AN53" s="369">
        <f>SUM(AG53,AT53)</f>
        <v>0</v>
      </c>
      <c r="AO53" s="370"/>
      <c r="AP53" s="370"/>
      <c r="AQ53" s="100" t="s">
        <v>81</v>
      </c>
      <c r="AR53" s="101"/>
      <c r="AS53" s="107">
        <v>0</v>
      </c>
      <c r="AT53" s="108">
        <f>ROUND(SUM(AV53:AW53),2)</f>
        <v>0</v>
      </c>
      <c r="AU53" s="109">
        <f>'2 - VON Vedlejší a ostatn...'!P83</f>
        <v>0</v>
      </c>
      <c r="AV53" s="108">
        <f>'2 - VON Vedlejší a ostatn...'!J30</f>
        <v>0</v>
      </c>
      <c r="AW53" s="108">
        <f>'2 - VON Vedlejší a ostatn...'!J31</f>
        <v>0</v>
      </c>
      <c r="AX53" s="108">
        <f>'2 - VON Vedlejší a ostatn...'!J32</f>
        <v>0</v>
      </c>
      <c r="AY53" s="108">
        <f>'2 - VON Vedlejší a ostatn...'!J33</f>
        <v>0</v>
      </c>
      <c r="AZ53" s="108">
        <f>'2 - VON Vedlejší a ostatn...'!F30</f>
        <v>0</v>
      </c>
      <c r="BA53" s="108">
        <f>'2 - VON Vedlejší a ostatn...'!F31</f>
        <v>0</v>
      </c>
      <c r="BB53" s="108">
        <f>'2 - VON Vedlejší a ostatn...'!F32</f>
        <v>0</v>
      </c>
      <c r="BC53" s="108">
        <f>'2 - VON Vedlejší a ostatn...'!F33</f>
        <v>0</v>
      </c>
      <c r="BD53" s="110">
        <f>'2 - VON Vedlejší a ostatn...'!F34</f>
        <v>0</v>
      </c>
      <c r="BT53" s="106" t="s">
        <v>79</v>
      </c>
      <c r="BV53" s="106" t="s">
        <v>76</v>
      </c>
      <c r="BW53" s="106" t="s">
        <v>85</v>
      </c>
      <c r="BX53" s="106" t="s">
        <v>7</v>
      </c>
      <c r="CL53" s="106" t="s">
        <v>21</v>
      </c>
      <c r="CM53" s="106" t="s">
        <v>83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1 - SO 01 Oprava dlažeb P...'!C2" display="/"/>
    <hyperlink ref="A53" location="'2 - VON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86</v>
      </c>
      <c r="G1" s="390" t="s">
        <v>87</v>
      </c>
      <c r="H1" s="390"/>
      <c r="I1" s="115"/>
      <c r="J1" s="114" t="s">
        <v>88</v>
      </c>
      <c r="K1" s="113" t="s">
        <v>89</v>
      </c>
      <c r="L1" s="114" t="s">
        <v>90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91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Úpa, Suchovršice, oprava PB dlažeb, ř. km 34,875 - 35,090</v>
      </c>
      <c r="F7" s="392"/>
      <c r="G7" s="392"/>
      <c r="H7" s="392"/>
      <c r="I7" s="117"/>
      <c r="J7" s="29"/>
      <c r="K7" s="31"/>
    </row>
    <row r="8" spans="2:11" s="1" customFormat="1" ht="15">
      <c r="B8" s="41"/>
      <c r="C8" s="42"/>
      <c r="D8" s="37" t="s">
        <v>92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93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11.7.2017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56" t="s">
        <v>39</v>
      </c>
      <c r="F24" s="356"/>
      <c r="G24" s="356"/>
      <c r="H24" s="356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ROUND(SUM(BE85:BE226),2)</f>
        <v>0</v>
      </c>
      <c r="G30" s="42"/>
      <c r="H30" s="42"/>
      <c r="I30" s="131">
        <v>0.21</v>
      </c>
      <c r="J30" s="130">
        <f>ROUND(ROUND((SUM(BE85:BE226)),2)*I30,2)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ROUND(SUM(BF85:BF226),2)</f>
        <v>0</v>
      </c>
      <c r="G31" s="42"/>
      <c r="H31" s="42"/>
      <c r="I31" s="131">
        <v>0.15</v>
      </c>
      <c r="J31" s="130">
        <f>ROUND(ROUND((SUM(BF85:BF226)),2)*I31,2)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ROUND(SUM(BG85:BG226),2)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ROUND(SUM(BH85:BH226),2)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ROUND(SUM(BI85:BI226),2)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Úpa, Suchovršice, oprava PB dlažeb, ř. km 34,875 - 35,090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92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1 - SO 01 Oprava dlažeb PB  ř. km  34,875 - 35,090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Suchovršice</v>
      </c>
      <c r="G49" s="42"/>
      <c r="H49" s="42"/>
      <c r="I49" s="119" t="s">
        <v>26</v>
      </c>
      <c r="J49" s="120" t="str">
        <f>IF(J12="","",J12)</f>
        <v>11.7.2017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Povodí Labe,státní podnik,Víta Nejedlého 954, HK 3</v>
      </c>
      <c r="G51" s="42"/>
      <c r="H51" s="42"/>
      <c r="I51" s="119" t="s">
        <v>35</v>
      </c>
      <c r="J51" s="35" t="str">
        <f>E21</f>
        <v>Multiaqua s.r.o.,Veverkova 1343, HK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95</v>
      </c>
      <c r="D54" s="132"/>
      <c r="E54" s="132"/>
      <c r="F54" s="132"/>
      <c r="G54" s="132"/>
      <c r="H54" s="132"/>
      <c r="I54" s="145"/>
      <c r="J54" s="146" t="s">
        <v>96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98</v>
      </c>
    </row>
    <row r="57" spans="2:11" s="7" customFormat="1" ht="24.95" customHeight="1">
      <c r="B57" s="149"/>
      <c r="C57" s="150"/>
      <c r="D57" s="151" t="s">
        <v>99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11" s="8" customFormat="1" ht="19.9" customHeight="1">
      <c r="B58" s="156"/>
      <c r="C58" s="157"/>
      <c r="D58" s="158" t="s">
        <v>100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11" s="8" customFormat="1" ht="19.9" customHeight="1">
      <c r="B59" s="156"/>
      <c r="C59" s="157"/>
      <c r="D59" s="158" t="s">
        <v>101</v>
      </c>
      <c r="E59" s="159"/>
      <c r="F59" s="159"/>
      <c r="G59" s="159"/>
      <c r="H59" s="159"/>
      <c r="I59" s="160"/>
      <c r="J59" s="161">
        <f>J177</f>
        <v>0</v>
      </c>
      <c r="K59" s="162"/>
    </row>
    <row r="60" spans="2:11" s="8" customFormat="1" ht="19.9" customHeight="1">
      <c r="B60" s="156"/>
      <c r="C60" s="157"/>
      <c r="D60" s="158" t="s">
        <v>102</v>
      </c>
      <c r="E60" s="159"/>
      <c r="F60" s="159"/>
      <c r="G60" s="159"/>
      <c r="H60" s="159"/>
      <c r="I60" s="160"/>
      <c r="J60" s="161">
        <f>J180</f>
        <v>0</v>
      </c>
      <c r="K60" s="162"/>
    </row>
    <row r="61" spans="2:11" s="8" customFormat="1" ht="19.9" customHeight="1">
      <c r="B61" s="156"/>
      <c r="C61" s="157"/>
      <c r="D61" s="158" t="s">
        <v>103</v>
      </c>
      <c r="E61" s="159"/>
      <c r="F61" s="159"/>
      <c r="G61" s="159"/>
      <c r="H61" s="159"/>
      <c r="I61" s="160"/>
      <c r="J61" s="161">
        <f>J197</f>
        <v>0</v>
      </c>
      <c r="K61" s="162"/>
    </row>
    <row r="62" spans="2:11" s="8" customFormat="1" ht="19.9" customHeight="1">
      <c r="B62" s="156"/>
      <c r="C62" s="157"/>
      <c r="D62" s="158" t="s">
        <v>104</v>
      </c>
      <c r="E62" s="159"/>
      <c r="F62" s="159"/>
      <c r="G62" s="159"/>
      <c r="H62" s="159"/>
      <c r="I62" s="160"/>
      <c r="J62" s="161">
        <f>J202</f>
        <v>0</v>
      </c>
      <c r="K62" s="162"/>
    </row>
    <row r="63" spans="2:11" s="8" customFormat="1" ht="19.9" customHeight="1">
      <c r="B63" s="156"/>
      <c r="C63" s="157"/>
      <c r="D63" s="158" t="s">
        <v>105</v>
      </c>
      <c r="E63" s="159"/>
      <c r="F63" s="159"/>
      <c r="G63" s="159"/>
      <c r="H63" s="159"/>
      <c r="I63" s="160"/>
      <c r="J63" s="161">
        <f>J217</f>
        <v>0</v>
      </c>
      <c r="K63" s="162"/>
    </row>
    <row r="64" spans="2:11" s="8" customFormat="1" ht="19.9" customHeight="1">
      <c r="B64" s="156"/>
      <c r="C64" s="157"/>
      <c r="D64" s="158" t="s">
        <v>106</v>
      </c>
      <c r="E64" s="159"/>
      <c r="F64" s="159"/>
      <c r="G64" s="159"/>
      <c r="H64" s="159"/>
      <c r="I64" s="160"/>
      <c r="J64" s="161">
        <f>J220</f>
        <v>0</v>
      </c>
      <c r="K64" s="162"/>
    </row>
    <row r="65" spans="2:11" s="8" customFormat="1" ht="19.9" customHeight="1">
      <c r="B65" s="156"/>
      <c r="C65" s="157"/>
      <c r="D65" s="158" t="s">
        <v>107</v>
      </c>
      <c r="E65" s="159"/>
      <c r="F65" s="159"/>
      <c r="G65" s="159"/>
      <c r="H65" s="159"/>
      <c r="I65" s="160"/>
      <c r="J65" s="161">
        <f>J225</f>
        <v>0</v>
      </c>
      <c r="K65" s="162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" customHeight="1">
      <c r="B72" s="41"/>
      <c r="C72" s="62" t="s">
        <v>108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2.5" customHeight="1">
      <c r="B75" s="41"/>
      <c r="C75" s="63"/>
      <c r="D75" s="63"/>
      <c r="E75" s="387" t="str">
        <f>E7</f>
        <v>Úpa, Suchovršice, oprava PB dlažeb, ř. km 34,875 - 35,090</v>
      </c>
      <c r="F75" s="388"/>
      <c r="G75" s="388"/>
      <c r="H75" s="388"/>
      <c r="I75" s="163"/>
      <c r="J75" s="63"/>
      <c r="K75" s="63"/>
      <c r="L75" s="61"/>
    </row>
    <row r="76" spans="2:12" s="1" customFormat="1" ht="14.45" customHeight="1">
      <c r="B76" s="41"/>
      <c r="C76" s="65" t="s">
        <v>92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23.25" customHeight="1">
      <c r="B77" s="41"/>
      <c r="C77" s="63"/>
      <c r="D77" s="63"/>
      <c r="E77" s="374" t="str">
        <f>E9</f>
        <v>1 - SO 01 Oprava dlažeb PB  ř. km  34,875 - 35,090</v>
      </c>
      <c r="F77" s="389"/>
      <c r="G77" s="389"/>
      <c r="H77" s="389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Suchovršice</v>
      </c>
      <c r="G79" s="63"/>
      <c r="H79" s="63"/>
      <c r="I79" s="165" t="s">
        <v>26</v>
      </c>
      <c r="J79" s="73" t="str">
        <f>IF(J12="","",J12)</f>
        <v>11.7.2017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5">
      <c r="B81" s="41"/>
      <c r="C81" s="65" t="s">
        <v>28</v>
      </c>
      <c r="D81" s="63"/>
      <c r="E81" s="63"/>
      <c r="F81" s="164" t="str">
        <f>E15</f>
        <v>Povodí Labe,státní podnik,Víta Nejedlého 954, HK 3</v>
      </c>
      <c r="G81" s="63"/>
      <c r="H81" s="63"/>
      <c r="I81" s="165" t="s">
        <v>35</v>
      </c>
      <c r="J81" s="164" t="str">
        <f>E21</f>
        <v>Multiaqua s.r.o.,Veverkova 1343, HK 2</v>
      </c>
      <c r="K81" s="63"/>
      <c r="L81" s="61"/>
    </row>
    <row r="82" spans="2:12" s="1" customFormat="1" ht="14.45" customHeight="1">
      <c r="B82" s="41"/>
      <c r="C82" s="65" t="s">
        <v>33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20" s="9" customFormat="1" ht="29.25" customHeight="1">
      <c r="B84" s="166"/>
      <c r="C84" s="167" t="s">
        <v>109</v>
      </c>
      <c r="D84" s="168" t="s">
        <v>59</v>
      </c>
      <c r="E84" s="168" t="s">
        <v>55</v>
      </c>
      <c r="F84" s="168" t="s">
        <v>110</v>
      </c>
      <c r="G84" s="168" t="s">
        <v>111</v>
      </c>
      <c r="H84" s="168" t="s">
        <v>112</v>
      </c>
      <c r="I84" s="169" t="s">
        <v>113</v>
      </c>
      <c r="J84" s="168" t="s">
        <v>96</v>
      </c>
      <c r="K84" s="170" t="s">
        <v>114</v>
      </c>
      <c r="L84" s="171"/>
      <c r="M84" s="81" t="s">
        <v>115</v>
      </c>
      <c r="N84" s="82" t="s">
        <v>44</v>
      </c>
      <c r="O84" s="82" t="s">
        <v>116</v>
      </c>
      <c r="P84" s="82" t="s">
        <v>117</v>
      </c>
      <c r="Q84" s="82" t="s">
        <v>118</v>
      </c>
      <c r="R84" s="82" t="s">
        <v>119</v>
      </c>
      <c r="S84" s="82" t="s">
        <v>120</v>
      </c>
      <c r="T84" s="83" t="s">
        <v>121</v>
      </c>
    </row>
    <row r="85" spans="2:63" s="1" customFormat="1" ht="29.25" customHeight="1">
      <c r="B85" s="41"/>
      <c r="C85" s="87" t="s">
        <v>97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</f>
        <v>0</v>
      </c>
      <c r="Q85" s="85"/>
      <c r="R85" s="173">
        <f>R86</f>
        <v>1774.2871022800002</v>
      </c>
      <c r="S85" s="85"/>
      <c r="T85" s="174">
        <f>T86</f>
        <v>5.122</v>
      </c>
      <c r="AT85" s="24" t="s">
        <v>73</v>
      </c>
      <c r="AU85" s="24" t="s">
        <v>98</v>
      </c>
      <c r="BK85" s="175">
        <f>BK86</f>
        <v>0</v>
      </c>
    </row>
    <row r="86" spans="2:63" s="10" customFormat="1" ht="37.35" customHeight="1">
      <c r="B86" s="176"/>
      <c r="C86" s="177"/>
      <c r="D86" s="178" t="s">
        <v>73</v>
      </c>
      <c r="E86" s="179" t="s">
        <v>122</v>
      </c>
      <c r="F86" s="179" t="s">
        <v>123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P87+P177+P180+P197+P202+P217+P220+P225</f>
        <v>0</v>
      </c>
      <c r="Q86" s="184"/>
      <c r="R86" s="185">
        <f>R87+R177+R180+R197+R202+R217+R220+R225</f>
        <v>1774.2871022800002</v>
      </c>
      <c r="S86" s="184"/>
      <c r="T86" s="186">
        <f>T87+T177+T180+T197+T202+T217+T220+T225</f>
        <v>5.122</v>
      </c>
      <c r="AR86" s="187" t="s">
        <v>79</v>
      </c>
      <c r="AT86" s="188" t="s">
        <v>73</v>
      </c>
      <c r="AU86" s="188" t="s">
        <v>74</v>
      </c>
      <c r="AY86" s="187" t="s">
        <v>124</v>
      </c>
      <c r="BK86" s="189">
        <f>BK87+BK177+BK180+BK197+BK202+BK217+BK220+BK225</f>
        <v>0</v>
      </c>
    </row>
    <row r="87" spans="2:63" s="10" customFormat="1" ht="19.9" customHeight="1">
      <c r="B87" s="176"/>
      <c r="C87" s="177"/>
      <c r="D87" s="190" t="s">
        <v>73</v>
      </c>
      <c r="E87" s="191" t="s">
        <v>79</v>
      </c>
      <c r="F87" s="191" t="s">
        <v>125</v>
      </c>
      <c r="G87" s="177"/>
      <c r="H87" s="177"/>
      <c r="I87" s="180"/>
      <c r="J87" s="192">
        <f>BK87</f>
        <v>0</v>
      </c>
      <c r="K87" s="177"/>
      <c r="L87" s="182"/>
      <c r="M87" s="183"/>
      <c r="N87" s="184"/>
      <c r="O87" s="184"/>
      <c r="P87" s="185">
        <f>SUM(P88:P176)</f>
        <v>0</v>
      </c>
      <c r="Q87" s="184"/>
      <c r="R87" s="185">
        <f>SUM(R88:R176)</f>
        <v>0.012839</v>
      </c>
      <c r="S87" s="184"/>
      <c r="T87" s="186">
        <f>SUM(T88:T176)</f>
        <v>5.122</v>
      </c>
      <c r="AR87" s="187" t="s">
        <v>79</v>
      </c>
      <c r="AT87" s="188" t="s">
        <v>73</v>
      </c>
      <c r="AU87" s="188" t="s">
        <v>79</v>
      </c>
      <c r="AY87" s="187" t="s">
        <v>124</v>
      </c>
      <c r="BK87" s="189">
        <f>SUM(BK88:BK176)</f>
        <v>0</v>
      </c>
    </row>
    <row r="88" spans="2:65" s="1" customFormat="1" ht="31.5" customHeight="1">
      <c r="B88" s="41"/>
      <c r="C88" s="193" t="s">
        <v>79</v>
      </c>
      <c r="D88" s="193" t="s">
        <v>126</v>
      </c>
      <c r="E88" s="194" t="s">
        <v>127</v>
      </c>
      <c r="F88" s="195" t="s">
        <v>128</v>
      </c>
      <c r="G88" s="196" t="s">
        <v>129</v>
      </c>
      <c r="H88" s="197">
        <v>15</v>
      </c>
      <c r="I88" s="198"/>
      <c r="J88" s="199">
        <f>ROUND(I88*H88,2)</f>
        <v>0</v>
      </c>
      <c r="K88" s="195" t="s">
        <v>130</v>
      </c>
      <c r="L88" s="61"/>
      <c r="M88" s="200" t="s">
        <v>30</v>
      </c>
      <c r="N88" s="201" t="s">
        <v>45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131</v>
      </c>
      <c r="AT88" s="24" t="s">
        <v>126</v>
      </c>
      <c r="AU88" s="24" t="s">
        <v>83</v>
      </c>
      <c r="AY88" s="24" t="s">
        <v>124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79</v>
      </c>
      <c r="BK88" s="204">
        <f>ROUND(I88*H88,2)</f>
        <v>0</v>
      </c>
      <c r="BL88" s="24" t="s">
        <v>131</v>
      </c>
      <c r="BM88" s="24" t="s">
        <v>132</v>
      </c>
    </row>
    <row r="89" spans="2:51" s="11" customFormat="1" ht="13.5">
      <c r="B89" s="205"/>
      <c r="C89" s="206"/>
      <c r="D89" s="207" t="s">
        <v>133</v>
      </c>
      <c r="E89" s="208" t="s">
        <v>30</v>
      </c>
      <c r="F89" s="209" t="s">
        <v>134</v>
      </c>
      <c r="G89" s="206"/>
      <c r="H89" s="210">
        <v>15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133</v>
      </c>
      <c r="AU89" s="216" t="s">
        <v>83</v>
      </c>
      <c r="AV89" s="11" t="s">
        <v>83</v>
      </c>
      <c r="AW89" s="11" t="s">
        <v>37</v>
      </c>
      <c r="AX89" s="11" t="s">
        <v>79</v>
      </c>
      <c r="AY89" s="216" t="s">
        <v>124</v>
      </c>
    </row>
    <row r="90" spans="2:65" s="1" customFormat="1" ht="22.5" customHeight="1">
      <c r="B90" s="41"/>
      <c r="C90" s="193" t="s">
        <v>83</v>
      </c>
      <c r="D90" s="193" t="s">
        <v>126</v>
      </c>
      <c r="E90" s="194" t="s">
        <v>135</v>
      </c>
      <c r="F90" s="195" t="s">
        <v>136</v>
      </c>
      <c r="G90" s="196" t="s">
        <v>137</v>
      </c>
      <c r="H90" s="197">
        <v>1</v>
      </c>
      <c r="I90" s="198"/>
      <c r="J90" s="199">
        <f>ROUND(I90*H90,2)</f>
        <v>0</v>
      </c>
      <c r="K90" s="195" t="s">
        <v>30</v>
      </c>
      <c r="L90" s="61"/>
      <c r="M90" s="200" t="s">
        <v>30</v>
      </c>
      <c r="N90" s="201" t="s">
        <v>45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131</v>
      </c>
      <c r="AT90" s="24" t="s">
        <v>126</v>
      </c>
      <c r="AU90" s="24" t="s">
        <v>83</v>
      </c>
      <c r="AY90" s="24" t="s">
        <v>124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79</v>
      </c>
      <c r="BK90" s="204">
        <f>ROUND(I90*H90,2)</f>
        <v>0</v>
      </c>
      <c r="BL90" s="24" t="s">
        <v>131</v>
      </c>
      <c r="BM90" s="24" t="s">
        <v>138</v>
      </c>
    </row>
    <row r="91" spans="2:51" s="11" customFormat="1" ht="13.5">
      <c r="B91" s="205"/>
      <c r="C91" s="206"/>
      <c r="D91" s="207" t="s">
        <v>133</v>
      </c>
      <c r="E91" s="208" t="s">
        <v>30</v>
      </c>
      <c r="F91" s="209" t="s">
        <v>79</v>
      </c>
      <c r="G91" s="206"/>
      <c r="H91" s="210">
        <v>1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133</v>
      </c>
      <c r="AU91" s="216" t="s">
        <v>83</v>
      </c>
      <c r="AV91" s="11" t="s">
        <v>83</v>
      </c>
      <c r="AW91" s="11" t="s">
        <v>37</v>
      </c>
      <c r="AX91" s="11" t="s">
        <v>79</v>
      </c>
      <c r="AY91" s="216" t="s">
        <v>124</v>
      </c>
    </row>
    <row r="92" spans="2:65" s="1" customFormat="1" ht="31.5" customHeight="1">
      <c r="B92" s="41"/>
      <c r="C92" s="193" t="s">
        <v>139</v>
      </c>
      <c r="D92" s="193" t="s">
        <v>126</v>
      </c>
      <c r="E92" s="194" t="s">
        <v>140</v>
      </c>
      <c r="F92" s="195" t="s">
        <v>141</v>
      </c>
      <c r="G92" s="196" t="s">
        <v>142</v>
      </c>
      <c r="H92" s="197">
        <v>12</v>
      </c>
      <c r="I92" s="198"/>
      <c r="J92" s="199">
        <f>ROUND(I92*H92,2)</f>
        <v>0</v>
      </c>
      <c r="K92" s="195" t="s">
        <v>130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131</v>
      </c>
      <c r="AT92" s="24" t="s">
        <v>126</v>
      </c>
      <c r="AU92" s="24" t="s">
        <v>83</v>
      </c>
      <c r="AY92" s="24" t="s">
        <v>124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131</v>
      </c>
      <c r="BM92" s="24" t="s">
        <v>143</v>
      </c>
    </row>
    <row r="93" spans="2:51" s="11" customFormat="1" ht="13.5">
      <c r="B93" s="205"/>
      <c r="C93" s="206"/>
      <c r="D93" s="217" t="s">
        <v>133</v>
      </c>
      <c r="E93" s="218" t="s">
        <v>30</v>
      </c>
      <c r="F93" s="219" t="s">
        <v>144</v>
      </c>
      <c r="G93" s="206"/>
      <c r="H93" s="220">
        <v>6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133</v>
      </c>
      <c r="AU93" s="216" t="s">
        <v>83</v>
      </c>
      <c r="AV93" s="11" t="s">
        <v>83</v>
      </c>
      <c r="AW93" s="11" t="s">
        <v>37</v>
      </c>
      <c r="AX93" s="11" t="s">
        <v>74</v>
      </c>
      <c r="AY93" s="216" t="s">
        <v>124</v>
      </c>
    </row>
    <row r="94" spans="2:51" s="11" customFormat="1" ht="13.5">
      <c r="B94" s="205"/>
      <c r="C94" s="206"/>
      <c r="D94" s="217" t="s">
        <v>133</v>
      </c>
      <c r="E94" s="218" t="s">
        <v>30</v>
      </c>
      <c r="F94" s="219" t="s">
        <v>145</v>
      </c>
      <c r="G94" s="206"/>
      <c r="H94" s="220">
        <v>2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133</v>
      </c>
      <c r="AU94" s="216" t="s">
        <v>83</v>
      </c>
      <c r="AV94" s="11" t="s">
        <v>83</v>
      </c>
      <c r="AW94" s="11" t="s">
        <v>37</v>
      </c>
      <c r="AX94" s="11" t="s">
        <v>74</v>
      </c>
      <c r="AY94" s="216" t="s">
        <v>124</v>
      </c>
    </row>
    <row r="95" spans="2:51" s="11" customFormat="1" ht="13.5">
      <c r="B95" s="205"/>
      <c r="C95" s="206"/>
      <c r="D95" s="217" t="s">
        <v>133</v>
      </c>
      <c r="E95" s="218" t="s">
        <v>30</v>
      </c>
      <c r="F95" s="219" t="s">
        <v>146</v>
      </c>
      <c r="G95" s="206"/>
      <c r="H95" s="220">
        <v>3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133</v>
      </c>
      <c r="AU95" s="216" t="s">
        <v>83</v>
      </c>
      <c r="AV95" s="11" t="s">
        <v>83</v>
      </c>
      <c r="AW95" s="11" t="s">
        <v>37</v>
      </c>
      <c r="AX95" s="11" t="s">
        <v>74</v>
      </c>
      <c r="AY95" s="216" t="s">
        <v>124</v>
      </c>
    </row>
    <row r="96" spans="2:51" s="11" customFormat="1" ht="13.5">
      <c r="B96" s="205"/>
      <c r="C96" s="206"/>
      <c r="D96" s="217" t="s">
        <v>133</v>
      </c>
      <c r="E96" s="218" t="s">
        <v>30</v>
      </c>
      <c r="F96" s="219" t="s">
        <v>147</v>
      </c>
      <c r="G96" s="206"/>
      <c r="H96" s="220">
        <v>1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133</v>
      </c>
      <c r="AU96" s="216" t="s">
        <v>83</v>
      </c>
      <c r="AV96" s="11" t="s">
        <v>83</v>
      </c>
      <c r="AW96" s="11" t="s">
        <v>37</v>
      </c>
      <c r="AX96" s="11" t="s">
        <v>74</v>
      </c>
      <c r="AY96" s="216" t="s">
        <v>124</v>
      </c>
    </row>
    <row r="97" spans="2:51" s="12" customFormat="1" ht="13.5">
      <c r="B97" s="221"/>
      <c r="C97" s="222"/>
      <c r="D97" s="207" t="s">
        <v>133</v>
      </c>
      <c r="E97" s="223" t="s">
        <v>30</v>
      </c>
      <c r="F97" s="224" t="s">
        <v>148</v>
      </c>
      <c r="G97" s="222"/>
      <c r="H97" s="225">
        <v>12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133</v>
      </c>
      <c r="AU97" s="231" t="s">
        <v>83</v>
      </c>
      <c r="AV97" s="12" t="s">
        <v>131</v>
      </c>
      <c r="AW97" s="12" t="s">
        <v>37</v>
      </c>
      <c r="AX97" s="12" t="s">
        <v>79</v>
      </c>
      <c r="AY97" s="231" t="s">
        <v>124</v>
      </c>
    </row>
    <row r="98" spans="2:65" s="1" customFormat="1" ht="31.5" customHeight="1">
      <c r="B98" s="41"/>
      <c r="C98" s="193" t="s">
        <v>131</v>
      </c>
      <c r="D98" s="193" t="s">
        <v>126</v>
      </c>
      <c r="E98" s="194" t="s">
        <v>149</v>
      </c>
      <c r="F98" s="195" t="s">
        <v>150</v>
      </c>
      <c r="G98" s="196" t="s">
        <v>142</v>
      </c>
      <c r="H98" s="197">
        <v>1</v>
      </c>
      <c r="I98" s="198"/>
      <c r="J98" s="199">
        <f>ROUND(I98*H98,2)</f>
        <v>0</v>
      </c>
      <c r="K98" s="195" t="s">
        <v>130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131</v>
      </c>
      <c r="AT98" s="24" t="s">
        <v>126</v>
      </c>
      <c r="AU98" s="24" t="s">
        <v>83</v>
      </c>
      <c r="AY98" s="24" t="s">
        <v>124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131</v>
      </c>
      <c r="BM98" s="24" t="s">
        <v>151</v>
      </c>
    </row>
    <row r="99" spans="2:51" s="11" customFormat="1" ht="13.5">
      <c r="B99" s="205"/>
      <c r="C99" s="206"/>
      <c r="D99" s="207" t="s">
        <v>133</v>
      </c>
      <c r="E99" s="208" t="s">
        <v>30</v>
      </c>
      <c r="F99" s="209" t="s">
        <v>152</v>
      </c>
      <c r="G99" s="206"/>
      <c r="H99" s="210">
        <v>1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133</v>
      </c>
      <c r="AU99" s="216" t="s">
        <v>83</v>
      </c>
      <c r="AV99" s="11" t="s">
        <v>83</v>
      </c>
      <c r="AW99" s="11" t="s">
        <v>37</v>
      </c>
      <c r="AX99" s="11" t="s">
        <v>79</v>
      </c>
      <c r="AY99" s="216" t="s">
        <v>124</v>
      </c>
    </row>
    <row r="100" spans="2:65" s="1" customFormat="1" ht="31.5" customHeight="1">
      <c r="B100" s="41"/>
      <c r="C100" s="193" t="s">
        <v>153</v>
      </c>
      <c r="D100" s="193" t="s">
        <v>126</v>
      </c>
      <c r="E100" s="194" t="s">
        <v>154</v>
      </c>
      <c r="F100" s="195" t="s">
        <v>155</v>
      </c>
      <c r="G100" s="196" t="s">
        <v>142</v>
      </c>
      <c r="H100" s="197">
        <v>44</v>
      </c>
      <c r="I100" s="198"/>
      <c r="J100" s="199">
        <f>ROUND(I100*H100,2)</f>
        <v>0</v>
      </c>
      <c r="K100" s="195" t="s">
        <v>130</v>
      </c>
      <c r="L100" s="61"/>
      <c r="M100" s="200" t="s">
        <v>30</v>
      </c>
      <c r="N100" s="201" t="s">
        <v>45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131</v>
      </c>
      <c r="AT100" s="24" t="s">
        <v>126</v>
      </c>
      <c r="AU100" s="24" t="s">
        <v>83</v>
      </c>
      <c r="AY100" s="24" t="s">
        <v>124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79</v>
      </c>
      <c r="BK100" s="204">
        <f>ROUND(I100*H100,2)</f>
        <v>0</v>
      </c>
      <c r="BL100" s="24" t="s">
        <v>131</v>
      </c>
      <c r="BM100" s="24" t="s">
        <v>156</v>
      </c>
    </row>
    <row r="101" spans="2:51" s="11" customFormat="1" ht="13.5">
      <c r="B101" s="205"/>
      <c r="C101" s="206"/>
      <c r="D101" s="207" t="s">
        <v>133</v>
      </c>
      <c r="E101" s="208" t="s">
        <v>30</v>
      </c>
      <c r="F101" s="209" t="s">
        <v>157</v>
      </c>
      <c r="G101" s="206"/>
      <c r="H101" s="210">
        <v>44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133</v>
      </c>
      <c r="AU101" s="216" t="s">
        <v>83</v>
      </c>
      <c r="AV101" s="11" t="s">
        <v>83</v>
      </c>
      <c r="AW101" s="11" t="s">
        <v>37</v>
      </c>
      <c r="AX101" s="11" t="s">
        <v>79</v>
      </c>
      <c r="AY101" s="216" t="s">
        <v>124</v>
      </c>
    </row>
    <row r="102" spans="2:65" s="1" customFormat="1" ht="31.5" customHeight="1">
      <c r="B102" s="41"/>
      <c r="C102" s="193" t="s">
        <v>158</v>
      </c>
      <c r="D102" s="193" t="s">
        <v>126</v>
      </c>
      <c r="E102" s="194" t="s">
        <v>159</v>
      </c>
      <c r="F102" s="195" t="s">
        <v>160</v>
      </c>
      <c r="G102" s="196" t="s">
        <v>142</v>
      </c>
      <c r="H102" s="197">
        <v>49</v>
      </c>
      <c r="I102" s="198"/>
      <c r="J102" s="199">
        <f>ROUND(I102*H102,2)</f>
        <v>0</v>
      </c>
      <c r="K102" s="195" t="s">
        <v>130</v>
      </c>
      <c r="L102" s="61"/>
      <c r="M102" s="200" t="s">
        <v>30</v>
      </c>
      <c r="N102" s="201" t="s">
        <v>45</v>
      </c>
      <c r="O102" s="42"/>
      <c r="P102" s="202">
        <f>O102*H102</f>
        <v>0</v>
      </c>
      <c r="Q102" s="202">
        <v>5E-05</v>
      </c>
      <c r="R102" s="202">
        <f>Q102*H102</f>
        <v>0.00245</v>
      </c>
      <c r="S102" s="202">
        <v>0</v>
      </c>
      <c r="T102" s="203">
        <f>S102*H102</f>
        <v>0</v>
      </c>
      <c r="AR102" s="24" t="s">
        <v>131</v>
      </c>
      <c r="AT102" s="24" t="s">
        <v>126</v>
      </c>
      <c r="AU102" s="24" t="s">
        <v>83</v>
      </c>
      <c r="AY102" s="24" t="s">
        <v>124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79</v>
      </c>
      <c r="BK102" s="204">
        <f>ROUND(I102*H102,2)</f>
        <v>0</v>
      </c>
      <c r="BL102" s="24" t="s">
        <v>131</v>
      </c>
      <c r="BM102" s="24" t="s">
        <v>161</v>
      </c>
    </row>
    <row r="103" spans="2:51" s="11" customFormat="1" ht="13.5">
      <c r="B103" s="205"/>
      <c r="C103" s="206"/>
      <c r="D103" s="217" t="s">
        <v>133</v>
      </c>
      <c r="E103" s="218" t="s">
        <v>30</v>
      </c>
      <c r="F103" s="219" t="s">
        <v>162</v>
      </c>
      <c r="G103" s="206"/>
      <c r="H103" s="220">
        <v>2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133</v>
      </c>
      <c r="AU103" s="216" t="s">
        <v>83</v>
      </c>
      <c r="AV103" s="11" t="s">
        <v>83</v>
      </c>
      <c r="AW103" s="11" t="s">
        <v>37</v>
      </c>
      <c r="AX103" s="11" t="s">
        <v>74</v>
      </c>
      <c r="AY103" s="216" t="s">
        <v>124</v>
      </c>
    </row>
    <row r="104" spans="2:51" s="11" customFormat="1" ht="13.5">
      <c r="B104" s="205"/>
      <c r="C104" s="206"/>
      <c r="D104" s="217" t="s">
        <v>133</v>
      </c>
      <c r="E104" s="218" t="s">
        <v>30</v>
      </c>
      <c r="F104" s="219" t="s">
        <v>145</v>
      </c>
      <c r="G104" s="206"/>
      <c r="H104" s="220">
        <v>2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133</v>
      </c>
      <c r="AU104" s="216" t="s">
        <v>83</v>
      </c>
      <c r="AV104" s="11" t="s">
        <v>83</v>
      </c>
      <c r="AW104" s="11" t="s">
        <v>37</v>
      </c>
      <c r="AX104" s="11" t="s">
        <v>74</v>
      </c>
      <c r="AY104" s="216" t="s">
        <v>124</v>
      </c>
    </row>
    <row r="105" spans="2:51" s="11" customFormat="1" ht="13.5">
      <c r="B105" s="205"/>
      <c r="C105" s="206"/>
      <c r="D105" s="217" t="s">
        <v>133</v>
      </c>
      <c r="E105" s="218" t="s">
        <v>30</v>
      </c>
      <c r="F105" s="219" t="s">
        <v>147</v>
      </c>
      <c r="G105" s="206"/>
      <c r="H105" s="220">
        <v>1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133</v>
      </c>
      <c r="AU105" s="216" t="s">
        <v>83</v>
      </c>
      <c r="AV105" s="11" t="s">
        <v>83</v>
      </c>
      <c r="AW105" s="11" t="s">
        <v>37</v>
      </c>
      <c r="AX105" s="11" t="s">
        <v>74</v>
      </c>
      <c r="AY105" s="216" t="s">
        <v>124</v>
      </c>
    </row>
    <row r="106" spans="2:51" s="11" customFormat="1" ht="13.5">
      <c r="B106" s="205"/>
      <c r="C106" s="206"/>
      <c r="D106" s="217" t="s">
        <v>133</v>
      </c>
      <c r="E106" s="218" t="s">
        <v>30</v>
      </c>
      <c r="F106" s="219" t="s">
        <v>157</v>
      </c>
      <c r="G106" s="206"/>
      <c r="H106" s="220">
        <v>44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133</v>
      </c>
      <c r="AU106" s="216" t="s">
        <v>83</v>
      </c>
      <c r="AV106" s="11" t="s">
        <v>83</v>
      </c>
      <c r="AW106" s="11" t="s">
        <v>37</v>
      </c>
      <c r="AX106" s="11" t="s">
        <v>74</v>
      </c>
      <c r="AY106" s="216" t="s">
        <v>124</v>
      </c>
    </row>
    <row r="107" spans="2:51" s="12" customFormat="1" ht="13.5">
      <c r="B107" s="221"/>
      <c r="C107" s="222"/>
      <c r="D107" s="207" t="s">
        <v>133</v>
      </c>
      <c r="E107" s="223" t="s">
        <v>30</v>
      </c>
      <c r="F107" s="224" t="s">
        <v>148</v>
      </c>
      <c r="G107" s="222"/>
      <c r="H107" s="225">
        <v>49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133</v>
      </c>
      <c r="AU107" s="231" t="s">
        <v>83</v>
      </c>
      <c r="AV107" s="12" t="s">
        <v>131</v>
      </c>
      <c r="AW107" s="12" t="s">
        <v>37</v>
      </c>
      <c r="AX107" s="12" t="s">
        <v>79</v>
      </c>
      <c r="AY107" s="231" t="s">
        <v>124</v>
      </c>
    </row>
    <row r="108" spans="2:65" s="1" customFormat="1" ht="31.5" customHeight="1">
      <c r="B108" s="41"/>
      <c r="C108" s="193" t="s">
        <v>163</v>
      </c>
      <c r="D108" s="193" t="s">
        <v>126</v>
      </c>
      <c r="E108" s="194" t="s">
        <v>164</v>
      </c>
      <c r="F108" s="195" t="s">
        <v>165</v>
      </c>
      <c r="G108" s="196" t="s">
        <v>142</v>
      </c>
      <c r="H108" s="197">
        <v>1</v>
      </c>
      <c r="I108" s="198"/>
      <c r="J108" s="199">
        <f>ROUND(I108*H108,2)</f>
        <v>0</v>
      </c>
      <c r="K108" s="195" t="s">
        <v>130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5E-05</v>
      </c>
      <c r="R108" s="202">
        <f>Q108*H108</f>
        <v>5E-05</v>
      </c>
      <c r="S108" s="202">
        <v>0</v>
      </c>
      <c r="T108" s="203">
        <f>S108*H108</f>
        <v>0</v>
      </c>
      <c r="AR108" s="24" t="s">
        <v>131</v>
      </c>
      <c r="AT108" s="24" t="s">
        <v>126</v>
      </c>
      <c r="AU108" s="24" t="s">
        <v>83</v>
      </c>
      <c r="AY108" s="24" t="s">
        <v>124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131</v>
      </c>
      <c r="BM108" s="24" t="s">
        <v>166</v>
      </c>
    </row>
    <row r="109" spans="2:51" s="11" customFormat="1" ht="13.5">
      <c r="B109" s="205"/>
      <c r="C109" s="206"/>
      <c r="D109" s="207" t="s">
        <v>133</v>
      </c>
      <c r="E109" s="208" t="s">
        <v>30</v>
      </c>
      <c r="F109" s="209" t="s">
        <v>152</v>
      </c>
      <c r="G109" s="206"/>
      <c r="H109" s="210">
        <v>1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133</v>
      </c>
      <c r="AU109" s="216" t="s">
        <v>83</v>
      </c>
      <c r="AV109" s="11" t="s">
        <v>83</v>
      </c>
      <c r="AW109" s="11" t="s">
        <v>37</v>
      </c>
      <c r="AX109" s="11" t="s">
        <v>79</v>
      </c>
      <c r="AY109" s="216" t="s">
        <v>124</v>
      </c>
    </row>
    <row r="110" spans="2:65" s="1" customFormat="1" ht="31.5" customHeight="1">
      <c r="B110" s="41"/>
      <c r="C110" s="193" t="s">
        <v>167</v>
      </c>
      <c r="D110" s="193" t="s">
        <v>126</v>
      </c>
      <c r="E110" s="194" t="s">
        <v>168</v>
      </c>
      <c r="F110" s="195" t="s">
        <v>169</v>
      </c>
      <c r="G110" s="196" t="s">
        <v>142</v>
      </c>
      <c r="H110" s="197">
        <v>2</v>
      </c>
      <c r="I110" s="198"/>
      <c r="J110" s="199">
        <f>ROUND(I110*H110,2)</f>
        <v>0</v>
      </c>
      <c r="K110" s="195" t="s">
        <v>130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9E-05</v>
      </c>
      <c r="R110" s="202">
        <f>Q110*H110</f>
        <v>0.00018</v>
      </c>
      <c r="S110" s="202">
        <v>0</v>
      </c>
      <c r="T110" s="203">
        <f>S110*H110</f>
        <v>0</v>
      </c>
      <c r="AR110" s="24" t="s">
        <v>131</v>
      </c>
      <c r="AT110" s="24" t="s">
        <v>126</v>
      </c>
      <c r="AU110" s="24" t="s">
        <v>83</v>
      </c>
      <c r="AY110" s="24" t="s">
        <v>124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131</v>
      </c>
      <c r="BM110" s="24" t="s">
        <v>170</v>
      </c>
    </row>
    <row r="111" spans="2:51" s="11" customFormat="1" ht="13.5">
      <c r="B111" s="205"/>
      <c r="C111" s="206"/>
      <c r="D111" s="217" t="s">
        <v>133</v>
      </c>
      <c r="E111" s="218" t="s">
        <v>30</v>
      </c>
      <c r="F111" s="219" t="s">
        <v>171</v>
      </c>
      <c r="G111" s="206"/>
      <c r="H111" s="220">
        <v>1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133</v>
      </c>
      <c r="AU111" s="216" t="s">
        <v>83</v>
      </c>
      <c r="AV111" s="11" t="s">
        <v>83</v>
      </c>
      <c r="AW111" s="11" t="s">
        <v>37</v>
      </c>
      <c r="AX111" s="11" t="s">
        <v>74</v>
      </c>
      <c r="AY111" s="216" t="s">
        <v>124</v>
      </c>
    </row>
    <row r="112" spans="2:51" s="11" customFormat="1" ht="13.5">
      <c r="B112" s="205"/>
      <c r="C112" s="206"/>
      <c r="D112" s="217" t="s">
        <v>133</v>
      </c>
      <c r="E112" s="218" t="s">
        <v>30</v>
      </c>
      <c r="F112" s="219" t="s">
        <v>172</v>
      </c>
      <c r="G112" s="206"/>
      <c r="H112" s="220">
        <v>1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133</v>
      </c>
      <c r="AU112" s="216" t="s">
        <v>83</v>
      </c>
      <c r="AV112" s="11" t="s">
        <v>83</v>
      </c>
      <c r="AW112" s="11" t="s">
        <v>37</v>
      </c>
      <c r="AX112" s="11" t="s">
        <v>74</v>
      </c>
      <c r="AY112" s="216" t="s">
        <v>124</v>
      </c>
    </row>
    <row r="113" spans="2:51" s="12" customFormat="1" ht="13.5">
      <c r="B113" s="221"/>
      <c r="C113" s="222"/>
      <c r="D113" s="207" t="s">
        <v>133</v>
      </c>
      <c r="E113" s="223" t="s">
        <v>30</v>
      </c>
      <c r="F113" s="224" t="s">
        <v>148</v>
      </c>
      <c r="G113" s="222"/>
      <c r="H113" s="225">
        <v>2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133</v>
      </c>
      <c r="AU113" s="231" t="s">
        <v>83</v>
      </c>
      <c r="AV113" s="12" t="s">
        <v>131</v>
      </c>
      <c r="AW113" s="12" t="s">
        <v>37</v>
      </c>
      <c r="AX113" s="12" t="s">
        <v>79</v>
      </c>
      <c r="AY113" s="231" t="s">
        <v>124</v>
      </c>
    </row>
    <row r="114" spans="2:65" s="1" customFormat="1" ht="57" customHeight="1">
      <c r="B114" s="41"/>
      <c r="C114" s="193" t="s">
        <v>173</v>
      </c>
      <c r="D114" s="193" t="s">
        <v>126</v>
      </c>
      <c r="E114" s="194" t="s">
        <v>174</v>
      </c>
      <c r="F114" s="195" t="s">
        <v>175</v>
      </c>
      <c r="G114" s="196" t="s">
        <v>129</v>
      </c>
      <c r="H114" s="197">
        <v>9</v>
      </c>
      <c r="I114" s="198"/>
      <c r="J114" s="199">
        <f>ROUND(I114*H114,2)</f>
        <v>0</v>
      </c>
      <c r="K114" s="195" t="s">
        <v>130</v>
      </c>
      <c r="L114" s="61"/>
      <c r="M114" s="200" t="s">
        <v>30</v>
      </c>
      <c r="N114" s="201" t="s">
        <v>45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0.408</v>
      </c>
      <c r="T114" s="203">
        <f>S114*H114</f>
        <v>3.6719999999999997</v>
      </c>
      <c r="AR114" s="24" t="s">
        <v>131</v>
      </c>
      <c r="AT114" s="24" t="s">
        <v>126</v>
      </c>
      <c r="AU114" s="24" t="s">
        <v>83</v>
      </c>
      <c r="AY114" s="24" t="s">
        <v>124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79</v>
      </c>
      <c r="BK114" s="204">
        <f>ROUND(I114*H114,2)</f>
        <v>0</v>
      </c>
      <c r="BL114" s="24" t="s">
        <v>131</v>
      </c>
      <c r="BM114" s="24" t="s">
        <v>176</v>
      </c>
    </row>
    <row r="115" spans="2:51" s="11" customFormat="1" ht="13.5">
      <c r="B115" s="205"/>
      <c r="C115" s="206"/>
      <c r="D115" s="207" t="s">
        <v>133</v>
      </c>
      <c r="E115" s="208" t="s">
        <v>30</v>
      </c>
      <c r="F115" s="209" t="s">
        <v>177</v>
      </c>
      <c r="G115" s="206"/>
      <c r="H115" s="210">
        <v>9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133</v>
      </c>
      <c r="AU115" s="216" t="s">
        <v>83</v>
      </c>
      <c r="AV115" s="11" t="s">
        <v>83</v>
      </c>
      <c r="AW115" s="11" t="s">
        <v>37</v>
      </c>
      <c r="AX115" s="11" t="s">
        <v>79</v>
      </c>
      <c r="AY115" s="216" t="s">
        <v>124</v>
      </c>
    </row>
    <row r="116" spans="2:65" s="1" customFormat="1" ht="31.5" customHeight="1">
      <c r="B116" s="41"/>
      <c r="C116" s="193" t="s">
        <v>178</v>
      </c>
      <c r="D116" s="193" t="s">
        <v>126</v>
      </c>
      <c r="E116" s="194" t="s">
        <v>179</v>
      </c>
      <c r="F116" s="195" t="s">
        <v>180</v>
      </c>
      <c r="G116" s="196" t="s">
        <v>181</v>
      </c>
      <c r="H116" s="197">
        <v>5</v>
      </c>
      <c r="I116" s="198"/>
      <c r="J116" s="199">
        <f>ROUND(I116*H116,2)</f>
        <v>0</v>
      </c>
      <c r="K116" s="195" t="s">
        <v>130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0.29</v>
      </c>
      <c r="T116" s="203">
        <f>S116*H116</f>
        <v>1.45</v>
      </c>
      <c r="AR116" s="24" t="s">
        <v>131</v>
      </c>
      <c r="AT116" s="24" t="s">
        <v>126</v>
      </c>
      <c r="AU116" s="24" t="s">
        <v>83</v>
      </c>
      <c r="AY116" s="24" t="s">
        <v>124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131</v>
      </c>
      <c r="BM116" s="24" t="s">
        <v>182</v>
      </c>
    </row>
    <row r="117" spans="2:51" s="11" customFormat="1" ht="13.5">
      <c r="B117" s="205"/>
      <c r="C117" s="206"/>
      <c r="D117" s="207" t="s">
        <v>133</v>
      </c>
      <c r="E117" s="208" t="s">
        <v>30</v>
      </c>
      <c r="F117" s="209" t="s">
        <v>183</v>
      </c>
      <c r="G117" s="206"/>
      <c r="H117" s="210">
        <v>5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133</v>
      </c>
      <c r="AU117" s="216" t="s">
        <v>83</v>
      </c>
      <c r="AV117" s="11" t="s">
        <v>83</v>
      </c>
      <c r="AW117" s="11" t="s">
        <v>37</v>
      </c>
      <c r="AX117" s="11" t="s">
        <v>79</v>
      </c>
      <c r="AY117" s="216" t="s">
        <v>124</v>
      </c>
    </row>
    <row r="118" spans="2:65" s="1" customFormat="1" ht="44.25" customHeight="1">
      <c r="B118" s="41"/>
      <c r="C118" s="193" t="s">
        <v>184</v>
      </c>
      <c r="D118" s="193" t="s">
        <v>126</v>
      </c>
      <c r="E118" s="194" t="s">
        <v>185</v>
      </c>
      <c r="F118" s="195" t="s">
        <v>186</v>
      </c>
      <c r="G118" s="196" t="s">
        <v>187</v>
      </c>
      <c r="H118" s="197">
        <v>243</v>
      </c>
      <c r="I118" s="198"/>
      <c r="J118" s="199">
        <f>ROUND(I118*H118,2)</f>
        <v>0</v>
      </c>
      <c r="K118" s="195" t="s">
        <v>130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131</v>
      </c>
      <c r="AT118" s="24" t="s">
        <v>126</v>
      </c>
      <c r="AU118" s="24" t="s">
        <v>83</v>
      </c>
      <c r="AY118" s="24" t="s">
        <v>124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131</v>
      </c>
      <c r="BM118" s="24" t="s">
        <v>188</v>
      </c>
    </row>
    <row r="119" spans="2:51" s="11" customFormat="1" ht="13.5">
      <c r="B119" s="205"/>
      <c r="C119" s="206"/>
      <c r="D119" s="207" t="s">
        <v>133</v>
      </c>
      <c r="E119" s="208" t="s">
        <v>30</v>
      </c>
      <c r="F119" s="209" t="s">
        <v>189</v>
      </c>
      <c r="G119" s="206"/>
      <c r="H119" s="210">
        <v>243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133</v>
      </c>
      <c r="AU119" s="216" t="s">
        <v>83</v>
      </c>
      <c r="AV119" s="11" t="s">
        <v>83</v>
      </c>
      <c r="AW119" s="11" t="s">
        <v>37</v>
      </c>
      <c r="AX119" s="11" t="s">
        <v>79</v>
      </c>
      <c r="AY119" s="216" t="s">
        <v>124</v>
      </c>
    </row>
    <row r="120" spans="2:65" s="1" customFormat="1" ht="31.5" customHeight="1">
      <c r="B120" s="41"/>
      <c r="C120" s="193" t="s">
        <v>190</v>
      </c>
      <c r="D120" s="193" t="s">
        <v>126</v>
      </c>
      <c r="E120" s="194" t="s">
        <v>191</v>
      </c>
      <c r="F120" s="195" t="s">
        <v>192</v>
      </c>
      <c r="G120" s="196" t="s">
        <v>187</v>
      </c>
      <c r="H120" s="197">
        <v>1141.4</v>
      </c>
      <c r="I120" s="198"/>
      <c r="J120" s="199">
        <f>ROUND(I120*H120,2)</f>
        <v>0</v>
      </c>
      <c r="K120" s="195" t="s">
        <v>130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131</v>
      </c>
      <c r="AT120" s="24" t="s">
        <v>126</v>
      </c>
      <c r="AU120" s="24" t="s">
        <v>83</v>
      </c>
      <c r="AY120" s="24" t="s">
        <v>124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131</v>
      </c>
      <c r="BM120" s="24" t="s">
        <v>193</v>
      </c>
    </row>
    <row r="121" spans="2:51" s="11" customFormat="1" ht="13.5">
      <c r="B121" s="205"/>
      <c r="C121" s="206"/>
      <c r="D121" s="217" t="s">
        <v>133</v>
      </c>
      <c r="E121" s="218" t="s">
        <v>30</v>
      </c>
      <c r="F121" s="219" t="s">
        <v>194</v>
      </c>
      <c r="G121" s="206"/>
      <c r="H121" s="220">
        <v>844.31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133</v>
      </c>
      <c r="AU121" s="216" t="s">
        <v>83</v>
      </c>
      <c r="AV121" s="11" t="s">
        <v>83</v>
      </c>
      <c r="AW121" s="11" t="s">
        <v>37</v>
      </c>
      <c r="AX121" s="11" t="s">
        <v>74</v>
      </c>
      <c r="AY121" s="216" t="s">
        <v>124</v>
      </c>
    </row>
    <row r="122" spans="2:51" s="11" customFormat="1" ht="13.5">
      <c r="B122" s="205"/>
      <c r="C122" s="206"/>
      <c r="D122" s="217" t="s">
        <v>133</v>
      </c>
      <c r="E122" s="218" t="s">
        <v>30</v>
      </c>
      <c r="F122" s="219" t="s">
        <v>195</v>
      </c>
      <c r="G122" s="206"/>
      <c r="H122" s="220">
        <v>-243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133</v>
      </c>
      <c r="AU122" s="216" t="s">
        <v>83</v>
      </c>
      <c r="AV122" s="11" t="s">
        <v>83</v>
      </c>
      <c r="AW122" s="11" t="s">
        <v>37</v>
      </c>
      <c r="AX122" s="11" t="s">
        <v>74</v>
      </c>
      <c r="AY122" s="216" t="s">
        <v>124</v>
      </c>
    </row>
    <row r="123" spans="2:51" s="13" customFormat="1" ht="13.5">
      <c r="B123" s="232"/>
      <c r="C123" s="233"/>
      <c r="D123" s="217" t="s">
        <v>133</v>
      </c>
      <c r="E123" s="234" t="s">
        <v>30</v>
      </c>
      <c r="F123" s="235" t="s">
        <v>196</v>
      </c>
      <c r="G123" s="233"/>
      <c r="H123" s="236">
        <v>601.31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133</v>
      </c>
      <c r="AU123" s="242" t="s">
        <v>83</v>
      </c>
      <c r="AV123" s="13" t="s">
        <v>139</v>
      </c>
      <c r="AW123" s="13" t="s">
        <v>37</v>
      </c>
      <c r="AX123" s="13" t="s">
        <v>74</v>
      </c>
      <c r="AY123" s="242" t="s">
        <v>124</v>
      </c>
    </row>
    <row r="124" spans="2:51" s="11" customFormat="1" ht="13.5">
      <c r="B124" s="205"/>
      <c r="C124" s="206"/>
      <c r="D124" s="217" t="s">
        <v>133</v>
      </c>
      <c r="E124" s="218" t="s">
        <v>30</v>
      </c>
      <c r="F124" s="219" t="s">
        <v>197</v>
      </c>
      <c r="G124" s="206"/>
      <c r="H124" s="220">
        <v>523.09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133</v>
      </c>
      <c r="AU124" s="216" t="s">
        <v>83</v>
      </c>
      <c r="AV124" s="11" t="s">
        <v>83</v>
      </c>
      <c r="AW124" s="11" t="s">
        <v>37</v>
      </c>
      <c r="AX124" s="11" t="s">
        <v>74</v>
      </c>
      <c r="AY124" s="216" t="s">
        <v>124</v>
      </c>
    </row>
    <row r="125" spans="2:51" s="11" customFormat="1" ht="13.5">
      <c r="B125" s="205"/>
      <c r="C125" s="206"/>
      <c r="D125" s="217" t="s">
        <v>133</v>
      </c>
      <c r="E125" s="218" t="s">
        <v>30</v>
      </c>
      <c r="F125" s="219" t="s">
        <v>198</v>
      </c>
      <c r="G125" s="206"/>
      <c r="H125" s="220">
        <v>17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133</v>
      </c>
      <c r="AU125" s="216" t="s">
        <v>83</v>
      </c>
      <c r="AV125" s="11" t="s">
        <v>83</v>
      </c>
      <c r="AW125" s="11" t="s">
        <v>37</v>
      </c>
      <c r="AX125" s="11" t="s">
        <v>74</v>
      </c>
      <c r="AY125" s="216" t="s">
        <v>124</v>
      </c>
    </row>
    <row r="126" spans="2:51" s="12" customFormat="1" ht="13.5">
      <c r="B126" s="221"/>
      <c r="C126" s="222"/>
      <c r="D126" s="207" t="s">
        <v>133</v>
      </c>
      <c r="E126" s="223" t="s">
        <v>30</v>
      </c>
      <c r="F126" s="224" t="s">
        <v>148</v>
      </c>
      <c r="G126" s="222"/>
      <c r="H126" s="225">
        <v>1141.4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133</v>
      </c>
      <c r="AU126" s="231" t="s">
        <v>83</v>
      </c>
      <c r="AV126" s="12" t="s">
        <v>131</v>
      </c>
      <c r="AW126" s="12" t="s">
        <v>37</v>
      </c>
      <c r="AX126" s="12" t="s">
        <v>79</v>
      </c>
      <c r="AY126" s="231" t="s">
        <v>124</v>
      </c>
    </row>
    <row r="127" spans="2:65" s="1" customFormat="1" ht="44.25" customHeight="1">
      <c r="B127" s="41"/>
      <c r="C127" s="193" t="s">
        <v>199</v>
      </c>
      <c r="D127" s="193" t="s">
        <v>126</v>
      </c>
      <c r="E127" s="194" t="s">
        <v>200</v>
      </c>
      <c r="F127" s="195" t="s">
        <v>201</v>
      </c>
      <c r="G127" s="196" t="s">
        <v>187</v>
      </c>
      <c r="H127" s="197">
        <v>342.42</v>
      </c>
      <c r="I127" s="198"/>
      <c r="J127" s="199">
        <f>ROUND(I127*H127,2)</f>
        <v>0</v>
      </c>
      <c r="K127" s="195" t="s">
        <v>130</v>
      </c>
      <c r="L127" s="61"/>
      <c r="M127" s="200" t="s">
        <v>30</v>
      </c>
      <c r="N127" s="201" t="s">
        <v>45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131</v>
      </c>
      <c r="AT127" s="24" t="s">
        <v>126</v>
      </c>
      <c r="AU127" s="24" t="s">
        <v>83</v>
      </c>
      <c r="AY127" s="24" t="s">
        <v>124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79</v>
      </c>
      <c r="BK127" s="204">
        <f>ROUND(I127*H127,2)</f>
        <v>0</v>
      </c>
      <c r="BL127" s="24" t="s">
        <v>131</v>
      </c>
      <c r="BM127" s="24" t="s">
        <v>202</v>
      </c>
    </row>
    <row r="128" spans="2:51" s="11" customFormat="1" ht="13.5">
      <c r="B128" s="205"/>
      <c r="C128" s="206"/>
      <c r="D128" s="207" t="s">
        <v>133</v>
      </c>
      <c r="E128" s="208" t="s">
        <v>30</v>
      </c>
      <c r="F128" s="209" t="s">
        <v>203</v>
      </c>
      <c r="G128" s="206"/>
      <c r="H128" s="210">
        <v>342.42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133</v>
      </c>
      <c r="AU128" s="216" t="s">
        <v>83</v>
      </c>
      <c r="AV128" s="11" t="s">
        <v>83</v>
      </c>
      <c r="AW128" s="11" t="s">
        <v>37</v>
      </c>
      <c r="AX128" s="11" t="s">
        <v>79</v>
      </c>
      <c r="AY128" s="216" t="s">
        <v>124</v>
      </c>
    </row>
    <row r="129" spans="2:65" s="1" customFormat="1" ht="31.5" customHeight="1">
      <c r="B129" s="41"/>
      <c r="C129" s="193" t="s">
        <v>10</v>
      </c>
      <c r="D129" s="193" t="s">
        <v>126</v>
      </c>
      <c r="E129" s="194" t="s">
        <v>204</v>
      </c>
      <c r="F129" s="195" t="s">
        <v>205</v>
      </c>
      <c r="G129" s="196" t="s">
        <v>187</v>
      </c>
      <c r="H129" s="197">
        <v>1.92</v>
      </c>
      <c r="I129" s="198"/>
      <c r="J129" s="199">
        <f>ROUND(I129*H129,2)</f>
        <v>0</v>
      </c>
      <c r="K129" s="195" t="s">
        <v>130</v>
      </c>
      <c r="L129" s="61"/>
      <c r="M129" s="200" t="s">
        <v>30</v>
      </c>
      <c r="N129" s="201" t="s">
        <v>45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4" t="s">
        <v>131</v>
      </c>
      <c r="AT129" s="24" t="s">
        <v>126</v>
      </c>
      <c r="AU129" s="24" t="s">
        <v>83</v>
      </c>
      <c r="AY129" s="24" t="s">
        <v>124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79</v>
      </c>
      <c r="BK129" s="204">
        <f>ROUND(I129*H129,2)</f>
        <v>0</v>
      </c>
      <c r="BL129" s="24" t="s">
        <v>131</v>
      </c>
      <c r="BM129" s="24" t="s">
        <v>206</v>
      </c>
    </row>
    <row r="130" spans="2:51" s="11" customFormat="1" ht="13.5">
      <c r="B130" s="205"/>
      <c r="C130" s="206"/>
      <c r="D130" s="207" t="s">
        <v>133</v>
      </c>
      <c r="E130" s="208" t="s">
        <v>30</v>
      </c>
      <c r="F130" s="209" t="s">
        <v>207</v>
      </c>
      <c r="G130" s="206"/>
      <c r="H130" s="210">
        <v>1.92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133</v>
      </c>
      <c r="AU130" s="216" t="s">
        <v>83</v>
      </c>
      <c r="AV130" s="11" t="s">
        <v>83</v>
      </c>
      <c r="AW130" s="11" t="s">
        <v>37</v>
      </c>
      <c r="AX130" s="11" t="s">
        <v>79</v>
      </c>
      <c r="AY130" s="216" t="s">
        <v>124</v>
      </c>
    </row>
    <row r="131" spans="2:65" s="1" customFormat="1" ht="31.5" customHeight="1">
      <c r="B131" s="41"/>
      <c r="C131" s="193" t="s">
        <v>208</v>
      </c>
      <c r="D131" s="193" t="s">
        <v>126</v>
      </c>
      <c r="E131" s="194" t="s">
        <v>209</v>
      </c>
      <c r="F131" s="195" t="s">
        <v>210</v>
      </c>
      <c r="G131" s="196" t="s">
        <v>187</v>
      </c>
      <c r="H131" s="197">
        <v>0.576</v>
      </c>
      <c r="I131" s="198"/>
      <c r="J131" s="199">
        <f>ROUND(I131*H131,2)</f>
        <v>0</v>
      </c>
      <c r="K131" s="195" t="s">
        <v>130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131</v>
      </c>
      <c r="AT131" s="24" t="s">
        <v>126</v>
      </c>
      <c r="AU131" s="24" t="s">
        <v>83</v>
      </c>
      <c r="AY131" s="24" t="s">
        <v>124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131</v>
      </c>
      <c r="BM131" s="24" t="s">
        <v>211</v>
      </c>
    </row>
    <row r="132" spans="2:51" s="11" customFormat="1" ht="13.5">
      <c r="B132" s="205"/>
      <c r="C132" s="206"/>
      <c r="D132" s="207" t="s">
        <v>133</v>
      </c>
      <c r="E132" s="208" t="s">
        <v>30</v>
      </c>
      <c r="F132" s="209" t="s">
        <v>212</v>
      </c>
      <c r="G132" s="206"/>
      <c r="H132" s="210">
        <v>0.576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133</v>
      </c>
      <c r="AU132" s="216" t="s">
        <v>83</v>
      </c>
      <c r="AV132" s="11" t="s">
        <v>83</v>
      </c>
      <c r="AW132" s="11" t="s">
        <v>37</v>
      </c>
      <c r="AX132" s="11" t="s">
        <v>79</v>
      </c>
      <c r="AY132" s="216" t="s">
        <v>124</v>
      </c>
    </row>
    <row r="133" spans="2:65" s="1" customFormat="1" ht="44.25" customHeight="1">
      <c r="B133" s="41"/>
      <c r="C133" s="193" t="s">
        <v>213</v>
      </c>
      <c r="D133" s="193" t="s">
        <v>126</v>
      </c>
      <c r="E133" s="194" t="s">
        <v>214</v>
      </c>
      <c r="F133" s="195" t="s">
        <v>215</v>
      </c>
      <c r="G133" s="196" t="s">
        <v>187</v>
      </c>
      <c r="H133" s="197">
        <v>554.64</v>
      </c>
      <c r="I133" s="198"/>
      <c r="J133" s="199">
        <f>ROUND(I133*H133,2)</f>
        <v>0</v>
      </c>
      <c r="K133" s="195" t="s">
        <v>130</v>
      </c>
      <c r="L133" s="61"/>
      <c r="M133" s="200" t="s">
        <v>30</v>
      </c>
      <c r="N133" s="201" t="s">
        <v>45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131</v>
      </c>
      <c r="AT133" s="24" t="s">
        <v>126</v>
      </c>
      <c r="AU133" s="24" t="s">
        <v>83</v>
      </c>
      <c r="AY133" s="24" t="s">
        <v>124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79</v>
      </c>
      <c r="BK133" s="204">
        <f>ROUND(I133*H133,2)</f>
        <v>0</v>
      </c>
      <c r="BL133" s="24" t="s">
        <v>131</v>
      </c>
      <c r="BM133" s="24" t="s">
        <v>216</v>
      </c>
    </row>
    <row r="134" spans="2:51" s="11" customFormat="1" ht="13.5">
      <c r="B134" s="205"/>
      <c r="C134" s="206"/>
      <c r="D134" s="207" t="s">
        <v>133</v>
      </c>
      <c r="E134" s="208" t="s">
        <v>30</v>
      </c>
      <c r="F134" s="209" t="s">
        <v>217</v>
      </c>
      <c r="G134" s="206"/>
      <c r="H134" s="210">
        <v>554.64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133</v>
      </c>
      <c r="AU134" s="216" t="s">
        <v>83</v>
      </c>
      <c r="AV134" s="11" t="s">
        <v>83</v>
      </c>
      <c r="AW134" s="11" t="s">
        <v>37</v>
      </c>
      <c r="AX134" s="11" t="s">
        <v>79</v>
      </c>
      <c r="AY134" s="216" t="s">
        <v>124</v>
      </c>
    </row>
    <row r="135" spans="2:65" s="1" customFormat="1" ht="22.5" customHeight="1">
      <c r="B135" s="41"/>
      <c r="C135" s="193" t="s">
        <v>218</v>
      </c>
      <c r="D135" s="193" t="s">
        <v>126</v>
      </c>
      <c r="E135" s="194" t="s">
        <v>219</v>
      </c>
      <c r="F135" s="195" t="s">
        <v>220</v>
      </c>
      <c r="G135" s="196" t="s">
        <v>142</v>
      </c>
      <c r="H135" s="197">
        <v>49</v>
      </c>
      <c r="I135" s="198"/>
      <c r="J135" s="199">
        <f>ROUND(I135*H135,2)</f>
        <v>0</v>
      </c>
      <c r="K135" s="195" t="s">
        <v>30</v>
      </c>
      <c r="L135" s="61"/>
      <c r="M135" s="200" t="s">
        <v>30</v>
      </c>
      <c r="N135" s="201" t="s">
        <v>45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4" t="s">
        <v>131</v>
      </c>
      <c r="AT135" s="24" t="s">
        <v>126</v>
      </c>
      <c r="AU135" s="24" t="s">
        <v>83</v>
      </c>
      <c r="AY135" s="24" t="s">
        <v>124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79</v>
      </c>
      <c r="BK135" s="204">
        <f>ROUND(I135*H135,2)</f>
        <v>0</v>
      </c>
      <c r="BL135" s="24" t="s">
        <v>131</v>
      </c>
      <c r="BM135" s="24" t="s">
        <v>221</v>
      </c>
    </row>
    <row r="136" spans="2:51" s="11" customFormat="1" ht="13.5">
      <c r="B136" s="205"/>
      <c r="C136" s="206"/>
      <c r="D136" s="207" t="s">
        <v>133</v>
      </c>
      <c r="E136" s="208" t="s">
        <v>30</v>
      </c>
      <c r="F136" s="209" t="s">
        <v>222</v>
      </c>
      <c r="G136" s="206"/>
      <c r="H136" s="210">
        <v>49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133</v>
      </c>
      <c r="AU136" s="216" t="s">
        <v>83</v>
      </c>
      <c r="AV136" s="11" t="s">
        <v>83</v>
      </c>
      <c r="AW136" s="11" t="s">
        <v>37</v>
      </c>
      <c r="AX136" s="11" t="s">
        <v>79</v>
      </c>
      <c r="AY136" s="216" t="s">
        <v>124</v>
      </c>
    </row>
    <row r="137" spans="2:65" s="1" customFormat="1" ht="22.5" customHeight="1">
      <c r="B137" s="41"/>
      <c r="C137" s="193" t="s">
        <v>223</v>
      </c>
      <c r="D137" s="193" t="s">
        <v>126</v>
      </c>
      <c r="E137" s="194" t="s">
        <v>224</v>
      </c>
      <c r="F137" s="195" t="s">
        <v>220</v>
      </c>
      <c r="G137" s="196" t="s">
        <v>142</v>
      </c>
      <c r="H137" s="197">
        <v>1</v>
      </c>
      <c r="I137" s="198"/>
      <c r="J137" s="199">
        <f>ROUND(I137*H137,2)</f>
        <v>0</v>
      </c>
      <c r="K137" s="195" t="s">
        <v>30</v>
      </c>
      <c r="L137" s="61"/>
      <c r="M137" s="200" t="s">
        <v>30</v>
      </c>
      <c r="N137" s="201" t="s">
        <v>45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4" t="s">
        <v>131</v>
      </c>
      <c r="AT137" s="24" t="s">
        <v>126</v>
      </c>
      <c r="AU137" s="24" t="s">
        <v>83</v>
      </c>
      <c r="AY137" s="24" t="s">
        <v>124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79</v>
      </c>
      <c r="BK137" s="204">
        <f>ROUND(I137*H137,2)</f>
        <v>0</v>
      </c>
      <c r="BL137" s="24" t="s">
        <v>131</v>
      </c>
      <c r="BM137" s="24" t="s">
        <v>225</v>
      </c>
    </row>
    <row r="138" spans="2:51" s="11" customFormat="1" ht="13.5">
      <c r="B138" s="205"/>
      <c r="C138" s="206"/>
      <c r="D138" s="207" t="s">
        <v>133</v>
      </c>
      <c r="E138" s="208" t="s">
        <v>30</v>
      </c>
      <c r="F138" s="209" t="s">
        <v>226</v>
      </c>
      <c r="G138" s="206"/>
      <c r="H138" s="210">
        <v>1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133</v>
      </c>
      <c r="AU138" s="216" t="s">
        <v>83</v>
      </c>
      <c r="AV138" s="11" t="s">
        <v>83</v>
      </c>
      <c r="AW138" s="11" t="s">
        <v>37</v>
      </c>
      <c r="AX138" s="11" t="s">
        <v>79</v>
      </c>
      <c r="AY138" s="216" t="s">
        <v>124</v>
      </c>
    </row>
    <row r="139" spans="2:65" s="1" customFormat="1" ht="22.5" customHeight="1">
      <c r="B139" s="41"/>
      <c r="C139" s="193" t="s">
        <v>227</v>
      </c>
      <c r="D139" s="193" t="s">
        <v>126</v>
      </c>
      <c r="E139" s="194" t="s">
        <v>228</v>
      </c>
      <c r="F139" s="195" t="s">
        <v>220</v>
      </c>
      <c r="G139" s="196" t="s">
        <v>142</v>
      </c>
      <c r="H139" s="197">
        <v>2</v>
      </c>
      <c r="I139" s="198"/>
      <c r="J139" s="199">
        <f>ROUND(I139*H139,2)</f>
        <v>0</v>
      </c>
      <c r="K139" s="195" t="s">
        <v>30</v>
      </c>
      <c r="L139" s="61"/>
      <c r="M139" s="200" t="s">
        <v>30</v>
      </c>
      <c r="N139" s="201" t="s">
        <v>45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131</v>
      </c>
      <c r="AT139" s="24" t="s">
        <v>126</v>
      </c>
      <c r="AU139" s="24" t="s">
        <v>83</v>
      </c>
      <c r="AY139" s="24" t="s">
        <v>124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79</v>
      </c>
      <c r="BK139" s="204">
        <f>ROUND(I139*H139,2)</f>
        <v>0</v>
      </c>
      <c r="BL139" s="24" t="s">
        <v>131</v>
      </c>
      <c r="BM139" s="24" t="s">
        <v>229</v>
      </c>
    </row>
    <row r="140" spans="2:51" s="11" customFormat="1" ht="13.5">
      <c r="B140" s="205"/>
      <c r="C140" s="206"/>
      <c r="D140" s="207" t="s">
        <v>133</v>
      </c>
      <c r="E140" s="208" t="s">
        <v>30</v>
      </c>
      <c r="F140" s="209" t="s">
        <v>230</v>
      </c>
      <c r="G140" s="206"/>
      <c r="H140" s="210">
        <v>2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133</v>
      </c>
      <c r="AU140" s="216" t="s">
        <v>83</v>
      </c>
      <c r="AV140" s="11" t="s">
        <v>83</v>
      </c>
      <c r="AW140" s="11" t="s">
        <v>37</v>
      </c>
      <c r="AX140" s="11" t="s">
        <v>79</v>
      </c>
      <c r="AY140" s="216" t="s">
        <v>124</v>
      </c>
    </row>
    <row r="141" spans="2:65" s="1" customFormat="1" ht="22.5" customHeight="1">
      <c r="B141" s="41"/>
      <c r="C141" s="193" t="s">
        <v>231</v>
      </c>
      <c r="D141" s="193" t="s">
        <v>126</v>
      </c>
      <c r="E141" s="194" t="s">
        <v>232</v>
      </c>
      <c r="F141" s="195" t="s">
        <v>233</v>
      </c>
      <c r="G141" s="196" t="s">
        <v>187</v>
      </c>
      <c r="H141" s="197">
        <v>540.12</v>
      </c>
      <c r="I141" s="198"/>
      <c r="J141" s="199">
        <f>ROUND(I141*H141,2)</f>
        <v>0</v>
      </c>
      <c r="K141" s="195" t="s">
        <v>30</v>
      </c>
      <c r="L141" s="61"/>
      <c r="M141" s="200" t="s">
        <v>30</v>
      </c>
      <c r="N141" s="201" t="s">
        <v>45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131</v>
      </c>
      <c r="AT141" s="24" t="s">
        <v>126</v>
      </c>
      <c r="AU141" s="24" t="s">
        <v>83</v>
      </c>
      <c r="AY141" s="24" t="s">
        <v>124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79</v>
      </c>
      <c r="BK141" s="204">
        <f>ROUND(I141*H141,2)</f>
        <v>0</v>
      </c>
      <c r="BL141" s="24" t="s">
        <v>131</v>
      </c>
      <c r="BM141" s="24" t="s">
        <v>234</v>
      </c>
    </row>
    <row r="142" spans="2:51" s="11" customFormat="1" ht="13.5">
      <c r="B142" s="205"/>
      <c r="C142" s="206"/>
      <c r="D142" s="217" t="s">
        <v>133</v>
      </c>
      <c r="E142" s="218" t="s">
        <v>30</v>
      </c>
      <c r="F142" s="219" t="s">
        <v>235</v>
      </c>
      <c r="G142" s="206"/>
      <c r="H142" s="220">
        <v>603.23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133</v>
      </c>
      <c r="AU142" s="216" t="s">
        <v>83</v>
      </c>
      <c r="AV142" s="11" t="s">
        <v>83</v>
      </c>
      <c r="AW142" s="11" t="s">
        <v>37</v>
      </c>
      <c r="AX142" s="11" t="s">
        <v>74</v>
      </c>
      <c r="AY142" s="216" t="s">
        <v>124</v>
      </c>
    </row>
    <row r="143" spans="2:51" s="11" customFormat="1" ht="13.5">
      <c r="B143" s="205"/>
      <c r="C143" s="206"/>
      <c r="D143" s="217" t="s">
        <v>133</v>
      </c>
      <c r="E143" s="218" t="s">
        <v>30</v>
      </c>
      <c r="F143" s="219" t="s">
        <v>236</v>
      </c>
      <c r="G143" s="206"/>
      <c r="H143" s="220">
        <v>-16.02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133</v>
      </c>
      <c r="AU143" s="216" t="s">
        <v>83</v>
      </c>
      <c r="AV143" s="11" t="s">
        <v>83</v>
      </c>
      <c r="AW143" s="11" t="s">
        <v>37</v>
      </c>
      <c r="AX143" s="11" t="s">
        <v>74</v>
      </c>
      <c r="AY143" s="216" t="s">
        <v>124</v>
      </c>
    </row>
    <row r="144" spans="2:51" s="11" customFormat="1" ht="13.5">
      <c r="B144" s="205"/>
      <c r="C144" s="206"/>
      <c r="D144" s="217" t="s">
        <v>133</v>
      </c>
      <c r="E144" s="218" t="s">
        <v>30</v>
      </c>
      <c r="F144" s="219" t="s">
        <v>237</v>
      </c>
      <c r="G144" s="206"/>
      <c r="H144" s="220">
        <v>-47.09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133</v>
      </c>
      <c r="AU144" s="216" t="s">
        <v>83</v>
      </c>
      <c r="AV144" s="11" t="s">
        <v>83</v>
      </c>
      <c r="AW144" s="11" t="s">
        <v>37</v>
      </c>
      <c r="AX144" s="11" t="s">
        <v>74</v>
      </c>
      <c r="AY144" s="216" t="s">
        <v>124</v>
      </c>
    </row>
    <row r="145" spans="2:51" s="12" customFormat="1" ht="13.5">
      <c r="B145" s="221"/>
      <c r="C145" s="222"/>
      <c r="D145" s="207" t="s">
        <v>133</v>
      </c>
      <c r="E145" s="223" t="s">
        <v>30</v>
      </c>
      <c r="F145" s="224" t="s">
        <v>148</v>
      </c>
      <c r="G145" s="222"/>
      <c r="H145" s="225">
        <v>540.12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133</v>
      </c>
      <c r="AU145" s="231" t="s">
        <v>83</v>
      </c>
      <c r="AV145" s="12" t="s">
        <v>131</v>
      </c>
      <c r="AW145" s="12" t="s">
        <v>37</v>
      </c>
      <c r="AX145" s="12" t="s">
        <v>79</v>
      </c>
      <c r="AY145" s="231" t="s">
        <v>124</v>
      </c>
    </row>
    <row r="146" spans="2:65" s="1" customFormat="1" ht="22.5" customHeight="1">
      <c r="B146" s="41"/>
      <c r="C146" s="193" t="s">
        <v>238</v>
      </c>
      <c r="D146" s="193" t="s">
        <v>126</v>
      </c>
      <c r="E146" s="194" t="s">
        <v>239</v>
      </c>
      <c r="F146" s="195" t="s">
        <v>240</v>
      </c>
      <c r="G146" s="196" t="s">
        <v>187</v>
      </c>
      <c r="H146" s="197">
        <v>243</v>
      </c>
      <c r="I146" s="198"/>
      <c r="J146" s="199">
        <f>ROUND(I146*H146,2)</f>
        <v>0</v>
      </c>
      <c r="K146" s="195" t="s">
        <v>30</v>
      </c>
      <c r="L146" s="61"/>
      <c r="M146" s="200" t="s">
        <v>30</v>
      </c>
      <c r="N146" s="201" t="s">
        <v>45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131</v>
      </c>
      <c r="AT146" s="24" t="s">
        <v>126</v>
      </c>
      <c r="AU146" s="24" t="s">
        <v>83</v>
      </c>
      <c r="AY146" s="24" t="s">
        <v>124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79</v>
      </c>
      <c r="BK146" s="204">
        <f>ROUND(I146*H146,2)</f>
        <v>0</v>
      </c>
      <c r="BL146" s="24" t="s">
        <v>131</v>
      </c>
      <c r="BM146" s="24" t="s">
        <v>241</v>
      </c>
    </row>
    <row r="147" spans="2:51" s="11" customFormat="1" ht="13.5">
      <c r="B147" s="205"/>
      <c r="C147" s="206"/>
      <c r="D147" s="207" t="s">
        <v>133</v>
      </c>
      <c r="E147" s="208" t="s">
        <v>30</v>
      </c>
      <c r="F147" s="209" t="s">
        <v>242</v>
      </c>
      <c r="G147" s="206"/>
      <c r="H147" s="210">
        <v>243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133</v>
      </c>
      <c r="AU147" s="216" t="s">
        <v>83</v>
      </c>
      <c r="AV147" s="11" t="s">
        <v>83</v>
      </c>
      <c r="AW147" s="11" t="s">
        <v>37</v>
      </c>
      <c r="AX147" s="11" t="s">
        <v>79</v>
      </c>
      <c r="AY147" s="216" t="s">
        <v>124</v>
      </c>
    </row>
    <row r="148" spans="2:65" s="1" customFormat="1" ht="44.25" customHeight="1">
      <c r="B148" s="41"/>
      <c r="C148" s="193" t="s">
        <v>243</v>
      </c>
      <c r="D148" s="193" t="s">
        <v>126</v>
      </c>
      <c r="E148" s="194" t="s">
        <v>244</v>
      </c>
      <c r="F148" s="195" t="s">
        <v>245</v>
      </c>
      <c r="G148" s="196" t="s">
        <v>187</v>
      </c>
      <c r="H148" s="197">
        <v>33.02</v>
      </c>
      <c r="I148" s="198"/>
      <c r="J148" s="199">
        <f>ROUND(I148*H148,2)</f>
        <v>0</v>
      </c>
      <c r="K148" s="195" t="s">
        <v>130</v>
      </c>
      <c r="L148" s="61"/>
      <c r="M148" s="200" t="s">
        <v>30</v>
      </c>
      <c r="N148" s="201" t="s">
        <v>45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4" t="s">
        <v>131</v>
      </c>
      <c r="AT148" s="24" t="s">
        <v>126</v>
      </c>
      <c r="AU148" s="24" t="s">
        <v>83</v>
      </c>
      <c r="AY148" s="24" t="s">
        <v>124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79</v>
      </c>
      <c r="BK148" s="204">
        <f>ROUND(I148*H148,2)</f>
        <v>0</v>
      </c>
      <c r="BL148" s="24" t="s">
        <v>131</v>
      </c>
      <c r="BM148" s="24" t="s">
        <v>246</v>
      </c>
    </row>
    <row r="149" spans="2:51" s="11" customFormat="1" ht="13.5">
      <c r="B149" s="205"/>
      <c r="C149" s="206"/>
      <c r="D149" s="217" t="s">
        <v>133</v>
      </c>
      <c r="E149" s="218" t="s">
        <v>30</v>
      </c>
      <c r="F149" s="219" t="s">
        <v>247</v>
      </c>
      <c r="G149" s="206"/>
      <c r="H149" s="220">
        <v>16.02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133</v>
      </c>
      <c r="AU149" s="216" t="s">
        <v>83</v>
      </c>
      <c r="AV149" s="11" t="s">
        <v>83</v>
      </c>
      <c r="AW149" s="11" t="s">
        <v>37</v>
      </c>
      <c r="AX149" s="11" t="s">
        <v>74</v>
      </c>
      <c r="AY149" s="216" t="s">
        <v>124</v>
      </c>
    </row>
    <row r="150" spans="2:51" s="11" customFormat="1" ht="13.5">
      <c r="B150" s="205"/>
      <c r="C150" s="206"/>
      <c r="D150" s="217" t="s">
        <v>133</v>
      </c>
      <c r="E150" s="218" t="s">
        <v>30</v>
      </c>
      <c r="F150" s="219" t="s">
        <v>248</v>
      </c>
      <c r="G150" s="206"/>
      <c r="H150" s="220">
        <v>17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133</v>
      </c>
      <c r="AU150" s="216" t="s">
        <v>83</v>
      </c>
      <c r="AV150" s="11" t="s">
        <v>83</v>
      </c>
      <c r="AW150" s="11" t="s">
        <v>37</v>
      </c>
      <c r="AX150" s="11" t="s">
        <v>74</v>
      </c>
      <c r="AY150" s="216" t="s">
        <v>124</v>
      </c>
    </row>
    <row r="151" spans="2:51" s="12" customFormat="1" ht="13.5">
      <c r="B151" s="221"/>
      <c r="C151" s="222"/>
      <c r="D151" s="207" t="s">
        <v>133</v>
      </c>
      <c r="E151" s="223" t="s">
        <v>30</v>
      </c>
      <c r="F151" s="224" t="s">
        <v>148</v>
      </c>
      <c r="G151" s="222"/>
      <c r="H151" s="225">
        <v>33.02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133</v>
      </c>
      <c r="AU151" s="231" t="s">
        <v>83</v>
      </c>
      <c r="AV151" s="12" t="s">
        <v>131</v>
      </c>
      <c r="AW151" s="12" t="s">
        <v>37</v>
      </c>
      <c r="AX151" s="12" t="s">
        <v>79</v>
      </c>
      <c r="AY151" s="231" t="s">
        <v>124</v>
      </c>
    </row>
    <row r="152" spans="2:65" s="1" customFormat="1" ht="22.5" customHeight="1">
      <c r="B152" s="41"/>
      <c r="C152" s="193" t="s">
        <v>249</v>
      </c>
      <c r="D152" s="193" t="s">
        <v>126</v>
      </c>
      <c r="E152" s="194" t="s">
        <v>250</v>
      </c>
      <c r="F152" s="195" t="s">
        <v>251</v>
      </c>
      <c r="G152" s="196" t="s">
        <v>187</v>
      </c>
      <c r="H152" s="197">
        <v>523.09</v>
      </c>
      <c r="I152" s="198"/>
      <c r="J152" s="199">
        <f>ROUND(I152*H152,2)</f>
        <v>0</v>
      </c>
      <c r="K152" s="195" t="s">
        <v>30</v>
      </c>
      <c r="L152" s="61"/>
      <c r="M152" s="200" t="s">
        <v>30</v>
      </c>
      <c r="N152" s="201" t="s">
        <v>45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131</v>
      </c>
      <c r="AT152" s="24" t="s">
        <v>126</v>
      </c>
      <c r="AU152" s="24" t="s">
        <v>83</v>
      </c>
      <c r="AY152" s="24" t="s">
        <v>124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79</v>
      </c>
      <c r="BK152" s="204">
        <f>ROUND(I152*H152,2)</f>
        <v>0</v>
      </c>
      <c r="BL152" s="24" t="s">
        <v>131</v>
      </c>
      <c r="BM152" s="24" t="s">
        <v>252</v>
      </c>
    </row>
    <row r="153" spans="2:51" s="14" customFormat="1" ht="13.5">
      <c r="B153" s="243"/>
      <c r="C153" s="244"/>
      <c r="D153" s="217" t="s">
        <v>133</v>
      </c>
      <c r="E153" s="245" t="s">
        <v>30</v>
      </c>
      <c r="F153" s="246" t="s">
        <v>253</v>
      </c>
      <c r="G153" s="244"/>
      <c r="H153" s="247" t="s">
        <v>30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133</v>
      </c>
      <c r="AU153" s="253" t="s">
        <v>83</v>
      </c>
      <c r="AV153" s="14" t="s">
        <v>79</v>
      </c>
      <c r="AW153" s="14" t="s">
        <v>37</v>
      </c>
      <c r="AX153" s="14" t="s">
        <v>74</v>
      </c>
      <c r="AY153" s="253" t="s">
        <v>124</v>
      </c>
    </row>
    <row r="154" spans="2:51" s="11" customFormat="1" ht="13.5">
      <c r="B154" s="205"/>
      <c r="C154" s="206"/>
      <c r="D154" s="217" t="s">
        <v>133</v>
      </c>
      <c r="E154" s="218" t="s">
        <v>30</v>
      </c>
      <c r="F154" s="219" t="s">
        <v>254</v>
      </c>
      <c r="G154" s="206"/>
      <c r="H154" s="220">
        <v>603.23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133</v>
      </c>
      <c r="AU154" s="216" t="s">
        <v>83</v>
      </c>
      <c r="AV154" s="11" t="s">
        <v>83</v>
      </c>
      <c r="AW154" s="11" t="s">
        <v>37</v>
      </c>
      <c r="AX154" s="11" t="s">
        <v>74</v>
      </c>
      <c r="AY154" s="216" t="s">
        <v>124</v>
      </c>
    </row>
    <row r="155" spans="2:51" s="11" customFormat="1" ht="13.5">
      <c r="B155" s="205"/>
      <c r="C155" s="206"/>
      <c r="D155" s="217" t="s">
        <v>133</v>
      </c>
      <c r="E155" s="218" t="s">
        <v>30</v>
      </c>
      <c r="F155" s="219" t="s">
        <v>255</v>
      </c>
      <c r="G155" s="206"/>
      <c r="H155" s="220">
        <v>-16.05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133</v>
      </c>
      <c r="AU155" s="216" t="s">
        <v>83</v>
      </c>
      <c r="AV155" s="11" t="s">
        <v>83</v>
      </c>
      <c r="AW155" s="11" t="s">
        <v>37</v>
      </c>
      <c r="AX155" s="11" t="s">
        <v>74</v>
      </c>
      <c r="AY155" s="216" t="s">
        <v>124</v>
      </c>
    </row>
    <row r="156" spans="2:51" s="11" customFormat="1" ht="13.5">
      <c r="B156" s="205"/>
      <c r="C156" s="206"/>
      <c r="D156" s="217" t="s">
        <v>133</v>
      </c>
      <c r="E156" s="218" t="s">
        <v>30</v>
      </c>
      <c r="F156" s="219" t="s">
        <v>237</v>
      </c>
      <c r="G156" s="206"/>
      <c r="H156" s="220">
        <v>-47.09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133</v>
      </c>
      <c r="AU156" s="216" t="s">
        <v>83</v>
      </c>
      <c r="AV156" s="11" t="s">
        <v>83</v>
      </c>
      <c r="AW156" s="11" t="s">
        <v>37</v>
      </c>
      <c r="AX156" s="11" t="s">
        <v>74</v>
      </c>
      <c r="AY156" s="216" t="s">
        <v>124</v>
      </c>
    </row>
    <row r="157" spans="2:51" s="11" customFormat="1" ht="13.5">
      <c r="B157" s="205"/>
      <c r="C157" s="206"/>
      <c r="D157" s="217" t="s">
        <v>133</v>
      </c>
      <c r="E157" s="218" t="s">
        <v>30</v>
      </c>
      <c r="F157" s="219" t="s">
        <v>256</v>
      </c>
      <c r="G157" s="206"/>
      <c r="H157" s="220">
        <v>-17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133</v>
      </c>
      <c r="AU157" s="216" t="s">
        <v>83</v>
      </c>
      <c r="AV157" s="11" t="s">
        <v>83</v>
      </c>
      <c r="AW157" s="11" t="s">
        <v>37</v>
      </c>
      <c r="AX157" s="11" t="s">
        <v>74</v>
      </c>
      <c r="AY157" s="216" t="s">
        <v>124</v>
      </c>
    </row>
    <row r="158" spans="2:51" s="12" customFormat="1" ht="13.5">
      <c r="B158" s="221"/>
      <c r="C158" s="222"/>
      <c r="D158" s="207" t="s">
        <v>133</v>
      </c>
      <c r="E158" s="223" t="s">
        <v>30</v>
      </c>
      <c r="F158" s="224" t="s">
        <v>148</v>
      </c>
      <c r="G158" s="222"/>
      <c r="H158" s="225">
        <v>523.09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133</v>
      </c>
      <c r="AU158" s="231" t="s">
        <v>83</v>
      </c>
      <c r="AV158" s="12" t="s">
        <v>131</v>
      </c>
      <c r="AW158" s="12" t="s">
        <v>37</v>
      </c>
      <c r="AX158" s="12" t="s">
        <v>79</v>
      </c>
      <c r="AY158" s="231" t="s">
        <v>124</v>
      </c>
    </row>
    <row r="159" spans="2:65" s="1" customFormat="1" ht="44.25" customHeight="1">
      <c r="B159" s="41"/>
      <c r="C159" s="193" t="s">
        <v>257</v>
      </c>
      <c r="D159" s="193" t="s">
        <v>126</v>
      </c>
      <c r="E159" s="194" t="s">
        <v>258</v>
      </c>
      <c r="F159" s="195" t="s">
        <v>259</v>
      </c>
      <c r="G159" s="196" t="s">
        <v>129</v>
      </c>
      <c r="H159" s="197">
        <v>170</v>
      </c>
      <c r="I159" s="198"/>
      <c r="J159" s="199">
        <f>ROUND(I159*H159,2)</f>
        <v>0</v>
      </c>
      <c r="K159" s="195" t="s">
        <v>130</v>
      </c>
      <c r="L159" s="61"/>
      <c r="M159" s="200" t="s">
        <v>30</v>
      </c>
      <c r="N159" s="201" t="s">
        <v>45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131</v>
      </c>
      <c r="AT159" s="24" t="s">
        <v>126</v>
      </c>
      <c r="AU159" s="24" t="s">
        <v>83</v>
      </c>
      <c r="AY159" s="24" t="s">
        <v>124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79</v>
      </c>
      <c r="BK159" s="204">
        <f>ROUND(I159*H159,2)</f>
        <v>0</v>
      </c>
      <c r="BL159" s="24" t="s">
        <v>131</v>
      </c>
      <c r="BM159" s="24" t="s">
        <v>260</v>
      </c>
    </row>
    <row r="160" spans="2:51" s="11" customFormat="1" ht="13.5">
      <c r="B160" s="205"/>
      <c r="C160" s="206"/>
      <c r="D160" s="217" t="s">
        <v>133</v>
      </c>
      <c r="E160" s="218" t="s">
        <v>30</v>
      </c>
      <c r="F160" s="219" t="s">
        <v>261</v>
      </c>
      <c r="G160" s="206"/>
      <c r="H160" s="220">
        <v>130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133</v>
      </c>
      <c r="AU160" s="216" t="s">
        <v>83</v>
      </c>
      <c r="AV160" s="11" t="s">
        <v>83</v>
      </c>
      <c r="AW160" s="11" t="s">
        <v>37</v>
      </c>
      <c r="AX160" s="11" t="s">
        <v>74</v>
      </c>
      <c r="AY160" s="216" t="s">
        <v>124</v>
      </c>
    </row>
    <row r="161" spans="2:51" s="11" customFormat="1" ht="13.5">
      <c r="B161" s="205"/>
      <c r="C161" s="206"/>
      <c r="D161" s="217" t="s">
        <v>133</v>
      </c>
      <c r="E161" s="218" t="s">
        <v>30</v>
      </c>
      <c r="F161" s="219" t="s">
        <v>262</v>
      </c>
      <c r="G161" s="206"/>
      <c r="H161" s="220">
        <v>40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133</v>
      </c>
      <c r="AU161" s="216" t="s">
        <v>83</v>
      </c>
      <c r="AV161" s="11" t="s">
        <v>83</v>
      </c>
      <c r="AW161" s="11" t="s">
        <v>37</v>
      </c>
      <c r="AX161" s="11" t="s">
        <v>74</v>
      </c>
      <c r="AY161" s="216" t="s">
        <v>124</v>
      </c>
    </row>
    <row r="162" spans="2:51" s="12" customFormat="1" ht="13.5">
      <c r="B162" s="221"/>
      <c r="C162" s="222"/>
      <c r="D162" s="207" t="s">
        <v>133</v>
      </c>
      <c r="E162" s="223" t="s">
        <v>30</v>
      </c>
      <c r="F162" s="224" t="s">
        <v>148</v>
      </c>
      <c r="G162" s="222"/>
      <c r="H162" s="225">
        <v>170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133</v>
      </c>
      <c r="AU162" s="231" t="s">
        <v>83</v>
      </c>
      <c r="AV162" s="12" t="s">
        <v>131</v>
      </c>
      <c r="AW162" s="12" t="s">
        <v>37</v>
      </c>
      <c r="AX162" s="12" t="s">
        <v>79</v>
      </c>
      <c r="AY162" s="231" t="s">
        <v>124</v>
      </c>
    </row>
    <row r="163" spans="2:65" s="1" customFormat="1" ht="31.5" customHeight="1">
      <c r="B163" s="41"/>
      <c r="C163" s="193" t="s">
        <v>263</v>
      </c>
      <c r="D163" s="193" t="s">
        <v>126</v>
      </c>
      <c r="E163" s="194" t="s">
        <v>264</v>
      </c>
      <c r="F163" s="195" t="s">
        <v>265</v>
      </c>
      <c r="G163" s="196" t="s">
        <v>129</v>
      </c>
      <c r="H163" s="197">
        <v>170</v>
      </c>
      <c r="I163" s="198"/>
      <c r="J163" s="199">
        <f>ROUND(I163*H163,2)</f>
        <v>0</v>
      </c>
      <c r="K163" s="195" t="s">
        <v>130</v>
      </c>
      <c r="L163" s="61"/>
      <c r="M163" s="200" t="s">
        <v>30</v>
      </c>
      <c r="N163" s="201" t="s">
        <v>45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4" t="s">
        <v>131</v>
      </c>
      <c r="AT163" s="24" t="s">
        <v>126</v>
      </c>
      <c r="AU163" s="24" t="s">
        <v>83</v>
      </c>
      <c r="AY163" s="24" t="s">
        <v>124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4" t="s">
        <v>79</v>
      </c>
      <c r="BK163" s="204">
        <f>ROUND(I163*H163,2)</f>
        <v>0</v>
      </c>
      <c r="BL163" s="24" t="s">
        <v>131</v>
      </c>
      <c r="BM163" s="24" t="s">
        <v>266</v>
      </c>
    </row>
    <row r="164" spans="2:51" s="11" customFormat="1" ht="13.5">
      <c r="B164" s="205"/>
      <c r="C164" s="206"/>
      <c r="D164" s="217" t="s">
        <v>133</v>
      </c>
      <c r="E164" s="218" t="s">
        <v>30</v>
      </c>
      <c r="F164" s="219" t="s">
        <v>267</v>
      </c>
      <c r="G164" s="206"/>
      <c r="H164" s="220">
        <v>130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133</v>
      </c>
      <c r="AU164" s="216" t="s">
        <v>83</v>
      </c>
      <c r="AV164" s="11" t="s">
        <v>83</v>
      </c>
      <c r="AW164" s="11" t="s">
        <v>37</v>
      </c>
      <c r="AX164" s="11" t="s">
        <v>74</v>
      </c>
      <c r="AY164" s="216" t="s">
        <v>124</v>
      </c>
    </row>
    <row r="165" spans="2:51" s="11" customFormat="1" ht="13.5">
      <c r="B165" s="205"/>
      <c r="C165" s="206"/>
      <c r="D165" s="217" t="s">
        <v>133</v>
      </c>
      <c r="E165" s="218" t="s">
        <v>30</v>
      </c>
      <c r="F165" s="219" t="s">
        <v>262</v>
      </c>
      <c r="G165" s="206"/>
      <c r="H165" s="220">
        <v>40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133</v>
      </c>
      <c r="AU165" s="216" t="s">
        <v>83</v>
      </c>
      <c r="AV165" s="11" t="s">
        <v>83</v>
      </c>
      <c r="AW165" s="11" t="s">
        <v>37</v>
      </c>
      <c r="AX165" s="11" t="s">
        <v>74</v>
      </c>
      <c r="AY165" s="216" t="s">
        <v>124</v>
      </c>
    </row>
    <row r="166" spans="2:51" s="12" customFormat="1" ht="13.5">
      <c r="B166" s="221"/>
      <c r="C166" s="222"/>
      <c r="D166" s="207" t="s">
        <v>133</v>
      </c>
      <c r="E166" s="223" t="s">
        <v>30</v>
      </c>
      <c r="F166" s="224" t="s">
        <v>148</v>
      </c>
      <c r="G166" s="222"/>
      <c r="H166" s="225">
        <v>170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133</v>
      </c>
      <c r="AU166" s="231" t="s">
        <v>83</v>
      </c>
      <c r="AV166" s="12" t="s">
        <v>131</v>
      </c>
      <c r="AW166" s="12" t="s">
        <v>37</v>
      </c>
      <c r="AX166" s="12" t="s">
        <v>79</v>
      </c>
      <c r="AY166" s="231" t="s">
        <v>124</v>
      </c>
    </row>
    <row r="167" spans="2:65" s="1" customFormat="1" ht="22.5" customHeight="1">
      <c r="B167" s="41"/>
      <c r="C167" s="254" t="s">
        <v>268</v>
      </c>
      <c r="D167" s="254" t="s">
        <v>269</v>
      </c>
      <c r="E167" s="255" t="s">
        <v>270</v>
      </c>
      <c r="F167" s="256" t="s">
        <v>271</v>
      </c>
      <c r="G167" s="257" t="s">
        <v>272</v>
      </c>
      <c r="H167" s="258">
        <v>2.55</v>
      </c>
      <c r="I167" s="259"/>
      <c r="J167" s="260">
        <f>ROUND(I167*H167,2)</f>
        <v>0</v>
      </c>
      <c r="K167" s="256" t="s">
        <v>130</v>
      </c>
      <c r="L167" s="261"/>
      <c r="M167" s="262" t="s">
        <v>30</v>
      </c>
      <c r="N167" s="263" t="s">
        <v>45</v>
      </c>
      <c r="O167" s="42"/>
      <c r="P167" s="202">
        <f>O167*H167</f>
        <v>0</v>
      </c>
      <c r="Q167" s="202">
        <v>0.001</v>
      </c>
      <c r="R167" s="202">
        <f>Q167*H167</f>
        <v>0.0025499999999999997</v>
      </c>
      <c r="S167" s="202">
        <v>0</v>
      </c>
      <c r="T167" s="203">
        <f>S167*H167</f>
        <v>0</v>
      </c>
      <c r="AR167" s="24" t="s">
        <v>167</v>
      </c>
      <c r="AT167" s="24" t="s">
        <v>269</v>
      </c>
      <c r="AU167" s="24" t="s">
        <v>83</v>
      </c>
      <c r="AY167" s="24" t="s">
        <v>124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79</v>
      </c>
      <c r="BK167" s="204">
        <f>ROUND(I167*H167,2)</f>
        <v>0</v>
      </c>
      <c r="BL167" s="24" t="s">
        <v>131</v>
      </c>
      <c r="BM167" s="24" t="s">
        <v>273</v>
      </c>
    </row>
    <row r="168" spans="2:51" s="11" customFormat="1" ht="13.5">
      <c r="B168" s="205"/>
      <c r="C168" s="206"/>
      <c r="D168" s="207" t="s">
        <v>133</v>
      </c>
      <c r="E168" s="206"/>
      <c r="F168" s="209" t="s">
        <v>274</v>
      </c>
      <c r="G168" s="206"/>
      <c r="H168" s="210">
        <v>2.55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133</v>
      </c>
      <c r="AU168" s="216" t="s">
        <v>83</v>
      </c>
      <c r="AV168" s="11" t="s">
        <v>83</v>
      </c>
      <c r="AW168" s="11" t="s">
        <v>6</v>
      </c>
      <c r="AX168" s="11" t="s">
        <v>79</v>
      </c>
      <c r="AY168" s="216" t="s">
        <v>124</v>
      </c>
    </row>
    <row r="169" spans="2:65" s="1" customFormat="1" ht="31.5" customHeight="1">
      <c r="B169" s="41"/>
      <c r="C169" s="193" t="s">
        <v>275</v>
      </c>
      <c r="D169" s="193" t="s">
        <v>126</v>
      </c>
      <c r="E169" s="194" t="s">
        <v>276</v>
      </c>
      <c r="F169" s="195" t="s">
        <v>277</v>
      </c>
      <c r="G169" s="196" t="s">
        <v>129</v>
      </c>
      <c r="H169" s="197">
        <v>507.28</v>
      </c>
      <c r="I169" s="198"/>
      <c r="J169" s="199">
        <f>ROUND(I169*H169,2)</f>
        <v>0</v>
      </c>
      <c r="K169" s="195" t="s">
        <v>130</v>
      </c>
      <c r="L169" s="61"/>
      <c r="M169" s="200" t="s">
        <v>30</v>
      </c>
      <c r="N169" s="201" t="s">
        <v>45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131</v>
      </c>
      <c r="AT169" s="24" t="s">
        <v>126</v>
      </c>
      <c r="AU169" s="24" t="s">
        <v>83</v>
      </c>
      <c r="AY169" s="24" t="s">
        <v>124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79</v>
      </c>
      <c r="BK169" s="204">
        <f>ROUND(I169*H169,2)</f>
        <v>0</v>
      </c>
      <c r="BL169" s="24" t="s">
        <v>131</v>
      </c>
      <c r="BM169" s="24" t="s">
        <v>278</v>
      </c>
    </row>
    <row r="170" spans="2:51" s="11" customFormat="1" ht="13.5">
      <c r="B170" s="205"/>
      <c r="C170" s="206"/>
      <c r="D170" s="207" t="s">
        <v>133</v>
      </c>
      <c r="E170" s="208" t="s">
        <v>30</v>
      </c>
      <c r="F170" s="209" t="s">
        <v>279</v>
      </c>
      <c r="G170" s="206"/>
      <c r="H170" s="210">
        <v>507.28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133</v>
      </c>
      <c r="AU170" s="216" t="s">
        <v>83</v>
      </c>
      <c r="AV170" s="11" t="s">
        <v>83</v>
      </c>
      <c r="AW170" s="11" t="s">
        <v>37</v>
      </c>
      <c r="AX170" s="11" t="s">
        <v>79</v>
      </c>
      <c r="AY170" s="216" t="s">
        <v>124</v>
      </c>
    </row>
    <row r="171" spans="2:65" s="1" customFormat="1" ht="22.5" customHeight="1">
      <c r="B171" s="41"/>
      <c r="C171" s="254" t="s">
        <v>280</v>
      </c>
      <c r="D171" s="254" t="s">
        <v>269</v>
      </c>
      <c r="E171" s="255" t="s">
        <v>281</v>
      </c>
      <c r="F171" s="256" t="s">
        <v>282</v>
      </c>
      <c r="G171" s="257" t="s">
        <v>272</v>
      </c>
      <c r="H171" s="258">
        <v>7.609</v>
      </c>
      <c r="I171" s="259"/>
      <c r="J171" s="260">
        <f>ROUND(I171*H171,2)</f>
        <v>0</v>
      </c>
      <c r="K171" s="256" t="s">
        <v>130</v>
      </c>
      <c r="L171" s="261"/>
      <c r="M171" s="262" t="s">
        <v>30</v>
      </c>
      <c r="N171" s="263" t="s">
        <v>45</v>
      </c>
      <c r="O171" s="42"/>
      <c r="P171" s="202">
        <f>O171*H171</f>
        <v>0</v>
      </c>
      <c r="Q171" s="202">
        <v>0.001</v>
      </c>
      <c r="R171" s="202">
        <f>Q171*H171</f>
        <v>0.007609</v>
      </c>
      <c r="S171" s="202">
        <v>0</v>
      </c>
      <c r="T171" s="203">
        <f>S171*H171</f>
        <v>0</v>
      </c>
      <c r="AR171" s="24" t="s">
        <v>167</v>
      </c>
      <c r="AT171" s="24" t="s">
        <v>269</v>
      </c>
      <c r="AU171" s="24" t="s">
        <v>83</v>
      </c>
      <c r="AY171" s="24" t="s">
        <v>124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79</v>
      </c>
      <c r="BK171" s="204">
        <f>ROUND(I171*H171,2)</f>
        <v>0</v>
      </c>
      <c r="BL171" s="24" t="s">
        <v>131</v>
      </c>
      <c r="BM171" s="24" t="s">
        <v>283</v>
      </c>
    </row>
    <row r="172" spans="2:51" s="11" customFormat="1" ht="13.5">
      <c r="B172" s="205"/>
      <c r="C172" s="206"/>
      <c r="D172" s="207" t="s">
        <v>133</v>
      </c>
      <c r="E172" s="206"/>
      <c r="F172" s="209" t="s">
        <v>284</v>
      </c>
      <c r="G172" s="206"/>
      <c r="H172" s="210">
        <v>7.609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133</v>
      </c>
      <c r="AU172" s="216" t="s">
        <v>83</v>
      </c>
      <c r="AV172" s="11" t="s">
        <v>83</v>
      </c>
      <c r="AW172" s="11" t="s">
        <v>6</v>
      </c>
      <c r="AX172" s="11" t="s">
        <v>79</v>
      </c>
      <c r="AY172" s="216" t="s">
        <v>124</v>
      </c>
    </row>
    <row r="173" spans="2:65" s="1" customFormat="1" ht="31.5" customHeight="1">
      <c r="B173" s="41"/>
      <c r="C173" s="193" t="s">
        <v>285</v>
      </c>
      <c r="D173" s="193" t="s">
        <v>126</v>
      </c>
      <c r="E173" s="194" t="s">
        <v>286</v>
      </c>
      <c r="F173" s="195" t="s">
        <v>287</v>
      </c>
      <c r="G173" s="196" t="s">
        <v>129</v>
      </c>
      <c r="H173" s="197">
        <v>852.88</v>
      </c>
      <c r="I173" s="198"/>
      <c r="J173" s="199">
        <f>ROUND(I173*H173,2)</f>
        <v>0</v>
      </c>
      <c r="K173" s="195" t="s">
        <v>130</v>
      </c>
      <c r="L173" s="61"/>
      <c r="M173" s="200" t="s">
        <v>30</v>
      </c>
      <c r="N173" s="201" t="s">
        <v>45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131</v>
      </c>
      <c r="AT173" s="24" t="s">
        <v>126</v>
      </c>
      <c r="AU173" s="24" t="s">
        <v>83</v>
      </c>
      <c r="AY173" s="24" t="s">
        <v>124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79</v>
      </c>
      <c r="BK173" s="204">
        <f>ROUND(I173*H173,2)</f>
        <v>0</v>
      </c>
      <c r="BL173" s="24" t="s">
        <v>131</v>
      </c>
      <c r="BM173" s="24" t="s">
        <v>288</v>
      </c>
    </row>
    <row r="174" spans="2:51" s="11" customFormat="1" ht="13.5">
      <c r="B174" s="205"/>
      <c r="C174" s="206"/>
      <c r="D174" s="207" t="s">
        <v>133</v>
      </c>
      <c r="E174" s="208" t="s">
        <v>30</v>
      </c>
      <c r="F174" s="209" t="s">
        <v>289</v>
      </c>
      <c r="G174" s="206"/>
      <c r="H174" s="210">
        <v>852.88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133</v>
      </c>
      <c r="AU174" s="216" t="s">
        <v>83</v>
      </c>
      <c r="AV174" s="11" t="s">
        <v>83</v>
      </c>
      <c r="AW174" s="11" t="s">
        <v>37</v>
      </c>
      <c r="AX174" s="11" t="s">
        <v>79</v>
      </c>
      <c r="AY174" s="216" t="s">
        <v>124</v>
      </c>
    </row>
    <row r="175" spans="2:65" s="1" customFormat="1" ht="31.5" customHeight="1">
      <c r="B175" s="41"/>
      <c r="C175" s="193" t="s">
        <v>290</v>
      </c>
      <c r="D175" s="193" t="s">
        <v>126</v>
      </c>
      <c r="E175" s="194" t="s">
        <v>291</v>
      </c>
      <c r="F175" s="195" t="s">
        <v>292</v>
      </c>
      <c r="G175" s="196" t="s">
        <v>129</v>
      </c>
      <c r="H175" s="197">
        <v>507.28</v>
      </c>
      <c r="I175" s="198"/>
      <c r="J175" s="199">
        <f>ROUND(I175*H175,2)</f>
        <v>0</v>
      </c>
      <c r="K175" s="195" t="s">
        <v>130</v>
      </c>
      <c r="L175" s="61"/>
      <c r="M175" s="200" t="s">
        <v>30</v>
      </c>
      <c r="N175" s="201" t="s">
        <v>45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4" t="s">
        <v>131</v>
      </c>
      <c r="AT175" s="24" t="s">
        <v>126</v>
      </c>
      <c r="AU175" s="24" t="s">
        <v>83</v>
      </c>
      <c r="AY175" s="24" t="s">
        <v>124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79</v>
      </c>
      <c r="BK175" s="204">
        <f>ROUND(I175*H175,2)</f>
        <v>0</v>
      </c>
      <c r="BL175" s="24" t="s">
        <v>131</v>
      </c>
      <c r="BM175" s="24" t="s">
        <v>293</v>
      </c>
    </row>
    <row r="176" spans="2:51" s="11" customFormat="1" ht="13.5">
      <c r="B176" s="205"/>
      <c r="C176" s="206"/>
      <c r="D176" s="217" t="s">
        <v>133</v>
      </c>
      <c r="E176" s="218" t="s">
        <v>30</v>
      </c>
      <c r="F176" s="219" t="s">
        <v>294</v>
      </c>
      <c r="G176" s="206"/>
      <c r="H176" s="220">
        <v>507.28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133</v>
      </c>
      <c r="AU176" s="216" t="s">
        <v>83</v>
      </c>
      <c r="AV176" s="11" t="s">
        <v>83</v>
      </c>
      <c r="AW176" s="11" t="s">
        <v>37</v>
      </c>
      <c r="AX176" s="11" t="s">
        <v>79</v>
      </c>
      <c r="AY176" s="216" t="s">
        <v>124</v>
      </c>
    </row>
    <row r="177" spans="2:63" s="10" customFormat="1" ht="29.85" customHeight="1">
      <c r="B177" s="176"/>
      <c r="C177" s="177"/>
      <c r="D177" s="190" t="s">
        <v>73</v>
      </c>
      <c r="E177" s="191" t="s">
        <v>139</v>
      </c>
      <c r="F177" s="191" t="s">
        <v>295</v>
      </c>
      <c r="G177" s="177"/>
      <c r="H177" s="177"/>
      <c r="I177" s="180"/>
      <c r="J177" s="192">
        <f>BK177</f>
        <v>0</v>
      </c>
      <c r="K177" s="177"/>
      <c r="L177" s="182"/>
      <c r="M177" s="183"/>
      <c r="N177" s="184"/>
      <c r="O177" s="184"/>
      <c r="P177" s="185">
        <f>SUM(P178:P179)</f>
        <v>0</v>
      </c>
      <c r="Q177" s="184"/>
      <c r="R177" s="185">
        <f>SUM(R178:R179)</f>
        <v>5.84529792</v>
      </c>
      <c r="S177" s="184"/>
      <c r="T177" s="186">
        <f>SUM(T178:T179)</f>
        <v>0</v>
      </c>
      <c r="AR177" s="187" t="s">
        <v>79</v>
      </c>
      <c r="AT177" s="188" t="s">
        <v>73</v>
      </c>
      <c r="AU177" s="188" t="s">
        <v>79</v>
      </c>
      <c r="AY177" s="187" t="s">
        <v>124</v>
      </c>
      <c r="BK177" s="189">
        <f>SUM(BK178:BK179)</f>
        <v>0</v>
      </c>
    </row>
    <row r="178" spans="2:65" s="1" customFormat="1" ht="57" customHeight="1">
      <c r="B178" s="41"/>
      <c r="C178" s="193" t="s">
        <v>296</v>
      </c>
      <c r="D178" s="193" t="s">
        <v>126</v>
      </c>
      <c r="E178" s="194" t="s">
        <v>297</v>
      </c>
      <c r="F178" s="195" t="s">
        <v>298</v>
      </c>
      <c r="G178" s="196" t="s">
        <v>187</v>
      </c>
      <c r="H178" s="197">
        <v>2.112</v>
      </c>
      <c r="I178" s="198"/>
      <c r="J178" s="199">
        <f>ROUND(I178*H178,2)</f>
        <v>0</v>
      </c>
      <c r="K178" s="195" t="s">
        <v>130</v>
      </c>
      <c r="L178" s="61"/>
      <c r="M178" s="200" t="s">
        <v>30</v>
      </c>
      <c r="N178" s="201" t="s">
        <v>45</v>
      </c>
      <c r="O178" s="42"/>
      <c r="P178" s="202">
        <f>O178*H178</f>
        <v>0</v>
      </c>
      <c r="Q178" s="202">
        <v>2.76766</v>
      </c>
      <c r="R178" s="202">
        <f>Q178*H178</f>
        <v>5.84529792</v>
      </c>
      <c r="S178" s="202">
        <v>0</v>
      </c>
      <c r="T178" s="203">
        <f>S178*H178</f>
        <v>0</v>
      </c>
      <c r="AR178" s="24" t="s">
        <v>131</v>
      </c>
      <c r="AT178" s="24" t="s">
        <v>126</v>
      </c>
      <c r="AU178" s="24" t="s">
        <v>83</v>
      </c>
      <c r="AY178" s="24" t="s">
        <v>124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79</v>
      </c>
      <c r="BK178" s="204">
        <f>ROUND(I178*H178,2)</f>
        <v>0</v>
      </c>
      <c r="BL178" s="24" t="s">
        <v>131</v>
      </c>
      <c r="BM178" s="24" t="s">
        <v>299</v>
      </c>
    </row>
    <row r="179" spans="2:51" s="11" customFormat="1" ht="13.5">
      <c r="B179" s="205"/>
      <c r="C179" s="206"/>
      <c r="D179" s="217" t="s">
        <v>133</v>
      </c>
      <c r="E179" s="218" t="s">
        <v>30</v>
      </c>
      <c r="F179" s="219" t="s">
        <v>300</v>
      </c>
      <c r="G179" s="206"/>
      <c r="H179" s="220">
        <v>2.112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133</v>
      </c>
      <c r="AU179" s="216" t="s">
        <v>83</v>
      </c>
      <c r="AV179" s="11" t="s">
        <v>83</v>
      </c>
      <c r="AW179" s="11" t="s">
        <v>37</v>
      </c>
      <c r="AX179" s="11" t="s">
        <v>79</v>
      </c>
      <c r="AY179" s="216" t="s">
        <v>124</v>
      </c>
    </row>
    <row r="180" spans="2:63" s="10" customFormat="1" ht="29.85" customHeight="1">
      <c r="B180" s="176"/>
      <c r="C180" s="177"/>
      <c r="D180" s="190" t="s">
        <v>73</v>
      </c>
      <c r="E180" s="191" t="s">
        <v>131</v>
      </c>
      <c r="F180" s="191" t="s">
        <v>301</v>
      </c>
      <c r="G180" s="177"/>
      <c r="H180" s="177"/>
      <c r="I180" s="180"/>
      <c r="J180" s="192">
        <f>BK180</f>
        <v>0</v>
      </c>
      <c r="K180" s="177"/>
      <c r="L180" s="182"/>
      <c r="M180" s="183"/>
      <c r="N180" s="184"/>
      <c r="O180" s="184"/>
      <c r="P180" s="185">
        <f>SUM(P181:P196)</f>
        <v>0</v>
      </c>
      <c r="Q180" s="184"/>
      <c r="R180" s="185">
        <f>SUM(R181:R196)</f>
        <v>1763.56153536</v>
      </c>
      <c r="S180" s="184"/>
      <c r="T180" s="186">
        <f>SUM(T181:T196)</f>
        <v>0</v>
      </c>
      <c r="AR180" s="187" t="s">
        <v>79</v>
      </c>
      <c r="AT180" s="188" t="s">
        <v>73</v>
      </c>
      <c r="AU180" s="188" t="s">
        <v>79</v>
      </c>
      <c r="AY180" s="187" t="s">
        <v>124</v>
      </c>
      <c r="BK180" s="189">
        <f>SUM(BK181:BK196)</f>
        <v>0</v>
      </c>
    </row>
    <row r="181" spans="2:65" s="1" customFormat="1" ht="44.25" customHeight="1">
      <c r="B181" s="41"/>
      <c r="C181" s="193" t="s">
        <v>302</v>
      </c>
      <c r="D181" s="193" t="s">
        <v>126</v>
      </c>
      <c r="E181" s="194" t="s">
        <v>303</v>
      </c>
      <c r="F181" s="195" t="s">
        <v>304</v>
      </c>
      <c r="G181" s="196" t="s">
        <v>181</v>
      </c>
      <c r="H181" s="197">
        <v>27</v>
      </c>
      <c r="I181" s="198"/>
      <c r="J181" s="199">
        <f>ROUND(I181*H181,2)</f>
        <v>0</v>
      </c>
      <c r="K181" s="195" t="s">
        <v>130</v>
      </c>
      <c r="L181" s="61"/>
      <c r="M181" s="200" t="s">
        <v>30</v>
      </c>
      <c r="N181" s="201" t="s">
        <v>45</v>
      </c>
      <c r="O181" s="42"/>
      <c r="P181" s="202">
        <f>O181*H181</f>
        <v>0</v>
      </c>
      <c r="Q181" s="202">
        <v>0.61211</v>
      </c>
      <c r="R181" s="202">
        <f>Q181*H181</f>
        <v>16.526970000000002</v>
      </c>
      <c r="S181" s="202">
        <v>0</v>
      </c>
      <c r="T181" s="203">
        <f>S181*H181</f>
        <v>0</v>
      </c>
      <c r="AR181" s="24" t="s">
        <v>131</v>
      </c>
      <c r="AT181" s="24" t="s">
        <v>126</v>
      </c>
      <c r="AU181" s="24" t="s">
        <v>83</v>
      </c>
      <c r="AY181" s="24" t="s">
        <v>124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79</v>
      </c>
      <c r="BK181" s="204">
        <f>ROUND(I181*H181,2)</f>
        <v>0</v>
      </c>
      <c r="BL181" s="24" t="s">
        <v>131</v>
      </c>
      <c r="BM181" s="24" t="s">
        <v>305</v>
      </c>
    </row>
    <row r="182" spans="2:51" s="11" customFormat="1" ht="13.5">
      <c r="B182" s="205"/>
      <c r="C182" s="206"/>
      <c r="D182" s="217" t="s">
        <v>133</v>
      </c>
      <c r="E182" s="218" t="s">
        <v>30</v>
      </c>
      <c r="F182" s="219" t="s">
        <v>306</v>
      </c>
      <c r="G182" s="206"/>
      <c r="H182" s="220">
        <v>21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133</v>
      </c>
      <c r="AU182" s="216" t="s">
        <v>83</v>
      </c>
      <c r="AV182" s="11" t="s">
        <v>83</v>
      </c>
      <c r="AW182" s="11" t="s">
        <v>37</v>
      </c>
      <c r="AX182" s="11" t="s">
        <v>74</v>
      </c>
      <c r="AY182" s="216" t="s">
        <v>124</v>
      </c>
    </row>
    <row r="183" spans="2:51" s="11" customFormat="1" ht="13.5">
      <c r="B183" s="205"/>
      <c r="C183" s="206"/>
      <c r="D183" s="217" t="s">
        <v>133</v>
      </c>
      <c r="E183" s="218" t="s">
        <v>30</v>
      </c>
      <c r="F183" s="219" t="s">
        <v>307</v>
      </c>
      <c r="G183" s="206"/>
      <c r="H183" s="220">
        <v>6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133</v>
      </c>
      <c r="AU183" s="216" t="s">
        <v>83</v>
      </c>
      <c r="AV183" s="11" t="s">
        <v>83</v>
      </c>
      <c r="AW183" s="11" t="s">
        <v>37</v>
      </c>
      <c r="AX183" s="11" t="s">
        <v>74</v>
      </c>
      <c r="AY183" s="216" t="s">
        <v>124</v>
      </c>
    </row>
    <row r="184" spans="2:51" s="12" customFormat="1" ht="13.5">
      <c r="B184" s="221"/>
      <c r="C184" s="222"/>
      <c r="D184" s="207" t="s">
        <v>133</v>
      </c>
      <c r="E184" s="223" t="s">
        <v>30</v>
      </c>
      <c r="F184" s="224" t="s">
        <v>148</v>
      </c>
      <c r="G184" s="222"/>
      <c r="H184" s="225">
        <v>27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133</v>
      </c>
      <c r="AU184" s="231" t="s">
        <v>83</v>
      </c>
      <c r="AV184" s="12" t="s">
        <v>131</v>
      </c>
      <c r="AW184" s="12" t="s">
        <v>37</v>
      </c>
      <c r="AX184" s="12" t="s">
        <v>79</v>
      </c>
      <c r="AY184" s="231" t="s">
        <v>124</v>
      </c>
    </row>
    <row r="185" spans="2:65" s="1" customFormat="1" ht="31.5" customHeight="1">
      <c r="B185" s="41"/>
      <c r="C185" s="193" t="s">
        <v>308</v>
      </c>
      <c r="D185" s="193" t="s">
        <v>126</v>
      </c>
      <c r="E185" s="194" t="s">
        <v>309</v>
      </c>
      <c r="F185" s="195" t="s">
        <v>310</v>
      </c>
      <c r="G185" s="196" t="s">
        <v>129</v>
      </c>
      <c r="H185" s="197">
        <v>693.06</v>
      </c>
      <c r="I185" s="198"/>
      <c r="J185" s="199">
        <f>ROUND(I185*H185,2)</f>
        <v>0</v>
      </c>
      <c r="K185" s="195" t="s">
        <v>130</v>
      </c>
      <c r="L185" s="61"/>
      <c r="M185" s="200" t="s">
        <v>30</v>
      </c>
      <c r="N185" s="201" t="s">
        <v>45</v>
      </c>
      <c r="O185" s="42"/>
      <c r="P185" s="202">
        <f>O185*H185</f>
        <v>0</v>
      </c>
      <c r="Q185" s="202">
        <v>0.51009</v>
      </c>
      <c r="R185" s="202">
        <f>Q185*H185</f>
        <v>353.5229754</v>
      </c>
      <c r="S185" s="202">
        <v>0</v>
      </c>
      <c r="T185" s="203">
        <f>S185*H185</f>
        <v>0</v>
      </c>
      <c r="AR185" s="24" t="s">
        <v>131</v>
      </c>
      <c r="AT185" s="24" t="s">
        <v>126</v>
      </c>
      <c r="AU185" s="24" t="s">
        <v>83</v>
      </c>
      <c r="AY185" s="24" t="s">
        <v>124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79</v>
      </c>
      <c r="BK185" s="204">
        <f>ROUND(I185*H185,2)</f>
        <v>0</v>
      </c>
      <c r="BL185" s="24" t="s">
        <v>131</v>
      </c>
      <c r="BM185" s="24" t="s">
        <v>311</v>
      </c>
    </row>
    <row r="186" spans="2:51" s="11" customFormat="1" ht="13.5">
      <c r="B186" s="205"/>
      <c r="C186" s="206"/>
      <c r="D186" s="207" t="s">
        <v>133</v>
      </c>
      <c r="E186" s="208" t="s">
        <v>30</v>
      </c>
      <c r="F186" s="209" t="s">
        <v>312</v>
      </c>
      <c r="G186" s="206"/>
      <c r="H186" s="210">
        <v>693.06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133</v>
      </c>
      <c r="AU186" s="216" t="s">
        <v>83</v>
      </c>
      <c r="AV186" s="11" t="s">
        <v>83</v>
      </c>
      <c r="AW186" s="11" t="s">
        <v>37</v>
      </c>
      <c r="AX186" s="11" t="s">
        <v>79</v>
      </c>
      <c r="AY186" s="216" t="s">
        <v>124</v>
      </c>
    </row>
    <row r="187" spans="2:65" s="1" customFormat="1" ht="22.5" customHeight="1">
      <c r="B187" s="41"/>
      <c r="C187" s="193" t="s">
        <v>313</v>
      </c>
      <c r="D187" s="193" t="s">
        <v>126</v>
      </c>
      <c r="E187" s="194" t="s">
        <v>314</v>
      </c>
      <c r="F187" s="195" t="s">
        <v>315</v>
      </c>
      <c r="G187" s="196" t="s">
        <v>129</v>
      </c>
      <c r="H187" s="197">
        <v>693.06</v>
      </c>
      <c r="I187" s="198"/>
      <c r="J187" s="199">
        <f>ROUND(I187*H187,2)</f>
        <v>0</v>
      </c>
      <c r="K187" s="195" t="s">
        <v>130</v>
      </c>
      <c r="L187" s="61"/>
      <c r="M187" s="200" t="s">
        <v>30</v>
      </c>
      <c r="N187" s="201" t="s">
        <v>45</v>
      </c>
      <c r="O187" s="42"/>
      <c r="P187" s="202">
        <f>O187*H187</f>
        <v>0</v>
      </c>
      <c r="Q187" s="202">
        <v>0.31879</v>
      </c>
      <c r="R187" s="202">
        <f>Q187*H187</f>
        <v>220.9405974</v>
      </c>
      <c r="S187" s="202">
        <v>0</v>
      </c>
      <c r="T187" s="203">
        <f>S187*H187</f>
        <v>0</v>
      </c>
      <c r="AR187" s="24" t="s">
        <v>131</v>
      </c>
      <c r="AT187" s="24" t="s">
        <v>126</v>
      </c>
      <c r="AU187" s="24" t="s">
        <v>83</v>
      </c>
      <c r="AY187" s="24" t="s">
        <v>124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79</v>
      </c>
      <c r="BK187" s="204">
        <f>ROUND(I187*H187,2)</f>
        <v>0</v>
      </c>
      <c r="BL187" s="24" t="s">
        <v>131</v>
      </c>
      <c r="BM187" s="24" t="s">
        <v>316</v>
      </c>
    </row>
    <row r="188" spans="2:51" s="11" customFormat="1" ht="13.5">
      <c r="B188" s="205"/>
      <c r="C188" s="206"/>
      <c r="D188" s="207" t="s">
        <v>133</v>
      </c>
      <c r="E188" s="208" t="s">
        <v>30</v>
      </c>
      <c r="F188" s="209" t="s">
        <v>312</v>
      </c>
      <c r="G188" s="206"/>
      <c r="H188" s="210">
        <v>693.06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133</v>
      </c>
      <c r="AU188" s="216" t="s">
        <v>83</v>
      </c>
      <c r="AV188" s="11" t="s">
        <v>83</v>
      </c>
      <c r="AW188" s="11" t="s">
        <v>37</v>
      </c>
      <c r="AX188" s="11" t="s">
        <v>79</v>
      </c>
      <c r="AY188" s="216" t="s">
        <v>124</v>
      </c>
    </row>
    <row r="189" spans="2:65" s="1" customFormat="1" ht="22.5" customHeight="1">
      <c r="B189" s="41"/>
      <c r="C189" s="193" t="s">
        <v>317</v>
      </c>
      <c r="D189" s="193" t="s">
        <v>126</v>
      </c>
      <c r="E189" s="194" t="s">
        <v>318</v>
      </c>
      <c r="F189" s="195" t="s">
        <v>319</v>
      </c>
      <c r="G189" s="196" t="s">
        <v>187</v>
      </c>
      <c r="H189" s="197">
        <v>54.752</v>
      </c>
      <c r="I189" s="198"/>
      <c r="J189" s="199">
        <f>ROUND(I189*H189,2)</f>
        <v>0</v>
      </c>
      <c r="K189" s="195" t="s">
        <v>130</v>
      </c>
      <c r="L189" s="61"/>
      <c r="M189" s="200" t="s">
        <v>30</v>
      </c>
      <c r="N189" s="201" t="s">
        <v>45</v>
      </c>
      <c r="O189" s="42"/>
      <c r="P189" s="202">
        <f>O189*H189</f>
        <v>0</v>
      </c>
      <c r="Q189" s="202">
        <v>2.43279</v>
      </c>
      <c r="R189" s="202">
        <f>Q189*H189</f>
        <v>133.20011807999998</v>
      </c>
      <c r="S189" s="202">
        <v>0</v>
      </c>
      <c r="T189" s="203">
        <f>S189*H189</f>
        <v>0</v>
      </c>
      <c r="AR189" s="24" t="s">
        <v>131</v>
      </c>
      <c r="AT189" s="24" t="s">
        <v>126</v>
      </c>
      <c r="AU189" s="24" t="s">
        <v>83</v>
      </c>
      <c r="AY189" s="24" t="s">
        <v>124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79</v>
      </c>
      <c r="BK189" s="204">
        <f>ROUND(I189*H189,2)</f>
        <v>0</v>
      </c>
      <c r="BL189" s="24" t="s">
        <v>131</v>
      </c>
      <c r="BM189" s="24" t="s">
        <v>320</v>
      </c>
    </row>
    <row r="190" spans="2:51" s="11" customFormat="1" ht="13.5">
      <c r="B190" s="205"/>
      <c r="C190" s="206"/>
      <c r="D190" s="207" t="s">
        <v>133</v>
      </c>
      <c r="E190" s="208" t="s">
        <v>30</v>
      </c>
      <c r="F190" s="209" t="s">
        <v>321</v>
      </c>
      <c r="G190" s="206"/>
      <c r="H190" s="210">
        <v>54.752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133</v>
      </c>
      <c r="AU190" s="216" t="s">
        <v>83</v>
      </c>
      <c r="AV190" s="11" t="s">
        <v>83</v>
      </c>
      <c r="AW190" s="11" t="s">
        <v>37</v>
      </c>
      <c r="AX190" s="11" t="s">
        <v>79</v>
      </c>
      <c r="AY190" s="216" t="s">
        <v>124</v>
      </c>
    </row>
    <row r="191" spans="2:65" s="1" customFormat="1" ht="31.5" customHeight="1">
      <c r="B191" s="41"/>
      <c r="C191" s="193" t="s">
        <v>322</v>
      </c>
      <c r="D191" s="193" t="s">
        <v>126</v>
      </c>
      <c r="E191" s="194" t="s">
        <v>323</v>
      </c>
      <c r="F191" s="195" t="s">
        <v>324</v>
      </c>
      <c r="G191" s="196" t="s">
        <v>187</v>
      </c>
      <c r="H191" s="197">
        <v>182.506</v>
      </c>
      <c r="I191" s="198"/>
      <c r="J191" s="199">
        <f>ROUND(I191*H191,2)</f>
        <v>0</v>
      </c>
      <c r="K191" s="195" t="s">
        <v>130</v>
      </c>
      <c r="L191" s="61"/>
      <c r="M191" s="200" t="s">
        <v>30</v>
      </c>
      <c r="N191" s="201" t="s">
        <v>45</v>
      </c>
      <c r="O191" s="42"/>
      <c r="P191" s="202">
        <f>O191*H191</f>
        <v>0</v>
      </c>
      <c r="Q191" s="202">
        <v>2.13408</v>
      </c>
      <c r="R191" s="202">
        <f>Q191*H191</f>
        <v>389.48240448</v>
      </c>
      <c r="S191" s="202">
        <v>0</v>
      </c>
      <c r="T191" s="203">
        <f>S191*H191</f>
        <v>0</v>
      </c>
      <c r="AR191" s="24" t="s">
        <v>131</v>
      </c>
      <c r="AT191" s="24" t="s">
        <v>126</v>
      </c>
      <c r="AU191" s="24" t="s">
        <v>83</v>
      </c>
      <c r="AY191" s="24" t="s">
        <v>124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79</v>
      </c>
      <c r="BK191" s="204">
        <f>ROUND(I191*H191,2)</f>
        <v>0</v>
      </c>
      <c r="BL191" s="24" t="s">
        <v>131</v>
      </c>
      <c r="BM191" s="24" t="s">
        <v>325</v>
      </c>
    </row>
    <row r="192" spans="2:51" s="11" customFormat="1" ht="13.5">
      <c r="B192" s="205"/>
      <c r="C192" s="206"/>
      <c r="D192" s="207" t="s">
        <v>133</v>
      </c>
      <c r="E192" s="208" t="s">
        <v>30</v>
      </c>
      <c r="F192" s="209" t="s">
        <v>326</v>
      </c>
      <c r="G192" s="206"/>
      <c r="H192" s="210">
        <v>182.506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133</v>
      </c>
      <c r="AU192" s="216" t="s">
        <v>83</v>
      </c>
      <c r="AV192" s="11" t="s">
        <v>83</v>
      </c>
      <c r="AW192" s="11" t="s">
        <v>37</v>
      </c>
      <c r="AX192" s="11" t="s">
        <v>79</v>
      </c>
      <c r="AY192" s="216" t="s">
        <v>124</v>
      </c>
    </row>
    <row r="193" spans="2:65" s="1" customFormat="1" ht="31.5" customHeight="1">
      <c r="B193" s="41"/>
      <c r="C193" s="193" t="s">
        <v>327</v>
      </c>
      <c r="D193" s="193" t="s">
        <v>126</v>
      </c>
      <c r="E193" s="194" t="s">
        <v>328</v>
      </c>
      <c r="F193" s="195" t="s">
        <v>329</v>
      </c>
      <c r="G193" s="196" t="s">
        <v>129</v>
      </c>
      <c r="H193" s="197">
        <v>231.02</v>
      </c>
      <c r="I193" s="198"/>
      <c r="J193" s="199">
        <f>ROUND(I193*H193,2)</f>
        <v>0</v>
      </c>
      <c r="K193" s="195" t="s">
        <v>130</v>
      </c>
      <c r="L193" s="61"/>
      <c r="M193" s="200" t="s">
        <v>30</v>
      </c>
      <c r="N193" s="201" t="s">
        <v>45</v>
      </c>
      <c r="O193" s="4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24" t="s">
        <v>131</v>
      </c>
      <c r="AT193" s="24" t="s">
        <v>126</v>
      </c>
      <c r="AU193" s="24" t="s">
        <v>83</v>
      </c>
      <c r="AY193" s="24" t="s">
        <v>124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4" t="s">
        <v>79</v>
      </c>
      <c r="BK193" s="204">
        <f>ROUND(I193*H193,2)</f>
        <v>0</v>
      </c>
      <c r="BL193" s="24" t="s">
        <v>131</v>
      </c>
      <c r="BM193" s="24" t="s">
        <v>330</v>
      </c>
    </row>
    <row r="194" spans="2:51" s="11" customFormat="1" ht="13.5">
      <c r="B194" s="205"/>
      <c r="C194" s="206"/>
      <c r="D194" s="207" t="s">
        <v>133</v>
      </c>
      <c r="E194" s="208" t="s">
        <v>30</v>
      </c>
      <c r="F194" s="209" t="s">
        <v>331</v>
      </c>
      <c r="G194" s="206"/>
      <c r="H194" s="210">
        <v>231.02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133</v>
      </c>
      <c r="AU194" s="216" t="s">
        <v>83</v>
      </c>
      <c r="AV194" s="11" t="s">
        <v>83</v>
      </c>
      <c r="AW194" s="11" t="s">
        <v>37</v>
      </c>
      <c r="AX194" s="11" t="s">
        <v>79</v>
      </c>
      <c r="AY194" s="216" t="s">
        <v>124</v>
      </c>
    </row>
    <row r="195" spans="2:65" s="1" customFormat="1" ht="31.5" customHeight="1">
      <c r="B195" s="41"/>
      <c r="C195" s="193" t="s">
        <v>332</v>
      </c>
      <c r="D195" s="193" t="s">
        <v>126</v>
      </c>
      <c r="E195" s="194" t="s">
        <v>333</v>
      </c>
      <c r="F195" s="195" t="s">
        <v>334</v>
      </c>
      <c r="G195" s="196" t="s">
        <v>129</v>
      </c>
      <c r="H195" s="197">
        <v>693</v>
      </c>
      <c r="I195" s="198"/>
      <c r="J195" s="199">
        <f>ROUND(I195*H195,2)</f>
        <v>0</v>
      </c>
      <c r="K195" s="195" t="s">
        <v>130</v>
      </c>
      <c r="L195" s="61"/>
      <c r="M195" s="200" t="s">
        <v>30</v>
      </c>
      <c r="N195" s="201" t="s">
        <v>45</v>
      </c>
      <c r="O195" s="42"/>
      <c r="P195" s="202">
        <f>O195*H195</f>
        <v>0</v>
      </c>
      <c r="Q195" s="202">
        <v>0.93779</v>
      </c>
      <c r="R195" s="202">
        <f>Q195*H195</f>
        <v>649.88847</v>
      </c>
      <c r="S195" s="202">
        <v>0</v>
      </c>
      <c r="T195" s="203">
        <f>S195*H195</f>
        <v>0</v>
      </c>
      <c r="AR195" s="24" t="s">
        <v>131</v>
      </c>
      <c r="AT195" s="24" t="s">
        <v>126</v>
      </c>
      <c r="AU195" s="24" t="s">
        <v>83</v>
      </c>
      <c r="AY195" s="24" t="s">
        <v>124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4" t="s">
        <v>79</v>
      </c>
      <c r="BK195" s="204">
        <f>ROUND(I195*H195,2)</f>
        <v>0</v>
      </c>
      <c r="BL195" s="24" t="s">
        <v>131</v>
      </c>
      <c r="BM195" s="24" t="s">
        <v>335</v>
      </c>
    </row>
    <row r="196" spans="2:51" s="11" customFormat="1" ht="13.5">
      <c r="B196" s="205"/>
      <c r="C196" s="206"/>
      <c r="D196" s="217" t="s">
        <v>133</v>
      </c>
      <c r="E196" s="218" t="s">
        <v>30</v>
      </c>
      <c r="F196" s="219" t="s">
        <v>336</v>
      </c>
      <c r="G196" s="206"/>
      <c r="H196" s="220">
        <v>693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133</v>
      </c>
      <c r="AU196" s="216" t="s">
        <v>83</v>
      </c>
      <c r="AV196" s="11" t="s">
        <v>83</v>
      </c>
      <c r="AW196" s="11" t="s">
        <v>37</v>
      </c>
      <c r="AX196" s="11" t="s">
        <v>79</v>
      </c>
      <c r="AY196" s="216" t="s">
        <v>124</v>
      </c>
    </row>
    <row r="197" spans="2:63" s="10" customFormat="1" ht="29.85" customHeight="1">
      <c r="B197" s="176"/>
      <c r="C197" s="177"/>
      <c r="D197" s="190" t="s">
        <v>73</v>
      </c>
      <c r="E197" s="191" t="s">
        <v>153</v>
      </c>
      <c r="F197" s="191" t="s">
        <v>337</v>
      </c>
      <c r="G197" s="177"/>
      <c r="H197" s="177"/>
      <c r="I197" s="180"/>
      <c r="J197" s="192">
        <f>BK197</f>
        <v>0</v>
      </c>
      <c r="K197" s="177"/>
      <c r="L197" s="182"/>
      <c r="M197" s="183"/>
      <c r="N197" s="184"/>
      <c r="O197" s="184"/>
      <c r="P197" s="185">
        <f>SUM(P198:P201)</f>
        <v>0</v>
      </c>
      <c r="Q197" s="184"/>
      <c r="R197" s="185">
        <f>SUM(R198:R201)</f>
        <v>4.1115</v>
      </c>
      <c r="S197" s="184"/>
      <c r="T197" s="186">
        <f>SUM(T198:T201)</f>
        <v>0</v>
      </c>
      <c r="AR197" s="187" t="s">
        <v>79</v>
      </c>
      <c r="AT197" s="188" t="s">
        <v>73</v>
      </c>
      <c r="AU197" s="188" t="s">
        <v>79</v>
      </c>
      <c r="AY197" s="187" t="s">
        <v>124</v>
      </c>
      <c r="BK197" s="189">
        <f>SUM(BK198:BK201)</f>
        <v>0</v>
      </c>
    </row>
    <row r="198" spans="2:65" s="1" customFormat="1" ht="31.5" customHeight="1">
      <c r="B198" s="41"/>
      <c r="C198" s="193" t="s">
        <v>338</v>
      </c>
      <c r="D198" s="193" t="s">
        <v>126</v>
      </c>
      <c r="E198" s="194" t="s">
        <v>339</v>
      </c>
      <c r="F198" s="195" t="s">
        <v>340</v>
      </c>
      <c r="G198" s="196" t="s">
        <v>129</v>
      </c>
      <c r="H198" s="197">
        <v>9</v>
      </c>
      <c r="I198" s="198"/>
      <c r="J198" s="199">
        <f>ROUND(I198*H198,2)</f>
        <v>0</v>
      </c>
      <c r="K198" s="195" t="s">
        <v>130</v>
      </c>
      <c r="L198" s="61"/>
      <c r="M198" s="200" t="s">
        <v>30</v>
      </c>
      <c r="N198" s="201" t="s">
        <v>45</v>
      </c>
      <c r="O198" s="42"/>
      <c r="P198" s="202">
        <f>O198*H198</f>
        <v>0</v>
      </c>
      <c r="Q198" s="202">
        <v>0.0835</v>
      </c>
      <c r="R198" s="202">
        <f>Q198*H198</f>
        <v>0.7515000000000001</v>
      </c>
      <c r="S198" s="202">
        <v>0</v>
      </c>
      <c r="T198" s="203">
        <f>S198*H198</f>
        <v>0</v>
      </c>
      <c r="AR198" s="24" t="s">
        <v>131</v>
      </c>
      <c r="AT198" s="24" t="s">
        <v>126</v>
      </c>
      <c r="AU198" s="24" t="s">
        <v>83</v>
      </c>
      <c r="AY198" s="24" t="s">
        <v>124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79</v>
      </c>
      <c r="BK198" s="204">
        <f>ROUND(I198*H198,2)</f>
        <v>0</v>
      </c>
      <c r="BL198" s="24" t="s">
        <v>131</v>
      </c>
      <c r="BM198" s="24" t="s">
        <v>341</v>
      </c>
    </row>
    <row r="199" spans="2:51" s="11" customFormat="1" ht="13.5">
      <c r="B199" s="205"/>
      <c r="C199" s="206"/>
      <c r="D199" s="207" t="s">
        <v>133</v>
      </c>
      <c r="E199" s="208" t="s">
        <v>30</v>
      </c>
      <c r="F199" s="209" t="s">
        <v>342</v>
      </c>
      <c r="G199" s="206"/>
      <c r="H199" s="210">
        <v>9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133</v>
      </c>
      <c r="AU199" s="216" t="s">
        <v>83</v>
      </c>
      <c r="AV199" s="11" t="s">
        <v>83</v>
      </c>
      <c r="AW199" s="11" t="s">
        <v>37</v>
      </c>
      <c r="AX199" s="11" t="s">
        <v>79</v>
      </c>
      <c r="AY199" s="216" t="s">
        <v>124</v>
      </c>
    </row>
    <row r="200" spans="2:65" s="1" customFormat="1" ht="22.5" customHeight="1">
      <c r="B200" s="41"/>
      <c r="C200" s="254" t="s">
        <v>343</v>
      </c>
      <c r="D200" s="254" t="s">
        <v>269</v>
      </c>
      <c r="E200" s="255" t="s">
        <v>344</v>
      </c>
      <c r="F200" s="256" t="s">
        <v>345</v>
      </c>
      <c r="G200" s="257" t="s">
        <v>142</v>
      </c>
      <c r="H200" s="258">
        <v>3</v>
      </c>
      <c r="I200" s="259"/>
      <c r="J200" s="260">
        <f>ROUND(I200*H200,2)</f>
        <v>0</v>
      </c>
      <c r="K200" s="256" t="s">
        <v>130</v>
      </c>
      <c r="L200" s="261"/>
      <c r="M200" s="262" t="s">
        <v>30</v>
      </c>
      <c r="N200" s="263" t="s">
        <v>45</v>
      </c>
      <c r="O200" s="42"/>
      <c r="P200" s="202">
        <f>O200*H200</f>
        <v>0</v>
      </c>
      <c r="Q200" s="202">
        <v>1.12</v>
      </c>
      <c r="R200" s="202">
        <f>Q200*H200</f>
        <v>3.3600000000000003</v>
      </c>
      <c r="S200" s="202">
        <v>0</v>
      </c>
      <c r="T200" s="203">
        <f>S200*H200</f>
        <v>0</v>
      </c>
      <c r="AR200" s="24" t="s">
        <v>167</v>
      </c>
      <c r="AT200" s="24" t="s">
        <v>269</v>
      </c>
      <c r="AU200" s="24" t="s">
        <v>83</v>
      </c>
      <c r="AY200" s="24" t="s">
        <v>124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79</v>
      </c>
      <c r="BK200" s="204">
        <f>ROUND(I200*H200,2)</f>
        <v>0</v>
      </c>
      <c r="BL200" s="24" t="s">
        <v>131</v>
      </c>
      <c r="BM200" s="24" t="s">
        <v>346</v>
      </c>
    </row>
    <row r="201" spans="2:51" s="11" customFormat="1" ht="13.5">
      <c r="B201" s="205"/>
      <c r="C201" s="206"/>
      <c r="D201" s="217" t="s">
        <v>133</v>
      </c>
      <c r="E201" s="218" t="s">
        <v>30</v>
      </c>
      <c r="F201" s="219" t="s">
        <v>347</v>
      </c>
      <c r="G201" s="206"/>
      <c r="H201" s="220">
        <v>3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133</v>
      </c>
      <c r="AU201" s="216" t="s">
        <v>83</v>
      </c>
      <c r="AV201" s="11" t="s">
        <v>83</v>
      </c>
      <c r="AW201" s="11" t="s">
        <v>37</v>
      </c>
      <c r="AX201" s="11" t="s">
        <v>79</v>
      </c>
      <c r="AY201" s="216" t="s">
        <v>124</v>
      </c>
    </row>
    <row r="202" spans="2:63" s="10" customFormat="1" ht="29.85" customHeight="1">
      <c r="B202" s="176"/>
      <c r="C202" s="177"/>
      <c r="D202" s="190" t="s">
        <v>73</v>
      </c>
      <c r="E202" s="191" t="s">
        <v>167</v>
      </c>
      <c r="F202" s="191" t="s">
        <v>348</v>
      </c>
      <c r="G202" s="177"/>
      <c r="H202" s="177"/>
      <c r="I202" s="180"/>
      <c r="J202" s="192">
        <f>BK202</f>
        <v>0</v>
      </c>
      <c r="K202" s="177"/>
      <c r="L202" s="182"/>
      <c r="M202" s="183"/>
      <c r="N202" s="184"/>
      <c r="O202" s="184"/>
      <c r="P202" s="185">
        <f>SUM(P203:P216)</f>
        <v>0</v>
      </c>
      <c r="Q202" s="184"/>
      <c r="R202" s="185">
        <f>SUM(R203:R216)</f>
        <v>0.03988</v>
      </c>
      <c r="S202" s="184"/>
      <c r="T202" s="186">
        <f>SUM(T203:T216)</f>
        <v>0</v>
      </c>
      <c r="AR202" s="187" t="s">
        <v>79</v>
      </c>
      <c r="AT202" s="188" t="s">
        <v>73</v>
      </c>
      <c r="AU202" s="188" t="s">
        <v>79</v>
      </c>
      <c r="AY202" s="187" t="s">
        <v>124</v>
      </c>
      <c r="BK202" s="189">
        <f>SUM(BK203:BK216)</f>
        <v>0</v>
      </c>
    </row>
    <row r="203" spans="2:65" s="1" customFormat="1" ht="31.5" customHeight="1">
      <c r="B203" s="41"/>
      <c r="C203" s="193" t="s">
        <v>349</v>
      </c>
      <c r="D203" s="193" t="s">
        <v>126</v>
      </c>
      <c r="E203" s="194" t="s">
        <v>350</v>
      </c>
      <c r="F203" s="195" t="s">
        <v>351</v>
      </c>
      <c r="G203" s="196" t="s">
        <v>181</v>
      </c>
      <c r="H203" s="197">
        <v>12</v>
      </c>
      <c r="I203" s="198"/>
      <c r="J203" s="199">
        <f>ROUND(I203*H203,2)</f>
        <v>0</v>
      </c>
      <c r="K203" s="195" t="s">
        <v>130</v>
      </c>
      <c r="L203" s="61"/>
      <c r="M203" s="200" t="s">
        <v>30</v>
      </c>
      <c r="N203" s="201" t="s">
        <v>45</v>
      </c>
      <c r="O203" s="42"/>
      <c r="P203" s="202">
        <f>O203*H203</f>
        <v>0</v>
      </c>
      <c r="Q203" s="202">
        <v>0.00128</v>
      </c>
      <c r="R203" s="202">
        <f>Q203*H203</f>
        <v>0.015360000000000002</v>
      </c>
      <c r="S203" s="202">
        <v>0</v>
      </c>
      <c r="T203" s="203">
        <f>S203*H203</f>
        <v>0</v>
      </c>
      <c r="AR203" s="24" t="s">
        <v>131</v>
      </c>
      <c r="AT203" s="24" t="s">
        <v>126</v>
      </c>
      <c r="AU203" s="24" t="s">
        <v>83</v>
      </c>
      <c r="AY203" s="24" t="s">
        <v>124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79</v>
      </c>
      <c r="BK203" s="204">
        <f>ROUND(I203*H203,2)</f>
        <v>0</v>
      </c>
      <c r="BL203" s="24" t="s">
        <v>131</v>
      </c>
      <c r="BM203" s="24" t="s">
        <v>352</v>
      </c>
    </row>
    <row r="204" spans="2:51" s="11" customFormat="1" ht="13.5">
      <c r="B204" s="205"/>
      <c r="C204" s="206"/>
      <c r="D204" s="207" t="s">
        <v>133</v>
      </c>
      <c r="E204" s="208" t="s">
        <v>30</v>
      </c>
      <c r="F204" s="209" t="s">
        <v>353</v>
      </c>
      <c r="G204" s="206"/>
      <c r="H204" s="210">
        <v>12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133</v>
      </c>
      <c r="AU204" s="216" t="s">
        <v>83</v>
      </c>
      <c r="AV204" s="11" t="s">
        <v>83</v>
      </c>
      <c r="AW204" s="11" t="s">
        <v>37</v>
      </c>
      <c r="AX204" s="11" t="s">
        <v>79</v>
      </c>
      <c r="AY204" s="216" t="s">
        <v>124</v>
      </c>
    </row>
    <row r="205" spans="2:65" s="1" customFormat="1" ht="31.5" customHeight="1">
      <c r="B205" s="41"/>
      <c r="C205" s="193" t="s">
        <v>354</v>
      </c>
      <c r="D205" s="193" t="s">
        <v>126</v>
      </c>
      <c r="E205" s="194" t="s">
        <v>355</v>
      </c>
      <c r="F205" s="195" t="s">
        <v>356</v>
      </c>
      <c r="G205" s="196" t="s">
        <v>181</v>
      </c>
      <c r="H205" s="197">
        <v>4</v>
      </c>
      <c r="I205" s="198"/>
      <c r="J205" s="199">
        <f>ROUND(I205*H205,2)</f>
        <v>0</v>
      </c>
      <c r="K205" s="195" t="s">
        <v>130</v>
      </c>
      <c r="L205" s="61"/>
      <c r="M205" s="200" t="s">
        <v>30</v>
      </c>
      <c r="N205" s="201" t="s">
        <v>45</v>
      </c>
      <c r="O205" s="42"/>
      <c r="P205" s="202">
        <f>O205*H205</f>
        <v>0</v>
      </c>
      <c r="Q205" s="202">
        <v>0.00274</v>
      </c>
      <c r="R205" s="202">
        <f>Q205*H205</f>
        <v>0.01096</v>
      </c>
      <c r="S205" s="202">
        <v>0</v>
      </c>
      <c r="T205" s="203">
        <f>S205*H205</f>
        <v>0</v>
      </c>
      <c r="AR205" s="24" t="s">
        <v>131</v>
      </c>
      <c r="AT205" s="24" t="s">
        <v>126</v>
      </c>
      <c r="AU205" s="24" t="s">
        <v>83</v>
      </c>
      <c r="AY205" s="24" t="s">
        <v>124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79</v>
      </c>
      <c r="BK205" s="204">
        <f>ROUND(I205*H205,2)</f>
        <v>0</v>
      </c>
      <c r="BL205" s="24" t="s">
        <v>131</v>
      </c>
      <c r="BM205" s="24" t="s">
        <v>357</v>
      </c>
    </row>
    <row r="206" spans="2:51" s="11" customFormat="1" ht="13.5">
      <c r="B206" s="205"/>
      <c r="C206" s="206"/>
      <c r="D206" s="207" t="s">
        <v>133</v>
      </c>
      <c r="E206" s="208" t="s">
        <v>30</v>
      </c>
      <c r="F206" s="209" t="s">
        <v>358</v>
      </c>
      <c r="G206" s="206"/>
      <c r="H206" s="210">
        <v>4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133</v>
      </c>
      <c r="AU206" s="216" t="s">
        <v>83</v>
      </c>
      <c r="AV206" s="11" t="s">
        <v>83</v>
      </c>
      <c r="AW206" s="11" t="s">
        <v>37</v>
      </c>
      <c r="AX206" s="11" t="s">
        <v>79</v>
      </c>
      <c r="AY206" s="216" t="s">
        <v>124</v>
      </c>
    </row>
    <row r="207" spans="2:65" s="1" customFormat="1" ht="31.5" customHeight="1">
      <c r="B207" s="41"/>
      <c r="C207" s="193" t="s">
        <v>359</v>
      </c>
      <c r="D207" s="193" t="s">
        <v>126</v>
      </c>
      <c r="E207" s="194" t="s">
        <v>360</v>
      </c>
      <c r="F207" s="195" t="s">
        <v>361</v>
      </c>
      <c r="G207" s="196" t="s">
        <v>181</v>
      </c>
      <c r="H207" s="197">
        <v>2</v>
      </c>
      <c r="I207" s="198"/>
      <c r="J207" s="199">
        <f>ROUND(I207*H207,2)</f>
        <v>0</v>
      </c>
      <c r="K207" s="195" t="s">
        <v>130</v>
      </c>
      <c r="L207" s="61"/>
      <c r="M207" s="200" t="s">
        <v>30</v>
      </c>
      <c r="N207" s="201" t="s">
        <v>45</v>
      </c>
      <c r="O207" s="42"/>
      <c r="P207" s="202">
        <f>O207*H207</f>
        <v>0</v>
      </c>
      <c r="Q207" s="202">
        <v>0.00428</v>
      </c>
      <c r="R207" s="202">
        <f>Q207*H207</f>
        <v>0.00856</v>
      </c>
      <c r="S207" s="202">
        <v>0</v>
      </c>
      <c r="T207" s="203">
        <f>S207*H207</f>
        <v>0</v>
      </c>
      <c r="AR207" s="24" t="s">
        <v>131</v>
      </c>
      <c r="AT207" s="24" t="s">
        <v>126</v>
      </c>
      <c r="AU207" s="24" t="s">
        <v>83</v>
      </c>
      <c r="AY207" s="24" t="s">
        <v>124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79</v>
      </c>
      <c r="BK207" s="204">
        <f>ROUND(I207*H207,2)</f>
        <v>0</v>
      </c>
      <c r="BL207" s="24" t="s">
        <v>131</v>
      </c>
      <c r="BM207" s="24" t="s">
        <v>362</v>
      </c>
    </row>
    <row r="208" spans="2:51" s="11" customFormat="1" ht="13.5">
      <c r="B208" s="205"/>
      <c r="C208" s="206"/>
      <c r="D208" s="207" t="s">
        <v>133</v>
      </c>
      <c r="E208" s="208" t="s">
        <v>30</v>
      </c>
      <c r="F208" s="209" t="s">
        <v>363</v>
      </c>
      <c r="G208" s="206"/>
      <c r="H208" s="210">
        <v>2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133</v>
      </c>
      <c r="AU208" s="216" t="s">
        <v>83</v>
      </c>
      <c r="AV208" s="11" t="s">
        <v>83</v>
      </c>
      <c r="AW208" s="11" t="s">
        <v>37</v>
      </c>
      <c r="AX208" s="11" t="s">
        <v>79</v>
      </c>
      <c r="AY208" s="216" t="s">
        <v>124</v>
      </c>
    </row>
    <row r="209" spans="2:65" s="1" customFormat="1" ht="31.5" customHeight="1">
      <c r="B209" s="41"/>
      <c r="C209" s="193" t="s">
        <v>364</v>
      </c>
      <c r="D209" s="193" t="s">
        <v>126</v>
      </c>
      <c r="E209" s="194" t="s">
        <v>365</v>
      </c>
      <c r="F209" s="195" t="s">
        <v>366</v>
      </c>
      <c r="G209" s="196" t="s">
        <v>142</v>
      </c>
      <c r="H209" s="197">
        <v>6</v>
      </c>
      <c r="I209" s="198"/>
      <c r="J209" s="199">
        <f>ROUND(I209*H209,2)</f>
        <v>0</v>
      </c>
      <c r="K209" s="195" t="s">
        <v>130</v>
      </c>
      <c r="L209" s="61"/>
      <c r="M209" s="200" t="s">
        <v>30</v>
      </c>
      <c r="N209" s="201" t="s">
        <v>45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AR209" s="24" t="s">
        <v>131</v>
      </c>
      <c r="AT209" s="24" t="s">
        <v>126</v>
      </c>
      <c r="AU209" s="24" t="s">
        <v>83</v>
      </c>
      <c r="AY209" s="24" t="s">
        <v>124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4" t="s">
        <v>79</v>
      </c>
      <c r="BK209" s="204">
        <f>ROUND(I209*H209,2)</f>
        <v>0</v>
      </c>
      <c r="BL209" s="24" t="s">
        <v>131</v>
      </c>
      <c r="BM209" s="24" t="s">
        <v>367</v>
      </c>
    </row>
    <row r="210" spans="2:51" s="11" customFormat="1" ht="13.5">
      <c r="B210" s="205"/>
      <c r="C210" s="206"/>
      <c r="D210" s="207" t="s">
        <v>133</v>
      </c>
      <c r="E210" s="208" t="s">
        <v>30</v>
      </c>
      <c r="F210" s="209" t="s">
        <v>158</v>
      </c>
      <c r="G210" s="206"/>
      <c r="H210" s="210">
        <v>6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133</v>
      </c>
      <c r="AU210" s="216" t="s">
        <v>83</v>
      </c>
      <c r="AV210" s="11" t="s">
        <v>83</v>
      </c>
      <c r="AW210" s="11" t="s">
        <v>37</v>
      </c>
      <c r="AX210" s="11" t="s">
        <v>79</v>
      </c>
      <c r="AY210" s="216" t="s">
        <v>124</v>
      </c>
    </row>
    <row r="211" spans="2:65" s="1" customFormat="1" ht="22.5" customHeight="1">
      <c r="B211" s="41"/>
      <c r="C211" s="254" t="s">
        <v>368</v>
      </c>
      <c r="D211" s="254" t="s">
        <v>269</v>
      </c>
      <c r="E211" s="255" t="s">
        <v>369</v>
      </c>
      <c r="F211" s="256" t="s">
        <v>370</v>
      </c>
      <c r="G211" s="257" t="s">
        <v>142</v>
      </c>
      <c r="H211" s="258">
        <v>6</v>
      </c>
      <c r="I211" s="259"/>
      <c r="J211" s="260">
        <f>ROUND(I211*H211,2)</f>
        <v>0</v>
      </c>
      <c r="K211" s="256" t="s">
        <v>130</v>
      </c>
      <c r="L211" s="261"/>
      <c r="M211" s="262" t="s">
        <v>30</v>
      </c>
      <c r="N211" s="263" t="s">
        <v>45</v>
      </c>
      <c r="O211" s="42"/>
      <c r="P211" s="202">
        <f>O211*H211</f>
        <v>0</v>
      </c>
      <c r="Q211" s="202">
        <v>0.0004</v>
      </c>
      <c r="R211" s="202">
        <f>Q211*H211</f>
        <v>0.0024000000000000002</v>
      </c>
      <c r="S211" s="202">
        <v>0</v>
      </c>
      <c r="T211" s="203">
        <f>S211*H211</f>
        <v>0</v>
      </c>
      <c r="AR211" s="24" t="s">
        <v>167</v>
      </c>
      <c r="AT211" s="24" t="s">
        <v>269</v>
      </c>
      <c r="AU211" s="24" t="s">
        <v>83</v>
      </c>
      <c r="AY211" s="24" t="s">
        <v>124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4" t="s">
        <v>79</v>
      </c>
      <c r="BK211" s="204">
        <f>ROUND(I211*H211,2)</f>
        <v>0</v>
      </c>
      <c r="BL211" s="24" t="s">
        <v>131</v>
      </c>
      <c r="BM211" s="24" t="s">
        <v>371</v>
      </c>
    </row>
    <row r="212" spans="2:65" s="1" customFormat="1" ht="31.5" customHeight="1">
      <c r="B212" s="41"/>
      <c r="C212" s="193" t="s">
        <v>372</v>
      </c>
      <c r="D212" s="193" t="s">
        <v>126</v>
      </c>
      <c r="E212" s="194" t="s">
        <v>373</v>
      </c>
      <c r="F212" s="195" t="s">
        <v>374</v>
      </c>
      <c r="G212" s="196" t="s">
        <v>142</v>
      </c>
      <c r="H212" s="197">
        <v>2</v>
      </c>
      <c r="I212" s="198"/>
      <c r="J212" s="199">
        <f>ROUND(I212*H212,2)</f>
        <v>0</v>
      </c>
      <c r="K212" s="195" t="s">
        <v>130</v>
      </c>
      <c r="L212" s="61"/>
      <c r="M212" s="200" t="s">
        <v>30</v>
      </c>
      <c r="N212" s="201" t="s">
        <v>45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4" t="s">
        <v>131</v>
      </c>
      <c r="AT212" s="24" t="s">
        <v>126</v>
      </c>
      <c r="AU212" s="24" t="s">
        <v>83</v>
      </c>
      <c r="AY212" s="24" t="s">
        <v>124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79</v>
      </c>
      <c r="BK212" s="204">
        <f>ROUND(I212*H212,2)</f>
        <v>0</v>
      </c>
      <c r="BL212" s="24" t="s">
        <v>131</v>
      </c>
      <c r="BM212" s="24" t="s">
        <v>375</v>
      </c>
    </row>
    <row r="213" spans="2:51" s="11" customFormat="1" ht="13.5">
      <c r="B213" s="205"/>
      <c r="C213" s="206"/>
      <c r="D213" s="207" t="s">
        <v>133</v>
      </c>
      <c r="E213" s="208" t="s">
        <v>30</v>
      </c>
      <c r="F213" s="209" t="s">
        <v>83</v>
      </c>
      <c r="G213" s="206"/>
      <c r="H213" s="210">
        <v>2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133</v>
      </c>
      <c r="AU213" s="216" t="s">
        <v>83</v>
      </c>
      <c r="AV213" s="11" t="s">
        <v>83</v>
      </c>
      <c r="AW213" s="11" t="s">
        <v>37</v>
      </c>
      <c r="AX213" s="11" t="s">
        <v>79</v>
      </c>
      <c r="AY213" s="216" t="s">
        <v>124</v>
      </c>
    </row>
    <row r="214" spans="2:65" s="1" customFormat="1" ht="22.5" customHeight="1">
      <c r="B214" s="41"/>
      <c r="C214" s="254" t="s">
        <v>376</v>
      </c>
      <c r="D214" s="254" t="s">
        <v>269</v>
      </c>
      <c r="E214" s="255" t="s">
        <v>377</v>
      </c>
      <c r="F214" s="256" t="s">
        <v>378</v>
      </c>
      <c r="G214" s="257" t="s">
        <v>142</v>
      </c>
      <c r="H214" s="258">
        <v>2</v>
      </c>
      <c r="I214" s="259"/>
      <c r="J214" s="260">
        <f>ROUND(I214*H214,2)</f>
        <v>0</v>
      </c>
      <c r="K214" s="256" t="s">
        <v>130</v>
      </c>
      <c r="L214" s="261"/>
      <c r="M214" s="262" t="s">
        <v>30</v>
      </c>
      <c r="N214" s="263" t="s">
        <v>45</v>
      </c>
      <c r="O214" s="42"/>
      <c r="P214" s="202">
        <f>O214*H214</f>
        <v>0</v>
      </c>
      <c r="Q214" s="202">
        <v>0.0008</v>
      </c>
      <c r="R214" s="202">
        <f>Q214*H214</f>
        <v>0.0016</v>
      </c>
      <c r="S214" s="202">
        <v>0</v>
      </c>
      <c r="T214" s="203">
        <f>S214*H214</f>
        <v>0</v>
      </c>
      <c r="AR214" s="24" t="s">
        <v>167</v>
      </c>
      <c r="AT214" s="24" t="s">
        <v>269</v>
      </c>
      <c r="AU214" s="24" t="s">
        <v>83</v>
      </c>
      <c r="AY214" s="24" t="s">
        <v>124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79</v>
      </c>
      <c r="BK214" s="204">
        <f>ROUND(I214*H214,2)</f>
        <v>0</v>
      </c>
      <c r="BL214" s="24" t="s">
        <v>131</v>
      </c>
      <c r="BM214" s="24" t="s">
        <v>379</v>
      </c>
    </row>
    <row r="215" spans="2:65" s="1" customFormat="1" ht="31.5" customHeight="1">
      <c r="B215" s="41"/>
      <c r="C215" s="193" t="s">
        <v>380</v>
      </c>
      <c r="D215" s="193" t="s">
        <v>126</v>
      </c>
      <c r="E215" s="194" t="s">
        <v>381</v>
      </c>
      <c r="F215" s="195" t="s">
        <v>382</v>
      </c>
      <c r="G215" s="196" t="s">
        <v>142</v>
      </c>
      <c r="H215" s="197">
        <v>1</v>
      </c>
      <c r="I215" s="198"/>
      <c r="J215" s="199">
        <f>ROUND(I215*H215,2)</f>
        <v>0</v>
      </c>
      <c r="K215" s="195" t="s">
        <v>130</v>
      </c>
      <c r="L215" s="61"/>
      <c r="M215" s="200" t="s">
        <v>30</v>
      </c>
      <c r="N215" s="201" t="s">
        <v>45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4" t="s">
        <v>131</v>
      </c>
      <c r="AT215" s="24" t="s">
        <v>126</v>
      </c>
      <c r="AU215" s="24" t="s">
        <v>83</v>
      </c>
      <c r="AY215" s="24" t="s">
        <v>124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4" t="s">
        <v>79</v>
      </c>
      <c r="BK215" s="204">
        <f>ROUND(I215*H215,2)</f>
        <v>0</v>
      </c>
      <c r="BL215" s="24" t="s">
        <v>131</v>
      </c>
      <c r="BM215" s="24" t="s">
        <v>383</v>
      </c>
    </row>
    <row r="216" spans="2:65" s="1" customFormat="1" ht="22.5" customHeight="1">
      <c r="B216" s="41"/>
      <c r="C216" s="254" t="s">
        <v>384</v>
      </c>
      <c r="D216" s="254" t="s">
        <v>269</v>
      </c>
      <c r="E216" s="255" t="s">
        <v>385</v>
      </c>
      <c r="F216" s="256" t="s">
        <v>386</v>
      </c>
      <c r="G216" s="257" t="s">
        <v>142</v>
      </c>
      <c r="H216" s="258">
        <v>1</v>
      </c>
      <c r="I216" s="259"/>
      <c r="J216" s="260">
        <f>ROUND(I216*H216,2)</f>
        <v>0</v>
      </c>
      <c r="K216" s="256" t="s">
        <v>130</v>
      </c>
      <c r="L216" s="261"/>
      <c r="M216" s="262" t="s">
        <v>30</v>
      </c>
      <c r="N216" s="263" t="s">
        <v>45</v>
      </c>
      <c r="O216" s="42"/>
      <c r="P216" s="202">
        <f>O216*H216</f>
        <v>0</v>
      </c>
      <c r="Q216" s="202">
        <v>0.001</v>
      </c>
      <c r="R216" s="202">
        <f>Q216*H216</f>
        <v>0.001</v>
      </c>
      <c r="S216" s="202">
        <v>0</v>
      </c>
      <c r="T216" s="203">
        <f>S216*H216</f>
        <v>0</v>
      </c>
      <c r="AR216" s="24" t="s">
        <v>167</v>
      </c>
      <c r="AT216" s="24" t="s">
        <v>269</v>
      </c>
      <c r="AU216" s="24" t="s">
        <v>83</v>
      </c>
      <c r="AY216" s="24" t="s">
        <v>124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79</v>
      </c>
      <c r="BK216" s="204">
        <f>ROUND(I216*H216,2)</f>
        <v>0</v>
      </c>
      <c r="BL216" s="24" t="s">
        <v>131</v>
      </c>
      <c r="BM216" s="24" t="s">
        <v>387</v>
      </c>
    </row>
    <row r="217" spans="2:63" s="10" customFormat="1" ht="29.85" customHeight="1">
      <c r="B217" s="176"/>
      <c r="C217" s="177"/>
      <c r="D217" s="190" t="s">
        <v>73</v>
      </c>
      <c r="E217" s="191" t="s">
        <v>173</v>
      </c>
      <c r="F217" s="191" t="s">
        <v>388</v>
      </c>
      <c r="G217" s="177"/>
      <c r="H217" s="177"/>
      <c r="I217" s="180"/>
      <c r="J217" s="192">
        <f>BK217</f>
        <v>0</v>
      </c>
      <c r="K217" s="177"/>
      <c r="L217" s="182"/>
      <c r="M217" s="183"/>
      <c r="N217" s="184"/>
      <c r="O217" s="184"/>
      <c r="P217" s="185">
        <f>SUM(P218:P219)</f>
        <v>0</v>
      </c>
      <c r="Q217" s="184"/>
      <c r="R217" s="185">
        <f>SUM(R218:R219)</f>
        <v>0.7160500000000001</v>
      </c>
      <c r="S217" s="184"/>
      <c r="T217" s="186">
        <f>SUM(T218:T219)</f>
        <v>0</v>
      </c>
      <c r="AR217" s="187" t="s">
        <v>79</v>
      </c>
      <c r="AT217" s="188" t="s">
        <v>73</v>
      </c>
      <c r="AU217" s="188" t="s">
        <v>79</v>
      </c>
      <c r="AY217" s="187" t="s">
        <v>124</v>
      </c>
      <c r="BK217" s="189">
        <f>SUM(BK218:BK219)</f>
        <v>0</v>
      </c>
    </row>
    <row r="218" spans="2:65" s="1" customFormat="1" ht="31.5" customHeight="1">
      <c r="B218" s="41"/>
      <c r="C218" s="193" t="s">
        <v>389</v>
      </c>
      <c r="D218" s="193" t="s">
        <v>126</v>
      </c>
      <c r="E218" s="194" t="s">
        <v>390</v>
      </c>
      <c r="F218" s="195" t="s">
        <v>391</v>
      </c>
      <c r="G218" s="196" t="s">
        <v>181</v>
      </c>
      <c r="H218" s="197">
        <v>5</v>
      </c>
      <c r="I218" s="198"/>
      <c r="J218" s="199">
        <f>ROUND(I218*H218,2)</f>
        <v>0</v>
      </c>
      <c r="K218" s="195" t="s">
        <v>130</v>
      </c>
      <c r="L218" s="61"/>
      <c r="M218" s="200" t="s">
        <v>30</v>
      </c>
      <c r="N218" s="201" t="s">
        <v>45</v>
      </c>
      <c r="O218" s="42"/>
      <c r="P218" s="202">
        <f>O218*H218</f>
        <v>0</v>
      </c>
      <c r="Q218" s="202">
        <v>0.14321</v>
      </c>
      <c r="R218" s="202">
        <f>Q218*H218</f>
        <v>0.7160500000000001</v>
      </c>
      <c r="S218" s="202">
        <v>0</v>
      </c>
      <c r="T218" s="203">
        <f>S218*H218</f>
        <v>0</v>
      </c>
      <c r="AR218" s="24" t="s">
        <v>131</v>
      </c>
      <c r="AT218" s="24" t="s">
        <v>126</v>
      </c>
      <c r="AU218" s="24" t="s">
        <v>83</v>
      </c>
      <c r="AY218" s="24" t="s">
        <v>124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79</v>
      </c>
      <c r="BK218" s="204">
        <f>ROUND(I218*H218,2)</f>
        <v>0</v>
      </c>
      <c r="BL218" s="24" t="s">
        <v>131</v>
      </c>
      <c r="BM218" s="24" t="s">
        <v>392</v>
      </c>
    </row>
    <row r="219" spans="2:51" s="11" customFormat="1" ht="13.5">
      <c r="B219" s="205"/>
      <c r="C219" s="206"/>
      <c r="D219" s="217" t="s">
        <v>133</v>
      </c>
      <c r="E219" s="218" t="s">
        <v>30</v>
      </c>
      <c r="F219" s="219" t="s">
        <v>393</v>
      </c>
      <c r="G219" s="206"/>
      <c r="H219" s="220">
        <v>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133</v>
      </c>
      <c r="AU219" s="216" t="s">
        <v>83</v>
      </c>
      <c r="AV219" s="11" t="s">
        <v>83</v>
      </c>
      <c r="AW219" s="11" t="s">
        <v>37</v>
      </c>
      <c r="AX219" s="11" t="s">
        <v>79</v>
      </c>
      <c r="AY219" s="216" t="s">
        <v>124</v>
      </c>
    </row>
    <row r="220" spans="2:63" s="10" customFormat="1" ht="29.85" customHeight="1">
      <c r="B220" s="176"/>
      <c r="C220" s="177"/>
      <c r="D220" s="190" t="s">
        <v>73</v>
      </c>
      <c r="E220" s="191" t="s">
        <v>394</v>
      </c>
      <c r="F220" s="191" t="s">
        <v>395</v>
      </c>
      <c r="G220" s="177"/>
      <c r="H220" s="177"/>
      <c r="I220" s="180"/>
      <c r="J220" s="192">
        <f>BK220</f>
        <v>0</v>
      </c>
      <c r="K220" s="177"/>
      <c r="L220" s="182"/>
      <c r="M220" s="183"/>
      <c r="N220" s="184"/>
      <c r="O220" s="184"/>
      <c r="P220" s="185">
        <f>SUM(P221:P224)</f>
        <v>0</v>
      </c>
      <c r="Q220" s="184"/>
      <c r="R220" s="185">
        <f>SUM(R221:R224)</f>
        <v>0</v>
      </c>
      <c r="S220" s="184"/>
      <c r="T220" s="186">
        <f>SUM(T221:T224)</f>
        <v>0</v>
      </c>
      <c r="AR220" s="187" t="s">
        <v>79</v>
      </c>
      <c r="AT220" s="188" t="s">
        <v>73</v>
      </c>
      <c r="AU220" s="188" t="s">
        <v>79</v>
      </c>
      <c r="AY220" s="187" t="s">
        <v>124</v>
      </c>
      <c r="BK220" s="189">
        <f>SUM(BK221:BK224)</f>
        <v>0</v>
      </c>
    </row>
    <row r="221" spans="2:65" s="1" customFormat="1" ht="31.5" customHeight="1">
      <c r="B221" s="41"/>
      <c r="C221" s="193" t="s">
        <v>396</v>
      </c>
      <c r="D221" s="193" t="s">
        <v>126</v>
      </c>
      <c r="E221" s="194" t="s">
        <v>397</v>
      </c>
      <c r="F221" s="195" t="s">
        <v>398</v>
      </c>
      <c r="G221" s="196" t="s">
        <v>399</v>
      </c>
      <c r="H221" s="197">
        <v>3.672</v>
      </c>
      <c r="I221" s="198"/>
      <c r="J221" s="199">
        <f>ROUND(I221*H221,2)</f>
        <v>0</v>
      </c>
      <c r="K221" s="195" t="s">
        <v>130</v>
      </c>
      <c r="L221" s="61"/>
      <c r="M221" s="200" t="s">
        <v>30</v>
      </c>
      <c r="N221" s="201" t="s">
        <v>45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131</v>
      </c>
      <c r="AT221" s="24" t="s">
        <v>126</v>
      </c>
      <c r="AU221" s="24" t="s">
        <v>83</v>
      </c>
      <c r="AY221" s="24" t="s">
        <v>124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79</v>
      </c>
      <c r="BK221" s="204">
        <f>ROUND(I221*H221,2)</f>
        <v>0</v>
      </c>
      <c r="BL221" s="24" t="s">
        <v>131</v>
      </c>
      <c r="BM221" s="24" t="s">
        <v>400</v>
      </c>
    </row>
    <row r="222" spans="2:51" s="11" customFormat="1" ht="13.5">
      <c r="B222" s="205"/>
      <c r="C222" s="206"/>
      <c r="D222" s="207" t="s">
        <v>133</v>
      </c>
      <c r="E222" s="208" t="s">
        <v>30</v>
      </c>
      <c r="F222" s="209" t="s">
        <v>401</v>
      </c>
      <c r="G222" s="206"/>
      <c r="H222" s="210">
        <v>3.672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133</v>
      </c>
      <c r="AU222" s="216" t="s">
        <v>83</v>
      </c>
      <c r="AV222" s="11" t="s">
        <v>83</v>
      </c>
      <c r="AW222" s="11" t="s">
        <v>37</v>
      </c>
      <c r="AX222" s="11" t="s">
        <v>79</v>
      </c>
      <c r="AY222" s="216" t="s">
        <v>124</v>
      </c>
    </row>
    <row r="223" spans="2:65" s="1" customFormat="1" ht="31.5" customHeight="1">
      <c r="B223" s="41"/>
      <c r="C223" s="193" t="s">
        <v>402</v>
      </c>
      <c r="D223" s="193" t="s">
        <v>126</v>
      </c>
      <c r="E223" s="194" t="s">
        <v>403</v>
      </c>
      <c r="F223" s="195" t="s">
        <v>404</v>
      </c>
      <c r="G223" s="196" t="s">
        <v>399</v>
      </c>
      <c r="H223" s="197">
        <v>33.048</v>
      </c>
      <c r="I223" s="198"/>
      <c r="J223" s="199">
        <f>ROUND(I223*H223,2)</f>
        <v>0</v>
      </c>
      <c r="K223" s="195" t="s">
        <v>130</v>
      </c>
      <c r="L223" s="61"/>
      <c r="M223" s="200" t="s">
        <v>30</v>
      </c>
      <c r="N223" s="201" t="s">
        <v>45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4" t="s">
        <v>131</v>
      </c>
      <c r="AT223" s="24" t="s">
        <v>126</v>
      </c>
      <c r="AU223" s="24" t="s">
        <v>83</v>
      </c>
      <c r="AY223" s="24" t="s">
        <v>124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79</v>
      </c>
      <c r="BK223" s="204">
        <f>ROUND(I223*H223,2)</f>
        <v>0</v>
      </c>
      <c r="BL223" s="24" t="s">
        <v>131</v>
      </c>
      <c r="BM223" s="24" t="s">
        <v>405</v>
      </c>
    </row>
    <row r="224" spans="2:51" s="11" customFormat="1" ht="13.5">
      <c r="B224" s="205"/>
      <c r="C224" s="206"/>
      <c r="D224" s="217" t="s">
        <v>133</v>
      </c>
      <c r="E224" s="218" t="s">
        <v>30</v>
      </c>
      <c r="F224" s="219" t="s">
        <v>406</v>
      </c>
      <c r="G224" s="206"/>
      <c r="H224" s="220">
        <v>33.048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133</v>
      </c>
      <c r="AU224" s="216" t="s">
        <v>83</v>
      </c>
      <c r="AV224" s="11" t="s">
        <v>83</v>
      </c>
      <c r="AW224" s="11" t="s">
        <v>37</v>
      </c>
      <c r="AX224" s="11" t="s">
        <v>79</v>
      </c>
      <c r="AY224" s="216" t="s">
        <v>124</v>
      </c>
    </row>
    <row r="225" spans="2:63" s="10" customFormat="1" ht="29.85" customHeight="1">
      <c r="B225" s="176"/>
      <c r="C225" s="177"/>
      <c r="D225" s="190" t="s">
        <v>73</v>
      </c>
      <c r="E225" s="191" t="s">
        <v>407</v>
      </c>
      <c r="F225" s="191" t="s">
        <v>408</v>
      </c>
      <c r="G225" s="177"/>
      <c r="H225" s="177"/>
      <c r="I225" s="180"/>
      <c r="J225" s="192">
        <f>BK225</f>
        <v>0</v>
      </c>
      <c r="K225" s="177"/>
      <c r="L225" s="182"/>
      <c r="M225" s="183"/>
      <c r="N225" s="184"/>
      <c r="O225" s="184"/>
      <c r="P225" s="185">
        <f>P226</f>
        <v>0</v>
      </c>
      <c r="Q225" s="184"/>
      <c r="R225" s="185">
        <f>R226</f>
        <v>0</v>
      </c>
      <c r="S225" s="184"/>
      <c r="T225" s="186">
        <f>T226</f>
        <v>0</v>
      </c>
      <c r="AR225" s="187" t="s">
        <v>79</v>
      </c>
      <c r="AT225" s="188" t="s">
        <v>73</v>
      </c>
      <c r="AU225" s="188" t="s">
        <v>79</v>
      </c>
      <c r="AY225" s="187" t="s">
        <v>124</v>
      </c>
      <c r="BK225" s="189">
        <f>BK226</f>
        <v>0</v>
      </c>
    </row>
    <row r="226" spans="2:65" s="1" customFormat="1" ht="31.5" customHeight="1">
      <c r="B226" s="41"/>
      <c r="C226" s="193" t="s">
        <v>409</v>
      </c>
      <c r="D226" s="193" t="s">
        <v>126</v>
      </c>
      <c r="E226" s="194" t="s">
        <v>410</v>
      </c>
      <c r="F226" s="195" t="s">
        <v>411</v>
      </c>
      <c r="G226" s="196" t="s">
        <v>399</v>
      </c>
      <c r="H226" s="197">
        <v>1774.287</v>
      </c>
      <c r="I226" s="198"/>
      <c r="J226" s="199">
        <f>ROUND(I226*H226,2)</f>
        <v>0</v>
      </c>
      <c r="K226" s="195" t="s">
        <v>130</v>
      </c>
      <c r="L226" s="61"/>
      <c r="M226" s="200" t="s">
        <v>30</v>
      </c>
      <c r="N226" s="264" t="s">
        <v>45</v>
      </c>
      <c r="O226" s="265"/>
      <c r="P226" s="266">
        <f>O226*H226</f>
        <v>0</v>
      </c>
      <c r="Q226" s="266">
        <v>0</v>
      </c>
      <c r="R226" s="266">
        <f>Q226*H226</f>
        <v>0</v>
      </c>
      <c r="S226" s="266">
        <v>0</v>
      </c>
      <c r="T226" s="267">
        <f>S226*H226</f>
        <v>0</v>
      </c>
      <c r="AR226" s="24" t="s">
        <v>131</v>
      </c>
      <c r="AT226" s="24" t="s">
        <v>126</v>
      </c>
      <c r="AU226" s="24" t="s">
        <v>83</v>
      </c>
      <c r="AY226" s="24" t="s">
        <v>124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79</v>
      </c>
      <c r="BK226" s="204">
        <f>ROUND(I226*H226,2)</f>
        <v>0</v>
      </c>
      <c r="BL226" s="24" t="s">
        <v>131</v>
      </c>
      <c r="BM226" s="24" t="s">
        <v>412</v>
      </c>
    </row>
    <row r="227" spans="2:12" s="1" customFormat="1" ht="6.95" customHeight="1">
      <c r="B227" s="56"/>
      <c r="C227" s="57"/>
      <c r="D227" s="57"/>
      <c r="E227" s="57"/>
      <c r="F227" s="57"/>
      <c r="G227" s="57"/>
      <c r="H227" s="57"/>
      <c r="I227" s="139"/>
      <c r="J227" s="57"/>
      <c r="K227" s="57"/>
      <c r="L227" s="61"/>
    </row>
  </sheetData>
  <sheetProtection password="CC35" sheet="1" objects="1" scenarios="1" formatCells="0" formatColumns="0" formatRows="0" sort="0" autoFilter="0"/>
  <autoFilter ref="C84:K226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tabSelected="1" workbookViewId="0" topLeftCell="A1">
      <pane ySplit="1" topLeftCell="A131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86</v>
      </c>
      <c r="G1" s="390" t="s">
        <v>87</v>
      </c>
      <c r="H1" s="390"/>
      <c r="I1" s="115"/>
      <c r="J1" s="114" t="s">
        <v>88</v>
      </c>
      <c r="K1" s="113" t="s">
        <v>89</v>
      </c>
      <c r="L1" s="114" t="s">
        <v>90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91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Úpa, Suchovršice, oprava PB dlažeb, ř. km 34,875 - 35,090</v>
      </c>
      <c r="F7" s="392"/>
      <c r="G7" s="392"/>
      <c r="H7" s="392"/>
      <c r="I7" s="117"/>
      <c r="J7" s="29"/>
      <c r="K7" s="31"/>
    </row>
    <row r="8" spans="2:11" s="1" customFormat="1" ht="15">
      <c r="B8" s="41"/>
      <c r="C8" s="42"/>
      <c r="D8" s="37" t="s">
        <v>92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413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11.7.2017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56" t="s">
        <v>30</v>
      </c>
      <c r="F24" s="356"/>
      <c r="G24" s="356"/>
      <c r="H24" s="356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ROUND(SUM(BE83:BE153),2)</f>
        <v>0</v>
      </c>
      <c r="G30" s="42"/>
      <c r="H30" s="42"/>
      <c r="I30" s="131">
        <v>0.21</v>
      </c>
      <c r="J30" s="130">
        <f>ROUND(ROUND((SUM(BE83:BE153)),2)*I30,2)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ROUND(SUM(BF83:BF153),2)</f>
        <v>0</v>
      </c>
      <c r="G31" s="42"/>
      <c r="H31" s="42"/>
      <c r="I31" s="131">
        <v>0.15</v>
      </c>
      <c r="J31" s="130">
        <f>ROUND(ROUND((SUM(BF83:BF153)),2)*I31,2)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ROUND(SUM(BG83:BG153),2)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ROUND(SUM(BH83:BH153),2)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ROUND(SUM(BI83:BI153),2)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Úpa, Suchovršice, oprava PB dlažeb, ř. km 34,875 - 35,090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92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2 - VON Vedlejší a ostatní náklady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Suchovršice</v>
      </c>
      <c r="G49" s="42"/>
      <c r="H49" s="42"/>
      <c r="I49" s="119" t="s">
        <v>26</v>
      </c>
      <c r="J49" s="120" t="str">
        <f>IF(J12="","",J12)</f>
        <v>11.7.2017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Povodí Labe,státní podnik,Víta Nejedlého 954, HK 3</v>
      </c>
      <c r="G51" s="42"/>
      <c r="H51" s="42"/>
      <c r="I51" s="119" t="s">
        <v>35</v>
      </c>
      <c r="J51" s="35" t="str">
        <f>E21</f>
        <v>Multiaqua s.r.o.,Veverkova 1343, HK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95</v>
      </c>
      <c r="D54" s="132"/>
      <c r="E54" s="132"/>
      <c r="F54" s="132"/>
      <c r="G54" s="132"/>
      <c r="H54" s="132"/>
      <c r="I54" s="145"/>
      <c r="J54" s="146" t="s">
        <v>96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97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98</v>
      </c>
    </row>
    <row r="57" spans="2:11" s="7" customFormat="1" ht="24.95" customHeight="1">
      <c r="B57" s="149"/>
      <c r="C57" s="150"/>
      <c r="D57" s="151" t="s">
        <v>99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11" s="8" customFormat="1" ht="19.9" customHeight="1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11" s="7" customFormat="1" ht="24.95" customHeight="1">
      <c r="B59" s="149"/>
      <c r="C59" s="150"/>
      <c r="D59" s="151" t="s">
        <v>414</v>
      </c>
      <c r="E59" s="152"/>
      <c r="F59" s="152"/>
      <c r="G59" s="152"/>
      <c r="H59" s="152"/>
      <c r="I59" s="153"/>
      <c r="J59" s="154">
        <f>J88</f>
        <v>0</v>
      </c>
      <c r="K59" s="155"/>
    </row>
    <row r="60" spans="2:11" s="8" customFormat="1" ht="19.9" customHeight="1">
      <c r="B60" s="156"/>
      <c r="C60" s="157"/>
      <c r="D60" s="158" t="s">
        <v>415</v>
      </c>
      <c r="E60" s="159"/>
      <c r="F60" s="159"/>
      <c r="G60" s="159"/>
      <c r="H60" s="159"/>
      <c r="I60" s="160"/>
      <c r="J60" s="161">
        <f>J89</f>
        <v>0</v>
      </c>
      <c r="K60" s="162"/>
    </row>
    <row r="61" spans="2:11" s="8" customFormat="1" ht="19.9" customHeight="1">
      <c r="B61" s="156"/>
      <c r="C61" s="157"/>
      <c r="D61" s="158" t="s">
        <v>416</v>
      </c>
      <c r="E61" s="159"/>
      <c r="F61" s="159"/>
      <c r="G61" s="159"/>
      <c r="H61" s="159"/>
      <c r="I61" s="160"/>
      <c r="J61" s="161">
        <f>J112</f>
        <v>0</v>
      </c>
      <c r="K61" s="162"/>
    </row>
    <row r="62" spans="2:11" s="8" customFormat="1" ht="19.9" customHeight="1">
      <c r="B62" s="156"/>
      <c r="C62" s="157"/>
      <c r="D62" s="158" t="s">
        <v>417</v>
      </c>
      <c r="E62" s="159"/>
      <c r="F62" s="159"/>
      <c r="G62" s="159"/>
      <c r="H62" s="159"/>
      <c r="I62" s="160"/>
      <c r="J62" s="161">
        <f>J124</f>
        <v>0</v>
      </c>
      <c r="K62" s="162"/>
    </row>
    <row r="63" spans="2:11" s="8" customFormat="1" ht="19.9" customHeight="1">
      <c r="B63" s="156"/>
      <c r="C63" s="157"/>
      <c r="D63" s="158" t="s">
        <v>418</v>
      </c>
      <c r="E63" s="159"/>
      <c r="F63" s="159"/>
      <c r="G63" s="159"/>
      <c r="H63" s="159"/>
      <c r="I63" s="160"/>
      <c r="J63" s="161">
        <f>J133</f>
        <v>0</v>
      </c>
      <c r="K63" s="162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" customHeight="1">
      <c r="B70" s="41"/>
      <c r="C70" s="62" t="s">
        <v>108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87" t="str">
        <f>E7</f>
        <v>Úpa, Suchovršice, oprava PB dlažeb, ř. km 34,875 - 35,090</v>
      </c>
      <c r="F73" s="388"/>
      <c r="G73" s="388"/>
      <c r="H73" s="388"/>
      <c r="I73" s="163"/>
      <c r="J73" s="63"/>
      <c r="K73" s="63"/>
      <c r="L73" s="61"/>
    </row>
    <row r="74" spans="2:12" s="1" customFormat="1" ht="14.45" customHeight="1">
      <c r="B74" s="41"/>
      <c r="C74" s="65" t="s">
        <v>92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2 - VON Vedlejší a ostatní náklady</v>
      </c>
      <c r="F75" s="389"/>
      <c r="G75" s="389"/>
      <c r="H75" s="389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Suchovršice</v>
      </c>
      <c r="G77" s="63"/>
      <c r="H77" s="63"/>
      <c r="I77" s="165" t="s">
        <v>26</v>
      </c>
      <c r="J77" s="73" t="str">
        <f>IF(J12="","",J12)</f>
        <v>11.7.2017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5">
      <c r="B79" s="41"/>
      <c r="C79" s="65" t="s">
        <v>28</v>
      </c>
      <c r="D79" s="63"/>
      <c r="E79" s="63"/>
      <c r="F79" s="164" t="str">
        <f>E15</f>
        <v>Povodí Labe,státní podnik,Víta Nejedlého 954, HK 3</v>
      </c>
      <c r="G79" s="63"/>
      <c r="H79" s="63"/>
      <c r="I79" s="165" t="s">
        <v>35</v>
      </c>
      <c r="J79" s="164" t="str">
        <f>E21</f>
        <v>Multiaqua s.r.o.,Veverkova 1343, HK 2</v>
      </c>
      <c r="K79" s="63"/>
      <c r="L79" s="61"/>
    </row>
    <row r="80" spans="2:12" s="1" customFormat="1" ht="14.45" customHeight="1">
      <c r="B80" s="41"/>
      <c r="C80" s="65" t="s">
        <v>33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20" s="9" customFormat="1" ht="29.25" customHeight="1">
      <c r="B82" s="166"/>
      <c r="C82" s="167" t="s">
        <v>109</v>
      </c>
      <c r="D82" s="168" t="s">
        <v>59</v>
      </c>
      <c r="E82" s="168" t="s">
        <v>55</v>
      </c>
      <c r="F82" s="168" t="s">
        <v>110</v>
      </c>
      <c r="G82" s="168" t="s">
        <v>111</v>
      </c>
      <c r="H82" s="168" t="s">
        <v>112</v>
      </c>
      <c r="I82" s="169" t="s">
        <v>113</v>
      </c>
      <c r="J82" s="168" t="s">
        <v>96</v>
      </c>
      <c r="K82" s="170" t="s">
        <v>114</v>
      </c>
      <c r="L82" s="171"/>
      <c r="M82" s="81" t="s">
        <v>115</v>
      </c>
      <c r="N82" s="82" t="s">
        <v>44</v>
      </c>
      <c r="O82" s="82" t="s">
        <v>116</v>
      </c>
      <c r="P82" s="82" t="s">
        <v>117</v>
      </c>
      <c r="Q82" s="82" t="s">
        <v>118</v>
      </c>
      <c r="R82" s="82" t="s">
        <v>119</v>
      </c>
      <c r="S82" s="82" t="s">
        <v>120</v>
      </c>
      <c r="T82" s="83" t="s">
        <v>121</v>
      </c>
    </row>
    <row r="83" spans="2:63" s="1" customFormat="1" ht="29.25" customHeight="1">
      <c r="B83" s="41"/>
      <c r="C83" s="87" t="s">
        <v>97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P84+P88</f>
        <v>0</v>
      </c>
      <c r="Q83" s="85"/>
      <c r="R83" s="173">
        <f>R84+R88</f>
        <v>0</v>
      </c>
      <c r="S83" s="85"/>
      <c r="T83" s="174">
        <f>T84+T88</f>
        <v>200</v>
      </c>
      <c r="AT83" s="24" t="s">
        <v>73</v>
      </c>
      <c r="AU83" s="24" t="s">
        <v>98</v>
      </c>
      <c r="BK83" s="175">
        <f>BK84+BK88</f>
        <v>0</v>
      </c>
    </row>
    <row r="84" spans="2:63" s="10" customFormat="1" ht="37.35" customHeight="1">
      <c r="B84" s="176"/>
      <c r="C84" s="177"/>
      <c r="D84" s="178" t="s">
        <v>73</v>
      </c>
      <c r="E84" s="179" t="s">
        <v>122</v>
      </c>
      <c r="F84" s="179" t="s">
        <v>123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</f>
        <v>0</v>
      </c>
      <c r="Q84" s="184"/>
      <c r="R84" s="185">
        <f>R85</f>
        <v>0</v>
      </c>
      <c r="S84" s="184"/>
      <c r="T84" s="186">
        <f>T85</f>
        <v>200</v>
      </c>
      <c r="AR84" s="187" t="s">
        <v>79</v>
      </c>
      <c r="AT84" s="188" t="s">
        <v>73</v>
      </c>
      <c r="AU84" s="188" t="s">
        <v>74</v>
      </c>
      <c r="AY84" s="187" t="s">
        <v>124</v>
      </c>
      <c r="BK84" s="189">
        <f>BK85</f>
        <v>0</v>
      </c>
    </row>
    <row r="85" spans="2:63" s="10" customFormat="1" ht="19.9" customHeight="1">
      <c r="B85" s="176"/>
      <c r="C85" s="177"/>
      <c r="D85" s="190" t="s">
        <v>73</v>
      </c>
      <c r="E85" s="191" t="s">
        <v>173</v>
      </c>
      <c r="F85" s="191" t="s">
        <v>388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SUM(P86:P87)</f>
        <v>0</v>
      </c>
      <c r="Q85" s="184"/>
      <c r="R85" s="185">
        <f>SUM(R86:R87)</f>
        <v>0</v>
      </c>
      <c r="S85" s="184"/>
      <c r="T85" s="186">
        <f>SUM(T86:T87)</f>
        <v>200</v>
      </c>
      <c r="AR85" s="187" t="s">
        <v>79</v>
      </c>
      <c r="AT85" s="188" t="s">
        <v>73</v>
      </c>
      <c r="AU85" s="188" t="s">
        <v>79</v>
      </c>
      <c r="AY85" s="187" t="s">
        <v>124</v>
      </c>
      <c r="BK85" s="189">
        <f>SUM(BK86:BK87)</f>
        <v>0</v>
      </c>
    </row>
    <row r="86" spans="2:65" s="1" customFormat="1" ht="22.5" customHeight="1">
      <c r="B86" s="41"/>
      <c r="C86" s="193" t="s">
        <v>79</v>
      </c>
      <c r="D86" s="193" t="s">
        <v>126</v>
      </c>
      <c r="E86" s="194" t="s">
        <v>419</v>
      </c>
      <c r="F86" s="195" t="s">
        <v>420</v>
      </c>
      <c r="G86" s="196" t="s">
        <v>129</v>
      </c>
      <c r="H86" s="197">
        <v>10000</v>
      </c>
      <c r="I86" s="198"/>
      <c r="J86" s="199">
        <f>ROUND(I86*H86,2)</f>
        <v>0</v>
      </c>
      <c r="K86" s="195" t="s">
        <v>421</v>
      </c>
      <c r="L86" s="61"/>
      <c r="M86" s="200" t="s">
        <v>30</v>
      </c>
      <c r="N86" s="201" t="s">
        <v>45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0.02</v>
      </c>
      <c r="T86" s="203">
        <f>S86*H86</f>
        <v>200</v>
      </c>
      <c r="AR86" s="24" t="s">
        <v>131</v>
      </c>
      <c r="AT86" s="24" t="s">
        <v>126</v>
      </c>
      <c r="AU86" s="24" t="s">
        <v>83</v>
      </c>
      <c r="AY86" s="24" t="s">
        <v>124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79</v>
      </c>
      <c r="BK86" s="204">
        <f>ROUND(I86*H86,2)</f>
        <v>0</v>
      </c>
      <c r="BL86" s="24" t="s">
        <v>131</v>
      </c>
      <c r="BM86" s="24" t="s">
        <v>422</v>
      </c>
    </row>
    <row r="87" spans="2:51" s="11" customFormat="1" ht="13.5">
      <c r="B87" s="205"/>
      <c r="C87" s="206"/>
      <c r="D87" s="217" t="s">
        <v>133</v>
      </c>
      <c r="E87" s="218" t="s">
        <v>30</v>
      </c>
      <c r="F87" s="219" t="s">
        <v>423</v>
      </c>
      <c r="G87" s="206"/>
      <c r="H87" s="220">
        <v>10000</v>
      </c>
      <c r="I87" s="211"/>
      <c r="J87" s="206"/>
      <c r="K87" s="206"/>
      <c r="L87" s="212"/>
      <c r="M87" s="213"/>
      <c r="N87" s="214"/>
      <c r="O87" s="214"/>
      <c r="P87" s="214"/>
      <c r="Q87" s="214"/>
      <c r="R87" s="214"/>
      <c r="S87" s="214"/>
      <c r="T87" s="215"/>
      <c r="AT87" s="216" t="s">
        <v>133</v>
      </c>
      <c r="AU87" s="216" t="s">
        <v>83</v>
      </c>
      <c r="AV87" s="11" t="s">
        <v>83</v>
      </c>
      <c r="AW87" s="11" t="s">
        <v>37</v>
      </c>
      <c r="AX87" s="11" t="s">
        <v>79</v>
      </c>
      <c r="AY87" s="216" t="s">
        <v>124</v>
      </c>
    </row>
    <row r="88" spans="2:63" s="10" customFormat="1" ht="37.35" customHeight="1">
      <c r="B88" s="176"/>
      <c r="C88" s="177"/>
      <c r="D88" s="178" t="s">
        <v>73</v>
      </c>
      <c r="E88" s="179" t="s">
        <v>424</v>
      </c>
      <c r="F88" s="179" t="s">
        <v>425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P89+P112+P124+P133</f>
        <v>0</v>
      </c>
      <c r="Q88" s="184"/>
      <c r="R88" s="185">
        <f>R89+R112+R124+R133</f>
        <v>0</v>
      </c>
      <c r="S88" s="184"/>
      <c r="T88" s="186">
        <f>T89+T112+T124+T133</f>
        <v>0</v>
      </c>
      <c r="AR88" s="187" t="s">
        <v>153</v>
      </c>
      <c r="AT88" s="188" t="s">
        <v>73</v>
      </c>
      <c r="AU88" s="188" t="s">
        <v>74</v>
      </c>
      <c r="AY88" s="187" t="s">
        <v>124</v>
      </c>
      <c r="BK88" s="189">
        <f>BK89+BK112+BK124+BK133</f>
        <v>0</v>
      </c>
    </row>
    <row r="89" spans="2:63" s="10" customFormat="1" ht="19.9" customHeight="1">
      <c r="B89" s="176"/>
      <c r="C89" s="177"/>
      <c r="D89" s="190" t="s">
        <v>73</v>
      </c>
      <c r="E89" s="191" t="s">
        <v>426</v>
      </c>
      <c r="F89" s="191" t="s">
        <v>427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SUM(P90:P111)</f>
        <v>0</v>
      </c>
      <c r="Q89" s="184"/>
      <c r="R89" s="185">
        <f>SUM(R90:R111)</f>
        <v>0</v>
      </c>
      <c r="S89" s="184"/>
      <c r="T89" s="186">
        <f>SUM(T90:T111)</f>
        <v>0</v>
      </c>
      <c r="AR89" s="187" t="s">
        <v>153</v>
      </c>
      <c r="AT89" s="188" t="s">
        <v>73</v>
      </c>
      <c r="AU89" s="188" t="s">
        <v>79</v>
      </c>
      <c r="AY89" s="187" t="s">
        <v>124</v>
      </c>
      <c r="BK89" s="189">
        <f>SUM(BK90:BK111)</f>
        <v>0</v>
      </c>
    </row>
    <row r="90" spans="2:65" s="1" customFormat="1" ht="22.5" customHeight="1">
      <c r="B90" s="41"/>
      <c r="C90" s="193" t="s">
        <v>83</v>
      </c>
      <c r="D90" s="193" t="s">
        <v>126</v>
      </c>
      <c r="E90" s="194" t="s">
        <v>428</v>
      </c>
      <c r="F90" s="195" t="s">
        <v>429</v>
      </c>
      <c r="G90" s="196" t="s">
        <v>430</v>
      </c>
      <c r="H90" s="197">
        <v>1</v>
      </c>
      <c r="I90" s="198"/>
      <c r="J90" s="199">
        <f>ROUND(I90*H90,2)</f>
        <v>0</v>
      </c>
      <c r="K90" s="195" t="s">
        <v>30</v>
      </c>
      <c r="L90" s="61"/>
      <c r="M90" s="200" t="s">
        <v>30</v>
      </c>
      <c r="N90" s="201" t="s">
        <v>45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431</v>
      </c>
      <c r="AT90" s="24" t="s">
        <v>126</v>
      </c>
      <c r="AU90" s="24" t="s">
        <v>83</v>
      </c>
      <c r="AY90" s="24" t="s">
        <v>124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79</v>
      </c>
      <c r="BK90" s="204">
        <f>ROUND(I90*H90,2)</f>
        <v>0</v>
      </c>
      <c r="BL90" s="24" t="s">
        <v>431</v>
      </c>
      <c r="BM90" s="24" t="s">
        <v>432</v>
      </c>
    </row>
    <row r="91" spans="2:51" s="14" customFormat="1" ht="13.5">
      <c r="B91" s="243"/>
      <c r="C91" s="244"/>
      <c r="D91" s="217" t="s">
        <v>133</v>
      </c>
      <c r="E91" s="245" t="s">
        <v>30</v>
      </c>
      <c r="F91" s="246" t="s">
        <v>433</v>
      </c>
      <c r="G91" s="244"/>
      <c r="H91" s="247" t="s">
        <v>30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133</v>
      </c>
      <c r="AU91" s="253" t="s">
        <v>83</v>
      </c>
      <c r="AV91" s="14" t="s">
        <v>79</v>
      </c>
      <c r="AW91" s="14" t="s">
        <v>37</v>
      </c>
      <c r="AX91" s="14" t="s">
        <v>74</v>
      </c>
      <c r="AY91" s="253" t="s">
        <v>124</v>
      </c>
    </row>
    <row r="92" spans="2:51" s="14" customFormat="1" ht="13.5">
      <c r="B92" s="243"/>
      <c r="C92" s="244"/>
      <c r="D92" s="217" t="s">
        <v>133</v>
      </c>
      <c r="E92" s="245" t="s">
        <v>30</v>
      </c>
      <c r="F92" s="246" t="s">
        <v>434</v>
      </c>
      <c r="G92" s="244"/>
      <c r="H92" s="247" t="s">
        <v>30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133</v>
      </c>
      <c r="AU92" s="253" t="s">
        <v>83</v>
      </c>
      <c r="AV92" s="14" t="s">
        <v>79</v>
      </c>
      <c r="AW92" s="14" t="s">
        <v>37</v>
      </c>
      <c r="AX92" s="14" t="s">
        <v>74</v>
      </c>
      <c r="AY92" s="253" t="s">
        <v>124</v>
      </c>
    </row>
    <row r="93" spans="2:51" s="14" customFormat="1" ht="27">
      <c r="B93" s="243"/>
      <c r="C93" s="244"/>
      <c r="D93" s="217" t="s">
        <v>133</v>
      </c>
      <c r="E93" s="245" t="s">
        <v>30</v>
      </c>
      <c r="F93" s="246" t="s">
        <v>435</v>
      </c>
      <c r="G93" s="244"/>
      <c r="H93" s="247" t="s">
        <v>30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133</v>
      </c>
      <c r="AU93" s="253" t="s">
        <v>83</v>
      </c>
      <c r="AV93" s="14" t="s">
        <v>79</v>
      </c>
      <c r="AW93" s="14" t="s">
        <v>37</v>
      </c>
      <c r="AX93" s="14" t="s">
        <v>74</v>
      </c>
      <c r="AY93" s="253" t="s">
        <v>124</v>
      </c>
    </row>
    <row r="94" spans="2:51" s="14" customFormat="1" ht="13.5">
      <c r="B94" s="243"/>
      <c r="C94" s="244"/>
      <c r="D94" s="217" t="s">
        <v>133</v>
      </c>
      <c r="E94" s="245" t="s">
        <v>30</v>
      </c>
      <c r="F94" s="246" t="s">
        <v>436</v>
      </c>
      <c r="G94" s="244"/>
      <c r="H94" s="247" t="s">
        <v>30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133</v>
      </c>
      <c r="AU94" s="253" t="s">
        <v>83</v>
      </c>
      <c r="AV94" s="14" t="s">
        <v>79</v>
      </c>
      <c r="AW94" s="14" t="s">
        <v>37</v>
      </c>
      <c r="AX94" s="14" t="s">
        <v>74</v>
      </c>
      <c r="AY94" s="253" t="s">
        <v>124</v>
      </c>
    </row>
    <row r="95" spans="2:51" s="14" customFormat="1" ht="27">
      <c r="B95" s="243"/>
      <c r="C95" s="244"/>
      <c r="D95" s="217" t="s">
        <v>133</v>
      </c>
      <c r="E95" s="245" t="s">
        <v>30</v>
      </c>
      <c r="F95" s="246" t="s">
        <v>437</v>
      </c>
      <c r="G95" s="244"/>
      <c r="H95" s="247" t="s">
        <v>30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133</v>
      </c>
      <c r="AU95" s="253" t="s">
        <v>83</v>
      </c>
      <c r="AV95" s="14" t="s">
        <v>79</v>
      </c>
      <c r="AW95" s="14" t="s">
        <v>37</v>
      </c>
      <c r="AX95" s="14" t="s">
        <v>74</v>
      </c>
      <c r="AY95" s="253" t="s">
        <v>124</v>
      </c>
    </row>
    <row r="96" spans="2:51" s="14" customFormat="1" ht="13.5">
      <c r="B96" s="243"/>
      <c r="C96" s="244"/>
      <c r="D96" s="217" t="s">
        <v>133</v>
      </c>
      <c r="E96" s="245" t="s">
        <v>30</v>
      </c>
      <c r="F96" s="246" t="s">
        <v>438</v>
      </c>
      <c r="G96" s="244"/>
      <c r="H96" s="247" t="s">
        <v>30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133</v>
      </c>
      <c r="AU96" s="253" t="s">
        <v>83</v>
      </c>
      <c r="AV96" s="14" t="s">
        <v>79</v>
      </c>
      <c r="AW96" s="14" t="s">
        <v>37</v>
      </c>
      <c r="AX96" s="14" t="s">
        <v>74</v>
      </c>
      <c r="AY96" s="253" t="s">
        <v>124</v>
      </c>
    </row>
    <row r="97" spans="2:51" s="14" customFormat="1" ht="13.5">
      <c r="B97" s="243"/>
      <c r="C97" s="244"/>
      <c r="D97" s="217" t="s">
        <v>133</v>
      </c>
      <c r="E97" s="245" t="s">
        <v>30</v>
      </c>
      <c r="F97" s="246" t="s">
        <v>439</v>
      </c>
      <c r="G97" s="244"/>
      <c r="H97" s="247" t="s">
        <v>30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133</v>
      </c>
      <c r="AU97" s="253" t="s">
        <v>83</v>
      </c>
      <c r="AV97" s="14" t="s">
        <v>79</v>
      </c>
      <c r="AW97" s="14" t="s">
        <v>37</v>
      </c>
      <c r="AX97" s="14" t="s">
        <v>74</v>
      </c>
      <c r="AY97" s="253" t="s">
        <v>124</v>
      </c>
    </row>
    <row r="98" spans="2:51" s="14" customFormat="1" ht="13.5">
      <c r="B98" s="243"/>
      <c r="C98" s="244"/>
      <c r="D98" s="217" t="s">
        <v>133</v>
      </c>
      <c r="E98" s="245" t="s">
        <v>30</v>
      </c>
      <c r="F98" s="246" t="s">
        <v>440</v>
      </c>
      <c r="G98" s="244"/>
      <c r="H98" s="247" t="s">
        <v>30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133</v>
      </c>
      <c r="AU98" s="253" t="s">
        <v>83</v>
      </c>
      <c r="AV98" s="14" t="s">
        <v>79</v>
      </c>
      <c r="AW98" s="14" t="s">
        <v>37</v>
      </c>
      <c r="AX98" s="14" t="s">
        <v>74</v>
      </c>
      <c r="AY98" s="253" t="s">
        <v>124</v>
      </c>
    </row>
    <row r="99" spans="2:51" s="14" customFormat="1" ht="13.5">
      <c r="B99" s="243"/>
      <c r="C99" s="244"/>
      <c r="D99" s="217" t="s">
        <v>133</v>
      </c>
      <c r="E99" s="245" t="s">
        <v>30</v>
      </c>
      <c r="F99" s="246" t="s">
        <v>441</v>
      </c>
      <c r="G99" s="244"/>
      <c r="H99" s="247" t="s">
        <v>30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133</v>
      </c>
      <c r="AU99" s="253" t="s">
        <v>83</v>
      </c>
      <c r="AV99" s="14" t="s">
        <v>79</v>
      </c>
      <c r="AW99" s="14" t="s">
        <v>37</v>
      </c>
      <c r="AX99" s="14" t="s">
        <v>74</v>
      </c>
      <c r="AY99" s="253" t="s">
        <v>124</v>
      </c>
    </row>
    <row r="100" spans="2:51" s="14" customFormat="1" ht="27">
      <c r="B100" s="243"/>
      <c r="C100" s="244"/>
      <c r="D100" s="217" t="s">
        <v>133</v>
      </c>
      <c r="E100" s="245" t="s">
        <v>30</v>
      </c>
      <c r="F100" s="246" t="s">
        <v>442</v>
      </c>
      <c r="G100" s="244"/>
      <c r="H100" s="247" t="s">
        <v>30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133</v>
      </c>
      <c r="AU100" s="253" t="s">
        <v>83</v>
      </c>
      <c r="AV100" s="14" t="s">
        <v>79</v>
      </c>
      <c r="AW100" s="14" t="s">
        <v>37</v>
      </c>
      <c r="AX100" s="14" t="s">
        <v>74</v>
      </c>
      <c r="AY100" s="253" t="s">
        <v>124</v>
      </c>
    </row>
    <row r="101" spans="2:51" s="14" customFormat="1" ht="13.5">
      <c r="B101" s="243"/>
      <c r="C101" s="244"/>
      <c r="D101" s="217" t="s">
        <v>133</v>
      </c>
      <c r="E101" s="245" t="s">
        <v>30</v>
      </c>
      <c r="F101" s="246" t="s">
        <v>443</v>
      </c>
      <c r="G101" s="244"/>
      <c r="H101" s="247" t="s">
        <v>30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133</v>
      </c>
      <c r="AU101" s="253" t="s">
        <v>83</v>
      </c>
      <c r="AV101" s="14" t="s">
        <v>79</v>
      </c>
      <c r="AW101" s="14" t="s">
        <v>37</v>
      </c>
      <c r="AX101" s="14" t="s">
        <v>74</v>
      </c>
      <c r="AY101" s="253" t="s">
        <v>124</v>
      </c>
    </row>
    <row r="102" spans="2:51" s="14" customFormat="1" ht="27">
      <c r="B102" s="243"/>
      <c r="C102" s="244"/>
      <c r="D102" s="217" t="s">
        <v>133</v>
      </c>
      <c r="E102" s="245" t="s">
        <v>30</v>
      </c>
      <c r="F102" s="246" t="s">
        <v>444</v>
      </c>
      <c r="G102" s="244"/>
      <c r="H102" s="247" t="s">
        <v>30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133</v>
      </c>
      <c r="AU102" s="253" t="s">
        <v>83</v>
      </c>
      <c r="AV102" s="14" t="s">
        <v>79</v>
      </c>
      <c r="AW102" s="14" t="s">
        <v>37</v>
      </c>
      <c r="AX102" s="14" t="s">
        <v>74</v>
      </c>
      <c r="AY102" s="253" t="s">
        <v>124</v>
      </c>
    </row>
    <row r="103" spans="2:51" s="14" customFormat="1" ht="27">
      <c r="B103" s="243"/>
      <c r="C103" s="244"/>
      <c r="D103" s="217" t="s">
        <v>133</v>
      </c>
      <c r="E103" s="245" t="s">
        <v>30</v>
      </c>
      <c r="F103" s="246" t="s">
        <v>445</v>
      </c>
      <c r="G103" s="244"/>
      <c r="H103" s="247" t="s">
        <v>30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133</v>
      </c>
      <c r="AU103" s="253" t="s">
        <v>83</v>
      </c>
      <c r="AV103" s="14" t="s">
        <v>79</v>
      </c>
      <c r="AW103" s="14" t="s">
        <v>37</v>
      </c>
      <c r="AX103" s="14" t="s">
        <v>74</v>
      </c>
      <c r="AY103" s="253" t="s">
        <v>124</v>
      </c>
    </row>
    <row r="104" spans="2:51" s="14" customFormat="1" ht="27">
      <c r="B104" s="243"/>
      <c r="C104" s="244"/>
      <c r="D104" s="217" t="s">
        <v>133</v>
      </c>
      <c r="E104" s="245" t="s">
        <v>30</v>
      </c>
      <c r="F104" s="246" t="s">
        <v>446</v>
      </c>
      <c r="G104" s="244"/>
      <c r="H104" s="247" t="s">
        <v>30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133</v>
      </c>
      <c r="AU104" s="253" t="s">
        <v>83</v>
      </c>
      <c r="AV104" s="14" t="s">
        <v>79</v>
      </c>
      <c r="AW104" s="14" t="s">
        <v>37</v>
      </c>
      <c r="AX104" s="14" t="s">
        <v>74</v>
      </c>
      <c r="AY104" s="253" t="s">
        <v>124</v>
      </c>
    </row>
    <row r="105" spans="2:51" s="14" customFormat="1" ht="27">
      <c r="B105" s="243"/>
      <c r="C105" s="244"/>
      <c r="D105" s="217" t="s">
        <v>133</v>
      </c>
      <c r="E105" s="245" t="s">
        <v>30</v>
      </c>
      <c r="F105" s="246" t="s">
        <v>447</v>
      </c>
      <c r="G105" s="244"/>
      <c r="H105" s="247" t="s">
        <v>30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133</v>
      </c>
      <c r="AU105" s="253" t="s">
        <v>83</v>
      </c>
      <c r="AV105" s="14" t="s">
        <v>79</v>
      </c>
      <c r="AW105" s="14" t="s">
        <v>37</v>
      </c>
      <c r="AX105" s="14" t="s">
        <v>74</v>
      </c>
      <c r="AY105" s="253" t="s">
        <v>124</v>
      </c>
    </row>
    <row r="106" spans="2:51" s="11" customFormat="1" ht="13.5">
      <c r="B106" s="205"/>
      <c r="C106" s="206"/>
      <c r="D106" s="207" t="s">
        <v>133</v>
      </c>
      <c r="E106" s="208" t="s">
        <v>30</v>
      </c>
      <c r="F106" s="209" t="s">
        <v>79</v>
      </c>
      <c r="G106" s="206"/>
      <c r="H106" s="210">
        <v>1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133</v>
      </c>
      <c r="AU106" s="216" t="s">
        <v>83</v>
      </c>
      <c r="AV106" s="11" t="s">
        <v>83</v>
      </c>
      <c r="AW106" s="11" t="s">
        <v>37</v>
      </c>
      <c r="AX106" s="11" t="s">
        <v>79</v>
      </c>
      <c r="AY106" s="216" t="s">
        <v>124</v>
      </c>
    </row>
    <row r="107" spans="2:65" s="1" customFormat="1" ht="22.5" customHeight="1">
      <c r="B107" s="41"/>
      <c r="C107" s="193" t="s">
        <v>139</v>
      </c>
      <c r="D107" s="193" t="s">
        <v>126</v>
      </c>
      <c r="E107" s="194" t="s">
        <v>448</v>
      </c>
      <c r="F107" s="195" t="s">
        <v>449</v>
      </c>
      <c r="G107" s="196" t="s">
        <v>430</v>
      </c>
      <c r="H107" s="197">
        <v>1</v>
      </c>
      <c r="I107" s="198"/>
      <c r="J107" s="199">
        <f>ROUND(I107*H107,2)</f>
        <v>0</v>
      </c>
      <c r="K107" s="195" t="s">
        <v>30</v>
      </c>
      <c r="L107" s="61"/>
      <c r="M107" s="200" t="s">
        <v>30</v>
      </c>
      <c r="N107" s="201" t="s">
        <v>45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431</v>
      </c>
      <c r="AT107" s="24" t="s">
        <v>126</v>
      </c>
      <c r="AU107" s="24" t="s">
        <v>83</v>
      </c>
      <c r="AY107" s="24" t="s">
        <v>124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79</v>
      </c>
      <c r="BK107" s="204">
        <f>ROUND(I107*H107,2)</f>
        <v>0</v>
      </c>
      <c r="BL107" s="24" t="s">
        <v>431</v>
      </c>
      <c r="BM107" s="24" t="s">
        <v>450</v>
      </c>
    </row>
    <row r="108" spans="2:51" s="14" customFormat="1" ht="13.5">
      <c r="B108" s="243"/>
      <c r="C108" s="244"/>
      <c r="D108" s="217" t="s">
        <v>133</v>
      </c>
      <c r="E108" s="245" t="s">
        <v>30</v>
      </c>
      <c r="F108" s="246" t="s">
        <v>451</v>
      </c>
      <c r="G108" s="244"/>
      <c r="H108" s="247" t="s">
        <v>30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133</v>
      </c>
      <c r="AU108" s="253" t="s">
        <v>83</v>
      </c>
      <c r="AV108" s="14" t="s">
        <v>79</v>
      </c>
      <c r="AW108" s="14" t="s">
        <v>37</v>
      </c>
      <c r="AX108" s="14" t="s">
        <v>74</v>
      </c>
      <c r="AY108" s="253" t="s">
        <v>124</v>
      </c>
    </row>
    <row r="109" spans="2:51" s="14" customFormat="1" ht="13.5">
      <c r="B109" s="243"/>
      <c r="C109" s="244"/>
      <c r="D109" s="217" t="s">
        <v>133</v>
      </c>
      <c r="E109" s="245" t="s">
        <v>30</v>
      </c>
      <c r="F109" s="246" t="s">
        <v>452</v>
      </c>
      <c r="G109" s="244"/>
      <c r="H109" s="247" t="s">
        <v>30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133</v>
      </c>
      <c r="AU109" s="253" t="s">
        <v>83</v>
      </c>
      <c r="AV109" s="14" t="s">
        <v>79</v>
      </c>
      <c r="AW109" s="14" t="s">
        <v>37</v>
      </c>
      <c r="AX109" s="14" t="s">
        <v>74</v>
      </c>
      <c r="AY109" s="253" t="s">
        <v>124</v>
      </c>
    </row>
    <row r="110" spans="2:51" s="14" customFormat="1" ht="13.5">
      <c r="B110" s="243"/>
      <c r="C110" s="244"/>
      <c r="D110" s="217" t="s">
        <v>133</v>
      </c>
      <c r="E110" s="245" t="s">
        <v>30</v>
      </c>
      <c r="F110" s="246" t="s">
        <v>453</v>
      </c>
      <c r="G110" s="244"/>
      <c r="H110" s="247" t="s">
        <v>30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133</v>
      </c>
      <c r="AU110" s="253" t="s">
        <v>83</v>
      </c>
      <c r="AV110" s="14" t="s">
        <v>79</v>
      </c>
      <c r="AW110" s="14" t="s">
        <v>37</v>
      </c>
      <c r="AX110" s="14" t="s">
        <v>74</v>
      </c>
      <c r="AY110" s="253" t="s">
        <v>124</v>
      </c>
    </row>
    <row r="111" spans="2:51" s="11" customFormat="1" ht="13.5">
      <c r="B111" s="205"/>
      <c r="C111" s="206"/>
      <c r="D111" s="217" t="s">
        <v>133</v>
      </c>
      <c r="E111" s="218" t="s">
        <v>30</v>
      </c>
      <c r="F111" s="219" t="s">
        <v>79</v>
      </c>
      <c r="G111" s="206"/>
      <c r="H111" s="220">
        <v>1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133</v>
      </c>
      <c r="AU111" s="216" t="s">
        <v>83</v>
      </c>
      <c r="AV111" s="11" t="s">
        <v>83</v>
      </c>
      <c r="AW111" s="11" t="s">
        <v>37</v>
      </c>
      <c r="AX111" s="11" t="s">
        <v>79</v>
      </c>
      <c r="AY111" s="216" t="s">
        <v>124</v>
      </c>
    </row>
    <row r="112" spans="2:63" s="10" customFormat="1" ht="29.85" customHeight="1">
      <c r="B112" s="176"/>
      <c r="C112" s="177"/>
      <c r="D112" s="190" t="s">
        <v>73</v>
      </c>
      <c r="E112" s="191" t="s">
        <v>454</v>
      </c>
      <c r="F112" s="191" t="s">
        <v>455</v>
      </c>
      <c r="G112" s="177"/>
      <c r="H112" s="177"/>
      <c r="I112" s="180"/>
      <c r="J112" s="192">
        <f>BK112</f>
        <v>0</v>
      </c>
      <c r="K112" s="177"/>
      <c r="L112" s="182"/>
      <c r="M112" s="183"/>
      <c r="N112" s="184"/>
      <c r="O112" s="184"/>
      <c r="P112" s="185">
        <f>SUM(P113:P123)</f>
        <v>0</v>
      </c>
      <c r="Q112" s="184"/>
      <c r="R112" s="185">
        <f>SUM(R113:R123)</f>
        <v>0</v>
      </c>
      <c r="S112" s="184"/>
      <c r="T112" s="186">
        <f>SUM(T113:T123)</f>
        <v>0</v>
      </c>
      <c r="AR112" s="187" t="s">
        <v>153</v>
      </c>
      <c r="AT112" s="188" t="s">
        <v>73</v>
      </c>
      <c r="AU112" s="188" t="s">
        <v>79</v>
      </c>
      <c r="AY112" s="187" t="s">
        <v>124</v>
      </c>
      <c r="BK112" s="189">
        <f>SUM(BK113:BK123)</f>
        <v>0</v>
      </c>
    </row>
    <row r="113" spans="2:65" s="1" customFormat="1" ht="22.5" customHeight="1">
      <c r="B113" s="41"/>
      <c r="C113" s="193" t="s">
        <v>131</v>
      </c>
      <c r="D113" s="193" t="s">
        <v>126</v>
      </c>
      <c r="E113" s="194" t="s">
        <v>456</v>
      </c>
      <c r="F113" s="195" t="s">
        <v>457</v>
      </c>
      <c r="G113" s="196" t="s">
        <v>142</v>
      </c>
      <c r="H113" s="197">
        <v>1</v>
      </c>
      <c r="I113" s="198"/>
      <c r="J113" s="199">
        <f>ROUND(I113*H113,2)</f>
        <v>0</v>
      </c>
      <c r="K113" s="195" t="s">
        <v>30</v>
      </c>
      <c r="L113" s="61"/>
      <c r="M113" s="200" t="s">
        <v>30</v>
      </c>
      <c r="N113" s="201" t="s">
        <v>45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431</v>
      </c>
      <c r="AT113" s="24" t="s">
        <v>126</v>
      </c>
      <c r="AU113" s="24" t="s">
        <v>83</v>
      </c>
      <c r="AY113" s="24" t="s">
        <v>124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79</v>
      </c>
      <c r="BK113" s="204">
        <f>ROUND(I113*H113,2)</f>
        <v>0</v>
      </c>
      <c r="BL113" s="24" t="s">
        <v>431</v>
      </c>
      <c r="BM113" s="24" t="s">
        <v>458</v>
      </c>
    </row>
    <row r="114" spans="2:51" s="14" customFormat="1" ht="13.5">
      <c r="B114" s="243"/>
      <c r="C114" s="244"/>
      <c r="D114" s="217" t="s">
        <v>133</v>
      </c>
      <c r="E114" s="245" t="s">
        <v>30</v>
      </c>
      <c r="F114" s="246" t="s">
        <v>459</v>
      </c>
      <c r="G114" s="244"/>
      <c r="H114" s="247" t="s">
        <v>30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133</v>
      </c>
      <c r="AU114" s="253" t="s">
        <v>83</v>
      </c>
      <c r="AV114" s="14" t="s">
        <v>79</v>
      </c>
      <c r="AW114" s="14" t="s">
        <v>37</v>
      </c>
      <c r="AX114" s="14" t="s">
        <v>74</v>
      </c>
      <c r="AY114" s="253" t="s">
        <v>124</v>
      </c>
    </row>
    <row r="115" spans="2:51" s="14" customFormat="1" ht="13.5">
      <c r="B115" s="243"/>
      <c r="C115" s="244"/>
      <c r="D115" s="217" t="s">
        <v>133</v>
      </c>
      <c r="E115" s="245" t="s">
        <v>30</v>
      </c>
      <c r="F115" s="246" t="s">
        <v>460</v>
      </c>
      <c r="G115" s="244"/>
      <c r="H115" s="247" t="s">
        <v>30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133</v>
      </c>
      <c r="AU115" s="253" t="s">
        <v>83</v>
      </c>
      <c r="AV115" s="14" t="s">
        <v>79</v>
      </c>
      <c r="AW115" s="14" t="s">
        <v>37</v>
      </c>
      <c r="AX115" s="14" t="s">
        <v>74</v>
      </c>
      <c r="AY115" s="253" t="s">
        <v>124</v>
      </c>
    </row>
    <row r="116" spans="2:51" s="11" customFormat="1" ht="13.5">
      <c r="B116" s="205"/>
      <c r="C116" s="206"/>
      <c r="D116" s="207" t="s">
        <v>133</v>
      </c>
      <c r="E116" s="208" t="s">
        <v>30</v>
      </c>
      <c r="F116" s="209" t="s">
        <v>79</v>
      </c>
      <c r="G116" s="206"/>
      <c r="H116" s="210">
        <v>1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133</v>
      </c>
      <c r="AU116" s="216" t="s">
        <v>83</v>
      </c>
      <c r="AV116" s="11" t="s">
        <v>83</v>
      </c>
      <c r="AW116" s="11" t="s">
        <v>37</v>
      </c>
      <c r="AX116" s="11" t="s">
        <v>79</v>
      </c>
      <c r="AY116" s="216" t="s">
        <v>124</v>
      </c>
    </row>
    <row r="117" spans="2:65" s="1" customFormat="1" ht="31.5" customHeight="1">
      <c r="B117" s="41"/>
      <c r="C117" s="193" t="s">
        <v>153</v>
      </c>
      <c r="D117" s="193" t="s">
        <v>126</v>
      </c>
      <c r="E117" s="194" t="s">
        <v>461</v>
      </c>
      <c r="F117" s="195" t="s">
        <v>462</v>
      </c>
      <c r="G117" s="196" t="s">
        <v>142</v>
      </c>
      <c r="H117" s="197">
        <v>1</v>
      </c>
      <c r="I117" s="198"/>
      <c r="J117" s="199">
        <f>ROUND(I117*H117,2)</f>
        <v>0</v>
      </c>
      <c r="K117" s="195" t="s">
        <v>30</v>
      </c>
      <c r="L117" s="61"/>
      <c r="M117" s="200" t="s">
        <v>30</v>
      </c>
      <c r="N117" s="201" t="s">
        <v>45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431</v>
      </c>
      <c r="AT117" s="24" t="s">
        <v>126</v>
      </c>
      <c r="AU117" s="24" t="s">
        <v>83</v>
      </c>
      <c r="AY117" s="24" t="s">
        <v>124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79</v>
      </c>
      <c r="BK117" s="204">
        <f>ROUND(I117*H117,2)</f>
        <v>0</v>
      </c>
      <c r="BL117" s="24" t="s">
        <v>431</v>
      </c>
      <c r="BM117" s="24" t="s">
        <v>463</v>
      </c>
    </row>
    <row r="118" spans="2:51" s="14" customFormat="1" ht="13.5">
      <c r="B118" s="243"/>
      <c r="C118" s="244"/>
      <c r="D118" s="217" t="s">
        <v>133</v>
      </c>
      <c r="E118" s="245" t="s">
        <v>30</v>
      </c>
      <c r="F118" s="246" t="s">
        <v>464</v>
      </c>
      <c r="G118" s="244"/>
      <c r="H118" s="247" t="s">
        <v>30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133</v>
      </c>
      <c r="AU118" s="253" t="s">
        <v>83</v>
      </c>
      <c r="AV118" s="14" t="s">
        <v>79</v>
      </c>
      <c r="AW118" s="14" t="s">
        <v>37</v>
      </c>
      <c r="AX118" s="14" t="s">
        <v>74</v>
      </c>
      <c r="AY118" s="253" t="s">
        <v>124</v>
      </c>
    </row>
    <row r="119" spans="2:51" s="14" customFormat="1" ht="13.5">
      <c r="B119" s="243"/>
      <c r="C119" s="244"/>
      <c r="D119" s="217" t="s">
        <v>133</v>
      </c>
      <c r="E119" s="245" t="s">
        <v>30</v>
      </c>
      <c r="F119" s="246" t="s">
        <v>465</v>
      </c>
      <c r="G119" s="244"/>
      <c r="H119" s="247" t="s">
        <v>30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133</v>
      </c>
      <c r="AU119" s="253" t="s">
        <v>83</v>
      </c>
      <c r="AV119" s="14" t="s">
        <v>79</v>
      </c>
      <c r="AW119" s="14" t="s">
        <v>37</v>
      </c>
      <c r="AX119" s="14" t="s">
        <v>74</v>
      </c>
      <c r="AY119" s="253" t="s">
        <v>124</v>
      </c>
    </row>
    <row r="120" spans="2:51" s="11" customFormat="1" ht="13.5">
      <c r="B120" s="205"/>
      <c r="C120" s="206"/>
      <c r="D120" s="207" t="s">
        <v>133</v>
      </c>
      <c r="E120" s="208" t="s">
        <v>30</v>
      </c>
      <c r="F120" s="209" t="s">
        <v>79</v>
      </c>
      <c r="G120" s="206"/>
      <c r="H120" s="210">
        <v>1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133</v>
      </c>
      <c r="AU120" s="216" t="s">
        <v>83</v>
      </c>
      <c r="AV120" s="11" t="s">
        <v>83</v>
      </c>
      <c r="AW120" s="11" t="s">
        <v>37</v>
      </c>
      <c r="AX120" s="11" t="s">
        <v>79</v>
      </c>
      <c r="AY120" s="216" t="s">
        <v>124</v>
      </c>
    </row>
    <row r="121" spans="2:65" s="1" customFormat="1" ht="22.5" customHeight="1">
      <c r="B121" s="41"/>
      <c r="C121" s="193" t="s">
        <v>158</v>
      </c>
      <c r="D121" s="193" t="s">
        <v>126</v>
      </c>
      <c r="E121" s="194" t="s">
        <v>466</v>
      </c>
      <c r="F121" s="195" t="s">
        <v>467</v>
      </c>
      <c r="G121" s="196" t="s">
        <v>430</v>
      </c>
      <c r="H121" s="197">
        <v>1</v>
      </c>
      <c r="I121" s="198"/>
      <c r="J121" s="199">
        <f>ROUND(I121*H121,2)</f>
        <v>0</v>
      </c>
      <c r="K121" s="195" t="s">
        <v>30</v>
      </c>
      <c r="L121" s="61"/>
      <c r="M121" s="200" t="s">
        <v>30</v>
      </c>
      <c r="N121" s="201" t="s">
        <v>45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431</v>
      </c>
      <c r="AT121" s="24" t="s">
        <v>126</v>
      </c>
      <c r="AU121" s="24" t="s">
        <v>83</v>
      </c>
      <c r="AY121" s="24" t="s">
        <v>124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79</v>
      </c>
      <c r="BK121" s="204">
        <f>ROUND(I121*H121,2)</f>
        <v>0</v>
      </c>
      <c r="BL121" s="24" t="s">
        <v>431</v>
      </c>
      <c r="BM121" s="24" t="s">
        <v>468</v>
      </c>
    </row>
    <row r="122" spans="2:51" s="14" customFormat="1" ht="13.5">
      <c r="B122" s="243"/>
      <c r="C122" s="244"/>
      <c r="D122" s="217" t="s">
        <v>133</v>
      </c>
      <c r="E122" s="245" t="s">
        <v>30</v>
      </c>
      <c r="F122" s="246" t="s">
        <v>467</v>
      </c>
      <c r="G122" s="244"/>
      <c r="H122" s="247" t="s">
        <v>30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133</v>
      </c>
      <c r="AU122" s="253" t="s">
        <v>83</v>
      </c>
      <c r="AV122" s="14" t="s">
        <v>79</v>
      </c>
      <c r="AW122" s="14" t="s">
        <v>37</v>
      </c>
      <c r="AX122" s="14" t="s">
        <v>74</v>
      </c>
      <c r="AY122" s="253" t="s">
        <v>124</v>
      </c>
    </row>
    <row r="123" spans="2:51" s="11" customFormat="1" ht="13.5">
      <c r="B123" s="205"/>
      <c r="C123" s="206"/>
      <c r="D123" s="217" t="s">
        <v>133</v>
      </c>
      <c r="E123" s="218" t="s">
        <v>30</v>
      </c>
      <c r="F123" s="219" t="s">
        <v>79</v>
      </c>
      <c r="G123" s="206"/>
      <c r="H123" s="220">
        <v>1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133</v>
      </c>
      <c r="AU123" s="216" t="s">
        <v>83</v>
      </c>
      <c r="AV123" s="11" t="s">
        <v>83</v>
      </c>
      <c r="AW123" s="11" t="s">
        <v>37</v>
      </c>
      <c r="AX123" s="11" t="s">
        <v>79</v>
      </c>
      <c r="AY123" s="216" t="s">
        <v>124</v>
      </c>
    </row>
    <row r="124" spans="2:63" s="10" customFormat="1" ht="29.85" customHeight="1">
      <c r="B124" s="176"/>
      <c r="C124" s="177"/>
      <c r="D124" s="190" t="s">
        <v>73</v>
      </c>
      <c r="E124" s="191" t="s">
        <v>469</v>
      </c>
      <c r="F124" s="191" t="s">
        <v>470</v>
      </c>
      <c r="G124" s="177"/>
      <c r="H124" s="177"/>
      <c r="I124" s="180"/>
      <c r="J124" s="192">
        <f>BK124</f>
        <v>0</v>
      </c>
      <c r="K124" s="177"/>
      <c r="L124" s="182"/>
      <c r="M124" s="183"/>
      <c r="N124" s="184"/>
      <c r="O124" s="184"/>
      <c r="P124" s="185">
        <f>SUM(P125:P132)</f>
        <v>0</v>
      </c>
      <c r="Q124" s="184"/>
      <c r="R124" s="185">
        <f>SUM(R125:R132)</f>
        <v>0</v>
      </c>
      <c r="S124" s="184"/>
      <c r="T124" s="186">
        <f>SUM(T125:T132)</f>
        <v>0</v>
      </c>
      <c r="AR124" s="187" t="s">
        <v>153</v>
      </c>
      <c r="AT124" s="188" t="s">
        <v>73</v>
      </c>
      <c r="AU124" s="188" t="s">
        <v>79</v>
      </c>
      <c r="AY124" s="187" t="s">
        <v>124</v>
      </c>
      <c r="BK124" s="189">
        <f>SUM(BK125:BK132)</f>
        <v>0</v>
      </c>
    </row>
    <row r="125" spans="2:65" s="1" customFormat="1" ht="22.5" customHeight="1">
      <c r="B125" s="41"/>
      <c r="C125" s="193" t="s">
        <v>163</v>
      </c>
      <c r="D125" s="193" t="s">
        <v>126</v>
      </c>
      <c r="E125" s="194" t="s">
        <v>471</v>
      </c>
      <c r="F125" s="195" t="s">
        <v>472</v>
      </c>
      <c r="G125" s="196" t="s">
        <v>142</v>
      </c>
      <c r="H125" s="197">
        <v>1</v>
      </c>
      <c r="I125" s="198"/>
      <c r="J125" s="199">
        <f>ROUND(I125*H125,2)</f>
        <v>0</v>
      </c>
      <c r="K125" s="195" t="s">
        <v>30</v>
      </c>
      <c r="L125" s="61"/>
      <c r="M125" s="200" t="s">
        <v>30</v>
      </c>
      <c r="N125" s="201" t="s">
        <v>45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4" t="s">
        <v>431</v>
      </c>
      <c r="AT125" s="24" t="s">
        <v>126</v>
      </c>
      <c r="AU125" s="24" t="s">
        <v>83</v>
      </c>
      <c r="AY125" s="24" t="s">
        <v>124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79</v>
      </c>
      <c r="BK125" s="204">
        <f>ROUND(I125*H125,2)</f>
        <v>0</v>
      </c>
      <c r="BL125" s="24" t="s">
        <v>431</v>
      </c>
      <c r="BM125" s="24" t="s">
        <v>473</v>
      </c>
    </row>
    <row r="126" spans="2:51" s="14" customFormat="1" ht="13.5">
      <c r="B126" s="243"/>
      <c r="C126" s="244"/>
      <c r="D126" s="217" t="s">
        <v>133</v>
      </c>
      <c r="E126" s="245" t="s">
        <v>30</v>
      </c>
      <c r="F126" s="246" t="s">
        <v>474</v>
      </c>
      <c r="G126" s="244"/>
      <c r="H126" s="247" t="s">
        <v>30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133</v>
      </c>
      <c r="AU126" s="253" t="s">
        <v>83</v>
      </c>
      <c r="AV126" s="14" t="s">
        <v>79</v>
      </c>
      <c r="AW126" s="14" t="s">
        <v>37</v>
      </c>
      <c r="AX126" s="14" t="s">
        <v>74</v>
      </c>
      <c r="AY126" s="253" t="s">
        <v>124</v>
      </c>
    </row>
    <row r="127" spans="2:51" s="11" customFormat="1" ht="13.5">
      <c r="B127" s="205"/>
      <c r="C127" s="206"/>
      <c r="D127" s="207" t="s">
        <v>133</v>
      </c>
      <c r="E127" s="208" t="s">
        <v>30</v>
      </c>
      <c r="F127" s="209" t="s">
        <v>79</v>
      </c>
      <c r="G127" s="206"/>
      <c r="H127" s="210">
        <v>1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133</v>
      </c>
      <c r="AU127" s="216" t="s">
        <v>83</v>
      </c>
      <c r="AV127" s="11" t="s">
        <v>83</v>
      </c>
      <c r="AW127" s="11" t="s">
        <v>37</v>
      </c>
      <c r="AX127" s="11" t="s">
        <v>79</v>
      </c>
      <c r="AY127" s="216" t="s">
        <v>124</v>
      </c>
    </row>
    <row r="128" spans="2:65" s="1" customFormat="1" ht="22.5" customHeight="1">
      <c r="B128" s="41"/>
      <c r="C128" s="193" t="s">
        <v>167</v>
      </c>
      <c r="D128" s="193" t="s">
        <v>126</v>
      </c>
      <c r="E128" s="194" t="s">
        <v>689</v>
      </c>
      <c r="F128" s="195" t="s">
        <v>688</v>
      </c>
      <c r="G128" s="196" t="s">
        <v>137</v>
      </c>
      <c r="H128" s="197">
        <v>1</v>
      </c>
      <c r="I128" s="198"/>
      <c r="J128" s="199">
        <f>ROUND(I128*H128,2)</f>
        <v>0</v>
      </c>
      <c r="K128" s="195" t="s">
        <v>130</v>
      </c>
      <c r="L128" s="61"/>
      <c r="M128" s="200" t="s">
        <v>30</v>
      </c>
      <c r="N128" s="201" t="s">
        <v>45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431</v>
      </c>
      <c r="AT128" s="24" t="s">
        <v>126</v>
      </c>
      <c r="AU128" s="24" t="s">
        <v>83</v>
      </c>
      <c r="AY128" s="24" t="s">
        <v>124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79</v>
      </c>
      <c r="BK128" s="204">
        <f>ROUND(I128*H128,2)</f>
        <v>0</v>
      </c>
      <c r="BL128" s="24" t="s">
        <v>431</v>
      </c>
      <c r="BM128" s="24" t="s">
        <v>475</v>
      </c>
    </row>
    <row r="129" spans="2:65" s="1" customFormat="1" ht="22.5" customHeight="1">
      <c r="B129" s="41"/>
      <c r="C129" s="193" t="s">
        <v>173</v>
      </c>
      <c r="D129" s="193" t="s">
        <v>126</v>
      </c>
      <c r="E129" s="194" t="s">
        <v>476</v>
      </c>
      <c r="F129" s="195" t="s">
        <v>477</v>
      </c>
      <c r="G129" s="196" t="s">
        <v>430</v>
      </c>
      <c r="H129" s="197">
        <v>1</v>
      </c>
      <c r="I129" s="198"/>
      <c r="J129" s="199">
        <f>ROUND(I129*H129,2)</f>
        <v>0</v>
      </c>
      <c r="K129" s="195" t="s">
        <v>30</v>
      </c>
      <c r="L129" s="61"/>
      <c r="M129" s="200" t="s">
        <v>30</v>
      </c>
      <c r="N129" s="201" t="s">
        <v>45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4" t="s">
        <v>431</v>
      </c>
      <c r="AT129" s="24" t="s">
        <v>126</v>
      </c>
      <c r="AU129" s="24" t="s">
        <v>83</v>
      </c>
      <c r="AY129" s="24" t="s">
        <v>124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79</v>
      </c>
      <c r="BK129" s="204">
        <f>ROUND(I129*H129,2)</f>
        <v>0</v>
      </c>
      <c r="BL129" s="24" t="s">
        <v>431</v>
      </c>
      <c r="BM129" s="24" t="s">
        <v>478</v>
      </c>
    </row>
    <row r="130" spans="2:51" s="14" customFormat="1" ht="13.5">
      <c r="B130" s="243"/>
      <c r="C130" s="244"/>
      <c r="D130" s="217" t="s">
        <v>133</v>
      </c>
      <c r="E130" s="245" t="s">
        <v>30</v>
      </c>
      <c r="F130" s="246" t="s">
        <v>477</v>
      </c>
      <c r="G130" s="244"/>
      <c r="H130" s="247" t="s">
        <v>30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133</v>
      </c>
      <c r="AU130" s="253" t="s">
        <v>83</v>
      </c>
      <c r="AV130" s="14" t="s">
        <v>79</v>
      </c>
      <c r="AW130" s="14" t="s">
        <v>37</v>
      </c>
      <c r="AX130" s="14" t="s">
        <v>74</v>
      </c>
      <c r="AY130" s="253" t="s">
        <v>124</v>
      </c>
    </row>
    <row r="131" spans="2:51" s="14" customFormat="1" ht="13.5">
      <c r="B131" s="243"/>
      <c r="C131" s="244"/>
      <c r="D131" s="217" t="s">
        <v>133</v>
      </c>
      <c r="E131" s="245" t="s">
        <v>30</v>
      </c>
      <c r="F131" s="246" t="s">
        <v>479</v>
      </c>
      <c r="G131" s="244"/>
      <c r="H131" s="247" t="s">
        <v>30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133</v>
      </c>
      <c r="AU131" s="253" t="s">
        <v>83</v>
      </c>
      <c r="AV131" s="14" t="s">
        <v>79</v>
      </c>
      <c r="AW131" s="14" t="s">
        <v>37</v>
      </c>
      <c r="AX131" s="14" t="s">
        <v>74</v>
      </c>
      <c r="AY131" s="253" t="s">
        <v>124</v>
      </c>
    </row>
    <row r="132" spans="2:51" s="11" customFormat="1" ht="13.5">
      <c r="B132" s="205"/>
      <c r="C132" s="206"/>
      <c r="D132" s="217" t="s">
        <v>133</v>
      </c>
      <c r="E132" s="218" t="s">
        <v>30</v>
      </c>
      <c r="F132" s="219" t="s">
        <v>79</v>
      </c>
      <c r="G132" s="206"/>
      <c r="H132" s="220">
        <v>1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133</v>
      </c>
      <c r="AU132" s="216" t="s">
        <v>83</v>
      </c>
      <c r="AV132" s="11" t="s">
        <v>83</v>
      </c>
      <c r="AW132" s="11" t="s">
        <v>37</v>
      </c>
      <c r="AX132" s="11" t="s">
        <v>79</v>
      </c>
      <c r="AY132" s="216" t="s">
        <v>124</v>
      </c>
    </row>
    <row r="133" spans="2:63" s="10" customFormat="1" ht="29.85" customHeight="1">
      <c r="B133" s="176"/>
      <c r="C133" s="177"/>
      <c r="D133" s="190" t="s">
        <v>73</v>
      </c>
      <c r="E133" s="191" t="s">
        <v>480</v>
      </c>
      <c r="F133" s="191" t="s">
        <v>481</v>
      </c>
      <c r="G133" s="177"/>
      <c r="H133" s="177"/>
      <c r="I133" s="180"/>
      <c r="J133" s="192">
        <f>BK133</f>
        <v>0</v>
      </c>
      <c r="K133" s="177"/>
      <c r="L133" s="182"/>
      <c r="M133" s="183"/>
      <c r="N133" s="184"/>
      <c r="O133" s="184"/>
      <c r="P133" s="185">
        <f>SUM(P134:P153)</f>
        <v>0</v>
      </c>
      <c r="Q133" s="184"/>
      <c r="R133" s="185">
        <f>SUM(R134:R153)</f>
        <v>0</v>
      </c>
      <c r="S133" s="184"/>
      <c r="T133" s="186">
        <f>SUM(T134:T153)</f>
        <v>0</v>
      </c>
      <c r="AR133" s="187" t="s">
        <v>153</v>
      </c>
      <c r="AT133" s="188" t="s">
        <v>73</v>
      </c>
      <c r="AU133" s="188" t="s">
        <v>79</v>
      </c>
      <c r="AY133" s="187" t="s">
        <v>124</v>
      </c>
      <c r="BK133" s="189">
        <f>SUM(BK134:BK153)</f>
        <v>0</v>
      </c>
    </row>
    <row r="134" spans="2:65" s="1" customFormat="1" ht="22.5" customHeight="1">
      <c r="B134" s="41"/>
      <c r="C134" s="193" t="s">
        <v>178</v>
      </c>
      <c r="D134" s="193" t="s">
        <v>126</v>
      </c>
      <c r="E134" s="194" t="s">
        <v>482</v>
      </c>
      <c r="F134" s="195" t="s">
        <v>483</v>
      </c>
      <c r="G134" s="196" t="s">
        <v>142</v>
      </c>
      <c r="H134" s="197">
        <v>1</v>
      </c>
      <c r="I134" s="198"/>
      <c r="J134" s="199">
        <f>ROUND(I134*H134,2)</f>
        <v>0</v>
      </c>
      <c r="K134" s="195" t="s">
        <v>30</v>
      </c>
      <c r="L134" s="61"/>
      <c r="M134" s="200" t="s">
        <v>30</v>
      </c>
      <c r="N134" s="201" t="s">
        <v>45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431</v>
      </c>
      <c r="AT134" s="24" t="s">
        <v>126</v>
      </c>
      <c r="AU134" s="24" t="s">
        <v>83</v>
      </c>
      <c r="AY134" s="24" t="s">
        <v>124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79</v>
      </c>
      <c r="BK134" s="204">
        <f>ROUND(I134*H134,2)</f>
        <v>0</v>
      </c>
      <c r="BL134" s="24" t="s">
        <v>431</v>
      </c>
      <c r="BM134" s="24" t="s">
        <v>484</v>
      </c>
    </row>
    <row r="135" spans="2:51" s="14" customFormat="1" ht="13.5">
      <c r="B135" s="243"/>
      <c r="C135" s="244"/>
      <c r="D135" s="217" t="s">
        <v>133</v>
      </c>
      <c r="E135" s="245" t="s">
        <v>30</v>
      </c>
      <c r="F135" s="246" t="s">
        <v>485</v>
      </c>
      <c r="G135" s="244"/>
      <c r="H135" s="247" t="s">
        <v>30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133</v>
      </c>
      <c r="AU135" s="253" t="s">
        <v>83</v>
      </c>
      <c r="AV135" s="14" t="s">
        <v>79</v>
      </c>
      <c r="AW135" s="14" t="s">
        <v>37</v>
      </c>
      <c r="AX135" s="14" t="s">
        <v>74</v>
      </c>
      <c r="AY135" s="253" t="s">
        <v>124</v>
      </c>
    </row>
    <row r="136" spans="2:51" s="14" customFormat="1" ht="13.5">
      <c r="B136" s="243"/>
      <c r="C136" s="244"/>
      <c r="D136" s="217" t="s">
        <v>133</v>
      </c>
      <c r="E136" s="245" t="s">
        <v>30</v>
      </c>
      <c r="F136" s="246" t="s">
        <v>486</v>
      </c>
      <c r="G136" s="244"/>
      <c r="H136" s="247" t="s">
        <v>30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133</v>
      </c>
      <c r="AU136" s="253" t="s">
        <v>83</v>
      </c>
      <c r="AV136" s="14" t="s">
        <v>79</v>
      </c>
      <c r="AW136" s="14" t="s">
        <v>37</v>
      </c>
      <c r="AX136" s="14" t="s">
        <v>74</v>
      </c>
      <c r="AY136" s="253" t="s">
        <v>124</v>
      </c>
    </row>
    <row r="137" spans="2:51" s="14" customFormat="1" ht="13.5">
      <c r="B137" s="243"/>
      <c r="C137" s="244"/>
      <c r="D137" s="217" t="s">
        <v>133</v>
      </c>
      <c r="E137" s="245" t="s">
        <v>30</v>
      </c>
      <c r="F137" s="246" t="s">
        <v>487</v>
      </c>
      <c r="G137" s="244"/>
      <c r="H137" s="247" t="s">
        <v>30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133</v>
      </c>
      <c r="AU137" s="253" t="s">
        <v>83</v>
      </c>
      <c r="AV137" s="14" t="s">
        <v>79</v>
      </c>
      <c r="AW137" s="14" t="s">
        <v>37</v>
      </c>
      <c r="AX137" s="14" t="s">
        <v>74</v>
      </c>
      <c r="AY137" s="253" t="s">
        <v>124</v>
      </c>
    </row>
    <row r="138" spans="2:51" s="14" customFormat="1" ht="13.5">
      <c r="B138" s="243"/>
      <c r="C138" s="244"/>
      <c r="D138" s="217" t="s">
        <v>133</v>
      </c>
      <c r="E138" s="245" t="s">
        <v>30</v>
      </c>
      <c r="F138" s="246" t="s">
        <v>488</v>
      </c>
      <c r="G138" s="244"/>
      <c r="H138" s="247" t="s">
        <v>30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133</v>
      </c>
      <c r="AU138" s="253" t="s">
        <v>83</v>
      </c>
      <c r="AV138" s="14" t="s">
        <v>79</v>
      </c>
      <c r="AW138" s="14" t="s">
        <v>37</v>
      </c>
      <c r="AX138" s="14" t="s">
        <v>74</v>
      </c>
      <c r="AY138" s="253" t="s">
        <v>124</v>
      </c>
    </row>
    <row r="139" spans="2:51" s="11" customFormat="1" ht="13.5">
      <c r="B139" s="205"/>
      <c r="C139" s="206"/>
      <c r="D139" s="207" t="s">
        <v>133</v>
      </c>
      <c r="E139" s="208" t="s">
        <v>30</v>
      </c>
      <c r="F139" s="209" t="s">
        <v>79</v>
      </c>
      <c r="G139" s="206"/>
      <c r="H139" s="210">
        <v>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133</v>
      </c>
      <c r="AU139" s="216" t="s">
        <v>83</v>
      </c>
      <c r="AV139" s="11" t="s">
        <v>83</v>
      </c>
      <c r="AW139" s="11" t="s">
        <v>37</v>
      </c>
      <c r="AX139" s="11" t="s">
        <v>79</v>
      </c>
      <c r="AY139" s="216" t="s">
        <v>124</v>
      </c>
    </row>
    <row r="140" spans="2:65" s="1" customFormat="1" ht="22.5" customHeight="1">
      <c r="B140" s="41"/>
      <c r="C140" s="193" t="s">
        <v>184</v>
      </c>
      <c r="D140" s="193" t="s">
        <v>126</v>
      </c>
      <c r="E140" s="194" t="s">
        <v>489</v>
      </c>
      <c r="F140" s="195" t="s">
        <v>490</v>
      </c>
      <c r="G140" s="196" t="s">
        <v>142</v>
      </c>
      <c r="H140" s="197">
        <v>1</v>
      </c>
      <c r="I140" s="198"/>
      <c r="J140" s="199">
        <f>ROUND(I140*H140,2)</f>
        <v>0</v>
      </c>
      <c r="K140" s="195" t="s">
        <v>30</v>
      </c>
      <c r="L140" s="61"/>
      <c r="M140" s="200" t="s">
        <v>30</v>
      </c>
      <c r="N140" s="201" t="s">
        <v>45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431</v>
      </c>
      <c r="AT140" s="24" t="s">
        <v>126</v>
      </c>
      <c r="AU140" s="24" t="s">
        <v>83</v>
      </c>
      <c r="AY140" s="24" t="s">
        <v>124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79</v>
      </c>
      <c r="BK140" s="204">
        <f>ROUND(I140*H140,2)</f>
        <v>0</v>
      </c>
      <c r="BL140" s="24" t="s">
        <v>431</v>
      </c>
      <c r="BM140" s="24" t="s">
        <v>491</v>
      </c>
    </row>
    <row r="141" spans="2:51" s="14" customFormat="1" ht="13.5">
      <c r="B141" s="243"/>
      <c r="C141" s="244"/>
      <c r="D141" s="217" t="s">
        <v>133</v>
      </c>
      <c r="E141" s="245" t="s">
        <v>30</v>
      </c>
      <c r="F141" s="246" t="s">
        <v>490</v>
      </c>
      <c r="G141" s="244"/>
      <c r="H141" s="247" t="s">
        <v>30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133</v>
      </c>
      <c r="AU141" s="253" t="s">
        <v>83</v>
      </c>
      <c r="AV141" s="14" t="s">
        <v>79</v>
      </c>
      <c r="AW141" s="14" t="s">
        <v>37</v>
      </c>
      <c r="AX141" s="14" t="s">
        <v>74</v>
      </c>
      <c r="AY141" s="253" t="s">
        <v>124</v>
      </c>
    </row>
    <row r="142" spans="2:51" s="11" customFormat="1" ht="13.5">
      <c r="B142" s="205"/>
      <c r="C142" s="206"/>
      <c r="D142" s="207" t="s">
        <v>133</v>
      </c>
      <c r="E142" s="208" t="s">
        <v>30</v>
      </c>
      <c r="F142" s="209" t="s">
        <v>79</v>
      </c>
      <c r="G142" s="206"/>
      <c r="H142" s="210">
        <v>1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133</v>
      </c>
      <c r="AU142" s="216" t="s">
        <v>83</v>
      </c>
      <c r="AV142" s="11" t="s">
        <v>83</v>
      </c>
      <c r="AW142" s="11" t="s">
        <v>37</v>
      </c>
      <c r="AX142" s="11" t="s">
        <v>79</v>
      </c>
      <c r="AY142" s="216" t="s">
        <v>124</v>
      </c>
    </row>
    <row r="143" spans="2:65" s="1" customFormat="1" ht="31.5" customHeight="1">
      <c r="B143" s="41"/>
      <c r="C143" s="193" t="s">
        <v>492</v>
      </c>
      <c r="D143" s="193" t="s">
        <v>126</v>
      </c>
      <c r="E143" s="194" t="s">
        <v>493</v>
      </c>
      <c r="F143" s="195" t="s">
        <v>494</v>
      </c>
      <c r="G143" s="196" t="s">
        <v>430</v>
      </c>
      <c r="H143" s="197">
        <v>1</v>
      </c>
      <c r="I143" s="198"/>
      <c r="J143" s="199">
        <f>ROUND(I143*H143,2)</f>
        <v>0</v>
      </c>
      <c r="K143" s="195" t="s">
        <v>30</v>
      </c>
      <c r="L143" s="61"/>
      <c r="M143" s="200" t="s">
        <v>30</v>
      </c>
      <c r="N143" s="201" t="s">
        <v>45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4" t="s">
        <v>431</v>
      </c>
      <c r="AT143" s="24" t="s">
        <v>126</v>
      </c>
      <c r="AU143" s="24" t="s">
        <v>83</v>
      </c>
      <c r="AY143" s="24" t="s">
        <v>124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79</v>
      </c>
      <c r="BK143" s="204">
        <f>ROUND(I143*H143,2)</f>
        <v>0</v>
      </c>
      <c r="BL143" s="24" t="s">
        <v>431</v>
      </c>
      <c r="BM143" s="24" t="s">
        <v>495</v>
      </c>
    </row>
    <row r="144" spans="2:51" s="14" customFormat="1" ht="13.5">
      <c r="B144" s="243"/>
      <c r="C144" s="244"/>
      <c r="D144" s="217" t="s">
        <v>133</v>
      </c>
      <c r="E144" s="245" t="s">
        <v>30</v>
      </c>
      <c r="F144" s="246" t="s">
        <v>496</v>
      </c>
      <c r="G144" s="244"/>
      <c r="H144" s="247" t="s">
        <v>30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133</v>
      </c>
      <c r="AU144" s="253" t="s">
        <v>83</v>
      </c>
      <c r="AV144" s="14" t="s">
        <v>79</v>
      </c>
      <c r="AW144" s="14" t="s">
        <v>37</v>
      </c>
      <c r="AX144" s="14" t="s">
        <v>74</v>
      </c>
      <c r="AY144" s="253" t="s">
        <v>124</v>
      </c>
    </row>
    <row r="145" spans="2:51" s="14" customFormat="1" ht="13.5">
      <c r="B145" s="243"/>
      <c r="C145" s="244"/>
      <c r="D145" s="217" t="s">
        <v>133</v>
      </c>
      <c r="E145" s="245" t="s">
        <v>30</v>
      </c>
      <c r="F145" s="246" t="s">
        <v>497</v>
      </c>
      <c r="G145" s="244"/>
      <c r="H145" s="247" t="s">
        <v>30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133</v>
      </c>
      <c r="AU145" s="253" t="s">
        <v>83</v>
      </c>
      <c r="AV145" s="14" t="s">
        <v>79</v>
      </c>
      <c r="AW145" s="14" t="s">
        <v>37</v>
      </c>
      <c r="AX145" s="14" t="s">
        <v>74</v>
      </c>
      <c r="AY145" s="253" t="s">
        <v>124</v>
      </c>
    </row>
    <row r="146" spans="2:51" s="11" customFormat="1" ht="13.5">
      <c r="B146" s="205"/>
      <c r="C146" s="206"/>
      <c r="D146" s="207" t="s">
        <v>133</v>
      </c>
      <c r="E146" s="208" t="s">
        <v>30</v>
      </c>
      <c r="F146" s="209" t="s">
        <v>79</v>
      </c>
      <c r="G146" s="206"/>
      <c r="H146" s="210">
        <v>1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133</v>
      </c>
      <c r="AU146" s="216" t="s">
        <v>83</v>
      </c>
      <c r="AV146" s="11" t="s">
        <v>83</v>
      </c>
      <c r="AW146" s="11" t="s">
        <v>37</v>
      </c>
      <c r="AX146" s="11" t="s">
        <v>79</v>
      </c>
      <c r="AY146" s="216" t="s">
        <v>124</v>
      </c>
    </row>
    <row r="147" spans="2:65" s="1" customFormat="1" ht="44.25" customHeight="1">
      <c r="B147" s="41"/>
      <c r="C147" s="193" t="s">
        <v>190</v>
      </c>
      <c r="D147" s="193" t="s">
        <v>126</v>
      </c>
      <c r="E147" s="194" t="s">
        <v>498</v>
      </c>
      <c r="F147" s="195" t="s">
        <v>499</v>
      </c>
      <c r="G147" s="196" t="s">
        <v>430</v>
      </c>
      <c r="H147" s="197">
        <v>1</v>
      </c>
      <c r="I147" s="198"/>
      <c r="J147" s="199">
        <f>ROUND(I147*H147,2)</f>
        <v>0</v>
      </c>
      <c r="K147" s="195" t="s">
        <v>30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431</v>
      </c>
      <c r="AT147" s="24" t="s">
        <v>126</v>
      </c>
      <c r="AU147" s="24" t="s">
        <v>83</v>
      </c>
      <c r="AY147" s="24" t="s">
        <v>124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431</v>
      </c>
      <c r="BM147" s="24" t="s">
        <v>500</v>
      </c>
    </row>
    <row r="148" spans="2:51" s="14" customFormat="1" ht="27">
      <c r="B148" s="243"/>
      <c r="C148" s="244"/>
      <c r="D148" s="217" t="s">
        <v>133</v>
      </c>
      <c r="E148" s="245" t="s">
        <v>30</v>
      </c>
      <c r="F148" s="246" t="s">
        <v>501</v>
      </c>
      <c r="G148" s="244"/>
      <c r="H148" s="247" t="s">
        <v>30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133</v>
      </c>
      <c r="AU148" s="253" t="s">
        <v>83</v>
      </c>
      <c r="AV148" s="14" t="s">
        <v>79</v>
      </c>
      <c r="AW148" s="14" t="s">
        <v>37</v>
      </c>
      <c r="AX148" s="14" t="s">
        <v>74</v>
      </c>
      <c r="AY148" s="253" t="s">
        <v>124</v>
      </c>
    </row>
    <row r="149" spans="2:51" s="14" customFormat="1" ht="13.5">
      <c r="B149" s="243"/>
      <c r="C149" s="244"/>
      <c r="D149" s="217" t="s">
        <v>133</v>
      </c>
      <c r="E149" s="245" t="s">
        <v>30</v>
      </c>
      <c r="F149" s="246" t="s">
        <v>502</v>
      </c>
      <c r="G149" s="244"/>
      <c r="H149" s="247" t="s">
        <v>30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133</v>
      </c>
      <c r="AU149" s="253" t="s">
        <v>83</v>
      </c>
      <c r="AV149" s="14" t="s">
        <v>79</v>
      </c>
      <c r="AW149" s="14" t="s">
        <v>37</v>
      </c>
      <c r="AX149" s="14" t="s">
        <v>74</v>
      </c>
      <c r="AY149" s="253" t="s">
        <v>124</v>
      </c>
    </row>
    <row r="150" spans="2:51" s="14" customFormat="1" ht="13.5">
      <c r="B150" s="243"/>
      <c r="C150" s="244"/>
      <c r="D150" s="217" t="s">
        <v>133</v>
      </c>
      <c r="E150" s="245" t="s">
        <v>30</v>
      </c>
      <c r="F150" s="246" t="s">
        <v>503</v>
      </c>
      <c r="G150" s="244"/>
      <c r="H150" s="247" t="s">
        <v>30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133</v>
      </c>
      <c r="AU150" s="253" t="s">
        <v>83</v>
      </c>
      <c r="AV150" s="14" t="s">
        <v>79</v>
      </c>
      <c r="AW150" s="14" t="s">
        <v>37</v>
      </c>
      <c r="AX150" s="14" t="s">
        <v>74</v>
      </c>
      <c r="AY150" s="253" t="s">
        <v>124</v>
      </c>
    </row>
    <row r="151" spans="2:51" s="14" customFormat="1" ht="27">
      <c r="B151" s="243"/>
      <c r="C151" s="244"/>
      <c r="D151" s="217" t="s">
        <v>133</v>
      </c>
      <c r="E151" s="245" t="s">
        <v>30</v>
      </c>
      <c r="F151" s="246" t="s">
        <v>504</v>
      </c>
      <c r="G151" s="244"/>
      <c r="H151" s="247" t="s">
        <v>30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133</v>
      </c>
      <c r="AU151" s="253" t="s">
        <v>83</v>
      </c>
      <c r="AV151" s="14" t="s">
        <v>79</v>
      </c>
      <c r="AW151" s="14" t="s">
        <v>37</v>
      </c>
      <c r="AX151" s="14" t="s">
        <v>74</v>
      </c>
      <c r="AY151" s="253" t="s">
        <v>124</v>
      </c>
    </row>
    <row r="152" spans="2:51" s="14" customFormat="1" ht="13.5">
      <c r="B152" s="243"/>
      <c r="C152" s="244"/>
      <c r="D152" s="217" t="s">
        <v>133</v>
      </c>
      <c r="E152" s="245" t="s">
        <v>30</v>
      </c>
      <c r="F152" s="246" t="s">
        <v>505</v>
      </c>
      <c r="G152" s="244"/>
      <c r="H152" s="247" t="s">
        <v>30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133</v>
      </c>
      <c r="AU152" s="253" t="s">
        <v>83</v>
      </c>
      <c r="AV152" s="14" t="s">
        <v>79</v>
      </c>
      <c r="AW152" s="14" t="s">
        <v>37</v>
      </c>
      <c r="AX152" s="14" t="s">
        <v>74</v>
      </c>
      <c r="AY152" s="253" t="s">
        <v>124</v>
      </c>
    </row>
    <row r="153" spans="2:51" s="11" customFormat="1" ht="13.5">
      <c r="B153" s="205"/>
      <c r="C153" s="206"/>
      <c r="D153" s="217" t="s">
        <v>133</v>
      </c>
      <c r="E153" s="218" t="s">
        <v>30</v>
      </c>
      <c r="F153" s="219" t="s">
        <v>79</v>
      </c>
      <c r="G153" s="206"/>
      <c r="H153" s="220">
        <v>1</v>
      </c>
      <c r="I153" s="211"/>
      <c r="J153" s="206"/>
      <c r="K153" s="206"/>
      <c r="L153" s="212"/>
      <c r="M153" s="268"/>
      <c r="N153" s="269"/>
      <c r="O153" s="269"/>
      <c r="P153" s="269"/>
      <c r="Q153" s="269"/>
      <c r="R153" s="269"/>
      <c r="S153" s="269"/>
      <c r="T153" s="270"/>
      <c r="AT153" s="216" t="s">
        <v>133</v>
      </c>
      <c r="AU153" s="216" t="s">
        <v>83</v>
      </c>
      <c r="AV153" s="11" t="s">
        <v>83</v>
      </c>
      <c r="AW153" s="11" t="s">
        <v>37</v>
      </c>
      <c r="AX153" s="11" t="s">
        <v>79</v>
      </c>
      <c r="AY153" s="216" t="s">
        <v>124</v>
      </c>
    </row>
    <row r="154" spans="2:12" s="1" customFormat="1" ht="6.95" customHeight="1">
      <c r="B154" s="56"/>
      <c r="C154" s="57"/>
      <c r="D154" s="57"/>
      <c r="E154" s="57"/>
      <c r="F154" s="57"/>
      <c r="G154" s="57"/>
      <c r="H154" s="57"/>
      <c r="I154" s="139"/>
      <c r="J154" s="57"/>
      <c r="K154" s="57"/>
      <c r="L154" s="61"/>
    </row>
  </sheetData>
  <sheetProtection algorithmName="SHA-512" hashValue="1ZM3vOFRa9U6WQ5u/s/7qotv1mLb56F3w+vNtE56f0iJvbuxG+8fDWG0qescKzWL2VKLEyOV2W7URyrn2NSPsQ==" saltValue="P5wLI88kmnNolmt5DyziYw==" spinCount="100000" sheet="1" objects="1" scenarios="1"/>
  <autoFilter ref="C82:K15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1" customWidth="1"/>
    <col min="2" max="2" width="1.66796875" style="271" customWidth="1"/>
    <col min="3" max="4" width="5" style="271" customWidth="1"/>
    <col min="5" max="5" width="11.66015625" style="271" customWidth="1"/>
    <col min="6" max="6" width="9.16015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79687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395" t="s">
        <v>506</v>
      </c>
      <c r="D3" s="395"/>
      <c r="E3" s="395"/>
      <c r="F3" s="395"/>
      <c r="G3" s="395"/>
      <c r="H3" s="395"/>
      <c r="I3" s="395"/>
      <c r="J3" s="395"/>
      <c r="K3" s="276"/>
    </row>
    <row r="4" spans="2:11" ht="25.5" customHeight="1">
      <c r="B4" s="277"/>
      <c r="C4" s="402" t="s">
        <v>507</v>
      </c>
      <c r="D4" s="402"/>
      <c r="E4" s="402"/>
      <c r="F4" s="402"/>
      <c r="G4" s="402"/>
      <c r="H4" s="402"/>
      <c r="I4" s="402"/>
      <c r="J4" s="402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398" t="s">
        <v>508</v>
      </c>
      <c r="D6" s="398"/>
      <c r="E6" s="398"/>
      <c r="F6" s="398"/>
      <c r="G6" s="398"/>
      <c r="H6" s="398"/>
      <c r="I6" s="398"/>
      <c r="J6" s="398"/>
      <c r="K6" s="278"/>
    </row>
    <row r="7" spans="2:11" ht="15" customHeight="1">
      <c r="B7" s="281"/>
      <c r="C7" s="398" t="s">
        <v>509</v>
      </c>
      <c r="D7" s="398"/>
      <c r="E7" s="398"/>
      <c r="F7" s="398"/>
      <c r="G7" s="398"/>
      <c r="H7" s="398"/>
      <c r="I7" s="398"/>
      <c r="J7" s="398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398" t="s">
        <v>510</v>
      </c>
      <c r="D9" s="398"/>
      <c r="E9" s="398"/>
      <c r="F9" s="398"/>
      <c r="G9" s="398"/>
      <c r="H9" s="398"/>
      <c r="I9" s="398"/>
      <c r="J9" s="398"/>
      <c r="K9" s="278"/>
    </row>
    <row r="10" spans="2:11" ht="15" customHeight="1">
      <c r="B10" s="281"/>
      <c r="C10" s="280"/>
      <c r="D10" s="398" t="s">
        <v>511</v>
      </c>
      <c r="E10" s="398"/>
      <c r="F10" s="398"/>
      <c r="G10" s="398"/>
      <c r="H10" s="398"/>
      <c r="I10" s="398"/>
      <c r="J10" s="398"/>
      <c r="K10" s="278"/>
    </row>
    <row r="11" spans="2:11" ht="15" customHeight="1">
      <c r="B11" s="281"/>
      <c r="C11" s="282"/>
      <c r="D11" s="398" t="s">
        <v>512</v>
      </c>
      <c r="E11" s="398"/>
      <c r="F11" s="398"/>
      <c r="G11" s="398"/>
      <c r="H11" s="398"/>
      <c r="I11" s="398"/>
      <c r="J11" s="398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398" t="s">
        <v>513</v>
      </c>
      <c r="E13" s="398"/>
      <c r="F13" s="398"/>
      <c r="G13" s="398"/>
      <c r="H13" s="398"/>
      <c r="I13" s="398"/>
      <c r="J13" s="398"/>
      <c r="K13" s="278"/>
    </row>
    <row r="14" spans="2:11" ht="15" customHeight="1">
      <c r="B14" s="281"/>
      <c r="C14" s="282"/>
      <c r="D14" s="398" t="s">
        <v>514</v>
      </c>
      <c r="E14" s="398"/>
      <c r="F14" s="398"/>
      <c r="G14" s="398"/>
      <c r="H14" s="398"/>
      <c r="I14" s="398"/>
      <c r="J14" s="398"/>
      <c r="K14" s="278"/>
    </row>
    <row r="15" spans="2:11" ht="15" customHeight="1">
      <c r="B15" s="281"/>
      <c r="C15" s="282"/>
      <c r="D15" s="398" t="s">
        <v>515</v>
      </c>
      <c r="E15" s="398"/>
      <c r="F15" s="398"/>
      <c r="G15" s="398"/>
      <c r="H15" s="398"/>
      <c r="I15" s="398"/>
      <c r="J15" s="398"/>
      <c r="K15" s="278"/>
    </row>
    <row r="16" spans="2:11" ht="15" customHeight="1">
      <c r="B16" s="281"/>
      <c r="C16" s="282"/>
      <c r="D16" s="282"/>
      <c r="E16" s="283" t="s">
        <v>81</v>
      </c>
      <c r="F16" s="398" t="s">
        <v>516</v>
      </c>
      <c r="G16" s="398"/>
      <c r="H16" s="398"/>
      <c r="I16" s="398"/>
      <c r="J16" s="398"/>
      <c r="K16" s="278"/>
    </row>
    <row r="17" spans="2:11" ht="15" customHeight="1">
      <c r="B17" s="281"/>
      <c r="C17" s="282"/>
      <c r="D17" s="282"/>
      <c r="E17" s="283" t="s">
        <v>517</v>
      </c>
      <c r="F17" s="398" t="s">
        <v>518</v>
      </c>
      <c r="G17" s="398"/>
      <c r="H17" s="398"/>
      <c r="I17" s="398"/>
      <c r="J17" s="398"/>
      <c r="K17" s="278"/>
    </row>
    <row r="18" spans="2:11" ht="15" customHeight="1">
      <c r="B18" s="281"/>
      <c r="C18" s="282"/>
      <c r="D18" s="282"/>
      <c r="E18" s="283" t="s">
        <v>519</v>
      </c>
      <c r="F18" s="398" t="s">
        <v>520</v>
      </c>
      <c r="G18" s="398"/>
      <c r="H18" s="398"/>
      <c r="I18" s="398"/>
      <c r="J18" s="398"/>
      <c r="K18" s="278"/>
    </row>
    <row r="19" spans="2:11" ht="15" customHeight="1">
      <c r="B19" s="281"/>
      <c r="C19" s="282"/>
      <c r="D19" s="282"/>
      <c r="E19" s="283" t="s">
        <v>521</v>
      </c>
      <c r="F19" s="398" t="s">
        <v>522</v>
      </c>
      <c r="G19" s="398"/>
      <c r="H19" s="398"/>
      <c r="I19" s="398"/>
      <c r="J19" s="398"/>
      <c r="K19" s="278"/>
    </row>
    <row r="20" spans="2:11" ht="15" customHeight="1">
      <c r="B20" s="281"/>
      <c r="C20" s="282"/>
      <c r="D20" s="282"/>
      <c r="E20" s="283" t="s">
        <v>523</v>
      </c>
      <c r="F20" s="398" t="s">
        <v>524</v>
      </c>
      <c r="G20" s="398"/>
      <c r="H20" s="398"/>
      <c r="I20" s="398"/>
      <c r="J20" s="398"/>
      <c r="K20" s="278"/>
    </row>
    <row r="21" spans="2:11" ht="15" customHeight="1">
      <c r="B21" s="281"/>
      <c r="C21" s="282"/>
      <c r="D21" s="282"/>
      <c r="E21" s="283" t="s">
        <v>525</v>
      </c>
      <c r="F21" s="398" t="s">
        <v>526</v>
      </c>
      <c r="G21" s="398"/>
      <c r="H21" s="398"/>
      <c r="I21" s="398"/>
      <c r="J21" s="398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398" t="s">
        <v>527</v>
      </c>
      <c r="D23" s="398"/>
      <c r="E23" s="398"/>
      <c r="F23" s="398"/>
      <c r="G23" s="398"/>
      <c r="H23" s="398"/>
      <c r="I23" s="398"/>
      <c r="J23" s="398"/>
      <c r="K23" s="278"/>
    </row>
    <row r="24" spans="2:11" ht="15" customHeight="1">
      <c r="B24" s="281"/>
      <c r="C24" s="398" t="s">
        <v>528</v>
      </c>
      <c r="D24" s="398"/>
      <c r="E24" s="398"/>
      <c r="F24" s="398"/>
      <c r="G24" s="398"/>
      <c r="H24" s="398"/>
      <c r="I24" s="398"/>
      <c r="J24" s="398"/>
      <c r="K24" s="278"/>
    </row>
    <row r="25" spans="2:11" ht="15" customHeight="1">
      <c r="B25" s="281"/>
      <c r="C25" s="280"/>
      <c r="D25" s="398" t="s">
        <v>529</v>
      </c>
      <c r="E25" s="398"/>
      <c r="F25" s="398"/>
      <c r="G25" s="398"/>
      <c r="H25" s="398"/>
      <c r="I25" s="398"/>
      <c r="J25" s="398"/>
      <c r="K25" s="278"/>
    </row>
    <row r="26" spans="2:11" ht="15" customHeight="1">
      <c r="B26" s="281"/>
      <c r="C26" s="282"/>
      <c r="D26" s="398" t="s">
        <v>530</v>
      </c>
      <c r="E26" s="398"/>
      <c r="F26" s="398"/>
      <c r="G26" s="398"/>
      <c r="H26" s="398"/>
      <c r="I26" s="398"/>
      <c r="J26" s="398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398" t="s">
        <v>531</v>
      </c>
      <c r="E28" s="398"/>
      <c r="F28" s="398"/>
      <c r="G28" s="398"/>
      <c r="H28" s="398"/>
      <c r="I28" s="398"/>
      <c r="J28" s="398"/>
      <c r="K28" s="278"/>
    </row>
    <row r="29" spans="2:11" ht="15" customHeight="1">
      <c r="B29" s="281"/>
      <c r="C29" s="282"/>
      <c r="D29" s="398" t="s">
        <v>532</v>
      </c>
      <c r="E29" s="398"/>
      <c r="F29" s="398"/>
      <c r="G29" s="398"/>
      <c r="H29" s="398"/>
      <c r="I29" s="398"/>
      <c r="J29" s="398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398" t="s">
        <v>533</v>
      </c>
      <c r="E31" s="398"/>
      <c r="F31" s="398"/>
      <c r="G31" s="398"/>
      <c r="H31" s="398"/>
      <c r="I31" s="398"/>
      <c r="J31" s="398"/>
      <c r="K31" s="278"/>
    </row>
    <row r="32" spans="2:11" ht="15" customHeight="1">
      <c r="B32" s="281"/>
      <c r="C32" s="282"/>
      <c r="D32" s="398" t="s">
        <v>534</v>
      </c>
      <c r="E32" s="398"/>
      <c r="F32" s="398"/>
      <c r="G32" s="398"/>
      <c r="H32" s="398"/>
      <c r="I32" s="398"/>
      <c r="J32" s="398"/>
      <c r="K32" s="278"/>
    </row>
    <row r="33" spans="2:11" ht="15" customHeight="1">
      <c r="B33" s="281"/>
      <c r="C33" s="282"/>
      <c r="D33" s="398" t="s">
        <v>535</v>
      </c>
      <c r="E33" s="398"/>
      <c r="F33" s="398"/>
      <c r="G33" s="398"/>
      <c r="H33" s="398"/>
      <c r="I33" s="398"/>
      <c r="J33" s="398"/>
      <c r="K33" s="278"/>
    </row>
    <row r="34" spans="2:11" ht="15" customHeight="1">
      <c r="B34" s="281"/>
      <c r="C34" s="282"/>
      <c r="D34" s="280"/>
      <c r="E34" s="284" t="s">
        <v>109</v>
      </c>
      <c r="F34" s="280"/>
      <c r="G34" s="398" t="s">
        <v>536</v>
      </c>
      <c r="H34" s="398"/>
      <c r="I34" s="398"/>
      <c r="J34" s="398"/>
      <c r="K34" s="278"/>
    </row>
    <row r="35" spans="2:11" ht="30.75" customHeight="1">
      <c r="B35" s="281"/>
      <c r="C35" s="282"/>
      <c r="D35" s="280"/>
      <c r="E35" s="284" t="s">
        <v>537</v>
      </c>
      <c r="F35" s="280"/>
      <c r="G35" s="398" t="s">
        <v>538</v>
      </c>
      <c r="H35" s="398"/>
      <c r="I35" s="398"/>
      <c r="J35" s="398"/>
      <c r="K35" s="278"/>
    </row>
    <row r="36" spans="2:11" ht="15" customHeight="1">
      <c r="B36" s="281"/>
      <c r="C36" s="282"/>
      <c r="D36" s="280"/>
      <c r="E36" s="284" t="s">
        <v>55</v>
      </c>
      <c r="F36" s="280"/>
      <c r="G36" s="398" t="s">
        <v>539</v>
      </c>
      <c r="H36" s="398"/>
      <c r="I36" s="398"/>
      <c r="J36" s="398"/>
      <c r="K36" s="278"/>
    </row>
    <row r="37" spans="2:11" ht="15" customHeight="1">
      <c r="B37" s="281"/>
      <c r="C37" s="282"/>
      <c r="D37" s="280"/>
      <c r="E37" s="284" t="s">
        <v>110</v>
      </c>
      <c r="F37" s="280"/>
      <c r="G37" s="398" t="s">
        <v>540</v>
      </c>
      <c r="H37" s="398"/>
      <c r="I37" s="398"/>
      <c r="J37" s="398"/>
      <c r="K37" s="278"/>
    </row>
    <row r="38" spans="2:11" ht="15" customHeight="1">
      <c r="B38" s="281"/>
      <c r="C38" s="282"/>
      <c r="D38" s="280"/>
      <c r="E38" s="284" t="s">
        <v>111</v>
      </c>
      <c r="F38" s="280"/>
      <c r="G38" s="398" t="s">
        <v>541</v>
      </c>
      <c r="H38" s="398"/>
      <c r="I38" s="398"/>
      <c r="J38" s="398"/>
      <c r="K38" s="278"/>
    </row>
    <row r="39" spans="2:11" ht="15" customHeight="1">
      <c r="B39" s="281"/>
      <c r="C39" s="282"/>
      <c r="D39" s="280"/>
      <c r="E39" s="284" t="s">
        <v>112</v>
      </c>
      <c r="F39" s="280"/>
      <c r="G39" s="398" t="s">
        <v>542</v>
      </c>
      <c r="H39" s="398"/>
      <c r="I39" s="398"/>
      <c r="J39" s="398"/>
      <c r="K39" s="278"/>
    </row>
    <row r="40" spans="2:11" ht="15" customHeight="1">
      <c r="B40" s="281"/>
      <c r="C40" s="282"/>
      <c r="D40" s="280"/>
      <c r="E40" s="284" t="s">
        <v>543</v>
      </c>
      <c r="F40" s="280"/>
      <c r="G40" s="398" t="s">
        <v>544</v>
      </c>
      <c r="H40" s="398"/>
      <c r="I40" s="398"/>
      <c r="J40" s="398"/>
      <c r="K40" s="278"/>
    </row>
    <row r="41" spans="2:11" ht="15" customHeight="1">
      <c r="B41" s="281"/>
      <c r="C41" s="282"/>
      <c r="D41" s="280"/>
      <c r="E41" s="284"/>
      <c r="F41" s="280"/>
      <c r="G41" s="398" t="s">
        <v>545</v>
      </c>
      <c r="H41" s="398"/>
      <c r="I41" s="398"/>
      <c r="J41" s="398"/>
      <c r="K41" s="278"/>
    </row>
    <row r="42" spans="2:11" ht="15" customHeight="1">
      <c r="B42" s="281"/>
      <c r="C42" s="282"/>
      <c r="D42" s="280"/>
      <c r="E42" s="284" t="s">
        <v>546</v>
      </c>
      <c r="F42" s="280"/>
      <c r="G42" s="398" t="s">
        <v>547</v>
      </c>
      <c r="H42" s="398"/>
      <c r="I42" s="398"/>
      <c r="J42" s="398"/>
      <c r="K42" s="278"/>
    </row>
    <row r="43" spans="2:11" ht="15" customHeight="1">
      <c r="B43" s="281"/>
      <c r="C43" s="282"/>
      <c r="D43" s="280"/>
      <c r="E43" s="284" t="s">
        <v>114</v>
      </c>
      <c r="F43" s="280"/>
      <c r="G43" s="398" t="s">
        <v>548</v>
      </c>
      <c r="H43" s="398"/>
      <c r="I43" s="398"/>
      <c r="J43" s="398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398" t="s">
        <v>549</v>
      </c>
      <c r="E45" s="398"/>
      <c r="F45" s="398"/>
      <c r="G45" s="398"/>
      <c r="H45" s="398"/>
      <c r="I45" s="398"/>
      <c r="J45" s="398"/>
      <c r="K45" s="278"/>
    </row>
    <row r="46" spans="2:11" ht="15" customHeight="1">
      <c r="B46" s="281"/>
      <c r="C46" s="282"/>
      <c r="D46" s="282"/>
      <c r="E46" s="398" t="s">
        <v>550</v>
      </c>
      <c r="F46" s="398"/>
      <c r="G46" s="398"/>
      <c r="H46" s="398"/>
      <c r="I46" s="398"/>
      <c r="J46" s="398"/>
      <c r="K46" s="278"/>
    </row>
    <row r="47" spans="2:11" ht="15" customHeight="1">
      <c r="B47" s="281"/>
      <c r="C47" s="282"/>
      <c r="D47" s="282"/>
      <c r="E47" s="398" t="s">
        <v>551</v>
      </c>
      <c r="F47" s="398"/>
      <c r="G47" s="398"/>
      <c r="H47" s="398"/>
      <c r="I47" s="398"/>
      <c r="J47" s="398"/>
      <c r="K47" s="278"/>
    </row>
    <row r="48" spans="2:11" ht="15" customHeight="1">
      <c r="B48" s="281"/>
      <c r="C48" s="282"/>
      <c r="D48" s="282"/>
      <c r="E48" s="398" t="s">
        <v>552</v>
      </c>
      <c r="F48" s="398"/>
      <c r="G48" s="398"/>
      <c r="H48" s="398"/>
      <c r="I48" s="398"/>
      <c r="J48" s="398"/>
      <c r="K48" s="278"/>
    </row>
    <row r="49" spans="2:11" ht="15" customHeight="1">
      <c r="B49" s="281"/>
      <c r="C49" s="282"/>
      <c r="D49" s="398" t="s">
        <v>553</v>
      </c>
      <c r="E49" s="398"/>
      <c r="F49" s="398"/>
      <c r="G49" s="398"/>
      <c r="H49" s="398"/>
      <c r="I49" s="398"/>
      <c r="J49" s="398"/>
      <c r="K49" s="278"/>
    </row>
    <row r="50" spans="2:11" ht="25.5" customHeight="1">
      <c r="B50" s="277"/>
      <c r="C50" s="402" t="s">
        <v>554</v>
      </c>
      <c r="D50" s="402"/>
      <c r="E50" s="402"/>
      <c r="F50" s="402"/>
      <c r="G50" s="402"/>
      <c r="H50" s="402"/>
      <c r="I50" s="402"/>
      <c r="J50" s="402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398" t="s">
        <v>555</v>
      </c>
      <c r="D52" s="398"/>
      <c r="E52" s="398"/>
      <c r="F52" s="398"/>
      <c r="G52" s="398"/>
      <c r="H52" s="398"/>
      <c r="I52" s="398"/>
      <c r="J52" s="398"/>
      <c r="K52" s="278"/>
    </row>
    <row r="53" spans="2:11" ht="15" customHeight="1">
      <c r="B53" s="277"/>
      <c r="C53" s="398" t="s">
        <v>556</v>
      </c>
      <c r="D53" s="398"/>
      <c r="E53" s="398"/>
      <c r="F53" s="398"/>
      <c r="G53" s="398"/>
      <c r="H53" s="398"/>
      <c r="I53" s="398"/>
      <c r="J53" s="398"/>
      <c r="K53" s="278"/>
    </row>
    <row r="54" spans="2:11" ht="12.75" customHeight="1">
      <c r="B54" s="277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7"/>
      <c r="C55" s="398" t="s">
        <v>557</v>
      </c>
      <c r="D55" s="398"/>
      <c r="E55" s="398"/>
      <c r="F55" s="398"/>
      <c r="G55" s="398"/>
      <c r="H55" s="398"/>
      <c r="I55" s="398"/>
      <c r="J55" s="398"/>
      <c r="K55" s="278"/>
    </row>
    <row r="56" spans="2:11" ht="15" customHeight="1">
      <c r="B56" s="277"/>
      <c r="C56" s="282"/>
      <c r="D56" s="398" t="s">
        <v>558</v>
      </c>
      <c r="E56" s="398"/>
      <c r="F56" s="398"/>
      <c r="G56" s="398"/>
      <c r="H56" s="398"/>
      <c r="I56" s="398"/>
      <c r="J56" s="398"/>
      <c r="K56" s="278"/>
    </row>
    <row r="57" spans="2:11" ht="15" customHeight="1">
      <c r="B57" s="277"/>
      <c r="C57" s="282"/>
      <c r="D57" s="398" t="s">
        <v>559</v>
      </c>
      <c r="E57" s="398"/>
      <c r="F57" s="398"/>
      <c r="G57" s="398"/>
      <c r="H57" s="398"/>
      <c r="I57" s="398"/>
      <c r="J57" s="398"/>
      <c r="K57" s="278"/>
    </row>
    <row r="58" spans="2:11" ht="15" customHeight="1">
      <c r="B58" s="277"/>
      <c r="C58" s="282"/>
      <c r="D58" s="398" t="s">
        <v>560</v>
      </c>
      <c r="E58" s="398"/>
      <c r="F58" s="398"/>
      <c r="G58" s="398"/>
      <c r="H58" s="398"/>
      <c r="I58" s="398"/>
      <c r="J58" s="398"/>
      <c r="K58" s="278"/>
    </row>
    <row r="59" spans="2:11" ht="15" customHeight="1">
      <c r="B59" s="277"/>
      <c r="C59" s="282"/>
      <c r="D59" s="398" t="s">
        <v>561</v>
      </c>
      <c r="E59" s="398"/>
      <c r="F59" s="398"/>
      <c r="G59" s="398"/>
      <c r="H59" s="398"/>
      <c r="I59" s="398"/>
      <c r="J59" s="398"/>
      <c r="K59" s="278"/>
    </row>
    <row r="60" spans="2:11" ht="15" customHeight="1">
      <c r="B60" s="277"/>
      <c r="C60" s="282"/>
      <c r="D60" s="399" t="s">
        <v>562</v>
      </c>
      <c r="E60" s="399"/>
      <c r="F60" s="399"/>
      <c r="G60" s="399"/>
      <c r="H60" s="399"/>
      <c r="I60" s="399"/>
      <c r="J60" s="399"/>
      <c r="K60" s="278"/>
    </row>
    <row r="61" spans="2:11" ht="15" customHeight="1">
      <c r="B61" s="277"/>
      <c r="C61" s="282"/>
      <c r="D61" s="398" t="s">
        <v>563</v>
      </c>
      <c r="E61" s="398"/>
      <c r="F61" s="398"/>
      <c r="G61" s="398"/>
      <c r="H61" s="398"/>
      <c r="I61" s="398"/>
      <c r="J61" s="398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398" t="s">
        <v>564</v>
      </c>
      <c r="E63" s="398"/>
      <c r="F63" s="398"/>
      <c r="G63" s="398"/>
      <c r="H63" s="398"/>
      <c r="I63" s="398"/>
      <c r="J63" s="398"/>
      <c r="K63" s="278"/>
    </row>
    <row r="64" spans="2:11" ht="15" customHeight="1">
      <c r="B64" s="277"/>
      <c r="C64" s="282"/>
      <c r="D64" s="399" t="s">
        <v>565</v>
      </c>
      <c r="E64" s="399"/>
      <c r="F64" s="399"/>
      <c r="G64" s="399"/>
      <c r="H64" s="399"/>
      <c r="I64" s="399"/>
      <c r="J64" s="399"/>
      <c r="K64" s="278"/>
    </row>
    <row r="65" spans="2:11" ht="15" customHeight="1">
      <c r="B65" s="277"/>
      <c r="C65" s="282"/>
      <c r="D65" s="398" t="s">
        <v>566</v>
      </c>
      <c r="E65" s="398"/>
      <c r="F65" s="398"/>
      <c r="G65" s="398"/>
      <c r="H65" s="398"/>
      <c r="I65" s="398"/>
      <c r="J65" s="398"/>
      <c r="K65" s="278"/>
    </row>
    <row r="66" spans="2:11" ht="15" customHeight="1">
      <c r="B66" s="277"/>
      <c r="C66" s="282"/>
      <c r="D66" s="398" t="s">
        <v>567</v>
      </c>
      <c r="E66" s="398"/>
      <c r="F66" s="398"/>
      <c r="G66" s="398"/>
      <c r="H66" s="398"/>
      <c r="I66" s="398"/>
      <c r="J66" s="398"/>
      <c r="K66" s="278"/>
    </row>
    <row r="67" spans="2:11" ht="15" customHeight="1">
      <c r="B67" s="277"/>
      <c r="C67" s="282"/>
      <c r="D67" s="398" t="s">
        <v>568</v>
      </c>
      <c r="E67" s="398"/>
      <c r="F67" s="398"/>
      <c r="G67" s="398"/>
      <c r="H67" s="398"/>
      <c r="I67" s="398"/>
      <c r="J67" s="398"/>
      <c r="K67" s="278"/>
    </row>
    <row r="68" spans="2:11" ht="15" customHeight="1">
      <c r="B68" s="277"/>
      <c r="C68" s="282"/>
      <c r="D68" s="398" t="s">
        <v>569</v>
      </c>
      <c r="E68" s="398"/>
      <c r="F68" s="398"/>
      <c r="G68" s="398"/>
      <c r="H68" s="398"/>
      <c r="I68" s="398"/>
      <c r="J68" s="398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0" t="s">
        <v>90</v>
      </c>
      <c r="D73" s="400"/>
      <c r="E73" s="400"/>
      <c r="F73" s="400"/>
      <c r="G73" s="400"/>
      <c r="H73" s="400"/>
      <c r="I73" s="400"/>
      <c r="J73" s="400"/>
      <c r="K73" s="295"/>
    </row>
    <row r="74" spans="2:11" ht="17.25" customHeight="1">
      <c r="B74" s="294"/>
      <c r="C74" s="296" t="s">
        <v>570</v>
      </c>
      <c r="D74" s="296"/>
      <c r="E74" s="296"/>
      <c r="F74" s="296" t="s">
        <v>571</v>
      </c>
      <c r="G74" s="297"/>
      <c r="H74" s="296" t="s">
        <v>110</v>
      </c>
      <c r="I74" s="296" t="s">
        <v>59</v>
      </c>
      <c r="J74" s="296" t="s">
        <v>572</v>
      </c>
      <c r="K74" s="295"/>
    </row>
    <row r="75" spans="2:11" ht="17.25" customHeight="1">
      <c r="B75" s="294"/>
      <c r="C75" s="298" t="s">
        <v>573</v>
      </c>
      <c r="D75" s="298"/>
      <c r="E75" s="298"/>
      <c r="F75" s="299" t="s">
        <v>574</v>
      </c>
      <c r="G75" s="300"/>
      <c r="H75" s="298"/>
      <c r="I75" s="298"/>
      <c r="J75" s="298" t="s">
        <v>575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55</v>
      </c>
      <c r="D77" s="301"/>
      <c r="E77" s="301"/>
      <c r="F77" s="303" t="s">
        <v>576</v>
      </c>
      <c r="G77" s="302"/>
      <c r="H77" s="284" t="s">
        <v>577</v>
      </c>
      <c r="I77" s="284" t="s">
        <v>578</v>
      </c>
      <c r="J77" s="284">
        <v>20</v>
      </c>
      <c r="K77" s="295"/>
    </row>
    <row r="78" spans="2:11" ht="15" customHeight="1">
      <c r="B78" s="294"/>
      <c r="C78" s="284" t="s">
        <v>579</v>
      </c>
      <c r="D78" s="284"/>
      <c r="E78" s="284"/>
      <c r="F78" s="303" t="s">
        <v>576</v>
      </c>
      <c r="G78" s="302"/>
      <c r="H78" s="284" t="s">
        <v>580</v>
      </c>
      <c r="I78" s="284" t="s">
        <v>578</v>
      </c>
      <c r="J78" s="284">
        <v>120</v>
      </c>
      <c r="K78" s="295"/>
    </row>
    <row r="79" spans="2:11" ht="15" customHeight="1">
      <c r="B79" s="304"/>
      <c r="C79" s="284" t="s">
        <v>581</v>
      </c>
      <c r="D79" s="284"/>
      <c r="E79" s="284"/>
      <c r="F79" s="303" t="s">
        <v>582</v>
      </c>
      <c r="G79" s="302"/>
      <c r="H79" s="284" t="s">
        <v>583</v>
      </c>
      <c r="I79" s="284" t="s">
        <v>578</v>
      </c>
      <c r="J79" s="284">
        <v>50</v>
      </c>
      <c r="K79" s="295"/>
    </row>
    <row r="80" spans="2:11" ht="15" customHeight="1">
      <c r="B80" s="304"/>
      <c r="C80" s="284" t="s">
        <v>584</v>
      </c>
      <c r="D80" s="284"/>
      <c r="E80" s="284"/>
      <c r="F80" s="303" t="s">
        <v>576</v>
      </c>
      <c r="G80" s="302"/>
      <c r="H80" s="284" t="s">
        <v>585</v>
      </c>
      <c r="I80" s="284" t="s">
        <v>586</v>
      </c>
      <c r="J80" s="284"/>
      <c r="K80" s="295"/>
    </row>
    <row r="81" spans="2:11" ht="15" customHeight="1">
      <c r="B81" s="304"/>
      <c r="C81" s="305" t="s">
        <v>587</v>
      </c>
      <c r="D81" s="305"/>
      <c r="E81" s="305"/>
      <c r="F81" s="306" t="s">
        <v>582</v>
      </c>
      <c r="G81" s="305"/>
      <c r="H81" s="305" t="s">
        <v>588</v>
      </c>
      <c r="I81" s="305" t="s">
        <v>578</v>
      </c>
      <c r="J81" s="305">
        <v>15</v>
      </c>
      <c r="K81" s="295"/>
    </row>
    <row r="82" spans="2:11" ht="15" customHeight="1">
      <c r="B82" s="304"/>
      <c r="C82" s="305" t="s">
        <v>589</v>
      </c>
      <c r="D82" s="305"/>
      <c r="E82" s="305"/>
      <c r="F82" s="306" t="s">
        <v>582</v>
      </c>
      <c r="G82" s="305"/>
      <c r="H82" s="305" t="s">
        <v>590</v>
      </c>
      <c r="I82" s="305" t="s">
        <v>578</v>
      </c>
      <c r="J82" s="305">
        <v>15</v>
      </c>
      <c r="K82" s="295"/>
    </row>
    <row r="83" spans="2:11" ht="15" customHeight="1">
      <c r="B83" s="304"/>
      <c r="C83" s="305" t="s">
        <v>591</v>
      </c>
      <c r="D83" s="305"/>
      <c r="E83" s="305"/>
      <c r="F83" s="306" t="s">
        <v>582</v>
      </c>
      <c r="G83" s="305"/>
      <c r="H83" s="305" t="s">
        <v>592</v>
      </c>
      <c r="I83" s="305" t="s">
        <v>578</v>
      </c>
      <c r="J83" s="305">
        <v>20</v>
      </c>
      <c r="K83" s="295"/>
    </row>
    <row r="84" spans="2:11" ht="15" customHeight="1">
      <c r="B84" s="304"/>
      <c r="C84" s="305" t="s">
        <v>593</v>
      </c>
      <c r="D84" s="305"/>
      <c r="E84" s="305"/>
      <c r="F84" s="306" t="s">
        <v>582</v>
      </c>
      <c r="G84" s="305"/>
      <c r="H84" s="305" t="s">
        <v>594</v>
      </c>
      <c r="I84" s="305" t="s">
        <v>578</v>
      </c>
      <c r="J84" s="305">
        <v>20</v>
      </c>
      <c r="K84" s="295"/>
    </row>
    <row r="85" spans="2:11" ht="15" customHeight="1">
      <c r="B85" s="304"/>
      <c r="C85" s="284" t="s">
        <v>595</v>
      </c>
      <c r="D85" s="284"/>
      <c r="E85" s="284"/>
      <c r="F85" s="303" t="s">
        <v>582</v>
      </c>
      <c r="G85" s="302"/>
      <c r="H85" s="284" t="s">
        <v>596</v>
      </c>
      <c r="I85" s="284" t="s">
        <v>578</v>
      </c>
      <c r="J85" s="284">
        <v>50</v>
      </c>
      <c r="K85" s="295"/>
    </row>
    <row r="86" spans="2:11" ht="15" customHeight="1">
      <c r="B86" s="304"/>
      <c r="C86" s="284" t="s">
        <v>597</v>
      </c>
      <c r="D86" s="284"/>
      <c r="E86" s="284"/>
      <c r="F86" s="303" t="s">
        <v>582</v>
      </c>
      <c r="G86" s="302"/>
      <c r="H86" s="284" t="s">
        <v>598</v>
      </c>
      <c r="I86" s="284" t="s">
        <v>578</v>
      </c>
      <c r="J86" s="284">
        <v>20</v>
      </c>
      <c r="K86" s="295"/>
    </row>
    <row r="87" spans="2:11" ht="15" customHeight="1">
      <c r="B87" s="304"/>
      <c r="C87" s="284" t="s">
        <v>599</v>
      </c>
      <c r="D87" s="284"/>
      <c r="E87" s="284"/>
      <c r="F87" s="303" t="s">
        <v>582</v>
      </c>
      <c r="G87" s="302"/>
      <c r="H87" s="284" t="s">
        <v>600</v>
      </c>
      <c r="I87" s="284" t="s">
        <v>578</v>
      </c>
      <c r="J87" s="284">
        <v>20</v>
      </c>
      <c r="K87" s="295"/>
    </row>
    <row r="88" spans="2:11" ht="15" customHeight="1">
      <c r="B88" s="304"/>
      <c r="C88" s="284" t="s">
        <v>601</v>
      </c>
      <c r="D88" s="284"/>
      <c r="E88" s="284"/>
      <c r="F88" s="303" t="s">
        <v>582</v>
      </c>
      <c r="G88" s="302"/>
      <c r="H88" s="284" t="s">
        <v>602</v>
      </c>
      <c r="I88" s="284" t="s">
        <v>578</v>
      </c>
      <c r="J88" s="284">
        <v>50</v>
      </c>
      <c r="K88" s="295"/>
    </row>
    <row r="89" spans="2:11" ht="15" customHeight="1">
      <c r="B89" s="304"/>
      <c r="C89" s="284" t="s">
        <v>603</v>
      </c>
      <c r="D89" s="284"/>
      <c r="E89" s="284"/>
      <c r="F89" s="303" t="s">
        <v>582</v>
      </c>
      <c r="G89" s="302"/>
      <c r="H89" s="284" t="s">
        <v>603</v>
      </c>
      <c r="I89" s="284" t="s">
        <v>578</v>
      </c>
      <c r="J89" s="284">
        <v>50</v>
      </c>
      <c r="K89" s="295"/>
    </row>
    <row r="90" spans="2:11" ht="15" customHeight="1">
      <c r="B90" s="304"/>
      <c r="C90" s="284" t="s">
        <v>115</v>
      </c>
      <c r="D90" s="284"/>
      <c r="E90" s="284"/>
      <c r="F90" s="303" t="s">
        <v>582</v>
      </c>
      <c r="G90" s="302"/>
      <c r="H90" s="284" t="s">
        <v>604</v>
      </c>
      <c r="I90" s="284" t="s">
        <v>578</v>
      </c>
      <c r="J90" s="284">
        <v>255</v>
      </c>
      <c r="K90" s="295"/>
    </row>
    <row r="91" spans="2:11" ht="15" customHeight="1">
      <c r="B91" s="304"/>
      <c r="C91" s="284" t="s">
        <v>605</v>
      </c>
      <c r="D91" s="284"/>
      <c r="E91" s="284"/>
      <c r="F91" s="303" t="s">
        <v>576</v>
      </c>
      <c r="G91" s="302"/>
      <c r="H91" s="284" t="s">
        <v>606</v>
      </c>
      <c r="I91" s="284" t="s">
        <v>607</v>
      </c>
      <c r="J91" s="284"/>
      <c r="K91" s="295"/>
    </row>
    <row r="92" spans="2:11" ht="15" customHeight="1">
      <c r="B92" s="304"/>
      <c r="C92" s="284" t="s">
        <v>608</v>
      </c>
      <c r="D92" s="284"/>
      <c r="E92" s="284"/>
      <c r="F92" s="303" t="s">
        <v>576</v>
      </c>
      <c r="G92" s="302"/>
      <c r="H92" s="284" t="s">
        <v>609</v>
      </c>
      <c r="I92" s="284" t="s">
        <v>610</v>
      </c>
      <c r="J92" s="284"/>
      <c r="K92" s="295"/>
    </row>
    <row r="93" spans="2:11" ht="15" customHeight="1">
      <c r="B93" s="304"/>
      <c r="C93" s="284" t="s">
        <v>611</v>
      </c>
      <c r="D93" s="284"/>
      <c r="E93" s="284"/>
      <c r="F93" s="303" t="s">
        <v>576</v>
      </c>
      <c r="G93" s="302"/>
      <c r="H93" s="284" t="s">
        <v>611</v>
      </c>
      <c r="I93" s="284" t="s">
        <v>610</v>
      </c>
      <c r="J93" s="284"/>
      <c r="K93" s="295"/>
    </row>
    <row r="94" spans="2:11" ht="15" customHeight="1">
      <c r="B94" s="304"/>
      <c r="C94" s="284" t="s">
        <v>40</v>
      </c>
      <c r="D94" s="284"/>
      <c r="E94" s="284"/>
      <c r="F94" s="303" t="s">
        <v>576</v>
      </c>
      <c r="G94" s="302"/>
      <c r="H94" s="284" t="s">
        <v>612</v>
      </c>
      <c r="I94" s="284" t="s">
        <v>610</v>
      </c>
      <c r="J94" s="284"/>
      <c r="K94" s="295"/>
    </row>
    <row r="95" spans="2:11" ht="15" customHeight="1">
      <c r="B95" s="304"/>
      <c r="C95" s="284" t="s">
        <v>50</v>
      </c>
      <c r="D95" s="284"/>
      <c r="E95" s="284"/>
      <c r="F95" s="303" t="s">
        <v>576</v>
      </c>
      <c r="G95" s="302"/>
      <c r="H95" s="284" t="s">
        <v>613</v>
      </c>
      <c r="I95" s="284" t="s">
        <v>610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0" t="s">
        <v>614</v>
      </c>
      <c r="D100" s="400"/>
      <c r="E100" s="400"/>
      <c r="F100" s="400"/>
      <c r="G100" s="400"/>
      <c r="H100" s="400"/>
      <c r="I100" s="400"/>
      <c r="J100" s="400"/>
      <c r="K100" s="295"/>
    </row>
    <row r="101" spans="2:11" ht="17.25" customHeight="1">
      <c r="B101" s="294"/>
      <c r="C101" s="296" t="s">
        <v>570</v>
      </c>
      <c r="D101" s="296"/>
      <c r="E101" s="296"/>
      <c r="F101" s="296" t="s">
        <v>571</v>
      </c>
      <c r="G101" s="297"/>
      <c r="H101" s="296" t="s">
        <v>110</v>
      </c>
      <c r="I101" s="296" t="s">
        <v>59</v>
      </c>
      <c r="J101" s="296" t="s">
        <v>572</v>
      </c>
      <c r="K101" s="295"/>
    </row>
    <row r="102" spans="2:11" ht="17.25" customHeight="1">
      <c r="B102" s="294"/>
      <c r="C102" s="298" t="s">
        <v>573</v>
      </c>
      <c r="D102" s="298"/>
      <c r="E102" s="298"/>
      <c r="F102" s="299" t="s">
        <v>574</v>
      </c>
      <c r="G102" s="300"/>
      <c r="H102" s="298"/>
      <c r="I102" s="298"/>
      <c r="J102" s="298" t="s">
        <v>575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55</v>
      </c>
      <c r="D104" s="301"/>
      <c r="E104" s="301"/>
      <c r="F104" s="303" t="s">
        <v>576</v>
      </c>
      <c r="G104" s="312"/>
      <c r="H104" s="284" t="s">
        <v>615</v>
      </c>
      <c r="I104" s="284" t="s">
        <v>578</v>
      </c>
      <c r="J104" s="284">
        <v>20</v>
      </c>
      <c r="K104" s="295"/>
    </row>
    <row r="105" spans="2:11" ht="15" customHeight="1">
      <c r="B105" s="294"/>
      <c r="C105" s="284" t="s">
        <v>579</v>
      </c>
      <c r="D105" s="284"/>
      <c r="E105" s="284"/>
      <c r="F105" s="303" t="s">
        <v>576</v>
      </c>
      <c r="G105" s="284"/>
      <c r="H105" s="284" t="s">
        <v>615</v>
      </c>
      <c r="I105" s="284" t="s">
        <v>578</v>
      </c>
      <c r="J105" s="284">
        <v>120</v>
      </c>
      <c r="K105" s="295"/>
    </row>
    <row r="106" spans="2:11" ht="15" customHeight="1">
      <c r="B106" s="304"/>
      <c r="C106" s="284" t="s">
        <v>581</v>
      </c>
      <c r="D106" s="284"/>
      <c r="E106" s="284"/>
      <c r="F106" s="303" t="s">
        <v>582</v>
      </c>
      <c r="G106" s="284"/>
      <c r="H106" s="284" t="s">
        <v>615</v>
      </c>
      <c r="I106" s="284" t="s">
        <v>578</v>
      </c>
      <c r="J106" s="284">
        <v>50</v>
      </c>
      <c r="K106" s="295"/>
    </row>
    <row r="107" spans="2:11" ht="15" customHeight="1">
      <c r="B107" s="304"/>
      <c r="C107" s="284" t="s">
        <v>584</v>
      </c>
      <c r="D107" s="284"/>
      <c r="E107" s="284"/>
      <c r="F107" s="303" t="s">
        <v>576</v>
      </c>
      <c r="G107" s="284"/>
      <c r="H107" s="284" t="s">
        <v>615</v>
      </c>
      <c r="I107" s="284" t="s">
        <v>586</v>
      </c>
      <c r="J107" s="284"/>
      <c r="K107" s="295"/>
    </row>
    <row r="108" spans="2:11" ht="15" customHeight="1">
      <c r="B108" s="304"/>
      <c r="C108" s="284" t="s">
        <v>595</v>
      </c>
      <c r="D108" s="284"/>
      <c r="E108" s="284"/>
      <c r="F108" s="303" t="s">
        <v>582</v>
      </c>
      <c r="G108" s="284"/>
      <c r="H108" s="284" t="s">
        <v>615</v>
      </c>
      <c r="I108" s="284" t="s">
        <v>578</v>
      </c>
      <c r="J108" s="284">
        <v>50</v>
      </c>
      <c r="K108" s="295"/>
    </row>
    <row r="109" spans="2:11" ht="15" customHeight="1">
      <c r="B109" s="304"/>
      <c r="C109" s="284" t="s">
        <v>603</v>
      </c>
      <c r="D109" s="284"/>
      <c r="E109" s="284"/>
      <c r="F109" s="303" t="s">
        <v>582</v>
      </c>
      <c r="G109" s="284"/>
      <c r="H109" s="284" t="s">
        <v>615</v>
      </c>
      <c r="I109" s="284" t="s">
        <v>578</v>
      </c>
      <c r="J109" s="284">
        <v>50</v>
      </c>
      <c r="K109" s="295"/>
    </row>
    <row r="110" spans="2:11" ht="15" customHeight="1">
      <c r="B110" s="304"/>
      <c r="C110" s="284" t="s">
        <v>601</v>
      </c>
      <c r="D110" s="284"/>
      <c r="E110" s="284"/>
      <c r="F110" s="303" t="s">
        <v>582</v>
      </c>
      <c r="G110" s="284"/>
      <c r="H110" s="284" t="s">
        <v>615</v>
      </c>
      <c r="I110" s="284" t="s">
        <v>578</v>
      </c>
      <c r="J110" s="284">
        <v>50</v>
      </c>
      <c r="K110" s="295"/>
    </row>
    <row r="111" spans="2:11" ht="15" customHeight="1">
      <c r="B111" s="304"/>
      <c r="C111" s="284" t="s">
        <v>55</v>
      </c>
      <c r="D111" s="284"/>
      <c r="E111" s="284"/>
      <c r="F111" s="303" t="s">
        <v>576</v>
      </c>
      <c r="G111" s="284"/>
      <c r="H111" s="284" t="s">
        <v>616</v>
      </c>
      <c r="I111" s="284" t="s">
        <v>578</v>
      </c>
      <c r="J111" s="284">
        <v>20</v>
      </c>
      <c r="K111" s="295"/>
    </row>
    <row r="112" spans="2:11" ht="15" customHeight="1">
      <c r="B112" s="304"/>
      <c r="C112" s="284" t="s">
        <v>617</v>
      </c>
      <c r="D112" s="284"/>
      <c r="E112" s="284"/>
      <c r="F112" s="303" t="s">
        <v>576</v>
      </c>
      <c r="G112" s="284"/>
      <c r="H112" s="284" t="s">
        <v>618</v>
      </c>
      <c r="I112" s="284" t="s">
        <v>578</v>
      </c>
      <c r="J112" s="284">
        <v>120</v>
      </c>
      <c r="K112" s="295"/>
    </row>
    <row r="113" spans="2:11" ht="15" customHeight="1">
      <c r="B113" s="304"/>
      <c r="C113" s="284" t="s">
        <v>40</v>
      </c>
      <c r="D113" s="284"/>
      <c r="E113" s="284"/>
      <c r="F113" s="303" t="s">
        <v>576</v>
      </c>
      <c r="G113" s="284"/>
      <c r="H113" s="284" t="s">
        <v>619</v>
      </c>
      <c r="I113" s="284" t="s">
        <v>610</v>
      </c>
      <c r="J113" s="284"/>
      <c r="K113" s="295"/>
    </row>
    <row r="114" spans="2:11" ht="15" customHeight="1">
      <c r="B114" s="304"/>
      <c r="C114" s="284" t="s">
        <v>50</v>
      </c>
      <c r="D114" s="284"/>
      <c r="E114" s="284"/>
      <c r="F114" s="303" t="s">
        <v>576</v>
      </c>
      <c r="G114" s="284"/>
      <c r="H114" s="284" t="s">
        <v>620</v>
      </c>
      <c r="I114" s="284" t="s">
        <v>610</v>
      </c>
      <c r="J114" s="284"/>
      <c r="K114" s="295"/>
    </row>
    <row r="115" spans="2:11" ht="15" customHeight="1">
      <c r="B115" s="304"/>
      <c r="C115" s="284" t="s">
        <v>59</v>
      </c>
      <c r="D115" s="284"/>
      <c r="E115" s="284"/>
      <c r="F115" s="303" t="s">
        <v>576</v>
      </c>
      <c r="G115" s="284"/>
      <c r="H115" s="284" t="s">
        <v>621</v>
      </c>
      <c r="I115" s="284" t="s">
        <v>622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0"/>
      <c r="D117" s="280"/>
      <c r="E117" s="280"/>
      <c r="F117" s="315"/>
      <c r="G117" s="280"/>
      <c r="H117" s="280"/>
      <c r="I117" s="280"/>
      <c r="J117" s="280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395" t="s">
        <v>623</v>
      </c>
      <c r="D120" s="395"/>
      <c r="E120" s="395"/>
      <c r="F120" s="395"/>
      <c r="G120" s="395"/>
      <c r="H120" s="395"/>
      <c r="I120" s="395"/>
      <c r="J120" s="395"/>
      <c r="K120" s="320"/>
    </row>
    <row r="121" spans="2:11" ht="17.25" customHeight="1">
      <c r="B121" s="321"/>
      <c r="C121" s="296" t="s">
        <v>570</v>
      </c>
      <c r="D121" s="296"/>
      <c r="E121" s="296"/>
      <c r="F121" s="296" t="s">
        <v>571</v>
      </c>
      <c r="G121" s="297"/>
      <c r="H121" s="296" t="s">
        <v>110</v>
      </c>
      <c r="I121" s="296" t="s">
        <v>59</v>
      </c>
      <c r="J121" s="296" t="s">
        <v>572</v>
      </c>
      <c r="K121" s="322"/>
    </row>
    <row r="122" spans="2:11" ht="17.25" customHeight="1">
      <c r="B122" s="321"/>
      <c r="C122" s="298" t="s">
        <v>573</v>
      </c>
      <c r="D122" s="298"/>
      <c r="E122" s="298"/>
      <c r="F122" s="299" t="s">
        <v>574</v>
      </c>
      <c r="G122" s="300"/>
      <c r="H122" s="298"/>
      <c r="I122" s="298"/>
      <c r="J122" s="298" t="s">
        <v>575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579</v>
      </c>
      <c r="D124" s="301"/>
      <c r="E124" s="301"/>
      <c r="F124" s="303" t="s">
        <v>576</v>
      </c>
      <c r="G124" s="284"/>
      <c r="H124" s="284" t="s">
        <v>615</v>
      </c>
      <c r="I124" s="284" t="s">
        <v>578</v>
      </c>
      <c r="J124" s="284">
        <v>120</v>
      </c>
      <c r="K124" s="325"/>
    </row>
    <row r="125" spans="2:11" ht="15" customHeight="1">
      <c r="B125" s="323"/>
      <c r="C125" s="284" t="s">
        <v>624</v>
      </c>
      <c r="D125" s="284"/>
      <c r="E125" s="284"/>
      <c r="F125" s="303" t="s">
        <v>576</v>
      </c>
      <c r="G125" s="284"/>
      <c r="H125" s="284" t="s">
        <v>625</v>
      </c>
      <c r="I125" s="284" t="s">
        <v>578</v>
      </c>
      <c r="J125" s="284" t="s">
        <v>626</v>
      </c>
      <c r="K125" s="325"/>
    </row>
    <row r="126" spans="2:11" ht="15" customHeight="1">
      <c r="B126" s="323"/>
      <c r="C126" s="284" t="s">
        <v>525</v>
      </c>
      <c r="D126" s="284"/>
      <c r="E126" s="284"/>
      <c r="F126" s="303" t="s">
        <v>576</v>
      </c>
      <c r="G126" s="284"/>
      <c r="H126" s="284" t="s">
        <v>627</v>
      </c>
      <c r="I126" s="284" t="s">
        <v>578</v>
      </c>
      <c r="J126" s="284" t="s">
        <v>626</v>
      </c>
      <c r="K126" s="325"/>
    </row>
    <row r="127" spans="2:11" ht="15" customHeight="1">
      <c r="B127" s="323"/>
      <c r="C127" s="284" t="s">
        <v>587</v>
      </c>
      <c r="D127" s="284"/>
      <c r="E127" s="284"/>
      <c r="F127" s="303" t="s">
        <v>582</v>
      </c>
      <c r="G127" s="284"/>
      <c r="H127" s="284" t="s">
        <v>588</v>
      </c>
      <c r="I127" s="284" t="s">
        <v>578</v>
      </c>
      <c r="J127" s="284">
        <v>15</v>
      </c>
      <c r="K127" s="325"/>
    </row>
    <row r="128" spans="2:11" ht="15" customHeight="1">
      <c r="B128" s="323"/>
      <c r="C128" s="305" t="s">
        <v>589</v>
      </c>
      <c r="D128" s="305"/>
      <c r="E128" s="305"/>
      <c r="F128" s="306" t="s">
        <v>582</v>
      </c>
      <c r="G128" s="305"/>
      <c r="H128" s="305" t="s">
        <v>590</v>
      </c>
      <c r="I128" s="305" t="s">
        <v>578</v>
      </c>
      <c r="J128" s="305">
        <v>15</v>
      </c>
      <c r="K128" s="325"/>
    </row>
    <row r="129" spans="2:11" ht="15" customHeight="1">
      <c r="B129" s="323"/>
      <c r="C129" s="305" t="s">
        <v>591</v>
      </c>
      <c r="D129" s="305"/>
      <c r="E129" s="305"/>
      <c r="F129" s="306" t="s">
        <v>582</v>
      </c>
      <c r="G129" s="305"/>
      <c r="H129" s="305" t="s">
        <v>592</v>
      </c>
      <c r="I129" s="305" t="s">
        <v>578</v>
      </c>
      <c r="J129" s="305">
        <v>20</v>
      </c>
      <c r="K129" s="325"/>
    </row>
    <row r="130" spans="2:11" ht="15" customHeight="1">
      <c r="B130" s="323"/>
      <c r="C130" s="305" t="s">
        <v>593</v>
      </c>
      <c r="D130" s="305"/>
      <c r="E130" s="305"/>
      <c r="F130" s="306" t="s">
        <v>582</v>
      </c>
      <c r="G130" s="305"/>
      <c r="H130" s="305" t="s">
        <v>594</v>
      </c>
      <c r="I130" s="305" t="s">
        <v>578</v>
      </c>
      <c r="J130" s="305">
        <v>20</v>
      </c>
      <c r="K130" s="325"/>
    </row>
    <row r="131" spans="2:11" ht="15" customHeight="1">
      <c r="B131" s="323"/>
      <c r="C131" s="284" t="s">
        <v>581</v>
      </c>
      <c r="D131" s="284"/>
      <c r="E131" s="284"/>
      <c r="F131" s="303" t="s">
        <v>582</v>
      </c>
      <c r="G131" s="284"/>
      <c r="H131" s="284" t="s">
        <v>615</v>
      </c>
      <c r="I131" s="284" t="s">
        <v>578</v>
      </c>
      <c r="J131" s="284">
        <v>50</v>
      </c>
      <c r="K131" s="325"/>
    </row>
    <row r="132" spans="2:11" ht="15" customHeight="1">
      <c r="B132" s="323"/>
      <c r="C132" s="284" t="s">
        <v>595</v>
      </c>
      <c r="D132" s="284"/>
      <c r="E132" s="284"/>
      <c r="F132" s="303" t="s">
        <v>582</v>
      </c>
      <c r="G132" s="284"/>
      <c r="H132" s="284" t="s">
        <v>615</v>
      </c>
      <c r="I132" s="284" t="s">
        <v>578</v>
      </c>
      <c r="J132" s="284">
        <v>50</v>
      </c>
      <c r="K132" s="325"/>
    </row>
    <row r="133" spans="2:11" ht="15" customHeight="1">
      <c r="B133" s="323"/>
      <c r="C133" s="284" t="s">
        <v>601</v>
      </c>
      <c r="D133" s="284"/>
      <c r="E133" s="284"/>
      <c r="F133" s="303" t="s">
        <v>582</v>
      </c>
      <c r="G133" s="284"/>
      <c r="H133" s="284" t="s">
        <v>615</v>
      </c>
      <c r="I133" s="284" t="s">
        <v>578</v>
      </c>
      <c r="J133" s="284">
        <v>50</v>
      </c>
      <c r="K133" s="325"/>
    </row>
    <row r="134" spans="2:11" ht="15" customHeight="1">
      <c r="B134" s="323"/>
      <c r="C134" s="284" t="s">
        <v>603</v>
      </c>
      <c r="D134" s="284"/>
      <c r="E134" s="284"/>
      <c r="F134" s="303" t="s">
        <v>582</v>
      </c>
      <c r="G134" s="284"/>
      <c r="H134" s="284" t="s">
        <v>615</v>
      </c>
      <c r="I134" s="284" t="s">
        <v>578</v>
      </c>
      <c r="J134" s="284">
        <v>50</v>
      </c>
      <c r="K134" s="325"/>
    </row>
    <row r="135" spans="2:11" ht="15" customHeight="1">
      <c r="B135" s="323"/>
      <c r="C135" s="284" t="s">
        <v>115</v>
      </c>
      <c r="D135" s="284"/>
      <c r="E135" s="284"/>
      <c r="F135" s="303" t="s">
        <v>582</v>
      </c>
      <c r="G135" s="284"/>
      <c r="H135" s="284" t="s">
        <v>628</v>
      </c>
      <c r="I135" s="284" t="s">
        <v>578</v>
      </c>
      <c r="J135" s="284">
        <v>255</v>
      </c>
      <c r="K135" s="325"/>
    </row>
    <row r="136" spans="2:11" ht="15" customHeight="1">
      <c r="B136" s="323"/>
      <c r="C136" s="284" t="s">
        <v>605</v>
      </c>
      <c r="D136" s="284"/>
      <c r="E136" s="284"/>
      <c r="F136" s="303" t="s">
        <v>576</v>
      </c>
      <c r="G136" s="284"/>
      <c r="H136" s="284" t="s">
        <v>629</v>
      </c>
      <c r="I136" s="284" t="s">
        <v>607</v>
      </c>
      <c r="J136" s="284"/>
      <c r="K136" s="325"/>
    </row>
    <row r="137" spans="2:11" ht="15" customHeight="1">
      <c r="B137" s="323"/>
      <c r="C137" s="284" t="s">
        <v>608</v>
      </c>
      <c r="D137" s="284"/>
      <c r="E137" s="284"/>
      <c r="F137" s="303" t="s">
        <v>576</v>
      </c>
      <c r="G137" s="284"/>
      <c r="H137" s="284" t="s">
        <v>630</v>
      </c>
      <c r="I137" s="284" t="s">
        <v>610</v>
      </c>
      <c r="J137" s="284"/>
      <c r="K137" s="325"/>
    </row>
    <row r="138" spans="2:11" ht="15" customHeight="1">
      <c r="B138" s="323"/>
      <c r="C138" s="284" t="s">
        <v>611</v>
      </c>
      <c r="D138" s="284"/>
      <c r="E138" s="284"/>
      <c r="F138" s="303" t="s">
        <v>576</v>
      </c>
      <c r="G138" s="284"/>
      <c r="H138" s="284" t="s">
        <v>611</v>
      </c>
      <c r="I138" s="284" t="s">
        <v>610</v>
      </c>
      <c r="J138" s="284"/>
      <c r="K138" s="325"/>
    </row>
    <row r="139" spans="2:11" ht="15" customHeight="1">
      <c r="B139" s="323"/>
      <c r="C139" s="284" t="s">
        <v>40</v>
      </c>
      <c r="D139" s="284"/>
      <c r="E139" s="284"/>
      <c r="F139" s="303" t="s">
        <v>576</v>
      </c>
      <c r="G139" s="284"/>
      <c r="H139" s="284" t="s">
        <v>631</v>
      </c>
      <c r="I139" s="284" t="s">
        <v>610</v>
      </c>
      <c r="J139" s="284"/>
      <c r="K139" s="325"/>
    </row>
    <row r="140" spans="2:11" ht="15" customHeight="1">
      <c r="B140" s="323"/>
      <c r="C140" s="284" t="s">
        <v>632</v>
      </c>
      <c r="D140" s="284"/>
      <c r="E140" s="284"/>
      <c r="F140" s="303" t="s">
        <v>576</v>
      </c>
      <c r="G140" s="284"/>
      <c r="H140" s="284" t="s">
        <v>633</v>
      </c>
      <c r="I140" s="284" t="s">
        <v>610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0"/>
      <c r="C142" s="280"/>
      <c r="D142" s="280"/>
      <c r="E142" s="280"/>
      <c r="F142" s="315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0" t="s">
        <v>634</v>
      </c>
      <c r="D145" s="400"/>
      <c r="E145" s="400"/>
      <c r="F145" s="400"/>
      <c r="G145" s="400"/>
      <c r="H145" s="400"/>
      <c r="I145" s="400"/>
      <c r="J145" s="400"/>
      <c r="K145" s="295"/>
    </row>
    <row r="146" spans="2:11" ht="17.25" customHeight="1">
      <c r="B146" s="294"/>
      <c r="C146" s="296" t="s">
        <v>570</v>
      </c>
      <c r="D146" s="296"/>
      <c r="E146" s="296"/>
      <c r="F146" s="296" t="s">
        <v>571</v>
      </c>
      <c r="G146" s="297"/>
      <c r="H146" s="296" t="s">
        <v>110</v>
      </c>
      <c r="I146" s="296" t="s">
        <v>59</v>
      </c>
      <c r="J146" s="296" t="s">
        <v>572</v>
      </c>
      <c r="K146" s="295"/>
    </row>
    <row r="147" spans="2:11" ht="17.25" customHeight="1">
      <c r="B147" s="294"/>
      <c r="C147" s="298" t="s">
        <v>573</v>
      </c>
      <c r="D147" s="298"/>
      <c r="E147" s="298"/>
      <c r="F147" s="299" t="s">
        <v>574</v>
      </c>
      <c r="G147" s="300"/>
      <c r="H147" s="298"/>
      <c r="I147" s="298"/>
      <c r="J147" s="298" t="s">
        <v>575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579</v>
      </c>
      <c r="D149" s="284"/>
      <c r="E149" s="284"/>
      <c r="F149" s="330" t="s">
        <v>576</v>
      </c>
      <c r="G149" s="284"/>
      <c r="H149" s="329" t="s">
        <v>615</v>
      </c>
      <c r="I149" s="329" t="s">
        <v>578</v>
      </c>
      <c r="J149" s="329">
        <v>120</v>
      </c>
      <c r="K149" s="325"/>
    </row>
    <row r="150" spans="2:11" ht="15" customHeight="1">
      <c r="B150" s="304"/>
      <c r="C150" s="329" t="s">
        <v>624</v>
      </c>
      <c r="D150" s="284"/>
      <c r="E150" s="284"/>
      <c r="F150" s="330" t="s">
        <v>576</v>
      </c>
      <c r="G150" s="284"/>
      <c r="H150" s="329" t="s">
        <v>635</v>
      </c>
      <c r="I150" s="329" t="s">
        <v>578</v>
      </c>
      <c r="J150" s="329" t="s">
        <v>626</v>
      </c>
      <c r="K150" s="325"/>
    </row>
    <row r="151" spans="2:11" ht="15" customHeight="1">
      <c r="B151" s="304"/>
      <c r="C151" s="329" t="s">
        <v>525</v>
      </c>
      <c r="D151" s="284"/>
      <c r="E151" s="284"/>
      <c r="F151" s="330" t="s">
        <v>576</v>
      </c>
      <c r="G151" s="284"/>
      <c r="H151" s="329" t="s">
        <v>636</v>
      </c>
      <c r="I151" s="329" t="s">
        <v>578</v>
      </c>
      <c r="J151" s="329" t="s">
        <v>626</v>
      </c>
      <c r="K151" s="325"/>
    </row>
    <row r="152" spans="2:11" ht="15" customHeight="1">
      <c r="B152" s="304"/>
      <c r="C152" s="329" t="s">
        <v>581</v>
      </c>
      <c r="D152" s="284"/>
      <c r="E152" s="284"/>
      <c r="F152" s="330" t="s">
        <v>582</v>
      </c>
      <c r="G152" s="284"/>
      <c r="H152" s="329" t="s">
        <v>615</v>
      </c>
      <c r="I152" s="329" t="s">
        <v>578</v>
      </c>
      <c r="J152" s="329">
        <v>50</v>
      </c>
      <c r="K152" s="325"/>
    </row>
    <row r="153" spans="2:11" ht="15" customHeight="1">
      <c r="B153" s="304"/>
      <c r="C153" s="329" t="s">
        <v>584</v>
      </c>
      <c r="D153" s="284"/>
      <c r="E153" s="284"/>
      <c r="F153" s="330" t="s">
        <v>576</v>
      </c>
      <c r="G153" s="284"/>
      <c r="H153" s="329" t="s">
        <v>615</v>
      </c>
      <c r="I153" s="329" t="s">
        <v>586</v>
      </c>
      <c r="J153" s="329"/>
      <c r="K153" s="325"/>
    </row>
    <row r="154" spans="2:11" ht="15" customHeight="1">
      <c r="B154" s="304"/>
      <c r="C154" s="329" t="s">
        <v>595</v>
      </c>
      <c r="D154" s="284"/>
      <c r="E154" s="284"/>
      <c r="F154" s="330" t="s">
        <v>582</v>
      </c>
      <c r="G154" s="284"/>
      <c r="H154" s="329" t="s">
        <v>615</v>
      </c>
      <c r="I154" s="329" t="s">
        <v>578</v>
      </c>
      <c r="J154" s="329">
        <v>50</v>
      </c>
      <c r="K154" s="325"/>
    </row>
    <row r="155" spans="2:11" ht="15" customHeight="1">
      <c r="B155" s="304"/>
      <c r="C155" s="329" t="s">
        <v>603</v>
      </c>
      <c r="D155" s="284"/>
      <c r="E155" s="284"/>
      <c r="F155" s="330" t="s">
        <v>582</v>
      </c>
      <c r="G155" s="284"/>
      <c r="H155" s="329" t="s">
        <v>615</v>
      </c>
      <c r="I155" s="329" t="s">
        <v>578</v>
      </c>
      <c r="J155" s="329">
        <v>50</v>
      </c>
      <c r="K155" s="325"/>
    </row>
    <row r="156" spans="2:11" ht="15" customHeight="1">
      <c r="B156" s="304"/>
      <c r="C156" s="329" t="s">
        <v>601</v>
      </c>
      <c r="D156" s="284"/>
      <c r="E156" s="284"/>
      <c r="F156" s="330" t="s">
        <v>582</v>
      </c>
      <c r="G156" s="284"/>
      <c r="H156" s="329" t="s">
        <v>615</v>
      </c>
      <c r="I156" s="329" t="s">
        <v>578</v>
      </c>
      <c r="J156" s="329">
        <v>50</v>
      </c>
      <c r="K156" s="325"/>
    </row>
    <row r="157" spans="2:11" ht="15" customHeight="1">
      <c r="B157" s="304"/>
      <c r="C157" s="329" t="s">
        <v>95</v>
      </c>
      <c r="D157" s="284"/>
      <c r="E157" s="284"/>
      <c r="F157" s="330" t="s">
        <v>576</v>
      </c>
      <c r="G157" s="284"/>
      <c r="H157" s="329" t="s">
        <v>637</v>
      </c>
      <c r="I157" s="329" t="s">
        <v>578</v>
      </c>
      <c r="J157" s="329" t="s">
        <v>638</v>
      </c>
      <c r="K157" s="325"/>
    </row>
    <row r="158" spans="2:11" ht="15" customHeight="1">
      <c r="B158" s="304"/>
      <c r="C158" s="329" t="s">
        <v>639</v>
      </c>
      <c r="D158" s="284"/>
      <c r="E158" s="284"/>
      <c r="F158" s="330" t="s">
        <v>576</v>
      </c>
      <c r="G158" s="284"/>
      <c r="H158" s="329" t="s">
        <v>640</v>
      </c>
      <c r="I158" s="329" t="s">
        <v>610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0"/>
      <c r="C160" s="284"/>
      <c r="D160" s="284"/>
      <c r="E160" s="284"/>
      <c r="F160" s="303"/>
      <c r="G160" s="284"/>
      <c r="H160" s="284"/>
      <c r="I160" s="284"/>
      <c r="J160" s="284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395" t="s">
        <v>641</v>
      </c>
      <c r="D163" s="395"/>
      <c r="E163" s="395"/>
      <c r="F163" s="395"/>
      <c r="G163" s="395"/>
      <c r="H163" s="395"/>
      <c r="I163" s="395"/>
      <c r="J163" s="395"/>
      <c r="K163" s="276"/>
    </row>
    <row r="164" spans="2:11" ht="17.25" customHeight="1">
      <c r="B164" s="275"/>
      <c r="C164" s="296" t="s">
        <v>570</v>
      </c>
      <c r="D164" s="296"/>
      <c r="E164" s="296"/>
      <c r="F164" s="296" t="s">
        <v>571</v>
      </c>
      <c r="G164" s="333"/>
      <c r="H164" s="334" t="s">
        <v>110</v>
      </c>
      <c r="I164" s="334" t="s">
        <v>59</v>
      </c>
      <c r="J164" s="296" t="s">
        <v>572</v>
      </c>
      <c r="K164" s="276"/>
    </row>
    <row r="165" spans="2:11" ht="17.25" customHeight="1">
      <c r="B165" s="277"/>
      <c r="C165" s="298" t="s">
        <v>573</v>
      </c>
      <c r="D165" s="298"/>
      <c r="E165" s="298"/>
      <c r="F165" s="299" t="s">
        <v>574</v>
      </c>
      <c r="G165" s="335"/>
      <c r="H165" s="336"/>
      <c r="I165" s="336"/>
      <c r="J165" s="298" t="s">
        <v>575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579</v>
      </c>
      <c r="D167" s="284"/>
      <c r="E167" s="284"/>
      <c r="F167" s="303" t="s">
        <v>576</v>
      </c>
      <c r="G167" s="284"/>
      <c r="H167" s="284" t="s">
        <v>615</v>
      </c>
      <c r="I167" s="284" t="s">
        <v>578</v>
      </c>
      <c r="J167" s="284">
        <v>120</v>
      </c>
      <c r="K167" s="325"/>
    </row>
    <row r="168" spans="2:11" ht="15" customHeight="1">
      <c r="B168" s="304"/>
      <c r="C168" s="284" t="s">
        <v>624</v>
      </c>
      <c r="D168" s="284"/>
      <c r="E168" s="284"/>
      <c r="F168" s="303" t="s">
        <v>576</v>
      </c>
      <c r="G168" s="284"/>
      <c r="H168" s="284" t="s">
        <v>625</v>
      </c>
      <c r="I168" s="284" t="s">
        <v>578</v>
      </c>
      <c r="J168" s="284" t="s">
        <v>626</v>
      </c>
      <c r="K168" s="325"/>
    </row>
    <row r="169" spans="2:11" ht="15" customHeight="1">
      <c r="B169" s="304"/>
      <c r="C169" s="284" t="s">
        <v>525</v>
      </c>
      <c r="D169" s="284"/>
      <c r="E169" s="284"/>
      <c r="F169" s="303" t="s">
        <v>576</v>
      </c>
      <c r="G169" s="284"/>
      <c r="H169" s="284" t="s">
        <v>642</v>
      </c>
      <c r="I169" s="284" t="s">
        <v>578</v>
      </c>
      <c r="J169" s="284" t="s">
        <v>626</v>
      </c>
      <c r="K169" s="325"/>
    </row>
    <row r="170" spans="2:11" ht="15" customHeight="1">
      <c r="B170" s="304"/>
      <c r="C170" s="284" t="s">
        <v>581</v>
      </c>
      <c r="D170" s="284"/>
      <c r="E170" s="284"/>
      <c r="F170" s="303" t="s">
        <v>582</v>
      </c>
      <c r="G170" s="284"/>
      <c r="H170" s="284" t="s">
        <v>642</v>
      </c>
      <c r="I170" s="284" t="s">
        <v>578</v>
      </c>
      <c r="J170" s="284">
        <v>50</v>
      </c>
      <c r="K170" s="325"/>
    </row>
    <row r="171" spans="2:11" ht="15" customHeight="1">
      <c r="B171" s="304"/>
      <c r="C171" s="284" t="s">
        <v>584</v>
      </c>
      <c r="D171" s="284"/>
      <c r="E171" s="284"/>
      <c r="F171" s="303" t="s">
        <v>576</v>
      </c>
      <c r="G171" s="284"/>
      <c r="H171" s="284" t="s">
        <v>642</v>
      </c>
      <c r="I171" s="284" t="s">
        <v>586</v>
      </c>
      <c r="J171" s="284"/>
      <c r="K171" s="325"/>
    </row>
    <row r="172" spans="2:11" ht="15" customHeight="1">
      <c r="B172" s="304"/>
      <c r="C172" s="284" t="s">
        <v>595</v>
      </c>
      <c r="D172" s="284"/>
      <c r="E172" s="284"/>
      <c r="F172" s="303" t="s">
        <v>582</v>
      </c>
      <c r="G172" s="284"/>
      <c r="H172" s="284" t="s">
        <v>642</v>
      </c>
      <c r="I172" s="284" t="s">
        <v>578</v>
      </c>
      <c r="J172" s="284">
        <v>50</v>
      </c>
      <c r="K172" s="325"/>
    </row>
    <row r="173" spans="2:11" ht="15" customHeight="1">
      <c r="B173" s="304"/>
      <c r="C173" s="284" t="s">
        <v>603</v>
      </c>
      <c r="D173" s="284"/>
      <c r="E173" s="284"/>
      <c r="F173" s="303" t="s">
        <v>582</v>
      </c>
      <c r="G173" s="284"/>
      <c r="H173" s="284" t="s">
        <v>642</v>
      </c>
      <c r="I173" s="284" t="s">
        <v>578</v>
      </c>
      <c r="J173" s="284">
        <v>50</v>
      </c>
      <c r="K173" s="325"/>
    </row>
    <row r="174" spans="2:11" ht="15" customHeight="1">
      <c r="B174" s="304"/>
      <c r="C174" s="284" t="s">
        <v>601</v>
      </c>
      <c r="D174" s="284"/>
      <c r="E174" s="284"/>
      <c r="F174" s="303" t="s">
        <v>582</v>
      </c>
      <c r="G174" s="284"/>
      <c r="H174" s="284" t="s">
        <v>642</v>
      </c>
      <c r="I174" s="284" t="s">
        <v>578</v>
      </c>
      <c r="J174" s="284">
        <v>50</v>
      </c>
      <c r="K174" s="325"/>
    </row>
    <row r="175" spans="2:11" ht="15" customHeight="1">
      <c r="B175" s="304"/>
      <c r="C175" s="284" t="s">
        <v>109</v>
      </c>
      <c r="D175" s="284"/>
      <c r="E175" s="284"/>
      <c r="F175" s="303" t="s">
        <v>576</v>
      </c>
      <c r="G175" s="284"/>
      <c r="H175" s="284" t="s">
        <v>643</v>
      </c>
      <c r="I175" s="284" t="s">
        <v>644</v>
      </c>
      <c r="J175" s="284"/>
      <c r="K175" s="325"/>
    </row>
    <row r="176" spans="2:11" ht="15" customHeight="1">
      <c r="B176" s="304"/>
      <c r="C176" s="284" t="s">
        <v>59</v>
      </c>
      <c r="D176" s="284"/>
      <c r="E176" s="284"/>
      <c r="F176" s="303" t="s">
        <v>576</v>
      </c>
      <c r="G176" s="284"/>
      <c r="H176" s="284" t="s">
        <v>645</v>
      </c>
      <c r="I176" s="284" t="s">
        <v>646</v>
      </c>
      <c r="J176" s="284">
        <v>1</v>
      </c>
      <c r="K176" s="325"/>
    </row>
    <row r="177" spans="2:11" ht="15" customHeight="1">
      <c r="B177" s="304"/>
      <c r="C177" s="284" t="s">
        <v>55</v>
      </c>
      <c r="D177" s="284"/>
      <c r="E177" s="284"/>
      <c r="F177" s="303" t="s">
        <v>576</v>
      </c>
      <c r="G177" s="284"/>
      <c r="H177" s="284" t="s">
        <v>647</v>
      </c>
      <c r="I177" s="284" t="s">
        <v>578</v>
      </c>
      <c r="J177" s="284">
        <v>20</v>
      </c>
      <c r="K177" s="325"/>
    </row>
    <row r="178" spans="2:11" ht="15" customHeight="1">
      <c r="B178" s="304"/>
      <c r="C178" s="284" t="s">
        <v>110</v>
      </c>
      <c r="D178" s="284"/>
      <c r="E178" s="284"/>
      <c r="F178" s="303" t="s">
        <v>576</v>
      </c>
      <c r="G178" s="284"/>
      <c r="H178" s="284" t="s">
        <v>648</v>
      </c>
      <c r="I178" s="284" t="s">
        <v>578</v>
      </c>
      <c r="J178" s="284">
        <v>255</v>
      </c>
      <c r="K178" s="325"/>
    </row>
    <row r="179" spans="2:11" ht="15" customHeight="1">
      <c r="B179" s="304"/>
      <c r="C179" s="284" t="s">
        <v>111</v>
      </c>
      <c r="D179" s="284"/>
      <c r="E179" s="284"/>
      <c r="F179" s="303" t="s">
        <v>576</v>
      </c>
      <c r="G179" s="284"/>
      <c r="H179" s="284" t="s">
        <v>541</v>
      </c>
      <c r="I179" s="284" t="s">
        <v>578</v>
      </c>
      <c r="J179" s="284">
        <v>10</v>
      </c>
      <c r="K179" s="325"/>
    </row>
    <row r="180" spans="2:11" ht="15" customHeight="1">
      <c r="B180" s="304"/>
      <c r="C180" s="284" t="s">
        <v>112</v>
      </c>
      <c r="D180" s="284"/>
      <c r="E180" s="284"/>
      <c r="F180" s="303" t="s">
        <v>576</v>
      </c>
      <c r="G180" s="284"/>
      <c r="H180" s="284" t="s">
        <v>649</v>
      </c>
      <c r="I180" s="284" t="s">
        <v>610</v>
      </c>
      <c r="J180" s="284"/>
      <c r="K180" s="325"/>
    </row>
    <row r="181" spans="2:11" ht="15" customHeight="1">
      <c r="B181" s="304"/>
      <c r="C181" s="284" t="s">
        <v>650</v>
      </c>
      <c r="D181" s="284"/>
      <c r="E181" s="284"/>
      <c r="F181" s="303" t="s">
        <v>576</v>
      </c>
      <c r="G181" s="284"/>
      <c r="H181" s="284" t="s">
        <v>651</v>
      </c>
      <c r="I181" s="284" t="s">
        <v>610</v>
      </c>
      <c r="J181" s="284"/>
      <c r="K181" s="325"/>
    </row>
    <row r="182" spans="2:11" ht="15" customHeight="1">
      <c r="B182" s="304"/>
      <c r="C182" s="284" t="s">
        <v>639</v>
      </c>
      <c r="D182" s="284"/>
      <c r="E182" s="284"/>
      <c r="F182" s="303" t="s">
        <v>576</v>
      </c>
      <c r="G182" s="284"/>
      <c r="H182" s="284" t="s">
        <v>652</v>
      </c>
      <c r="I182" s="284" t="s">
        <v>610</v>
      </c>
      <c r="J182" s="284"/>
      <c r="K182" s="325"/>
    </row>
    <row r="183" spans="2:11" ht="15" customHeight="1">
      <c r="B183" s="304"/>
      <c r="C183" s="284" t="s">
        <v>114</v>
      </c>
      <c r="D183" s="284"/>
      <c r="E183" s="284"/>
      <c r="F183" s="303" t="s">
        <v>582</v>
      </c>
      <c r="G183" s="284"/>
      <c r="H183" s="284" t="s">
        <v>653</v>
      </c>
      <c r="I183" s="284" t="s">
        <v>578</v>
      </c>
      <c r="J183" s="284">
        <v>50</v>
      </c>
      <c r="K183" s="325"/>
    </row>
    <row r="184" spans="2:11" ht="15" customHeight="1">
      <c r="B184" s="304"/>
      <c r="C184" s="284" t="s">
        <v>654</v>
      </c>
      <c r="D184" s="284"/>
      <c r="E184" s="284"/>
      <c r="F184" s="303" t="s">
        <v>582</v>
      </c>
      <c r="G184" s="284"/>
      <c r="H184" s="284" t="s">
        <v>655</v>
      </c>
      <c r="I184" s="284" t="s">
        <v>656</v>
      </c>
      <c r="J184" s="284"/>
      <c r="K184" s="325"/>
    </row>
    <row r="185" spans="2:11" ht="15" customHeight="1">
      <c r="B185" s="304"/>
      <c r="C185" s="284" t="s">
        <v>657</v>
      </c>
      <c r="D185" s="284"/>
      <c r="E185" s="284"/>
      <c r="F185" s="303" t="s">
        <v>582</v>
      </c>
      <c r="G185" s="284"/>
      <c r="H185" s="284" t="s">
        <v>658</v>
      </c>
      <c r="I185" s="284" t="s">
        <v>656</v>
      </c>
      <c r="J185" s="284"/>
      <c r="K185" s="325"/>
    </row>
    <row r="186" spans="2:11" ht="15" customHeight="1">
      <c r="B186" s="304"/>
      <c r="C186" s="284" t="s">
        <v>659</v>
      </c>
      <c r="D186" s="284"/>
      <c r="E186" s="284"/>
      <c r="F186" s="303" t="s">
        <v>582</v>
      </c>
      <c r="G186" s="284"/>
      <c r="H186" s="284" t="s">
        <v>660</v>
      </c>
      <c r="I186" s="284" t="s">
        <v>656</v>
      </c>
      <c r="J186" s="284"/>
      <c r="K186" s="325"/>
    </row>
    <row r="187" spans="2:11" ht="15" customHeight="1">
      <c r="B187" s="304"/>
      <c r="C187" s="337" t="s">
        <v>661</v>
      </c>
      <c r="D187" s="284"/>
      <c r="E187" s="284"/>
      <c r="F187" s="303" t="s">
        <v>582</v>
      </c>
      <c r="G187" s="284"/>
      <c r="H187" s="284" t="s">
        <v>662</v>
      </c>
      <c r="I187" s="284" t="s">
        <v>663</v>
      </c>
      <c r="J187" s="338" t="s">
        <v>664</v>
      </c>
      <c r="K187" s="325"/>
    </row>
    <row r="188" spans="2:11" ht="15" customHeight="1">
      <c r="B188" s="304"/>
      <c r="C188" s="289" t="s">
        <v>44</v>
      </c>
      <c r="D188" s="284"/>
      <c r="E188" s="284"/>
      <c r="F188" s="303" t="s">
        <v>576</v>
      </c>
      <c r="G188" s="284"/>
      <c r="H188" s="280" t="s">
        <v>665</v>
      </c>
      <c r="I188" s="284" t="s">
        <v>666</v>
      </c>
      <c r="J188" s="284"/>
      <c r="K188" s="325"/>
    </row>
    <row r="189" spans="2:11" ht="15" customHeight="1">
      <c r="B189" s="304"/>
      <c r="C189" s="289" t="s">
        <v>667</v>
      </c>
      <c r="D189" s="284"/>
      <c r="E189" s="284"/>
      <c r="F189" s="303" t="s">
        <v>576</v>
      </c>
      <c r="G189" s="284"/>
      <c r="H189" s="284" t="s">
        <v>668</v>
      </c>
      <c r="I189" s="284" t="s">
        <v>610</v>
      </c>
      <c r="J189" s="284"/>
      <c r="K189" s="325"/>
    </row>
    <row r="190" spans="2:11" ht="15" customHeight="1">
      <c r="B190" s="304"/>
      <c r="C190" s="289" t="s">
        <v>669</v>
      </c>
      <c r="D190" s="284"/>
      <c r="E190" s="284"/>
      <c r="F190" s="303" t="s">
        <v>576</v>
      </c>
      <c r="G190" s="284"/>
      <c r="H190" s="284" t="s">
        <v>670</v>
      </c>
      <c r="I190" s="284" t="s">
        <v>610</v>
      </c>
      <c r="J190" s="284"/>
      <c r="K190" s="325"/>
    </row>
    <row r="191" spans="2:11" ht="15" customHeight="1">
      <c r="B191" s="304"/>
      <c r="C191" s="289" t="s">
        <v>671</v>
      </c>
      <c r="D191" s="284"/>
      <c r="E191" s="284"/>
      <c r="F191" s="303" t="s">
        <v>582</v>
      </c>
      <c r="G191" s="284"/>
      <c r="H191" s="284" t="s">
        <v>672</v>
      </c>
      <c r="I191" s="284" t="s">
        <v>610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0"/>
      <c r="C193" s="284"/>
      <c r="D193" s="284"/>
      <c r="E193" s="284"/>
      <c r="F193" s="303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3"/>
      <c r="G194" s="284"/>
      <c r="H194" s="284"/>
      <c r="I194" s="284"/>
      <c r="J194" s="284"/>
      <c r="K194" s="280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2"/>
      <c r="C196" s="273"/>
      <c r="D196" s="273"/>
      <c r="E196" s="273"/>
      <c r="F196" s="273"/>
      <c r="G196" s="273"/>
      <c r="H196" s="273"/>
      <c r="I196" s="273"/>
      <c r="J196" s="273"/>
      <c r="K196" s="274"/>
    </row>
    <row r="197" spans="2:11" ht="21">
      <c r="B197" s="275"/>
      <c r="C197" s="395" t="s">
        <v>673</v>
      </c>
      <c r="D197" s="395"/>
      <c r="E197" s="395"/>
      <c r="F197" s="395"/>
      <c r="G197" s="395"/>
      <c r="H197" s="395"/>
      <c r="I197" s="395"/>
      <c r="J197" s="395"/>
      <c r="K197" s="276"/>
    </row>
    <row r="198" spans="2:11" ht="25.5" customHeight="1">
      <c r="B198" s="275"/>
      <c r="C198" s="340" t="s">
        <v>674</v>
      </c>
      <c r="D198" s="340"/>
      <c r="E198" s="340"/>
      <c r="F198" s="340" t="s">
        <v>675</v>
      </c>
      <c r="G198" s="341"/>
      <c r="H198" s="401" t="s">
        <v>676</v>
      </c>
      <c r="I198" s="401"/>
      <c r="J198" s="401"/>
      <c r="K198" s="276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666</v>
      </c>
      <c r="D200" s="284"/>
      <c r="E200" s="284"/>
      <c r="F200" s="303" t="s">
        <v>45</v>
      </c>
      <c r="G200" s="284"/>
      <c r="H200" s="397" t="s">
        <v>677</v>
      </c>
      <c r="I200" s="397"/>
      <c r="J200" s="397"/>
      <c r="K200" s="325"/>
    </row>
    <row r="201" spans="2:11" ht="15" customHeight="1">
      <c r="B201" s="304"/>
      <c r="C201" s="310"/>
      <c r="D201" s="284"/>
      <c r="E201" s="284"/>
      <c r="F201" s="303" t="s">
        <v>46</v>
      </c>
      <c r="G201" s="284"/>
      <c r="H201" s="397" t="s">
        <v>678</v>
      </c>
      <c r="I201" s="397"/>
      <c r="J201" s="397"/>
      <c r="K201" s="325"/>
    </row>
    <row r="202" spans="2:11" ht="15" customHeight="1">
      <c r="B202" s="304"/>
      <c r="C202" s="310"/>
      <c r="D202" s="284"/>
      <c r="E202" s="284"/>
      <c r="F202" s="303" t="s">
        <v>49</v>
      </c>
      <c r="G202" s="284"/>
      <c r="H202" s="397" t="s">
        <v>679</v>
      </c>
      <c r="I202" s="397"/>
      <c r="J202" s="397"/>
      <c r="K202" s="325"/>
    </row>
    <row r="203" spans="2:11" ht="15" customHeight="1">
      <c r="B203" s="304"/>
      <c r="C203" s="284"/>
      <c r="D203" s="284"/>
      <c r="E203" s="284"/>
      <c r="F203" s="303" t="s">
        <v>47</v>
      </c>
      <c r="G203" s="284"/>
      <c r="H203" s="397" t="s">
        <v>680</v>
      </c>
      <c r="I203" s="397"/>
      <c r="J203" s="397"/>
      <c r="K203" s="325"/>
    </row>
    <row r="204" spans="2:11" ht="15" customHeight="1">
      <c r="B204" s="304"/>
      <c r="C204" s="284"/>
      <c r="D204" s="284"/>
      <c r="E204" s="284"/>
      <c r="F204" s="303" t="s">
        <v>48</v>
      </c>
      <c r="G204" s="284"/>
      <c r="H204" s="397" t="s">
        <v>681</v>
      </c>
      <c r="I204" s="397"/>
      <c r="J204" s="397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622</v>
      </c>
      <c r="D206" s="284"/>
      <c r="E206" s="284"/>
      <c r="F206" s="303" t="s">
        <v>81</v>
      </c>
      <c r="G206" s="284"/>
      <c r="H206" s="397" t="s">
        <v>682</v>
      </c>
      <c r="I206" s="397"/>
      <c r="J206" s="397"/>
      <c r="K206" s="325"/>
    </row>
    <row r="207" spans="2:11" ht="15" customHeight="1">
      <c r="B207" s="304"/>
      <c r="C207" s="310"/>
      <c r="D207" s="284"/>
      <c r="E207" s="284"/>
      <c r="F207" s="303" t="s">
        <v>519</v>
      </c>
      <c r="G207" s="284"/>
      <c r="H207" s="397" t="s">
        <v>520</v>
      </c>
      <c r="I207" s="397"/>
      <c r="J207" s="397"/>
      <c r="K207" s="325"/>
    </row>
    <row r="208" spans="2:11" ht="15" customHeight="1">
      <c r="B208" s="304"/>
      <c r="C208" s="284"/>
      <c r="D208" s="284"/>
      <c r="E208" s="284"/>
      <c r="F208" s="303" t="s">
        <v>517</v>
      </c>
      <c r="G208" s="284"/>
      <c r="H208" s="397" t="s">
        <v>683</v>
      </c>
      <c r="I208" s="397"/>
      <c r="J208" s="397"/>
      <c r="K208" s="325"/>
    </row>
    <row r="209" spans="2:11" ht="15" customHeight="1">
      <c r="B209" s="342"/>
      <c r="C209" s="310"/>
      <c r="D209" s="310"/>
      <c r="E209" s="310"/>
      <c r="F209" s="303" t="s">
        <v>521</v>
      </c>
      <c r="G209" s="289"/>
      <c r="H209" s="396" t="s">
        <v>522</v>
      </c>
      <c r="I209" s="396"/>
      <c r="J209" s="396"/>
      <c r="K209" s="343"/>
    </row>
    <row r="210" spans="2:11" ht="15" customHeight="1">
      <c r="B210" s="342"/>
      <c r="C210" s="310"/>
      <c r="D210" s="310"/>
      <c r="E210" s="310"/>
      <c r="F210" s="303" t="s">
        <v>523</v>
      </c>
      <c r="G210" s="289"/>
      <c r="H210" s="396" t="s">
        <v>481</v>
      </c>
      <c r="I210" s="396"/>
      <c r="J210" s="396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646</v>
      </c>
      <c r="D212" s="310"/>
      <c r="E212" s="310"/>
      <c r="F212" s="303">
        <v>1</v>
      </c>
      <c r="G212" s="289"/>
      <c r="H212" s="396" t="s">
        <v>684</v>
      </c>
      <c r="I212" s="396"/>
      <c r="J212" s="396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396" t="s">
        <v>685</v>
      </c>
      <c r="I213" s="396"/>
      <c r="J213" s="396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396" t="s">
        <v>686</v>
      </c>
      <c r="I214" s="396"/>
      <c r="J214" s="396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396" t="s">
        <v>687</v>
      </c>
      <c r="I215" s="396"/>
      <c r="J215" s="396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Vavrdová Bohumila</dc:creator>
  <cp:keywords/>
  <dc:description/>
  <cp:lastModifiedBy>Uživatel systému Windows</cp:lastModifiedBy>
  <dcterms:created xsi:type="dcterms:W3CDTF">2017-08-15T06:18:33Z</dcterms:created>
  <dcterms:modified xsi:type="dcterms:W3CDTF">2020-01-28T10:32:52Z</dcterms:modified>
  <cp:category/>
  <cp:version/>
  <cp:contentType/>
  <cp:contentStatus/>
</cp:coreProperties>
</file>