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11-Ku - IDVT 10171112, Č..." sheetId="2" r:id="rId2"/>
  </sheets>
  <definedNames>
    <definedName name="_xlnm.Print_Area" localSheetId="0">'Rekapitulace stavby'!$D$4:$AO$76,'Rekapitulace stavby'!$C$82:$AQ$96</definedName>
    <definedName name="_xlnm._FilterDatabase" localSheetId="1" hidden="1">'011-Ku - IDVT 10171112, Č...'!$C$115:$K$192</definedName>
    <definedName name="_xlnm.Print_Area" localSheetId="1">'011-Ku - IDVT 10171112, Č...'!$C$4:$J$76,'011-Ku - IDVT 10171112, Č...'!$C$82:$J$99,'011-Ku - IDVT 10171112, Č...'!$C$105:$K$192</definedName>
    <definedName name="_xlnm.Print_Titles" localSheetId="0">'Rekapitulace stavby'!$92:$92</definedName>
  </definedNames>
  <calcPr fullCalcOnLoad="1"/>
</workbook>
</file>

<file path=xl/sharedStrings.xml><?xml version="1.0" encoding="utf-8"?>
<sst xmlns="http://schemas.openxmlformats.org/spreadsheetml/2006/main" count="829" uniqueCount="264">
  <si>
    <t>Export Komplet</t>
  </si>
  <si>
    <t/>
  </si>
  <si>
    <t>2.0</t>
  </si>
  <si>
    <t>ZAMOK</t>
  </si>
  <si>
    <t>False</t>
  </si>
  <si>
    <t>{775dcedc-47bf-45b4-a8c2-2d95366fbb23}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</si>
  <si>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</si>
  <si>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</si>
  <si>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</si>
  <si>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</si>
  <si>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</si>
  <si>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</si>
  <si>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</si>
  <si>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</si>
  <si>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011-Ku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</si>
  <si>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</si>
  <si>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</si>
  <si>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IDVT 10171112, Čermná n. O., odstranění nánosů a porostů z úpravy, ř. km 0,222 – 1,547</t>
  </si>
  <si>
    <t>KSO:</t>
  </si>
  <si>
    <t>CC-CZ:</t>
  </si>
  <si>
    <t>Místo:</t>
  </si>
  <si>
    <t>Čermná nad Orlicí</t>
  </si>
  <si>
    <t>Datum:</t>
  </si>
  <si>
    <t>12.9.2019</t>
  </si>
  <si>
    <t>Zadavatel:</t>
  </si>
  <si>
    <t>IČ:</t>
  </si>
  <si>
    <t>70890005</t>
  </si>
  <si>
    <t>Povodí Labe, s.p.</t>
  </si>
  <si>
    <t>DIČ:</t>
  </si>
  <si>
    <t>Uchazeč:</t>
  </si>
  <si>
    <t>Vyplň údaj</t>
  </si>
  <si>
    <t>Projektant:</t>
  </si>
  <si>
    <t xml:space="preserve"> </t>
  </si>
  <si>
    <t>True</t>
  </si>
  <si>
    <t>Zpracovatel:</t>
  </si>
  <si>
    <t>Michal Kubík, DiS.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</si>
  <si>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</si>
  <si>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</si>
  <si>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</si>
  <si>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</si>
  <si>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</si>
  <si>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</si>
  <si>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</si>
  <si>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</si>
  <si>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</si>
  <si>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</si>
  <si>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</si>
  <si>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</si>
  <si>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</si>
  <si>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</si>
  <si>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</si>
  <si>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</si>
  <si>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</si>
  <si>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</si>
  <si>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</si>
  <si>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</si>
  <si>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</si>
  <si>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</si>
  <si>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</si>
  <si>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</si>
  <si>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</si>
  <si>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</si>
  <si>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</si>
  <si>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</si>
  <si>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</si>
  <si>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</si>
  <si>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</si>
  <si>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</si>
  <si>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</si>
  <si>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</si>
  <si>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</si>
  <si>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</si>
  <si>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</si>
  <si>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</si>
  <si>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</si>
  <si>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</si>
  <si>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</si>
  <si>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</si>
  <si>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</si>
  <si>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</si>
  <si>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</si>
  <si>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</si>
  <si>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</si>
  <si>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</si>
  <si>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2</t>
  </si>
  <si>
    <t>KRYCÍ LIST SOUPISU PRACÍ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</si>
  <si>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</si>
  <si>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</si>
  <si>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</si>
  <si>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</si>
  <si>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</si>
  <si>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</si>
  <si>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</si>
  <si>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</si>
  <si>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9 - Ostatní konstrukce a práce, bourání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</si>
  <si>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</si>
  <si>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</si>
  <si>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</si>
  <si>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</si>
  <si>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</si>
  <si>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</si>
  <si>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</si>
  <si>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</si>
  <si>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</si>
  <si>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</si>
  <si>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</si>
  <si>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</si>
  <si>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</si>
  <si>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</si>
  <si>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</si>
  <si>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</si>
  <si>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</si>
  <si>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30</t>
  </si>
  <si>
    <t>K</t>
  </si>
  <si>
    <t>111101103</t>
  </si>
  <si>
    <t>Odstranění travin z celkové plochy přes 1 ha</t>
  </si>
  <si>
    <t>ha</t>
  </si>
  <si>
    <t>4</t>
  </si>
  <si>
    <t>1873681653</t>
  </si>
  <si>
    <t>PP</t>
  </si>
  <si>
    <t>Odstranění travin a rákosu  travin, při celkové ploše přes 1 ha</t>
  </si>
  <si>
    <t>31</t>
  </si>
  <si>
    <t>111101104</t>
  </si>
  <si>
    <t>Odstranění rákosu</t>
  </si>
  <si>
    <t>1025905694</t>
  </si>
  <si>
    <t>Odstranění travin a rákosu  rákos ve vodě pro jakoukoliv plochu</t>
  </si>
  <si>
    <t>12</t>
  </si>
  <si>
    <t>111201103</t>
  </si>
  <si>
    <t>Odstranění křovin a stromů průměru kmene do 100 mm i s kořeny z celkové plochy přes 10000 m2</t>
  </si>
  <si>
    <t>m2</t>
  </si>
  <si>
    <t>25002248</t>
  </si>
  <si>
    <t>Odstranění křovin a stromů s odstraněním kořenů  průměru kmene do 100 mm do sklonu terénu 1 : 5, při celkové ploše přes 10 000 m2</t>
  </si>
  <si>
    <t>P</t>
  </si>
  <si>
    <t>Poznámka k položce:
 Odstranění křovin v celé délce úpravy. LB - 1250 m2; PB - 900 m2</t>
  </si>
  <si>
    <t>3</t>
  </si>
  <si>
    <t>112151111</t>
  </si>
  <si>
    <t>Směrové kácení stromů s rozřezáním a odvětvením D kmene do 200 mm</t>
  </si>
  <si>
    <t>kus</t>
  </si>
  <si>
    <t>1000036700</t>
  </si>
  <si>
    <t>Pokácení stromu směrové v celku s odřezáním kmene a s odvětvením průměru kmene přes 100 do 200 mm</t>
  </si>
  <si>
    <t>112151112</t>
  </si>
  <si>
    <t>Směrové kácení stromů s rozřezáním a odvětvením D kmene do 300 mm</t>
  </si>
  <si>
    <t>503859672</t>
  </si>
  <si>
    <t>Pokácení stromu směrové v celku s odřezáním kmene a s odvětvením průměru kmene přes 200 do 300 mm</t>
  </si>
  <si>
    <t>5</t>
  </si>
  <si>
    <t>112151113</t>
  </si>
  <si>
    <t>Směrové kácení stromů s rozřezáním a odvětvením D kmene do 400 mm</t>
  </si>
  <si>
    <t>-75673153</t>
  </si>
  <si>
    <t>Pokácení stromu směrové v celku s odřezáním kmene a s odvětvením průměru kmene přes 300 do 400 mm</t>
  </si>
  <si>
    <t>6</t>
  </si>
  <si>
    <t>112151114</t>
  </si>
  <si>
    <t>Směrové kácení stromů s rozřezáním a odvětvením D kmene do 500 mm</t>
  </si>
  <si>
    <t>-1189326171</t>
  </si>
  <si>
    <t>Pokácení stromu směrové v celku s odřezáním kmene a s odvětvením průměru kmene přes 400 do 500 mm</t>
  </si>
  <si>
    <t>7</t>
  </si>
  <si>
    <t>112201102</t>
  </si>
  <si>
    <t>Odstranění pařezů D do 500 mm</t>
  </si>
  <si>
    <t>-1709373987</t>
  </si>
  <si>
    <t>Odstranění pařezů  s jejich vykopáním, vytrháním nebo odstřelením, s přesekáním kořenů průměru přes 300 do 500 mm</t>
  </si>
  <si>
    <t>Poznámka k položce:
1 ks odstranění pařezu v průtočném profilu</t>
  </si>
  <si>
    <t>19</t>
  </si>
  <si>
    <t>125703303</t>
  </si>
  <si>
    <t>Čištění melioračních kanálů od naplavenin tl do 250 mm dno zpevněné tvárnicemi</t>
  </si>
  <si>
    <t>m3</t>
  </si>
  <si>
    <t>827629659</t>
  </si>
  <si>
    <t>Čištění melioračních kanálů s úpravou svahu do výšky naplavené vrstvy tloušťky naplavené vrstvy do 250 mm, se dnem zpevněným tvárnicemi</t>
  </si>
  <si>
    <t>Poznámka k položce:
viz. tabulka těžení sedimentu</t>
  </si>
  <si>
    <t>20</t>
  </si>
  <si>
    <t>125703313</t>
  </si>
  <si>
    <t>Čištění melioračních kanálů od naplavenin tl přes 250 do 500 mm dno zpevněné tvárnicemi</t>
  </si>
  <si>
    <t>39086263</t>
  </si>
  <si>
    <t>Čištění melioračních kanálů s úpravou svahu do výšky naplavené vrstvy tloušťky naplavené vrstvy přes 250 do 500 mm, se dnem zpevněným tvárnicemi</t>
  </si>
  <si>
    <t>125703323</t>
  </si>
  <si>
    <t>Čištění melioračních kanálů od naplavenin tl přes 500 mm dno zpevněné tvárnicemi</t>
  </si>
  <si>
    <t>-1069773236</t>
  </si>
  <si>
    <t>Čištění melioračních kanálů s úpravou svahu do výšky naplavené vrstvy tloušťky naplavené vrstvy přes 500 mm, se dnem zpevněným tvárnicemi</t>
  </si>
  <si>
    <t>22</t>
  </si>
  <si>
    <t>162201401</t>
  </si>
  <si>
    <t>Vodorovné přemístění větví stromů listnatých do 1 km D kmene do 300 mm</t>
  </si>
  <si>
    <t>-1569140592</t>
  </si>
  <si>
    <t>Vodorovné přemístění větví, kmenů nebo pařezů  s naložením, složením a dopravou do 1000 m větví stromů listnatých, průměru kmene přes 100 do 300 mm</t>
  </si>
  <si>
    <t>Poznámka k položce:
Přemístění na mezideponii p.p.č. 3040 v k.ú. Velká Čermná nad Orlicí</t>
  </si>
  <si>
    <t>23</t>
  </si>
  <si>
    <t>162201402</t>
  </si>
  <si>
    <t>Vodorovné přemístění větví stromů listnatých do 1 km D kmene do 500 mm</t>
  </si>
  <si>
    <t>-567847662</t>
  </si>
  <si>
    <t>Vodorovné přemístění větví, kmenů nebo pařezů  s naložením, složením a dopravou do 1000 m větví stromů listnatých, průměru kmene přes 300 do 500 mm</t>
  </si>
  <si>
    <t>24</t>
  </si>
  <si>
    <t>162201411</t>
  </si>
  <si>
    <t>Vodorovné přemístění kmenů stromů listnatých do 1 km D kmene do 300 mm</t>
  </si>
  <si>
    <t>-1233985929</t>
  </si>
  <si>
    <t>Vodorovné přemístění větví, kmenů nebo pařezů  s naložením, složením a dopravou do 1000 m kmenů stromů listnatých, průměru přes 100 do 300 mm</t>
  </si>
  <si>
    <t>25</t>
  </si>
  <si>
    <t>162201412</t>
  </si>
  <si>
    <t>Vodorovné přemístění kmenů stromů listnatých do 1 km D kmene do 500 mm</t>
  </si>
  <si>
    <t>1224383208</t>
  </si>
  <si>
    <t>Vodorovné přemístění větví, kmenů nebo pařezů  s naložením, složením a dopravou do 1000 m kmenů stromů listnatých, průměru přes 300 do 500 mm</t>
  </si>
  <si>
    <t>8</t>
  </si>
  <si>
    <t>162701105</t>
  </si>
  <si>
    <t>Vodorovné přemístění do 10000 m výkopku/sypaniny z horniny tř. 1 až 4</t>
  </si>
  <si>
    <t>505517157</t>
  </si>
  <si>
    <t>Vodorovné přemístění výkopku nebo sypaniny po suchu  na obvyklém dopravním prostředku, bez naložení výkopku, avšak se složením bez rozhrnutí z horniny tř. 1 až 4 na vzdálenost přes 9 000 do 10 000 m</t>
  </si>
  <si>
    <t>Poznámka k položce:
Předpoklad uložení na skládku odpadů Choceň - vzdál. 11,4 km</t>
  </si>
  <si>
    <t>9</t>
  </si>
  <si>
    <t>162701109</t>
  </si>
  <si>
    <t>Příplatek k vodorovnému přemístění výkopku/sypaniny z horniny tř. 1 až 4 ZKD 1000 m přes 10000 m</t>
  </si>
  <si>
    <t>388959010</t>
  </si>
  <si>
    <t>Vodorovné přemístění výkopku nebo sypaniny po suchu  na obvyklém dopravním prostředku, bez naložení výkopku, avšak se složením bez rozhrnutí z horniny tř. 1 až 4 na vzdálenost Příplatek k ceně za každých dalších i započatých 1 000 m</t>
  </si>
  <si>
    <t>10</t>
  </si>
  <si>
    <t>171201201</t>
  </si>
  <si>
    <t>Uložení sypaniny na skládky</t>
  </si>
  <si>
    <t>1618202205</t>
  </si>
  <si>
    <t>Uložení sypaniny  na skládky</t>
  </si>
  <si>
    <t>11</t>
  </si>
  <si>
    <t>171201211</t>
  </si>
  <si>
    <t>Poplatek za uložení stavebního odpadu - zeminy a kameniva na skládce</t>
  </si>
  <si>
    <t>t</t>
  </si>
  <si>
    <t>2064970550</t>
  </si>
  <si>
    <t>Poplatek za uložení stavebního odpadu na skládce (skládkovné) zeminy a kameniva zatříděného do Katalogu odpadů pod kódem 170 504</t>
  </si>
  <si>
    <t>Vodorovné konstrukce</t>
  </si>
  <si>
    <t>Ostatní konstrukce a práce, bourání</t>
  </si>
  <si>
    <t>29</t>
  </si>
  <si>
    <t>938902442</t>
  </si>
  <si>
    <t>Čištění propustků strojně tlakovou vodou D do 1000 mm při tl nánosu přes 75% DN</t>
  </si>
  <si>
    <t>m</t>
  </si>
  <si>
    <t>1035198168</t>
  </si>
  <si>
    <t>Čištění propustků s odstraněním travnatého porostu nebo nánosu, s naložením na dopravní prostředek nebo s přemístěním na hromady na vzdálenost do 20 m strojně tlakovou vodou tloušťky nánosu přes 75% průměru propustku přes 500 do 1000 mm</t>
  </si>
  <si>
    <t>Poznámka k položce:
2 x 10 m propustek = 20 m</t>
  </si>
  <si>
    <t>938909331</t>
  </si>
  <si>
    <t>Čištění vozovek metením ručně podkladu nebo krytu betonového nebo živičného</t>
  </si>
  <si>
    <t>-1720242893</t>
  </si>
  <si>
    <t>Čištění vozovek metením bláta, prachu nebo hlinitého nánosu s odklizením na hromady na vzdálenost do 20 m nebo naložením na dopravní prostředek ručně povrchu podkladu nebo krytu betonového nebo živičného</t>
  </si>
  <si>
    <t>Poznámka k položce:
3 x metení vozovky po 1200 m2 (úsek dlouhý 400 m x 3 m šíře pruhu) = 3600 m2</t>
  </si>
  <si>
    <t>16</t>
  </si>
  <si>
    <t>R001</t>
  </si>
  <si>
    <t>manipulace s dřevní hmotou</t>
  </si>
  <si>
    <t>kpl</t>
  </si>
  <si>
    <t>-763176346</t>
  </si>
  <si>
    <t xml:space="preserve">Poznámka k položce:
Položka obsahuje rozmanipulování kmene na délku 4,0 m a větví (průměru nad 10 cm) na hráně o délce 1,0 m. </t>
  </si>
  <si>
    <t>17</t>
  </si>
  <si>
    <t>R002</t>
  </si>
  <si>
    <t>zřízení a odstranění doprovodného dopravního značení</t>
  </si>
  <si>
    <t>-199705935</t>
  </si>
  <si>
    <t>Poznámka k položce:
2 x dopravní značka (výjezd stavebních strojů) na každý směr veřejné komunikace, tj. 4 kusy</t>
  </si>
  <si>
    <t>18</t>
  </si>
  <si>
    <t>R003</t>
  </si>
  <si>
    <t>Likvidace větví a křovin</t>
  </si>
  <si>
    <t>-676334701</t>
  </si>
  <si>
    <t>Poznámka k položce:
např. pálením nebo štěpkováním</t>
  </si>
  <si>
    <t>26</t>
  </si>
  <si>
    <t>R004</t>
  </si>
  <si>
    <t>číselník dřevní hmoty</t>
  </si>
  <si>
    <t>1255079239</t>
  </si>
  <si>
    <t>Poznámka k položce:
vyhotovení číselníku dřevní hmoty s uvedením druhu a objemu.
každý kus popsat průměrem ve středové tloušťce.</t>
  </si>
  <si>
    <t>27</t>
  </si>
  <si>
    <t>R005</t>
  </si>
  <si>
    <t>fotodokumentace</t>
  </si>
  <si>
    <t>1490897558</t>
  </si>
  <si>
    <t>Poznámka k položce:
pořízení fotodokumentace z provádění stavby a příjezdových pozemků a komunikací před započetím prací.</t>
  </si>
  <si>
    <t>28</t>
  </si>
  <si>
    <t>R006</t>
  </si>
  <si>
    <t>zajištění přístupových pozemků</t>
  </si>
  <si>
    <t>1522325335</t>
  </si>
  <si>
    <t xml:space="preserve">Poznámka k položce:
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</si>
</sst>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5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4" fillId="0" borderId="0" applyNumberFormat="0" applyFill="0" applyBorder="0" applyAlignment="0" applyProtection="0"/>
  </cellStyleXfs>
  <cellXfs count="249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1" fillId="0" borderId="0" xfId="0" applyFont="1" applyAlignment="1" applyProtection="1">
      <alignment horizontal="left" vertical="center"/>
      <protection/>
    </xf>
    <xf numFmtId="0" fontId="12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4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5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5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6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6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7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5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18" fillId="0" borderId="11" xfId="0" applyFont="1" applyBorder="1" applyAlignment="1">
      <alignment horizontal="center" vertical="center"/>
    </xf>
    <xf numFmtId="0" fontId="18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19" fillId="0" borderId="14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19" fillId="0" borderId="14" xfId="0" applyFont="1" applyBorder="1" applyAlignment="1" applyProtection="1">
      <alignment horizontal="left" vertical="center"/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0" fillId="4" borderId="6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0" fillId="4" borderId="7" xfId="0" applyFont="1" applyFill="1" applyBorder="1" applyAlignment="1" applyProtection="1">
      <alignment horizontal="center" vertical="center"/>
      <protection/>
    </xf>
    <xf numFmtId="0" fontId="20" fillId="4" borderId="7" xfId="0" applyFont="1" applyFill="1" applyBorder="1" applyAlignment="1" applyProtection="1">
      <alignment horizontal="right" vertical="center"/>
      <protection/>
    </xf>
    <xf numFmtId="0" fontId="20" fillId="4" borderId="8" xfId="0" applyFont="1" applyFill="1" applyBorder="1" applyAlignment="1" applyProtection="1">
      <alignment horizontal="left" vertical="center"/>
      <protection/>
    </xf>
    <xf numFmtId="0" fontId="20" fillId="4" borderId="0" xfId="0" applyFont="1" applyFill="1" applyAlignment="1" applyProtection="1">
      <alignment horizontal="center" vertical="center"/>
      <protection/>
    </xf>
    <xf numFmtId="0" fontId="21" fillId="0" borderId="16" xfId="0" applyFont="1" applyBorder="1" applyAlignment="1" applyProtection="1">
      <alignment horizontal="center" vertical="center" wrapText="1"/>
      <protection/>
    </xf>
    <xf numFmtId="0" fontId="21" fillId="0" borderId="17" xfId="0" applyFont="1" applyBorder="1" applyAlignment="1" applyProtection="1">
      <alignment horizontal="center" vertical="center" wrapText="1"/>
      <protection/>
    </xf>
    <xf numFmtId="0" fontId="21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2" fillId="0" borderId="0" xfId="0" applyFont="1" applyAlignment="1" applyProtection="1">
      <alignment horizontal="left" vertical="center"/>
      <protection/>
    </xf>
    <xf numFmtId="0" fontId="22" fillId="0" borderId="0" xfId="0" applyFont="1" applyAlignment="1" applyProtection="1">
      <alignment vertical="center"/>
      <protection/>
    </xf>
    <xf numFmtId="4" fontId="22" fillId="0" borderId="0" xfId="0" applyNumberFormat="1" applyFont="1" applyAlignment="1" applyProtection="1">
      <alignment horizontal="right" vertical="center"/>
      <protection/>
    </xf>
    <xf numFmtId="4" fontId="22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8" fillId="0" borderId="14" xfId="0" applyNumberFormat="1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166" fontId="18" fillId="0" borderId="0" xfId="0" applyNumberFormat="1" applyFont="1" applyBorder="1" applyAlignment="1" applyProtection="1">
      <alignment vertical="center"/>
      <protection/>
    </xf>
    <xf numFmtId="4" fontId="18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3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 wrapText="1"/>
      <protection/>
    </xf>
    <xf numFmtId="0" fontId="25" fillId="0" borderId="0" xfId="0" applyFont="1" applyAlignment="1" applyProtection="1">
      <alignment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6" fillId="0" borderId="19" xfId="0" applyNumberFormat="1" applyFont="1" applyBorder="1" applyAlignment="1" applyProtection="1">
      <alignment vertical="center"/>
      <protection/>
    </xf>
    <xf numFmtId="4" fontId="26" fillId="0" borderId="20" xfId="0" applyNumberFormat="1" applyFont="1" applyBorder="1" applyAlignment="1" applyProtection="1">
      <alignment vertical="center"/>
      <protection/>
    </xf>
    <xf numFmtId="166" fontId="26" fillId="0" borderId="20" xfId="0" applyNumberFormat="1" applyFont="1" applyBorder="1" applyAlignment="1" applyProtection="1">
      <alignment vertical="center"/>
      <protection/>
    </xf>
    <xf numFmtId="4" fontId="26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0" fillId="0" borderId="0" xfId="0" applyProtection="1">
      <protection locked="0"/>
    </xf>
    <xf numFmtId="0" fontId="0" fillId="0" borderId="1" xfId="0" applyBorder="1"/>
    <xf numFmtId="0" fontId="0" fillId="0" borderId="2" xfId="0" applyBorder="1"/>
    <xf numFmtId="0" fontId="0" fillId="0" borderId="2" xfId="0" applyBorder="1" applyProtection="1">
      <protection locked="0"/>
    </xf>
    <xf numFmtId="0" fontId="11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4" fontId="22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 applyProtection="1">
      <alignment horizontal="right" vertical="center"/>
      <protection locked="0"/>
    </xf>
    <xf numFmtId="0" fontId="19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7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0" fillId="0" borderId="4" xfId="0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0" fillId="4" borderId="0" xfId="0" applyFont="1" applyFill="1" applyAlignment="1" applyProtection="1">
      <alignment vertical="center"/>
      <protection locked="0"/>
    </xf>
    <xf numFmtId="0" fontId="20" fillId="4" borderId="0" xfId="0" applyFont="1" applyFill="1" applyAlignment="1" applyProtection="1">
      <alignment horizontal="right" vertical="center"/>
      <protection/>
    </xf>
    <xf numFmtId="0" fontId="28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0" fontId="7" fillId="0" borderId="20" xfId="0" applyFont="1" applyBorder="1" applyAlignment="1" applyProtection="1">
      <alignment vertical="center"/>
      <protection locked="0"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0" fontId="8" fillId="0" borderId="20" xfId="0" applyFont="1" applyBorder="1" applyAlignment="1" applyProtection="1">
      <alignment vertical="center"/>
      <protection locked="0"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0" fillId="4" borderId="16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/>
    </xf>
    <xf numFmtId="0" fontId="20" fillId="4" borderId="17" xfId="0" applyFont="1" applyFill="1" applyBorder="1" applyAlignment="1" applyProtection="1">
      <alignment horizontal="center" vertical="center" wrapText="1"/>
      <protection locked="0"/>
    </xf>
    <xf numFmtId="0" fontId="20" fillId="4" borderId="18" xfId="0" applyFont="1" applyFill="1" applyBorder="1" applyAlignment="1" applyProtection="1">
      <alignment horizontal="center" vertical="center" wrapText="1"/>
      <protection/>
    </xf>
    <xf numFmtId="0" fontId="20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2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29" fillId="0" borderId="12" xfId="0" applyNumberFormat="1" applyFont="1" applyBorder="1" applyAlignment="1" applyProtection="1">
      <alignment/>
      <protection/>
    </xf>
    <xf numFmtId="166" fontId="29" fillId="0" borderId="13" xfId="0" applyNumberFormat="1" applyFont="1" applyBorder="1" applyAlignment="1" applyProtection="1">
      <alignment/>
      <protection/>
    </xf>
    <xf numFmtId="4" fontId="30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0" fillId="0" borderId="22" xfId="0" applyFont="1" applyBorder="1" applyAlignment="1" applyProtection="1">
      <alignment horizontal="center" vertical="center"/>
      <protection/>
    </xf>
    <xf numFmtId="49" fontId="20" fillId="0" borderId="22" xfId="0" applyNumberFormat="1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left" vertical="center" wrapText="1"/>
      <protection/>
    </xf>
    <xf numFmtId="0" fontId="20" fillId="0" borderId="22" xfId="0" applyFont="1" applyBorder="1" applyAlignment="1" applyProtection="1">
      <alignment horizontal="center" vertical="center" wrapText="1"/>
      <protection/>
    </xf>
    <xf numFmtId="167" fontId="20" fillId="0" borderId="22" xfId="0" applyNumberFormat="1" applyFont="1" applyBorder="1" applyAlignment="1" applyProtection="1">
      <alignment vertical="center"/>
      <protection/>
    </xf>
    <xf numFmtId="4" fontId="20" fillId="2" borderId="22" xfId="0" applyNumberFormat="1" applyFont="1" applyFill="1" applyBorder="1" applyAlignment="1" applyProtection="1">
      <alignment vertical="center"/>
      <protection locked="0"/>
    </xf>
    <xf numFmtId="4" fontId="20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1" fillId="2" borderId="14" xfId="0" applyFont="1" applyFill="1" applyBorder="1" applyAlignment="1" applyProtection="1">
      <alignment horizontal="left" vertical="center"/>
      <protection locked="0"/>
    </xf>
    <xf numFmtId="0" fontId="21" fillId="0" borderId="0" xfId="0" applyFont="1" applyBorder="1" applyAlignment="1" applyProtection="1">
      <alignment horizontal="center" vertical="center"/>
      <protection/>
    </xf>
    <xf numFmtId="166" fontId="21" fillId="0" borderId="0" xfId="0" applyNumberFormat="1" applyFont="1" applyBorder="1" applyAlignment="1" applyProtection="1">
      <alignment vertical="center"/>
      <protection/>
    </xf>
    <xf numFmtId="166" fontId="21" fillId="0" borderId="15" xfId="0" applyNumberFormat="1" applyFont="1" applyBorder="1" applyAlignment="1" applyProtection="1">
      <alignment vertical="center"/>
      <protection/>
    </xf>
    <xf numFmtId="0" fontId="20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1" fillId="0" borderId="0" xfId="0" applyFont="1" applyAlignment="1" applyProtection="1">
      <alignment horizontal="left" vertical="center"/>
      <protection/>
    </xf>
    <xf numFmtId="0" fontId="32" fillId="0" borderId="0" xfId="0" applyFont="1" applyAlignment="1" applyProtection="1">
      <alignment horizontal="left" vertical="center" wrapText="1"/>
      <protection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3" fillId="0" borderId="0" xfId="0" applyFont="1" applyAlignment="1" applyProtection="1">
      <alignment vertical="center" wrapText="1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3" t="s">
        <v>0</v>
      </c>
      <c r="AZ1" s="13" t="s">
        <v>1</v>
      </c>
      <c r="BA1" s="13" t="s">
        <v>2</v>
      </c>
      <c r="BB1" s="13" t="s">
        <v>3</v>
      </c>
      <c r="BT1" s="13" t="s">
        <v>4</v>
      </c>
      <c r="BU1" s="13" t="s">
        <v>4</v>
      </c>
      <c r="BV1" s="13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4" t="s">
        <v>6</v>
      </c>
      <c r="BT2" s="14" t="s">
        <v>7</v>
      </c>
    </row>
    <row r="3" spans="2:72" s="1" customFormat="1" ht="6.95" customHeight="1"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7"/>
      <c r="BS3" s="14" t="s">
        <v>6</v>
      </c>
      <c r="BT3" s="14" t="s">
        <v>8</v>
      </c>
    </row>
    <row r="4" spans="2:71" s="1" customFormat="1" ht="24.95" customHeight="1">
      <c r="B4" s="18"/>
      <c r="C4" s="19"/>
      <c r="D4" s="20" t="s">
        <v>9</v>
      </c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7"/>
      <c r="AS4" s="21" t="s">
        <v>10</v>
      </c>
      <c r="BE4" s="22" t="s">
        <v>11</v>
      </c>
      <c r="BS4" s="14" t="s">
        <v>12</v>
      </c>
    </row>
    <row r="5" spans="2:71" s="1" customFormat="1" ht="12" customHeight="1">
      <c r="B5" s="18"/>
      <c r="C5" s="19"/>
      <c r="D5" s="23" t="s">
        <v>13</v>
      </c>
      <c r="E5" s="19"/>
      <c r="F5" s="19"/>
      <c r="G5" s="19"/>
      <c r="H5" s="19"/>
      <c r="I5" s="19"/>
      <c r="J5" s="19"/>
      <c r="K5" s="24" t="s">
        <v>14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7"/>
      <c r="BE5" s="25" t="s">
        <v>15</v>
      </c>
      <c r="BS5" s="14" t="s">
        <v>6</v>
      </c>
    </row>
    <row r="6" spans="2:71" s="1" customFormat="1" ht="36.95" customHeight="1">
      <c r="B6" s="18"/>
      <c r="C6" s="19"/>
      <c r="D6" s="26" t="s">
        <v>16</v>
      </c>
      <c r="E6" s="19"/>
      <c r="F6" s="19"/>
      <c r="G6" s="19"/>
      <c r="H6" s="19"/>
      <c r="I6" s="19"/>
      <c r="J6" s="19"/>
      <c r="K6" s="27" t="s">
        <v>17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7"/>
      <c r="BE6" s="28"/>
      <c r="BS6" s="14" t="s">
        <v>6</v>
      </c>
    </row>
    <row r="7" spans="2:71" s="1" customFormat="1" ht="12" customHeight="1">
      <c r="B7" s="18"/>
      <c r="C7" s="19"/>
      <c r="D7" s="29" t="s">
        <v>18</v>
      </c>
      <c r="E7" s="19"/>
      <c r="F7" s="19"/>
      <c r="G7" s="19"/>
      <c r="H7" s="19"/>
      <c r="I7" s="19"/>
      <c r="J7" s="19"/>
      <c r="K7" s="24" t="s">
        <v>1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29" t="s">
        <v>19</v>
      </c>
      <c r="AL7" s="19"/>
      <c r="AM7" s="19"/>
      <c r="AN7" s="24" t="s">
        <v>1</v>
      </c>
      <c r="AO7" s="19"/>
      <c r="AP7" s="19"/>
      <c r="AQ7" s="19"/>
      <c r="AR7" s="17"/>
      <c r="BE7" s="28"/>
      <c r="BS7" s="14" t="s">
        <v>6</v>
      </c>
    </row>
    <row r="8" spans="2:71" s="1" customFormat="1" ht="12" customHeight="1">
      <c r="B8" s="18"/>
      <c r="C8" s="19"/>
      <c r="D8" s="29" t="s">
        <v>20</v>
      </c>
      <c r="E8" s="19"/>
      <c r="F8" s="19"/>
      <c r="G8" s="19"/>
      <c r="H8" s="19"/>
      <c r="I8" s="19"/>
      <c r="J8" s="19"/>
      <c r="K8" s="24" t="s">
        <v>21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29" t="s">
        <v>22</v>
      </c>
      <c r="AL8" s="19"/>
      <c r="AM8" s="19"/>
      <c r="AN8" s="30" t="s">
        <v>23</v>
      </c>
      <c r="AO8" s="19"/>
      <c r="AP8" s="19"/>
      <c r="AQ8" s="19"/>
      <c r="AR8" s="17"/>
      <c r="BE8" s="28"/>
      <c r="BS8" s="14" t="s">
        <v>6</v>
      </c>
    </row>
    <row r="9" spans="2:71" s="1" customFormat="1" ht="14.4" customHeight="1">
      <c r="B9" s="18"/>
      <c r="C9" s="19"/>
      <c r="D9" s="19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7"/>
      <c r="BE9" s="28"/>
      <c r="BS9" s="14" t="s">
        <v>6</v>
      </c>
    </row>
    <row r="10" spans="2:71" s="1" customFormat="1" ht="12" customHeight="1">
      <c r="B10" s="18"/>
      <c r="C10" s="19"/>
      <c r="D10" s="29" t="s">
        <v>24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29" t="s">
        <v>25</v>
      </c>
      <c r="AL10" s="19"/>
      <c r="AM10" s="19"/>
      <c r="AN10" s="24" t="s">
        <v>26</v>
      </c>
      <c r="AO10" s="19"/>
      <c r="AP10" s="19"/>
      <c r="AQ10" s="19"/>
      <c r="AR10" s="17"/>
      <c r="BE10" s="28"/>
      <c r="BS10" s="14" t="s">
        <v>6</v>
      </c>
    </row>
    <row r="11" spans="2:71" s="1" customFormat="1" ht="18.45" customHeight="1">
      <c r="B11" s="18"/>
      <c r="C11" s="19"/>
      <c r="D11" s="19"/>
      <c r="E11" s="24" t="s">
        <v>27</v>
      </c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29" t="s">
        <v>28</v>
      </c>
      <c r="AL11" s="19"/>
      <c r="AM11" s="19"/>
      <c r="AN11" s="24" t="s">
        <v>1</v>
      </c>
      <c r="AO11" s="19"/>
      <c r="AP11" s="19"/>
      <c r="AQ11" s="19"/>
      <c r="AR11" s="17"/>
      <c r="BE11" s="28"/>
      <c r="BS11" s="14" t="s">
        <v>6</v>
      </c>
    </row>
    <row r="12" spans="2:71" s="1" customFormat="1" ht="6.95" customHeight="1">
      <c r="B12" s="18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7"/>
      <c r="BE12" s="28"/>
      <c r="BS12" s="14" t="s">
        <v>6</v>
      </c>
    </row>
    <row r="13" spans="2:71" s="1" customFormat="1" ht="12" customHeight="1">
      <c r="B13" s="18"/>
      <c r="C13" s="19"/>
      <c r="D13" s="29" t="s">
        <v>29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29" t="s">
        <v>25</v>
      </c>
      <c r="AL13" s="19"/>
      <c r="AM13" s="19"/>
      <c r="AN13" s="31" t="s">
        <v>30</v>
      </c>
      <c r="AO13" s="19"/>
      <c r="AP13" s="19"/>
      <c r="AQ13" s="19"/>
      <c r="AR13" s="17"/>
      <c r="BE13" s="28"/>
      <c r="BS13" s="14" t="s">
        <v>6</v>
      </c>
    </row>
    <row r="14" spans="2:71" ht="12">
      <c r="B14" s="18"/>
      <c r="C14" s="19"/>
      <c r="D14" s="19"/>
      <c r="E14" s="31" t="s">
        <v>30</v>
      </c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29" t="s">
        <v>28</v>
      </c>
      <c r="AL14" s="19"/>
      <c r="AM14" s="19"/>
      <c r="AN14" s="31" t="s">
        <v>30</v>
      </c>
      <c r="AO14" s="19"/>
      <c r="AP14" s="19"/>
      <c r="AQ14" s="19"/>
      <c r="AR14" s="17"/>
      <c r="BE14" s="28"/>
      <c r="BS14" s="14" t="s">
        <v>6</v>
      </c>
    </row>
    <row r="15" spans="2:71" s="1" customFormat="1" ht="6.95" customHeight="1">
      <c r="B15" s="18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7"/>
      <c r="BE15" s="28"/>
      <c r="BS15" s="14" t="s">
        <v>4</v>
      </c>
    </row>
    <row r="16" spans="2:71" s="1" customFormat="1" ht="12" customHeight="1">
      <c r="B16" s="18"/>
      <c r="C16" s="19"/>
      <c r="D16" s="29" t="s">
        <v>31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29" t="s">
        <v>25</v>
      </c>
      <c r="AL16" s="19"/>
      <c r="AM16" s="19"/>
      <c r="AN16" s="24" t="s">
        <v>1</v>
      </c>
      <c r="AO16" s="19"/>
      <c r="AP16" s="19"/>
      <c r="AQ16" s="19"/>
      <c r="AR16" s="17"/>
      <c r="BE16" s="28"/>
      <c r="BS16" s="14" t="s">
        <v>4</v>
      </c>
    </row>
    <row r="17" spans="2:71" s="1" customFormat="1" ht="18.45" customHeight="1">
      <c r="B17" s="18"/>
      <c r="C17" s="19"/>
      <c r="D17" s="19"/>
      <c r="E17" s="24" t="s">
        <v>32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29" t="s">
        <v>28</v>
      </c>
      <c r="AL17" s="19"/>
      <c r="AM17" s="19"/>
      <c r="AN17" s="24" t="s">
        <v>1</v>
      </c>
      <c r="AO17" s="19"/>
      <c r="AP17" s="19"/>
      <c r="AQ17" s="19"/>
      <c r="AR17" s="17"/>
      <c r="BE17" s="28"/>
      <c r="BS17" s="14" t="s">
        <v>33</v>
      </c>
    </row>
    <row r="18" spans="2:71" s="1" customFormat="1" ht="6.95" customHeight="1">
      <c r="B18" s="18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9"/>
      <c r="AH18" s="19"/>
      <c r="AI18" s="19"/>
      <c r="AJ18" s="19"/>
      <c r="AK18" s="19"/>
      <c r="AL18" s="19"/>
      <c r="AM18" s="19"/>
      <c r="AN18" s="19"/>
      <c r="AO18" s="19"/>
      <c r="AP18" s="19"/>
      <c r="AQ18" s="19"/>
      <c r="AR18" s="17"/>
      <c r="BE18" s="28"/>
      <c r="BS18" s="14" t="s">
        <v>6</v>
      </c>
    </row>
    <row r="19" spans="2:71" s="1" customFormat="1" ht="12" customHeight="1">
      <c r="B19" s="18"/>
      <c r="C19" s="19"/>
      <c r="D19" s="29" t="s">
        <v>34</v>
      </c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29" t="s">
        <v>25</v>
      </c>
      <c r="AL19" s="19"/>
      <c r="AM19" s="19"/>
      <c r="AN19" s="24" t="s">
        <v>1</v>
      </c>
      <c r="AO19" s="19"/>
      <c r="AP19" s="19"/>
      <c r="AQ19" s="19"/>
      <c r="AR19" s="17"/>
      <c r="BE19" s="28"/>
      <c r="BS19" s="14" t="s">
        <v>6</v>
      </c>
    </row>
    <row r="20" spans="2:71" s="1" customFormat="1" ht="18.45" customHeight="1">
      <c r="B20" s="18"/>
      <c r="C20" s="19"/>
      <c r="D20" s="19"/>
      <c r="E20" s="24" t="s">
        <v>35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29" t="s">
        <v>28</v>
      </c>
      <c r="AL20" s="19"/>
      <c r="AM20" s="19"/>
      <c r="AN20" s="24" t="s">
        <v>1</v>
      </c>
      <c r="AO20" s="19"/>
      <c r="AP20" s="19"/>
      <c r="AQ20" s="19"/>
      <c r="AR20" s="17"/>
      <c r="BE20" s="28"/>
      <c r="BS20" s="14" t="s">
        <v>33</v>
      </c>
    </row>
    <row r="21" spans="2:57" s="1" customFormat="1" ht="6.95" customHeight="1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7"/>
      <c r="BE21" s="28"/>
    </row>
    <row r="22" spans="2:57" s="1" customFormat="1" ht="12" customHeight="1">
      <c r="B22" s="18"/>
      <c r="C22" s="19"/>
      <c r="D22" s="29" t="s">
        <v>36</v>
      </c>
      <c r="E22" s="19"/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19"/>
      <c r="AO22" s="19"/>
      <c r="AP22" s="19"/>
      <c r="AQ22" s="19"/>
      <c r="AR22" s="17"/>
      <c r="BE22" s="28"/>
    </row>
    <row r="23" spans="2:57" s="1" customFormat="1" ht="16.5" customHeight="1">
      <c r="B23" s="18"/>
      <c r="C23" s="19"/>
      <c r="D23" s="19"/>
      <c r="E23" s="33" t="s">
        <v>1</v>
      </c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19"/>
      <c r="AP23" s="19"/>
      <c r="AQ23" s="19"/>
      <c r="AR23" s="17"/>
      <c r="BE23" s="28"/>
    </row>
    <row r="24" spans="2:57" s="1" customFormat="1" ht="6.95" customHeight="1">
      <c r="B24" s="18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  <c r="U24" s="19"/>
      <c r="V24" s="19"/>
      <c r="W24" s="19"/>
      <c r="X24" s="19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19"/>
      <c r="AO24" s="19"/>
      <c r="AP24" s="19"/>
      <c r="AQ24" s="19"/>
      <c r="AR24" s="17"/>
      <c r="BE24" s="28"/>
    </row>
    <row r="25" spans="2:57" s="1" customFormat="1" ht="6.95" customHeight="1">
      <c r="B25" s="18"/>
      <c r="C25" s="19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4"/>
      <c r="AG25" s="34"/>
      <c r="AH25" s="34"/>
      <c r="AI25" s="34"/>
      <c r="AJ25" s="34"/>
      <c r="AK25" s="34"/>
      <c r="AL25" s="34"/>
      <c r="AM25" s="34"/>
      <c r="AN25" s="34"/>
      <c r="AO25" s="34"/>
      <c r="AP25" s="19"/>
      <c r="AQ25" s="19"/>
      <c r="AR25" s="17"/>
      <c r="BE25" s="28"/>
    </row>
    <row r="26" spans="1:57" s="2" customFormat="1" ht="25.9" customHeight="1">
      <c r="A26" s="35"/>
      <c r="B26" s="36"/>
      <c r="C26" s="37"/>
      <c r="D26" s="38" t="s">
        <v>37</v>
      </c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40">
        <f>ROUND(AG94,2)</f>
        <v>0</v>
      </c>
      <c r="AL26" s="39"/>
      <c r="AM26" s="39"/>
      <c r="AN26" s="39"/>
      <c r="AO26" s="39"/>
      <c r="AP26" s="37"/>
      <c r="AQ26" s="37"/>
      <c r="AR26" s="41"/>
      <c r="BE26" s="28"/>
    </row>
    <row r="27" spans="1:57" s="2" customFormat="1" ht="6.95" customHeight="1">
      <c r="A27" s="35"/>
      <c r="B27" s="36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  <c r="N27" s="37"/>
      <c r="O27" s="37"/>
      <c r="P27" s="37"/>
      <c r="Q27" s="37"/>
      <c r="R27" s="37"/>
      <c r="S27" s="37"/>
      <c r="T27" s="37"/>
      <c r="U27" s="37"/>
      <c r="V27" s="37"/>
      <c r="W27" s="37"/>
      <c r="X27" s="37"/>
      <c r="Y27" s="37"/>
      <c r="Z27" s="37"/>
      <c r="AA27" s="37"/>
      <c r="AB27" s="37"/>
      <c r="AC27" s="37"/>
      <c r="AD27" s="37"/>
      <c r="AE27" s="37"/>
      <c r="AF27" s="37"/>
      <c r="AG27" s="37"/>
      <c r="AH27" s="37"/>
      <c r="AI27" s="37"/>
      <c r="AJ27" s="37"/>
      <c r="AK27" s="37"/>
      <c r="AL27" s="37"/>
      <c r="AM27" s="37"/>
      <c r="AN27" s="37"/>
      <c r="AO27" s="37"/>
      <c r="AP27" s="37"/>
      <c r="AQ27" s="37"/>
      <c r="AR27" s="41"/>
      <c r="BE27" s="28"/>
    </row>
    <row r="28" spans="1:57" s="2" customFormat="1" ht="12">
      <c r="A28" s="35"/>
      <c r="B28" s="36"/>
      <c r="C28" s="37"/>
      <c r="D28" s="37"/>
      <c r="E28" s="37"/>
      <c r="F28" s="37"/>
      <c r="G28" s="37"/>
      <c r="H28" s="37"/>
      <c r="I28" s="37"/>
      <c r="J28" s="37"/>
      <c r="K28" s="37"/>
      <c r="L28" s="42" t="s">
        <v>38</v>
      </c>
      <c r="M28" s="42"/>
      <c r="N28" s="42"/>
      <c r="O28" s="42"/>
      <c r="P28" s="42"/>
      <c r="Q28" s="37"/>
      <c r="R28" s="37"/>
      <c r="S28" s="37"/>
      <c r="T28" s="37"/>
      <c r="U28" s="37"/>
      <c r="V28" s="37"/>
      <c r="W28" s="42" t="s">
        <v>39</v>
      </c>
      <c r="X28" s="42"/>
      <c r="Y28" s="42"/>
      <c r="Z28" s="42"/>
      <c r="AA28" s="42"/>
      <c r="AB28" s="42"/>
      <c r="AC28" s="42"/>
      <c r="AD28" s="42"/>
      <c r="AE28" s="42"/>
      <c r="AF28" s="37"/>
      <c r="AG28" s="37"/>
      <c r="AH28" s="37"/>
      <c r="AI28" s="37"/>
      <c r="AJ28" s="37"/>
      <c r="AK28" s="42" t="s">
        <v>40</v>
      </c>
      <c r="AL28" s="42"/>
      <c r="AM28" s="42"/>
      <c r="AN28" s="42"/>
      <c r="AO28" s="42"/>
      <c r="AP28" s="37"/>
      <c r="AQ28" s="37"/>
      <c r="AR28" s="41"/>
      <c r="BE28" s="28"/>
    </row>
    <row r="29" spans="1:57" s="3" customFormat="1" ht="14.4" customHeight="1">
      <c r="A29" s="3"/>
      <c r="B29" s="43"/>
      <c r="C29" s="44"/>
      <c r="D29" s="29" t="s">
        <v>41</v>
      </c>
      <c r="E29" s="44"/>
      <c r="F29" s="29" t="s">
        <v>42</v>
      </c>
      <c r="G29" s="44"/>
      <c r="H29" s="44"/>
      <c r="I29" s="44"/>
      <c r="J29" s="44"/>
      <c r="K29" s="44"/>
      <c r="L29" s="45">
        <v>0.21</v>
      </c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6">
        <f>ROUND(AZ94,2)</f>
        <v>0</v>
      </c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6">
        <f>ROUND(AV94,2)</f>
        <v>0</v>
      </c>
      <c r="AL29" s="44"/>
      <c r="AM29" s="44"/>
      <c r="AN29" s="44"/>
      <c r="AO29" s="44"/>
      <c r="AP29" s="44"/>
      <c r="AQ29" s="44"/>
      <c r="AR29" s="47"/>
      <c r="BE29" s="48"/>
    </row>
    <row r="30" spans="1:57" s="3" customFormat="1" ht="14.4" customHeight="1">
      <c r="A30" s="3"/>
      <c r="B30" s="43"/>
      <c r="C30" s="44"/>
      <c r="D30" s="44"/>
      <c r="E30" s="44"/>
      <c r="F30" s="29" t="s">
        <v>43</v>
      </c>
      <c r="G30" s="44"/>
      <c r="H30" s="44"/>
      <c r="I30" s="44"/>
      <c r="J30" s="44"/>
      <c r="K30" s="44"/>
      <c r="L30" s="45">
        <v>0.15</v>
      </c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6">
        <f>ROUND(BA94,2)</f>
        <v>0</v>
      </c>
      <c r="X30" s="44"/>
      <c r="Y30" s="44"/>
      <c r="Z30" s="44"/>
      <c r="AA30" s="44"/>
      <c r="AB30" s="44"/>
      <c r="AC30" s="44"/>
      <c r="AD30" s="44"/>
      <c r="AE30" s="44"/>
      <c r="AF30" s="44"/>
      <c r="AG30" s="44"/>
      <c r="AH30" s="44"/>
      <c r="AI30" s="44"/>
      <c r="AJ30" s="44"/>
      <c r="AK30" s="46">
        <f>ROUND(AW94,2)</f>
        <v>0</v>
      </c>
      <c r="AL30" s="44"/>
      <c r="AM30" s="44"/>
      <c r="AN30" s="44"/>
      <c r="AO30" s="44"/>
      <c r="AP30" s="44"/>
      <c r="AQ30" s="44"/>
      <c r="AR30" s="47"/>
      <c r="BE30" s="48"/>
    </row>
    <row r="31" spans="1:57" s="3" customFormat="1" ht="14.4" customHeight="1" hidden="1">
      <c r="A31" s="3"/>
      <c r="B31" s="43"/>
      <c r="C31" s="44"/>
      <c r="D31" s="44"/>
      <c r="E31" s="44"/>
      <c r="F31" s="29" t="s">
        <v>44</v>
      </c>
      <c r="G31" s="44"/>
      <c r="H31" s="44"/>
      <c r="I31" s="44"/>
      <c r="J31" s="44"/>
      <c r="K31" s="44"/>
      <c r="L31" s="45">
        <v>0.21</v>
      </c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6">
        <f>ROUND(BB94,2)</f>
        <v>0</v>
      </c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6">
        <v>0</v>
      </c>
      <c r="AL31" s="44"/>
      <c r="AM31" s="44"/>
      <c r="AN31" s="44"/>
      <c r="AO31" s="44"/>
      <c r="AP31" s="44"/>
      <c r="AQ31" s="44"/>
      <c r="AR31" s="47"/>
      <c r="BE31" s="48"/>
    </row>
    <row r="32" spans="1:57" s="3" customFormat="1" ht="14.4" customHeight="1" hidden="1">
      <c r="A32" s="3"/>
      <c r="B32" s="43"/>
      <c r="C32" s="44"/>
      <c r="D32" s="44"/>
      <c r="E32" s="44"/>
      <c r="F32" s="29" t="s">
        <v>45</v>
      </c>
      <c r="G32" s="44"/>
      <c r="H32" s="44"/>
      <c r="I32" s="44"/>
      <c r="J32" s="44"/>
      <c r="K32" s="44"/>
      <c r="L32" s="45">
        <v>0.15</v>
      </c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6">
        <f>ROUND(BC94,2)</f>
        <v>0</v>
      </c>
      <c r="X32" s="44"/>
      <c r="Y32" s="44"/>
      <c r="Z32" s="44"/>
      <c r="AA32" s="44"/>
      <c r="AB32" s="44"/>
      <c r="AC32" s="44"/>
      <c r="AD32" s="44"/>
      <c r="AE32" s="44"/>
      <c r="AF32" s="44"/>
      <c r="AG32" s="44"/>
      <c r="AH32" s="44"/>
      <c r="AI32" s="44"/>
      <c r="AJ32" s="44"/>
      <c r="AK32" s="46">
        <v>0</v>
      </c>
      <c r="AL32" s="44"/>
      <c r="AM32" s="44"/>
      <c r="AN32" s="44"/>
      <c r="AO32" s="44"/>
      <c r="AP32" s="44"/>
      <c r="AQ32" s="44"/>
      <c r="AR32" s="47"/>
      <c r="BE32" s="48"/>
    </row>
    <row r="33" spans="1:57" s="3" customFormat="1" ht="14.4" customHeight="1" hidden="1">
      <c r="A33" s="3"/>
      <c r="B33" s="43"/>
      <c r="C33" s="44"/>
      <c r="D33" s="44"/>
      <c r="E33" s="44"/>
      <c r="F33" s="29" t="s">
        <v>46</v>
      </c>
      <c r="G33" s="44"/>
      <c r="H33" s="44"/>
      <c r="I33" s="44"/>
      <c r="J33" s="44"/>
      <c r="K33" s="44"/>
      <c r="L33" s="45">
        <v>0</v>
      </c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6">
        <f>ROUND(BD94,2)</f>
        <v>0</v>
      </c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6">
        <v>0</v>
      </c>
      <c r="AL33" s="44"/>
      <c r="AM33" s="44"/>
      <c r="AN33" s="44"/>
      <c r="AO33" s="44"/>
      <c r="AP33" s="44"/>
      <c r="AQ33" s="44"/>
      <c r="AR33" s="47"/>
      <c r="BE33" s="48"/>
    </row>
    <row r="34" spans="1:57" s="2" customFormat="1" ht="6.95" customHeight="1">
      <c r="A34" s="35"/>
      <c r="B34" s="36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37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  <c r="AF34" s="37"/>
      <c r="AG34" s="37"/>
      <c r="AH34" s="37"/>
      <c r="AI34" s="37"/>
      <c r="AJ34" s="37"/>
      <c r="AK34" s="37"/>
      <c r="AL34" s="37"/>
      <c r="AM34" s="37"/>
      <c r="AN34" s="37"/>
      <c r="AO34" s="37"/>
      <c r="AP34" s="37"/>
      <c r="AQ34" s="37"/>
      <c r="AR34" s="41"/>
      <c r="BE34" s="28"/>
    </row>
    <row r="35" spans="1:57" s="2" customFormat="1" ht="25.9" customHeight="1">
      <c r="A35" s="35"/>
      <c r="B35" s="36"/>
      <c r="C35" s="49"/>
      <c r="D35" s="50" t="s">
        <v>47</v>
      </c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51"/>
      <c r="P35" s="51"/>
      <c r="Q35" s="51"/>
      <c r="R35" s="51"/>
      <c r="S35" s="51"/>
      <c r="T35" s="52" t="s">
        <v>48</v>
      </c>
      <c r="U35" s="51"/>
      <c r="V35" s="51"/>
      <c r="W35" s="51"/>
      <c r="X35" s="53" t="s">
        <v>49</v>
      </c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4">
        <f>SUM(AK26:AK33)</f>
        <v>0</v>
      </c>
      <c r="AL35" s="51"/>
      <c r="AM35" s="51"/>
      <c r="AN35" s="51"/>
      <c r="AO35" s="55"/>
      <c r="AP35" s="49"/>
      <c r="AQ35" s="49"/>
      <c r="AR35" s="41"/>
      <c r="BE35" s="35"/>
    </row>
    <row r="36" spans="1:57" s="2" customFormat="1" ht="6.95" customHeight="1">
      <c r="A36" s="35"/>
      <c r="B36" s="36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  <c r="N36" s="37"/>
      <c r="O36" s="37"/>
      <c r="P36" s="37"/>
      <c r="Q36" s="37"/>
      <c r="R36" s="37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  <c r="AF36" s="37"/>
      <c r="AG36" s="37"/>
      <c r="AH36" s="37"/>
      <c r="AI36" s="37"/>
      <c r="AJ36" s="37"/>
      <c r="AK36" s="37"/>
      <c r="AL36" s="37"/>
      <c r="AM36" s="37"/>
      <c r="AN36" s="37"/>
      <c r="AO36" s="37"/>
      <c r="AP36" s="37"/>
      <c r="AQ36" s="37"/>
      <c r="AR36" s="41"/>
      <c r="BE36" s="35"/>
    </row>
    <row r="37" spans="1:57" s="2" customFormat="1" ht="14.4" customHeight="1">
      <c r="A37" s="35"/>
      <c r="B37" s="36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7"/>
      <c r="AH37" s="37"/>
      <c r="AI37" s="37"/>
      <c r="AJ37" s="37"/>
      <c r="AK37" s="37"/>
      <c r="AL37" s="37"/>
      <c r="AM37" s="37"/>
      <c r="AN37" s="37"/>
      <c r="AO37" s="37"/>
      <c r="AP37" s="37"/>
      <c r="AQ37" s="37"/>
      <c r="AR37" s="41"/>
      <c r="BE37" s="35"/>
    </row>
    <row r="38" spans="2:44" s="1" customFormat="1" ht="14.4" customHeight="1">
      <c r="B38" s="18"/>
      <c r="C38" s="19"/>
      <c r="D38" s="19"/>
      <c r="E38" s="19"/>
      <c r="F38" s="19"/>
      <c r="G38" s="19"/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7"/>
    </row>
    <row r="39" spans="2:44" s="1" customFormat="1" ht="14.4" customHeight="1">
      <c r="B39" s="18"/>
      <c r="C39" s="19"/>
      <c r="D39" s="19"/>
      <c r="E39" s="19"/>
      <c r="F39" s="19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19"/>
      <c r="AO39" s="19"/>
      <c r="AP39" s="19"/>
      <c r="AQ39" s="19"/>
      <c r="AR39" s="17"/>
    </row>
    <row r="40" spans="2:44" s="1" customFormat="1" ht="14.4" customHeight="1">
      <c r="B40" s="18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19"/>
      <c r="AO40" s="19"/>
      <c r="AP40" s="19"/>
      <c r="AQ40" s="19"/>
      <c r="AR40" s="17"/>
    </row>
    <row r="41" spans="2:44" s="1" customFormat="1" ht="14.4" customHeight="1">
      <c r="B41" s="18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19"/>
      <c r="AO41" s="19"/>
      <c r="AP41" s="19"/>
      <c r="AQ41" s="19"/>
      <c r="AR41" s="17"/>
    </row>
    <row r="42" spans="2:44" s="1" customFormat="1" ht="14.4" customHeight="1">
      <c r="B42" s="18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19"/>
      <c r="AO42" s="19"/>
      <c r="AP42" s="19"/>
      <c r="AQ42" s="19"/>
      <c r="AR42" s="17"/>
    </row>
    <row r="43" spans="2:44" s="1" customFormat="1" ht="14.4" customHeight="1">
      <c r="B43" s="18"/>
      <c r="C43" s="19"/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19"/>
      <c r="AO43" s="19"/>
      <c r="AP43" s="19"/>
      <c r="AQ43" s="19"/>
      <c r="AR43" s="17"/>
    </row>
    <row r="44" spans="2:44" s="1" customFormat="1" ht="14.4" customHeight="1">
      <c r="B44" s="18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  <c r="U44" s="19"/>
      <c r="V44" s="19"/>
      <c r="W44" s="19"/>
      <c r="X44" s="19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19"/>
      <c r="AO44" s="19"/>
      <c r="AP44" s="19"/>
      <c r="AQ44" s="19"/>
      <c r="AR44" s="17"/>
    </row>
    <row r="45" spans="2:44" s="1" customFormat="1" ht="14.4" customHeight="1">
      <c r="B45" s="18"/>
      <c r="C45" s="19"/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  <c r="U45" s="19"/>
      <c r="V45" s="19"/>
      <c r="W45" s="19"/>
      <c r="X45" s="19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19"/>
      <c r="AO45" s="19"/>
      <c r="AP45" s="19"/>
      <c r="AQ45" s="19"/>
      <c r="AR45" s="17"/>
    </row>
    <row r="46" spans="2:44" s="1" customFormat="1" ht="14.4" customHeight="1">
      <c r="B46" s="18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19"/>
      <c r="AO46" s="19"/>
      <c r="AP46" s="19"/>
      <c r="AQ46" s="19"/>
      <c r="AR46" s="17"/>
    </row>
    <row r="47" spans="2:44" s="1" customFormat="1" ht="14.4" customHeight="1">
      <c r="B47" s="18"/>
      <c r="C47" s="19"/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19"/>
      <c r="AO47" s="19"/>
      <c r="AP47" s="19"/>
      <c r="AQ47" s="19"/>
      <c r="AR47" s="17"/>
    </row>
    <row r="48" spans="2:44" s="1" customFormat="1" ht="14.4" customHeight="1">
      <c r="B48" s="18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19"/>
      <c r="AG48" s="19"/>
      <c r="AH48" s="19"/>
      <c r="AI48" s="19"/>
      <c r="AJ48" s="19"/>
      <c r="AK48" s="19"/>
      <c r="AL48" s="19"/>
      <c r="AM48" s="19"/>
      <c r="AN48" s="19"/>
      <c r="AO48" s="19"/>
      <c r="AP48" s="19"/>
      <c r="AQ48" s="19"/>
      <c r="AR48" s="17"/>
    </row>
    <row r="49" spans="2:44" s="2" customFormat="1" ht="14.4" customHeight="1">
      <c r="B49" s="56"/>
      <c r="C49" s="57"/>
      <c r="D49" s="58" t="s">
        <v>50</v>
      </c>
      <c r="E49" s="59"/>
      <c r="F49" s="59"/>
      <c r="G49" s="59"/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59"/>
      <c r="Y49" s="59"/>
      <c r="Z49" s="59"/>
      <c r="AA49" s="59"/>
      <c r="AB49" s="59"/>
      <c r="AC49" s="59"/>
      <c r="AD49" s="59"/>
      <c r="AE49" s="59"/>
      <c r="AF49" s="59"/>
      <c r="AG49" s="59"/>
      <c r="AH49" s="58" t="s">
        <v>51</v>
      </c>
      <c r="AI49" s="59"/>
      <c r="AJ49" s="59"/>
      <c r="AK49" s="59"/>
      <c r="AL49" s="59"/>
      <c r="AM49" s="59"/>
      <c r="AN49" s="59"/>
      <c r="AO49" s="59"/>
      <c r="AP49" s="57"/>
      <c r="AQ49" s="57"/>
      <c r="AR49" s="60"/>
    </row>
    <row r="50" spans="2:44" ht="12">
      <c r="B50" s="18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19"/>
      <c r="AG50" s="19"/>
      <c r="AH50" s="19"/>
      <c r="AI50" s="19"/>
      <c r="AJ50" s="19"/>
      <c r="AK50" s="19"/>
      <c r="AL50" s="19"/>
      <c r="AM50" s="19"/>
      <c r="AN50" s="19"/>
      <c r="AO50" s="19"/>
      <c r="AP50" s="19"/>
      <c r="AQ50" s="19"/>
      <c r="AR50" s="17"/>
    </row>
    <row r="51" spans="2:44" ht="12">
      <c r="B51" s="18"/>
      <c r="C51" s="19"/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19"/>
      <c r="AO51" s="19"/>
      <c r="AP51" s="19"/>
      <c r="AQ51" s="19"/>
      <c r="AR51" s="17"/>
    </row>
    <row r="52" spans="2:44" ht="12">
      <c r="B52" s="18"/>
      <c r="C52" s="19"/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19"/>
      <c r="W52" s="19"/>
      <c r="X52" s="19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19"/>
      <c r="AO52" s="19"/>
      <c r="AP52" s="19"/>
      <c r="AQ52" s="19"/>
      <c r="AR52" s="17"/>
    </row>
    <row r="53" spans="2:44" ht="12">
      <c r="B53" s="18"/>
      <c r="C53" s="19"/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19"/>
      <c r="AO53" s="19"/>
      <c r="AP53" s="19"/>
      <c r="AQ53" s="19"/>
      <c r="AR53" s="17"/>
    </row>
    <row r="54" spans="2:44" ht="12">
      <c r="B54" s="18"/>
      <c r="C54" s="19"/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19"/>
      <c r="AO54" s="19"/>
      <c r="AP54" s="19"/>
      <c r="AQ54" s="19"/>
      <c r="AR54" s="17"/>
    </row>
    <row r="55" spans="2:44" ht="12">
      <c r="B55" s="18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19"/>
      <c r="AO55" s="19"/>
      <c r="AP55" s="19"/>
      <c r="AQ55" s="19"/>
      <c r="AR55" s="17"/>
    </row>
    <row r="56" spans="2:44" ht="12">
      <c r="B56" s="18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7"/>
    </row>
    <row r="57" spans="2:44" ht="12">
      <c r="B57" s="18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7"/>
    </row>
    <row r="58" spans="2:44" ht="12">
      <c r="B58" s="18"/>
      <c r="C58" s="19"/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7"/>
    </row>
    <row r="59" spans="2:44" ht="12">
      <c r="B59" s="18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7"/>
    </row>
    <row r="60" spans="1:57" s="2" customFormat="1" ht="12">
      <c r="A60" s="35"/>
      <c r="B60" s="36"/>
      <c r="C60" s="37"/>
      <c r="D60" s="61" t="s">
        <v>52</v>
      </c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61" t="s">
        <v>53</v>
      </c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61" t="s">
        <v>52</v>
      </c>
      <c r="AI60" s="39"/>
      <c r="AJ60" s="39"/>
      <c r="AK60" s="39"/>
      <c r="AL60" s="39"/>
      <c r="AM60" s="61" t="s">
        <v>53</v>
      </c>
      <c r="AN60" s="39"/>
      <c r="AO60" s="39"/>
      <c r="AP60" s="37"/>
      <c r="AQ60" s="37"/>
      <c r="AR60" s="41"/>
      <c r="BE60" s="35"/>
    </row>
    <row r="61" spans="2:44" ht="12">
      <c r="B61" s="18"/>
      <c r="C61" s="19"/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19"/>
      <c r="AO61" s="19"/>
      <c r="AP61" s="19"/>
      <c r="AQ61" s="19"/>
      <c r="AR61" s="17"/>
    </row>
    <row r="62" spans="2:44" ht="12">
      <c r="B62" s="18"/>
      <c r="C62" s="19"/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19"/>
      <c r="AG62" s="19"/>
      <c r="AH62" s="19"/>
      <c r="AI62" s="19"/>
      <c r="AJ62" s="19"/>
      <c r="AK62" s="19"/>
      <c r="AL62" s="19"/>
      <c r="AM62" s="19"/>
      <c r="AN62" s="19"/>
      <c r="AO62" s="19"/>
      <c r="AP62" s="19"/>
      <c r="AQ62" s="19"/>
      <c r="AR62" s="17"/>
    </row>
    <row r="63" spans="2:44" ht="12">
      <c r="B63" s="18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19"/>
      <c r="AO63" s="19"/>
      <c r="AP63" s="19"/>
      <c r="AQ63" s="19"/>
      <c r="AR63" s="17"/>
    </row>
    <row r="64" spans="1:57" s="2" customFormat="1" ht="12">
      <c r="A64" s="35"/>
      <c r="B64" s="36"/>
      <c r="C64" s="37"/>
      <c r="D64" s="58" t="s">
        <v>54</v>
      </c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  <c r="Z64" s="62"/>
      <c r="AA64" s="62"/>
      <c r="AB64" s="62"/>
      <c r="AC64" s="62"/>
      <c r="AD64" s="62"/>
      <c r="AE64" s="62"/>
      <c r="AF64" s="62"/>
      <c r="AG64" s="62"/>
      <c r="AH64" s="58" t="s">
        <v>55</v>
      </c>
      <c r="AI64" s="62"/>
      <c r="AJ64" s="62"/>
      <c r="AK64" s="62"/>
      <c r="AL64" s="62"/>
      <c r="AM64" s="62"/>
      <c r="AN64" s="62"/>
      <c r="AO64" s="62"/>
      <c r="AP64" s="37"/>
      <c r="AQ64" s="37"/>
      <c r="AR64" s="41"/>
      <c r="BE64" s="35"/>
    </row>
    <row r="65" spans="2:44" ht="12">
      <c r="B65" s="18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19"/>
      <c r="AO65" s="19"/>
      <c r="AP65" s="19"/>
      <c r="AQ65" s="19"/>
      <c r="AR65" s="17"/>
    </row>
    <row r="66" spans="2:44" ht="12">
      <c r="B66" s="18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19"/>
      <c r="AG66" s="19"/>
      <c r="AH66" s="19"/>
      <c r="AI66" s="19"/>
      <c r="AJ66" s="19"/>
      <c r="AK66" s="19"/>
      <c r="AL66" s="19"/>
      <c r="AM66" s="19"/>
      <c r="AN66" s="19"/>
      <c r="AO66" s="19"/>
      <c r="AP66" s="19"/>
      <c r="AQ66" s="19"/>
      <c r="AR66" s="17"/>
    </row>
    <row r="67" spans="2:44" ht="12">
      <c r="B67" s="18"/>
      <c r="C67" s="19"/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  <c r="U67" s="19"/>
      <c r="V67" s="19"/>
      <c r="W67" s="19"/>
      <c r="X67" s="19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19"/>
      <c r="AO67" s="19"/>
      <c r="AP67" s="19"/>
      <c r="AQ67" s="19"/>
      <c r="AR67" s="17"/>
    </row>
    <row r="68" spans="2:44" ht="12">
      <c r="B68" s="18"/>
      <c r="C68" s="19"/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19"/>
      <c r="AO68" s="19"/>
      <c r="AP68" s="19"/>
      <c r="AQ68" s="19"/>
      <c r="AR68" s="17"/>
    </row>
    <row r="69" spans="2:44" ht="12">
      <c r="B69" s="18"/>
      <c r="C69" s="19"/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19"/>
      <c r="AO69" s="19"/>
      <c r="AP69" s="19"/>
      <c r="AQ69" s="19"/>
      <c r="AR69" s="17"/>
    </row>
    <row r="70" spans="2:44" ht="12">
      <c r="B70" s="18"/>
      <c r="C70" s="19"/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19"/>
      <c r="AO70" s="19"/>
      <c r="AP70" s="19"/>
      <c r="AQ70" s="19"/>
      <c r="AR70" s="17"/>
    </row>
    <row r="71" spans="2:44" ht="12">
      <c r="B71" s="18"/>
      <c r="C71" s="19"/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19"/>
      <c r="AR71" s="17"/>
    </row>
    <row r="72" spans="2:44" ht="12">
      <c r="B72" s="18"/>
      <c r="C72" s="19"/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19"/>
      <c r="AR72" s="17"/>
    </row>
    <row r="73" spans="2:44" ht="12">
      <c r="B73" s="18"/>
      <c r="C73" s="19"/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19"/>
      <c r="AO73" s="19"/>
      <c r="AP73" s="19"/>
      <c r="AQ73" s="19"/>
      <c r="AR73" s="17"/>
    </row>
    <row r="74" spans="2:44" ht="12">
      <c r="B74" s="18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  <c r="U74" s="19"/>
      <c r="V74" s="19"/>
      <c r="W74" s="19"/>
      <c r="X74" s="19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19"/>
      <c r="AO74" s="19"/>
      <c r="AP74" s="19"/>
      <c r="AQ74" s="19"/>
      <c r="AR74" s="17"/>
    </row>
    <row r="75" spans="1:57" s="2" customFormat="1" ht="12">
      <c r="A75" s="35"/>
      <c r="B75" s="36"/>
      <c r="C75" s="37"/>
      <c r="D75" s="61" t="s">
        <v>52</v>
      </c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61" t="s">
        <v>53</v>
      </c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61" t="s">
        <v>52</v>
      </c>
      <c r="AI75" s="39"/>
      <c r="AJ75" s="39"/>
      <c r="AK75" s="39"/>
      <c r="AL75" s="39"/>
      <c r="AM75" s="61" t="s">
        <v>53</v>
      </c>
      <c r="AN75" s="39"/>
      <c r="AO75" s="39"/>
      <c r="AP75" s="37"/>
      <c r="AQ75" s="37"/>
      <c r="AR75" s="41"/>
      <c r="BE75" s="35"/>
    </row>
    <row r="76" spans="1:57" s="2" customFormat="1" ht="12">
      <c r="A76" s="35"/>
      <c r="B76" s="36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7"/>
      <c r="P76" s="37"/>
      <c r="Q76" s="37"/>
      <c r="R76" s="37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  <c r="AF76" s="37"/>
      <c r="AG76" s="37"/>
      <c r="AH76" s="37"/>
      <c r="AI76" s="37"/>
      <c r="AJ76" s="37"/>
      <c r="AK76" s="37"/>
      <c r="AL76" s="37"/>
      <c r="AM76" s="37"/>
      <c r="AN76" s="37"/>
      <c r="AO76" s="37"/>
      <c r="AP76" s="37"/>
      <c r="AQ76" s="37"/>
      <c r="AR76" s="41"/>
      <c r="BE76" s="35"/>
    </row>
    <row r="77" spans="1:57" s="2" customFormat="1" ht="6.95" customHeight="1">
      <c r="A77" s="35"/>
      <c r="B77" s="63"/>
      <c r="C77" s="64"/>
      <c r="D77" s="64"/>
      <c r="E77" s="64"/>
      <c r="F77" s="64"/>
      <c r="G77" s="64"/>
      <c r="H77" s="64"/>
      <c r="I77" s="64"/>
      <c r="J77" s="64"/>
      <c r="K77" s="64"/>
      <c r="L77" s="64"/>
      <c r="M77" s="64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  <c r="Z77" s="64"/>
      <c r="AA77" s="64"/>
      <c r="AB77" s="64"/>
      <c r="AC77" s="64"/>
      <c r="AD77" s="64"/>
      <c r="AE77" s="64"/>
      <c r="AF77" s="64"/>
      <c r="AG77" s="64"/>
      <c r="AH77" s="64"/>
      <c r="AI77" s="64"/>
      <c r="AJ77" s="64"/>
      <c r="AK77" s="64"/>
      <c r="AL77" s="64"/>
      <c r="AM77" s="64"/>
      <c r="AN77" s="64"/>
      <c r="AO77" s="64"/>
      <c r="AP77" s="64"/>
      <c r="AQ77" s="64"/>
      <c r="AR77" s="41"/>
      <c r="BE77" s="35"/>
    </row>
    <row r="81" spans="1:57" s="2" customFormat="1" ht="6.95" customHeight="1">
      <c r="A81" s="35"/>
      <c r="B81" s="65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41"/>
      <c r="BE81" s="35"/>
    </row>
    <row r="82" spans="1:57" s="2" customFormat="1" ht="24.95" customHeight="1">
      <c r="A82" s="35"/>
      <c r="B82" s="36"/>
      <c r="C82" s="20" t="s">
        <v>56</v>
      </c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41"/>
      <c r="BE82" s="35"/>
    </row>
    <row r="83" spans="1:57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37"/>
      <c r="J83" s="37"/>
      <c r="K83" s="37"/>
      <c r="L83" s="37"/>
      <c r="M83" s="37"/>
      <c r="N83" s="37"/>
      <c r="O83" s="37"/>
      <c r="P83" s="37"/>
      <c r="Q83" s="37"/>
      <c r="R83" s="37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  <c r="AF83" s="37"/>
      <c r="AG83" s="37"/>
      <c r="AH83" s="37"/>
      <c r="AI83" s="37"/>
      <c r="AJ83" s="37"/>
      <c r="AK83" s="37"/>
      <c r="AL83" s="37"/>
      <c r="AM83" s="37"/>
      <c r="AN83" s="37"/>
      <c r="AO83" s="37"/>
      <c r="AP83" s="37"/>
      <c r="AQ83" s="37"/>
      <c r="AR83" s="41"/>
      <c r="BE83" s="35"/>
    </row>
    <row r="84" spans="1:57" s="4" customFormat="1" ht="12" customHeight="1">
      <c r="A84" s="4"/>
      <c r="B84" s="67"/>
      <c r="C84" s="29" t="s">
        <v>13</v>
      </c>
      <c r="D84" s="68"/>
      <c r="E84" s="68"/>
      <c r="F84" s="68"/>
      <c r="G84" s="68"/>
      <c r="H84" s="68"/>
      <c r="I84" s="68"/>
      <c r="J84" s="68"/>
      <c r="K84" s="68"/>
      <c r="L84" s="68" t="str">
        <f>K5</f>
        <v>011-Ku</v>
      </c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9"/>
      <c r="BE84" s="4"/>
    </row>
    <row r="85" spans="1:57" s="5" customFormat="1" ht="36.95" customHeight="1">
      <c r="A85" s="5"/>
      <c r="B85" s="70"/>
      <c r="C85" s="71" t="s">
        <v>16</v>
      </c>
      <c r="D85" s="72"/>
      <c r="E85" s="72"/>
      <c r="F85" s="72"/>
      <c r="G85" s="72"/>
      <c r="H85" s="72"/>
      <c r="I85" s="72"/>
      <c r="J85" s="72"/>
      <c r="K85" s="72"/>
      <c r="L85" s="73" t="str">
        <f>K6</f>
        <v>IDVT 10171112, Čermná n. O., odstranění nánosů a porostů z úpravy, ř. km 0,222 – 1,547</v>
      </c>
      <c r="M85" s="72"/>
      <c r="N85" s="72"/>
      <c r="O85" s="72"/>
      <c r="P85" s="72"/>
      <c r="Q85" s="72"/>
      <c r="R85" s="72"/>
      <c r="S85" s="72"/>
      <c r="T85" s="72"/>
      <c r="U85" s="72"/>
      <c r="V85" s="72"/>
      <c r="W85" s="72"/>
      <c r="X85" s="72"/>
      <c r="Y85" s="72"/>
      <c r="Z85" s="72"/>
      <c r="AA85" s="72"/>
      <c r="AB85" s="72"/>
      <c r="AC85" s="72"/>
      <c r="AD85" s="72"/>
      <c r="AE85" s="72"/>
      <c r="AF85" s="72"/>
      <c r="AG85" s="72"/>
      <c r="AH85" s="72"/>
      <c r="AI85" s="72"/>
      <c r="AJ85" s="72"/>
      <c r="AK85" s="72"/>
      <c r="AL85" s="72"/>
      <c r="AM85" s="72"/>
      <c r="AN85" s="72"/>
      <c r="AO85" s="72"/>
      <c r="AP85" s="72"/>
      <c r="AQ85" s="72"/>
      <c r="AR85" s="74"/>
      <c r="BE85" s="5"/>
    </row>
    <row r="86" spans="1:57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  <c r="N86" s="37"/>
      <c r="O86" s="37"/>
      <c r="P86" s="37"/>
      <c r="Q86" s="37"/>
      <c r="R86" s="37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  <c r="AF86" s="37"/>
      <c r="AG86" s="37"/>
      <c r="AH86" s="37"/>
      <c r="AI86" s="37"/>
      <c r="AJ86" s="37"/>
      <c r="AK86" s="37"/>
      <c r="AL86" s="37"/>
      <c r="AM86" s="37"/>
      <c r="AN86" s="37"/>
      <c r="AO86" s="37"/>
      <c r="AP86" s="37"/>
      <c r="AQ86" s="37"/>
      <c r="AR86" s="41"/>
      <c r="BE86" s="35"/>
    </row>
    <row r="87" spans="1:57" s="2" customFormat="1" ht="12" customHeight="1">
      <c r="A87" s="35"/>
      <c r="B87" s="36"/>
      <c r="C87" s="29" t="s">
        <v>20</v>
      </c>
      <c r="D87" s="37"/>
      <c r="E87" s="37"/>
      <c r="F87" s="37"/>
      <c r="G87" s="37"/>
      <c r="H87" s="37"/>
      <c r="I87" s="37"/>
      <c r="J87" s="37"/>
      <c r="K87" s="37"/>
      <c r="L87" s="75" t="str">
        <f>IF(K8="","",K8)</f>
        <v>Čermná nad Orlicí</v>
      </c>
      <c r="M87" s="37"/>
      <c r="N87" s="37"/>
      <c r="O87" s="37"/>
      <c r="P87" s="37"/>
      <c r="Q87" s="37"/>
      <c r="R87" s="37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  <c r="AF87" s="37"/>
      <c r="AG87" s="37"/>
      <c r="AH87" s="37"/>
      <c r="AI87" s="29" t="s">
        <v>22</v>
      </c>
      <c r="AJ87" s="37"/>
      <c r="AK87" s="37"/>
      <c r="AL87" s="37"/>
      <c r="AM87" s="76" t="str">
        <f>IF(AN8="","",AN8)</f>
        <v>12.9.2019</v>
      </c>
      <c r="AN87" s="76"/>
      <c r="AO87" s="37"/>
      <c r="AP87" s="37"/>
      <c r="AQ87" s="37"/>
      <c r="AR87" s="41"/>
      <c r="BE87" s="35"/>
    </row>
    <row r="88" spans="1:57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37"/>
      <c r="J88" s="37"/>
      <c r="K88" s="37"/>
      <c r="L88" s="37"/>
      <c r="M88" s="37"/>
      <c r="N88" s="37"/>
      <c r="O88" s="37"/>
      <c r="P88" s="37"/>
      <c r="Q88" s="37"/>
      <c r="R88" s="37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  <c r="AF88" s="37"/>
      <c r="AG88" s="37"/>
      <c r="AH88" s="37"/>
      <c r="AI88" s="37"/>
      <c r="AJ88" s="37"/>
      <c r="AK88" s="37"/>
      <c r="AL88" s="37"/>
      <c r="AM88" s="37"/>
      <c r="AN88" s="37"/>
      <c r="AO88" s="37"/>
      <c r="AP88" s="37"/>
      <c r="AQ88" s="37"/>
      <c r="AR88" s="41"/>
      <c r="BE88" s="35"/>
    </row>
    <row r="89" spans="1:57" s="2" customFormat="1" ht="15.15" customHeight="1">
      <c r="A89" s="35"/>
      <c r="B89" s="36"/>
      <c r="C89" s="29" t="s">
        <v>24</v>
      </c>
      <c r="D89" s="37"/>
      <c r="E89" s="37"/>
      <c r="F89" s="37"/>
      <c r="G89" s="37"/>
      <c r="H89" s="37"/>
      <c r="I89" s="37"/>
      <c r="J89" s="37"/>
      <c r="K89" s="37"/>
      <c r="L89" s="68" t="str">
        <f>IF(E11="","",E11)</f>
        <v>Povodí Labe, s.p.</v>
      </c>
      <c r="M89" s="37"/>
      <c r="N89" s="37"/>
      <c r="O89" s="37"/>
      <c r="P89" s="37"/>
      <c r="Q89" s="37"/>
      <c r="R89" s="37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  <c r="AF89" s="37"/>
      <c r="AG89" s="37"/>
      <c r="AH89" s="37"/>
      <c r="AI89" s="29" t="s">
        <v>31</v>
      </c>
      <c r="AJ89" s="37"/>
      <c r="AK89" s="37"/>
      <c r="AL89" s="37"/>
      <c r="AM89" s="77" t="str">
        <f>IF(E17="","",E17)</f>
        <v xml:space="preserve"> </v>
      </c>
      <c r="AN89" s="68"/>
      <c r="AO89" s="68"/>
      <c r="AP89" s="68"/>
      <c r="AQ89" s="37"/>
      <c r="AR89" s="41"/>
      <c r="AS89" s="78" t="s">
        <v>57</v>
      </c>
      <c r="AT89" s="79"/>
      <c r="AU89" s="80"/>
      <c r="AV89" s="80"/>
      <c r="AW89" s="80"/>
      <c r="AX89" s="80"/>
      <c r="AY89" s="80"/>
      <c r="AZ89" s="80"/>
      <c r="BA89" s="80"/>
      <c r="BB89" s="80"/>
      <c r="BC89" s="80"/>
      <c r="BD89" s="81"/>
      <c r="BE89" s="35"/>
    </row>
    <row r="90" spans="1:57" s="2" customFormat="1" ht="15.15" customHeight="1">
      <c r="A90" s="35"/>
      <c r="B90" s="36"/>
      <c r="C90" s="29" t="s">
        <v>29</v>
      </c>
      <c r="D90" s="37"/>
      <c r="E90" s="37"/>
      <c r="F90" s="37"/>
      <c r="G90" s="37"/>
      <c r="H90" s="37"/>
      <c r="I90" s="37"/>
      <c r="J90" s="37"/>
      <c r="K90" s="37"/>
      <c r="L90" s="68" t="str">
        <f>IF(E14="Vyplň údaj","",E14)</f>
        <v/>
      </c>
      <c r="M90" s="37"/>
      <c r="N90" s="37"/>
      <c r="O90" s="37"/>
      <c r="P90" s="37"/>
      <c r="Q90" s="37"/>
      <c r="R90" s="37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  <c r="AF90" s="37"/>
      <c r="AG90" s="37"/>
      <c r="AH90" s="37"/>
      <c r="AI90" s="29" t="s">
        <v>34</v>
      </c>
      <c r="AJ90" s="37"/>
      <c r="AK90" s="37"/>
      <c r="AL90" s="37"/>
      <c r="AM90" s="77" t="str">
        <f>IF(E20="","",E20)</f>
        <v>Michal Kubík, DiS.</v>
      </c>
      <c r="AN90" s="68"/>
      <c r="AO90" s="68"/>
      <c r="AP90" s="68"/>
      <c r="AQ90" s="37"/>
      <c r="AR90" s="41"/>
      <c r="AS90" s="82"/>
      <c r="AT90" s="83"/>
      <c r="AU90" s="84"/>
      <c r="AV90" s="84"/>
      <c r="AW90" s="84"/>
      <c r="AX90" s="84"/>
      <c r="AY90" s="84"/>
      <c r="AZ90" s="84"/>
      <c r="BA90" s="84"/>
      <c r="BB90" s="84"/>
      <c r="BC90" s="84"/>
      <c r="BD90" s="85"/>
      <c r="BE90" s="35"/>
    </row>
    <row r="91" spans="1:57" s="2" customFormat="1" ht="10.8" customHeight="1">
      <c r="A91" s="35"/>
      <c r="B91" s="36"/>
      <c r="C91" s="37"/>
      <c r="D91" s="37"/>
      <c r="E91" s="37"/>
      <c r="F91" s="37"/>
      <c r="G91" s="37"/>
      <c r="H91" s="37"/>
      <c r="I91" s="37"/>
      <c r="J91" s="37"/>
      <c r="K91" s="37"/>
      <c r="L91" s="37"/>
      <c r="M91" s="37"/>
      <c r="N91" s="37"/>
      <c r="O91" s="37"/>
      <c r="P91" s="37"/>
      <c r="Q91" s="37"/>
      <c r="R91" s="37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  <c r="AF91" s="37"/>
      <c r="AG91" s="37"/>
      <c r="AH91" s="37"/>
      <c r="AI91" s="37"/>
      <c r="AJ91" s="37"/>
      <c r="AK91" s="37"/>
      <c r="AL91" s="37"/>
      <c r="AM91" s="37"/>
      <c r="AN91" s="37"/>
      <c r="AO91" s="37"/>
      <c r="AP91" s="37"/>
      <c r="AQ91" s="37"/>
      <c r="AR91" s="41"/>
      <c r="AS91" s="86"/>
      <c r="AT91" s="87"/>
      <c r="AU91" s="88"/>
      <c r="AV91" s="88"/>
      <c r="AW91" s="88"/>
      <c r="AX91" s="88"/>
      <c r="AY91" s="88"/>
      <c r="AZ91" s="88"/>
      <c r="BA91" s="88"/>
      <c r="BB91" s="88"/>
      <c r="BC91" s="88"/>
      <c r="BD91" s="89"/>
      <c r="BE91" s="35"/>
    </row>
    <row r="92" spans="1:57" s="2" customFormat="1" ht="29.25" customHeight="1">
      <c r="A92" s="35"/>
      <c r="B92" s="36"/>
      <c r="C92" s="90" t="s">
        <v>58</v>
      </c>
      <c r="D92" s="91"/>
      <c r="E92" s="91"/>
      <c r="F92" s="91"/>
      <c r="G92" s="91"/>
      <c r="H92" s="92"/>
      <c r="I92" s="93" t="s">
        <v>59</v>
      </c>
      <c r="J92" s="91"/>
      <c r="K92" s="91"/>
      <c r="L92" s="91"/>
      <c r="M92" s="91"/>
      <c r="N92" s="91"/>
      <c r="O92" s="91"/>
      <c r="P92" s="91"/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1"/>
      <c r="AE92" s="91"/>
      <c r="AF92" s="91"/>
      <c r="AG92" s="94" t="s">
        <v>60</v>
      </c>
      <c r="AH92" s="91"/>
      <c r="AI92" s="91"/>
      <c r="AJ92" s="91"/>
      <c r="AK92" s="91"/>
      <c r="AL92" s="91"/>
      <c r="AM92" s="91"/>
      <c r="AN92" s="93" t="s">
        <v>61</v>
      </c>
      <c r="AO92" s="91"/>
      <c r="AP92" s="95"/>
      <c r="AQ92" s="96" t="s">
        <v>62</v>
      </c>
      <c r="AR92" s="41"/>
      <c r="AS92" s="97" t="s">
        <v>63</v>
      </c>
      <c r="AT92" s="98" t="s">
        <v>64</v>
      </c>
      <c r="AU92" s="98" t="s">
        <v>65</v>
      </c>
      <c r="AV92" s="98" t="s">
        <v>66</v>
      </c>
      <c r="AW92" s="98" t="s">
        <v>67</v>
      </c>
      <c r="AX92" s="98" t="s">
        <v>68</v>
      </c>
      <c r="AY92" s="98" t="s">
        <v>69</v>
      </c>
      <c r="AZ92" s="98" t="s">
        <v>70</v>
      </c>
      <c r="BA92" s="98" t="s">
        <v>71</v>
      </c>
      <c r="BB92" s="98" t="s">
        <v>72</v>
      </c>
      <c r="BC92" s="98" t="s">
        <v>73</v>
      </c>
      <c r="BD92" s="99" t="s">
        <v>74</v>
      </c>
      <c r="BE92" s="35"/>
    </row>
    <row r="93" spans="1:57" s="2" customFormat="1" ht="10.8" customHeight="1">
      <c r="A93" s="35"/>
      <c r="B93" s="36"/>
      <c r="C93" s="37"/>
      <c r="D93" s="37"/>
      <c r="E93" s="37"/>
      <c r="F93" s="37"/>
      <c r="G93" s="37"/>
      <c r="H93" s="37"/>
      <c r="I93" s="37"/>
      <c r="J93" s="37"/>
      <c r="K93" s="37"/>
      <c r="L93" s="37"/>
      <c r="M93" s="37"/>
      <c r="N93" s="37"/>
      <c r="O93" s="37"/>
      <c r="P93" s="37"/>
      <c r="Q93" s="37"/>
      <c r="R93" s="37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  <c r="AF93" s="37"/>
      <c r="AG93" s="37"/>
      <c r="AH93" s="37"/>
      <c r="AI93" s="37"/>
      <c r="AJ93" s="37"/>
      <c r="AK93" s="37"/>
      <c r="AL93" s="37"/>
      <c r="AM93" s="37"/>
      <c r="AN93" s="37"/>
      <c r="AO93" s="37"/>
      <c r="AP93" s="37"/>
      <c r="AQ93" s="37"/>
      <c r="AR93" s="41"/>
      <c r="AS93" s="100"/>
      <c r="AT93" s="101"/>
      <c r="AU93" s="101"/>
      <c r="AV93" s="101"/>
      <c r="AW93" s="101"/>
      <c r="AX93" s="101"/>
      <c r="AY93" s="101"/>
      <c r="AZ93" s="101"/>
      <c r="BA93" s="101"/>
      <c r="BB93" s="101"/>
      <c r="BC93" s="101"/>
      <c r="BD93" s="102"/>
      <c r="BE93" s="35"/>
    </row>
    <row r="94" spans="1:90" s="6" customFormat="1" ht="32.4" customHeight="1">
      <c r="A94" s="6"/>
      <c r="B94" s="103"/>
      <c r="C94" s="104" t="s">
        <v>75</v>
      </c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  <c r="AA94" s="105"/>
      <c r="AB94" s="105"/>
      <c r="AC94" s="105"/>
      <c r="AD94" s="105"/>
      <c r="AE94" s="105"/>
      <c r="AF94" s="105"/>
      <c r="AG94" s="106">
        <f>ROUND(AG95,2)</f>
        <v>0</v>
      </c>
      <c r="AH94" s="106"/>
      <c r="AI94" s="106"/>
      <c r="AJ94" s="106"/>
      <c r="AK94" s="106"/>
      <c r="AL94" s="106"/>
      <c r="AM94" s="106"/>
      <c r="AN94" s="107">
        <f>SUM(AG94,AT94)</f>
        <v>0</v>
      </c>
      <c r="AO94" s="107"/>
      <c r="AP94" s="107"/>
      <c r="AQ94" s="108" t="s">
        <v>1</v>
      </c>
      <c r="AR94" s="109"/>
      <c r="AS94" s="110">
        <f>ROUND(AS95,2)</f>
        <v>0</v>
      </c>
      <c r="AT94" s="111">
        <f>ROUND(SUM(AV94:AW94),2)</f>
        <v>0</v>
      </c>
      <c r="AU94" s="112">
        <f>ROUND(AU95,5)</f>
        <v>0</v>
      </c>
      <c r="AV94" s="111">
        <f>ROUND(AZ94*L29,2)</f>
        <v>0</v>
      </c>
      <c r="AW94" s="111">
        <f>ROUND(BA94*L30,2)</f>
        <v>0</v>
      </c>
      <c r="AX94" s="111">
        <f>ROUND(BB94*L29,2)</f>
        <v>0</v>
      </c>
      <c r="AY94" s="111">
        <f>ROUND(BC94*L30,2)</f>
        <v>0</v>
      </c>
      <c r="AZ94" s="111">
        <f>ROUND(AZ95,2)</f>
        <v>0</v>
      </c>
      <c r="BA94" s="111">
        <f>ROUND(BA95,2)</f>
        <v>0</v>
      </c>
      <c r="BB94" s="111">
        <f>ROUND(BB95,2)</f>
        <v>0</v>
      </c>
      <c r="BC94" s="111">
        <f>ROUND(BC95,2)</f>
        <v>0</v>
      </c>
      <c r="BD94" s="113">
        <f>ROUND(BD95,2)</f>
        <v>0</v>
      </c>
      <c r="BE94" s="6"/>
      <c r="BS94" s="114" t="s">
        <v>76</v>
      </c>
      <c r="BT94" s="114" t="s">
        <v>77</v>
      </c>
      <c r="BV94" s="114" t="s">
        <v>78</v>
      </c>
      <c r="BW94" s="114" t="s">
        <v>5</v>
      </c>
      <c r="BX94" s="114" t="s">
        <v>79</v>
      </c>
      <c r="CL94" s="114" t="s">
        <v>1</v>
      </c>
    </row>
    <row r="95" spans="1:90" s="7" customFormat="1" ht="40.5" customHeight="1">
      <c r="A95" s="115" t="s">
        <v>80</v>
      </c>
      <c r="B95" s="116"/>
      <c r="C95" s="117"/>
      <c r="D95" s="118" t="s">
        <v>14</v>
      </c>
      <c r="E95" s="118"/>
      <c r="F95" s="118"/>
      <c r="G95" s="118"/>
      <c r="H95" s="118"/>
      <c r="I95" s="119"/>
      <c r="J95" s="118" t="s">
        <v>17</v>
      </c>
      <c r="K95" s="118"/>
      <c r="L95" s="118"/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  <c r="AG95" s="120">
        <f>'011-Ku - IDVT 10171112, Č...'!J28</f>
        <v>0</v>
      </c>
      <c r="AH95" s="119"/>
      <c r="AI95" s="119"/>
      <c r="AJ95" s="119"/>
      <c r="AK95" s="119"/>
      <c r="AL95" s="119"/>
      <c r="AM95" s="119"/>
      <c r="AN95" s="120">
        <f>SUM(AG95,AT95)</f>
        <v>0</v>
      </c>
      <c r="AO95" s="119"/>
      <c r="AP95" s="119"/>
      <c r="AQ95" s="121" t="s">
        <v>81</v>
      </c>
      <c r="AR95" s="122"/>
      <c r="AS95" s="123">
        <v>0</v>
      </c>
      <c r="AT95" s="124">
        <f>ROUND(SUM(AV95:AW95),2)</f>
        <v>0</v>
      </c>
      <c r="AU95" s="125">
        <f>'011-Ku - IDVT 10171112, Č...'!P116</f>
        <v>0</v>
      </c>
      <c r="AV95" s="124">
        <f>'011-Ku - IDVT 10171112, Č...'!J31</f>
        <v>0</v>
      </c>
      <c r="AW95" s="124">
        <f>'011-Ku - IDVT 10171112, Č...'!J32</f>
        <v>0</v>
      </c>
      <c r="AX95" s="124">
        <f>'011-Ku - IDVT 10171112, Č...'!J33</f>
        <v>0</v>
      </c>
      <c r="AY95" s="124">
        <f>'011-Ku - IDVT 10171112, Č...'!J34</f>
        <v>0</v>
      </c>
      <c r="AZ95" s="124">
        <f>'011-Ku - IDVT 10171112, Č...'!F31</f>
        <v>0</v>
      </c>
      <c r="BA95" s="124">
        <f>'011-Ku - IDVT 10171112, Č...'!F32</f>
        <v>0</v>
      </c>
      <c r="BB95" s="124">
        <f>'011-Ku - IDVT 10171112, Č...'!F33</f>
        <v>0</v>
      </c>
      <c r="BC95" s="124">
        <f>'011-Ku - IDVT 10171112, Č...'!F34</f>
        <v>0</v>
      </c>
      <c r="BD95" s="126">
        <f>'011-Ku - IDVT 10171112, Č...'!F35</f>
        <v>0</v>
      </c>
      <c r="BE95" s="7"/>
      <c r="BT95" s="127" t="s">
        <v>82</v>
      </c>
      <c r="BU95" s="127" t="s">
        <v>83</v>
      </c>
      <c r="BV95" s="127" t="s">
        <v>78</v>
      </c>
      <c r="BW95" s="127" t="s">
        <v>5</v>
      </c>
      <c r="BX95" s="127" t="s">
        <v>79</v>
      </c>
      <c r="CL95" s="127" t="s">
        <v>1</v>
      </c>
    </row>
    <row r="96" spans="1:57" s="2" customFormat="1" ht="30" customHeight="1">
      <c r="A96" s="35"/>
      <c r="B96" s="36"/>
      <c r="C96" s="37"/>
      <c r="D96" s="37"/>
      <c r="E96" s="37"/>
      <c r="F96" s="37"/>
      <c r="G96" s="37"/>
      <c r="H96" s="37"/>
      <c r="I96" s="37"/>
      <c r="J96" s="37"/>
      <c r="K96" s="37"/>
      <c r="L96" s="37"/>
      <c r="M96" s="37"/>
      <c r="N96" s="37"/>
      <c r="O96" s="37"/>
      <c r="P96" s="37"/>
      <c r="Q96" s="37"/>
      <c r="R96" s="37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F96" s="37"/>
      <c r="AG96" s="37"/>
      <c r="AH96" s="37"/>
      <c r="AI96" s="37"/>
      <c r="AJ96" s="37"/>
      <c r="AK96" s="37"/>
      <c r="AL96" s="37"/>
      <c r="AM96" s="37"/>
      <c r="AN96" s="37"/>
      <c r="AO96" s="37"/>
      <c r="AP96" s="37"/>
      <c r="AQ96" s="37"/>
      <c r="AR96" s="41"/>
      <c r="AS96" s="35"/>
      <c r="AT96" s="35"/>
      <c r="AU96" s="35"/>
      <c r="AV96" s="35"/>
      <c r="AW96" s="35"/>
      <c r="AX96" s="35"/>
      <c r="AY96" s="35"/>
      <c r="AZ96" s="35"/>
      <c r="BA96" s="35"/>
      <c r="BB96" s="35"/>
      <c r="BC96" s="35"/>
      <c r="BD96" s="35"/>
      <c r="BE96" s="35"/>
    </row>
    <row r="97" spans="1:57" s="2" customFormat="1" ht="6.95" customHeight="1">
      <c r="A97" s="35"/>
      <c r="B97" s="63"/>
      <c r="C97" s="64"/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/>
      <c r="O97" s="64"/>
      <c r="P97" s="64"/>
      <c r="Q97" s="64"/>
      <c r="R97" s="64"/>
      <c r="S97" s="64"/>
      <c r="T97" s="64"/>
      <c r="U97" s="64"/>
      <c r="V97" s="64"/>
      <c r="W97" s="64"/>
      <c r="X97" s="64"/>
      <c r="Y97" s="64"/>
      <c r="Z97" s="64"/>
      <c r="AA97" s="64"/>
      <c r="AB97" s="64"/>
      <c r="AC97" s="64"/>
      <c r="AD97" s="64"/>
      <c r="AE97" s="64"/>
      <c r="AF97" s="64"/>
      <c r="AG97" s="64"/>
      <c r="AH97" s="64"/>
      <c r="AI97" s="64"/>
      <c r="AJ97" s="64"/>
      <c r="AK97" s="64"/>
      <c r="AL97" s="64"/>
      <c r="AM97" s="64"/>
      <c r="AN97" s="64"/>
      <c r="AO97" s="64"/>
      <c r="AP97" s="64"/>
      <c r="AQ97" s="64"/>
      <c r="AR97" s="41"/>
      <c r="AS97" s="35"/>
      <c r="AT97" s="35"/>
      <c r="AU97" s="35"/>
      <c r="AV97" s="35"/>
      <c r="AW97" s="35"/>
      <c r="AX97" s="35"/>
      <c r="AY97" s="35"/>
      <c r="AZ97" s="35"/>
      <c r="BA97" s="35"/>
      <c r="BB97" s="35"/>
      <c r="BC97" s="35"/>
      <c r="BD97" s="35"/>
      <c r="BE97" s="35"/>
    </row>
  </sheetData>
  <sheetProtection password="CC35" sheet="1" objects="1" scenarios="1" formatColumns="0" formatRows="0"/>
  <mergeCells count="42">
    <mergeCell ref="W31:AE31"/>
    <mergeCell ref="BE5:BE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X35:AB35"/>
    <mergeCell ref="AK35:AO35"/>
    <mergeCell ref="AR2:BE2"/>
    <mergeCell ref="AM90:AP90"/>
    <mergeCell ref="L85:AO85"/>
    <mergeCell ref="AM87:AN87"/>
    <mergeCell ref="AM89:AP89"/>
    <mergeCell ref="AS89:AT91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K5:AO5"/>
    <mergeCell ref="K6:AO6"/>
    <mergeCell ref="E14:AJ14"/>
    <mergeCell ref="E23:AN23"/>
    <mergeCell ref="L28:P28"/>
    <mergeCell ref="W28:AE28"/>
    <mergeCell ref="AK28:AO28"/>
    <mergeCell ref="L29:P29"/>
    <mergeCell ref="L30:P30"/>
    <mergeCell ref="L31:P31"/>
    <mergeCell ref="L32:P32"/>
    <mergeCell ref="L33:P33"/>
  </mergeCells>
  <hyperlinks>
    <hyperlink ref="A95" location="'011-Ku - IDVT 10171112, Č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00390625" style="1" customWidth="1"/>
    <col min="8" max="8" width="11.421875" style="1" customWidth="1"/>
    <col min="9" max="9" width="20.140625" style="128" customWidth="1"/>
    <col min="10" max="10" width="20.140625" style="1" customWidth="1"/>
    <col min="11" max="11" width="20.1406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9:46" s="1" customFormat="1" ht="36.95" customHeight="1">
      <c r="I2" s="128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4" t="s">
        <v>5</v>
      </c>
    </row>
    <row r="3" spans="2:46" s="1" customFormat="1" ht="6.95" customHeight="1">
      <c r="B3" s="129"/>
      <c r="C3" s="130"/>
      <c r="D3" s="130"/>
      <c r="E3" s="130"/>
      <c r="F3" s="130"/>
      <c r="G3" s="130"/>
      <c r="H3" s="130"/>
      <c r="I3" s="131"/>
      <c r="J3" s="130"/>
      <c r="K3" s="130"/>
      <c r="L3" s="17"/>
      <c r="AT3" s="14" t="s">
        <v>84</v>
      </c>
    </row>
    <row r="4" spans="2:46" s="1" customFormat="1" ht="24.95" customHeight="1">
      <c r="B4" s="17"/>
      <c r="D4" s="132" t="s">
        <v>85</v>
      </c>
      <c r="I4" s="128"/>
      <c r="L4" s="17"/>
      <c r="M4" s="133" t="s">
        <v>10</v>
      </c>
      <c r="AT4" s="14" t="s">
        <v>4</v>
      </c>
    </row>
    <row r="5" spans="2:12" s="1" customFormat="1" ht="6.95" customHeight="1">
      <c r="B5" s="17"/>
      <c r="I5" s="128"/>
      <c r="L5" s="17"/>
    </row>
    <row r="6" spans="1:31" s="2" customFormat="1" ht="12" customHeight="1">
      <c r="A6" s="35"/>
      <c r="B6" s="41"/>
      <c r="C6" s="35"/>
      <c r="D6" s="134" t="s">
        <v>16</v>
      </c>
      <c r="E6" s="35"/>
      <c r="F6" s="35"/>
      <c r="G6" s="35"/>
      <c r="H6" s="35"/>
      <c r="I6" s="135"/>
      <c r="J6" s="35"/>
      <c r="K6" s="35"/>
      <c r="L6" s="60"/>
      <c r="S6" s="35"/>
      <c r="T6" s="35"/>
      <c r="U6" s="35"/>
      <c r="V6" s="35"/>
      <c r="W6" s="35"/>
      <c r="X6" s="35"/>
      <c r="Y6" s="35"/>
      <c r="Z6" s="35"/>
      <c r="AA6" s="35"/>
      <c r="AB6" s="35"/>
      <c r="AC6" s="35"/>
      <c r="AD6" s="35"/>
      <c r="AE6" s="35"/>
    </row>
    <row r="7" spans="1:31" s="2" customFormat="1" ht="27" customHeight="1">
      <c r="A7" s="35"/>
      <c r="B7" s="41"/>
      <c r="C7" s="35"/>
      <c r="D7" s="35"/>
      <c r="E7" s="136" t="s">
        <v>17</v>
      </c>
      <c r="F7" s="35"/>
      <c r="G7" s="35"/>
      <c r="H7" s="35"/>
      <c r="I7" s="135"/>
      <c r="J7" s="35"/>
      <c r="K7" s="35"/>
      <c r="L7" s="60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</row>
    <row r="8" spans="1:31" s="2" customFormat="1" ht="12">
      <c r="A8" s="35"/>
      <c r="B8" s="41"/>
      <c r="C8" s="35"/>
      <c r="D8" s="35"/>
      <c r="E8" s="35"/>
      <c r="F8" s="35"/>
      <c r="G8" s="35"/>
      <c r="H8" s="35"/>
      <c r="I8" s="135"/>
      <c r="J8" s="35"/>
      <c r="K8" s="35"/>
      <c r="L8" s="60"/>
      <c r="S8" s="35"/>
      <c r="T8" s="35"/>
      <c r="U8" s="35"/>
      <c r="V8" s="35"/>
      <c r="W8" s="35"/>
      <c r="X8" s="35"/>
      <c r="Y8" s="35"/>
      <c r="Z8" s="35"/>
      <c r="AA8" s="35"/>
      <c r="AB8" s="35"/>
      <c r="AC8" s="35"/>
      <c r="AD8" s="35"/>
      <c r="AE8" s="35"/>
    </row>
    <row r="9" spans="1:31" s="2" customFormat="1" ht="12" customHeight="1">
      <c r="A9" s="35"/>
      <c r="B9" s="41"/>
      <c r="C9" s="35"/>
      <c r="D9" s="134" t="s">
        <v>18</v>
      </c>
      <c r="E9" s="35"/>
      <c r="F9" s="137" t="s">
        <v>1</v>
      </c>
      <c r="G9" s="35"/>
      <c r="H9" s="35"/>
      <c r="I9" s="138" t="s">
        <v>19</v>
      </c>
      <c r="J9" s="137" t="s">
        <v>1</v>
      </c>
      <c r="K9" s="35"/>
      <c r="L9" s="60"/>
      <c r="S9" s="35"/>
      <c r="T9" s="35"/>
      <c r="U9" s="35"/>
      <c r="V9" s="35"/>
      <c r="W9" s="35"/>
      <c r="X9" s="35"/>
      <c r="Y9" s="35"/>
      <c r="Z9" s="35"/>
      <c r="AA9" s="35"/>
      <c r="AB9" s="35"/>
      <c r="AC9" s="35"/>
      <c r="AD9" s="35"/>
      <c r="AE9" s="35"/>
    </row>
    <row r="10" spans="1:31" s="2" customFormat="1" ht="12" customHeight="1">
      <c r="A10" s="35"/>
      <c r="B10" s="41"/>
      <c r="C10" s="35"/>
      <c r="D10" s="134" t="s">
        <v>20</v>
      </c>
      <c r="E10" s="35"/>
      <c r="F10" s="137" t="s">
        <v>21</v>
      </c>
      <c r="G10" s="35"/>
      <c r="H10" s="35"/>
      <c r="I10" s="138" t="s">
        <v>22</v>
      </c>
      <c r="J10" s="139" t="str">
        <f>'Rekapitulace stavby'!AN8</f>
        <v>12.9.2019</v>
      </c>
      <c r="K10" s="35"/>
      <c r="L10" s="60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</row>
    <row r="11" spans="1:31" s="2" customFormat="1" ht="10.8" customHeight="1">
      <c r="A11" s="35"/>
      <c r="B11" s="41"/>
      <c r="C11" s="35"/>
      <c r="D11" s="35"/>
      <c r="E11" s="35"/>
      <c r="F11" s="35"/>
      <c r="G11" s="35"/>
      <c r="H11" s="35"/>
      <c r="I11" s="135"/>
      <c r="J11" s="35"/>
      <c r="K11" s="35"/>
      <c r="L11" s="60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</row>
    <row r="12" spans="1:31" s="2" customFormat="1" ht="12" customHeight="1">
      <c r="A12" s="35"/>
      <c r="B12" s="41"/>
      <c r="C12" s="35"/>
      <c r="D12" s="134" t="s">
        <v>24</v>
      </c>
      <c r="E12" s="35"/>
      <c r="F12" s="35"/>
      <c r="G12" s="35"/>
      <c r="H12" s="35"/>
      <c r="I12" s="138" t="s">
        <v>25</v>
      </c>
      <c r="J12" s="137" t="s">
        <v>26</v>
      </c>
      <c r="K12" s="35"/>
      <c r="L12" s="60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</row>
    <row r="13" spans="1:31" s="2" customFormat="1" ht="18" customHeight="1">
      <c r="A13" s="35"/>
      <c r="B13" s="41"/>
      <c r="C13" s="35"/>
      <c r="D13" s="35"/>
      <c r="E13" s="137" t="s">
        <v>27</v>
      </c>
      <c r="F13" s="35"/>
      <c r="G13" s="35"/>
      <c r="H13" s="35"/>
      <c r="I13" s="138" t="s">
        <v>28</v>
      </c>
      <c r="J13" s="137" t="s">
        <v>1</v>
      </c>
      <c r="K13" s="35"/>
      <c r="L13" s="60"/>
      <c r="S13" s="35"/>
      <c r="T13" s="35"/>
      <c r="U13" s="35"/>
      <c r="V13" s="35"/>
      <c r="W13" s="35"/>
      <c r="X13" s="35"/>
      <c r="Y13" s="35"/>
      <c r="Z13" s="35"/>
      <c r="AA13" s="35"/>
      <c r="AB13" s="35"/>
      <c r="AC13" s="35"/>
      <c r="AD13" s="35"/>
      <c r="AE13" s="35"/>
    </row>
    <row r="14" spans="1:31" s="2" customFormat="1" ht="6.95" customHeight="1">
      <c r="A14" s="35"/>
      <c r="B14" s="41"/>
      <c r="C14" s="35"/>
      <c r="D14" s="35"/>
      <c r="E14" s="35"/>
      <c r="F14" s="35"/>
      <c r="G14" s="35"/>
      <c r="H14" s="35"/>
      <c r="I14" s="135"/>
      <c r="J14" s="35"/>
      <c r="K14" s="35"/>
      <c r="L14" s="60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</row>
    <row r="15" spans="1:31" s="2" customFormat="1" ht="12" customHeight="1">
      <c r="A15" s="35"/>
      <c r="B15" s="41"/>
      <c r="C15" s="35"/>
      <c r="D15" s="134" t="s">
        <v>29</v>
      </c>
      <c r="E15" s="35"/>
      <c r="F15" s="35"/>
      <c r="G15" s="35"/>
      <c r="H15" s="35"/>
      <c r="I15" s="138" t="s">
        <v>25</v>
      </c>
      <c r="J15" s="30" t="str">
        <f>'Rekapitulace stavby'!AN13</f>
        <v>Vyplň údaj</v>
      </c>
      <c r="K15" s="35"/>
      <c r="L15" s="60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</row>
    <row r="16" spans="1:31" s="2" customFormat="1" ht="18" customHeight="1">
      <c r="A16" s="35"/>
      <c r="B16" s="41"/>
      <c r="C16" s="35"/>
      <c r="D16" s="35"/>
      <c r="E16" s="30" t="str">
        <f>'Rekapitulace stavby'!E14</f>
        <v>Vyplň údaj</v>
      </c>
      <c r="F16" s="137"/>
      <c r="G16" s="137"/>
      <c r="H16" s="137"/>
      <c r="I16" s="138" t="s">
        <v>28</v>
      </c>
      <c r="J16" s="30" t="str">
        <f>'Rekapitulace stavby'!AN14</f>
        <v>Vyplň údaj</v>
      </c>
      <c r="K16" s="35"/>
      <c r="L16" s="60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</row>
    <row r="17" spans="1:31" s="2" customFormat="1" ht="6.95" customHeight="1">
      <c r="A17" s="35"/>
      <c r="B17" s="41"/>
      <c r="C17" s="35"/>
      <c r="D17" s="35"/>
      <c r="E17" s="35"/>
      <c r="F17" s="35"/>
      <c r="G17" s="35"/>
      <c r="H17" s="35"/>
      <c r="I17" s="135"/>
      <c r="J17" s="35"/>
      <c r="K17" s="35"/>
      <c r="L17" s="60"/>
      <c r="S17" s="35"/>
      <c r="T17" s="35"/>
      <c r="U17" s="35"/>
      <c r="V17" s="35"/>
      <c r="W17" s="35"/>
      <c r="X17" s="35"/>
      <c r="Y17" s="35"/>
      <c r="Z17" s="35"/>
      <c r="AA17" s="35"/>
      <c r="AB17" s="35"/>
      <c r="AC17" s="35"/>
      <c r="AD17" s="35"/>
      <c r="AE17" s="35"/>
    </row>
    <row r="18" spans="1:31" s="2" customFormat="1" ht="12" customHeight="1">
      <c r="A18" s="35"/>
      <c r="B18" s="41"/>
      <c r="C18" s="35"/>
      <c r="D18" s="134" t="s">
        <v>31</v>
      </c>
      <c r="E18" s="35"/>
      <c r="F18" s="35"/>
      <c r="G18" s="35"/>
      <c r="H18" s="35"/>
      <c r="I18" s="138" t="s">
        <v>25</v>
      </c>
      <c r="J18" s="137" t="str">
        <f>IF('Rekapitulace stavby'!AN16="","",'Rekapitulace stavby'!AN16)</f>
        <v/>
      </c>
      <c r="K18" s="35"/>
      <c r="L18" s="60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</row>
    <row r="19" spans="1:31" s="2" customFormat="1" ht="18" customHeight="1">
      <c r="A19" s="35"/>
      <c r="B19" s="41"/>
      <c r="C19" s="35"/>
      <c r="D19" s="35"/>
      <c r="E19" s="137" t="str">
        <f>IF('Rekapitulace stavby'!E17="","",'Rekapitulace stavby'!E17)</f>
        <v xml:space="preserve"> </v>
      </c>
      <c r="F19" s="35"/>
      <c r="G19" s="35"/>
      <c r="H19" s="35"/>
      <c r="I19" s="138" t="s">
        <v>28</v>
      </c>
      <c r="J19" s="137" t="str">
        <f>IF('Rekapitulace stavby'!AN17="","",'Rekapitulace stavby'!AN17)</f>
        <v/>
      </c>
      <c r="K19" s="35"/>
      <c r="L19" s="60"/>
      <c r="S19" s="35"/>
      <c r="T19" s="35"/>
      <c r="U19" s="35"/>
      <c r="V19" s="35"/>
      <c r="W19" s="35"/>
      <c r="X19" s="35"/>
      <c r="Y19" s="35"/>
      <c r="Z19" s="35"/>
      <c r="AA19" s="35"/>
      <c r="AB19" s="35"/>
      <c r="AC19" s="35"/>
      <c r="AD19" s="35"/>
      <c r="AE19" s="35"/>
    </row>
    <row r="20" spans="1:31" s="2" customFormat="1" ht="6.95" customHeight="1">
      <c r="A20" s="35"/>
      <c r="B20" s="41"/>
      <c r="C20" s="35"/>
      <c r="D20" s="35"/>
      <c r="E20" s="35"/>
      <c r="F20" s="35"/>
      <c r="G20" s="35"/>
      <c r="H20" s="35"/>
      <c r="I20" s="135"/>
      <c r="J20" s="35"/>
      <c r="K20" s="35"/>
      <c r="L20" s="60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</row>
    <row r="21" spans="1:31" s="2" customFormat="1" ht="12" customHeight="1">
      <c r="A21" s="35"/>
      <c r="B21" s="41"/>
      <c r="C21" s="35"/>
      <c r="D21" s="134" t="s">
        <v>34</v>
      </c>
      <c r="E21" s="35"/>
      <c r="F21" s="35"/>
      <c r="G21" s="35"/>
      <c r="H21" s="35"/>
      <c r="I21" s="138" t="s">
        <v>25</v>
      </c>
      <c r="J21" s="137" t="s">
        <v>1</v>
      </c>
      <c r="K21" s="35"/>
      <c r="L21" s="60"/>
      <c r="S21" s="35"/>
      <c r="T21" s="35"/>
      <c r="U21" s="35"/>
      <c r="V21" s="35"/>
      <c r="W21" s="35"/>
      <c r="X21" s="35"/>
      <c r="Y21" s="35"/>
      <c r="Z21" s="35"/>
      <c r="AA21" s="35"/>
      <c r="AB21" s="35"/>
      <c r="AC21" s="35"/>
      <c r="AD21" s="35"/>
      <c r="AE21" s="35"/>
    </row>
    <row r="22" spans="1:31" s="2" customFormat="1" ht="18" customHeight="1">
      <c r="A22" s="35"/>
      <c r="B22" s="41"/>
      <c r="C22" s="35"/>
      <c r="D22" s="35"/>
      <c r="E22" s="137" t="s">
        <v>35</v>
      </c>
      <c r="F22" s="35"/>
      <c r="G22" s="35"/>
      <c r="H22" s="35"/>
      <c r="I22" s="138" t="s">
        <v>28</v>
      </c>
      <c r="J22" s="137" t="s">
        <v>1</v>
      </c>
      <c r="K22" s="35"/>
      <c r="L22" s="60"/>
      <c r="S22" s="35"/>
      <c r="T22" s="35"/>
      <c r="U22" s="35"/>
      <c r="V22" s="35"/>
      <c r="W22" s="35"/>
      <c r="X22" s="35"/>
      <c r="Y22" s="35"/>
      <c r="Z22" s="35"/>
      <c r="AA22" s="35"/>
      <c r="AB22" s="35"/>
      <c r="AC22" s="35"/>
      <c r="AD22" s="35"/>
      <c r="AE22" s="35"/>
    </row>
    <row r="23" spans="1:31" s="2" customFormat="1" ht="6.95" customHeight="1">
      <c r="A23" s="35"/>
      <c r="B23" s="41"/>
      <c r="C23" s="35"/>
      <c r="D23" s="35"/>
      <c r="E23" s="35"/>
      <c r="F23" s="35"/>
      <c r="G23" s="35"/>
      <c r="H23" s="35"/>
      <c r="I23" s="135"/>
      <c r="J23" s="35"/>
      <c r="K23" s="35"/>
      <c r="L23" s="60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</row>
    <row r="24" spans="1:31" s="2" customFormat="1" ht="12" customHeight="1">
      <c r="A24" s="35"/>
      <c r="B24" s="41"/>
      <c r="C24" s="35"/>
      <c r="D24" s="134" t="s">
        <v>36</v>
      </c>
      <c r="E24" s="35"/>
      <c r="F24" s="35"/>
      <c r="G24" s="35"/>
      <c r="H24" s="35"/>
      <c r="I24" s="135"/>
      <c r="J24" s="35"/>
      <c r="K24" s="35"/>
      <c r="L24" s="60"/>
      <c r="S24" s="35"/>
      <c r="T24" s="35"/>
      <c r="U24" s="35"/>
      <c r="V24" s="35"/>
      <c r="W24" s="35"/>
      <c r="X24" s="35"/>
      <c r="Y24" s="35"/>
      <c r="Z24" s="35"/>
      <c r="AA24" s="35"/>
      <c r="AB24" s="35"/>
      <c r="AC24" s="35"/>
      <c r="AD24" s="35"/>
      <c r="AE24" s="35"/>
    </row>
    <row r="25" spans="1:31" s="8" customFormat="1" ht="16.5" customHeight="1">
      <c r="A25" s="140"/>
      <c r="B25" s="141"/>
      <c r="C25" s="140"/>
      <c r="D25" s="140"/>
      <c r="E25" s="142" t="s">
        <v>1</v>
      </c>
      <c r="F25" s="142"/>
      <c r="G25" s="142"/>
      <c r="H25" s="142"/>
      <c r="I25" s="143"/>
      <c r="J25" s="140"/>
      <c r="K25" s="140"/>
      <c r="L25" s="144"/>
      <c r="S25" s="140"/>
      <c r="T25" s="140"/>
      <c r="U25" s="140"/>
      <c r="V25" s="140"/>
      <c r="W25" s="140"/>
      <c r="X25" s="140"/>
      <c r="Y25" s="140"/>
      <c r="Z25" s="140"/>
      <c r="AA25" s="140"/>
      <c r="AB25" s="140"/>
      <c r="AC25" s="140"/>
      <c r="AD25" s="140"/>
      <c r="AE25" s="140"/>
    </row>
    <row r="26" spans="1:31" s="2" customFormat="1" ht="6.95" customHeight="1">
      <c r="A26" s="35"/>
      <c r="B26" s="41"/>
      <c r="C26" s="35"/>
      <c r="D26" s="35"/>
      <c r="E26" s="35"/>
      <c r="F26" s="35"/>
      <c r="G26" s="35"/>
      <c r="H26" s="35"/>
      <c r="I26" s="135"/>
      <c r="J26" s="35"/>
      <c r="K26" s="35"/>
      <c r="L26" s="60"/>
      <c r="S26" s="35"/>
      <c r="T26" s="35"/>
      <c r="U26" s="35"/>
      <c r="V26" s="35"/>
      <c r="W26" s="35"/>
      <c r="X26" s="35"/>
      <c r="Y26" s="35"/>
      <c r="Z26" s="35"/>
      <c r="AA26" s="35"/>
      <c r="AB26" s="35"/>
      <c r="AC26" s="35"/>
      <c r="AD26" s="35"/>
      <c r="AE26" s="35"/>
    </row>
    <row r="27" spans="1:31" s="2" customFormat="1" ht="6.95" customHeight="1">
      <c r="A27" s="35"/>
      <c r="B27" s="41"/>
      <c r="C27" s="35"/>
      <c r="D27" s="145"/>
      <c r="E27" s="145"/>
      <c r="F27" s="145"/>
      <c r="G27" s="145"/>
      <c r="H27" s="145"/>
      <c r="I27" s="146"/>
      <c r="J27" s="145"/>
      <c r="K27" s="145"/>
      <c r="L27" s="60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</row>
    <row r="28" spans="1:31" s="2" customFormat="1" ht="25.4" customHeight="1">
      <c r="A28" s="35"/>
      <c r="B28" s="41"/>
      <c r="C28" s="35"/>
      <c r="D28" s="147" t="s">
        <v>37</v>
      </c>
      <c r="E28" s="35"/>
      <c r="F28" s="35"/>
      <c r="G28" s="35"/>
      <c r="H28" s="35"/>
      <c r="I28" s="135"/>
      <c r="J28" s="148">
        <f>ROUND(J116,2)</f>
        <v>0</v>
      </c>
      <c r="K28" s="35"/>
      <c r="L28" s="60"/>
      <c r="S28" s="35"/>
      <c r="T28" s="35"/>
      <c r="U28" s="35"/>
      <c r="V28" s="35"/>
      <c r="W28" s="35"/>
      <c r="X28" s="35"/>
      <c r="Y28" s="35"/>
      <c r="Z28" s="35"/>
      <c r="AA28" s="35"/>
      <c r="AB28" s="35"/>
      <c r="AC28" s="35"/>
      <c r="AD28" s="35"/>
      <c r="AE28" s="35"/>
    </row>
    <row r="29" spans="1:31" s="2" customFormat="1" ht="6.95" customHeight="1">
      <c r="A29" s="35"/>
      <c r="B29" s="41"/>
      <c r="C29" s="35"/>
      <c r="D29" s="145"/>
      <c r="E29" s="145"/>
      <c r="F29" s="145"/>
      <c r="G29" s="145"/>
      <c r="H29" s="145"/>
      <c r="I29" s="146"/>
      <c r="J29" s="145"/>
      <c r="K29" s="145"/>
      <c r="L29" s="60"/>
      <c r="S29" s="35"/>
      <c r="T29" s="35"/>
      <c r="U29" s="35"/>
      <c r="V29" s="35"/>
      <c r="W29" s="35"/>
      <c r="X29" s="35"/>
      <c r="Y29" s="35"/>
      <c r="Z29" s="35"/>
      <c r="AA29" s="35"/>
      <c r="AB29" s="35"/>
      <c r="AC29" s="35"/>
      <c r="AD29" s="35"/>
      <c r="AE29" s="35"/>
    </row>
    <row r="30" spans="1:31" s="2" customFormat="1" ht="14.4" customHeight="1">
      <c r="A30" s="35"/>
      <c r="B30" s="41"/>
      <c r="C30" s="35"/>
      <c r="D30" s="35"/>
      <c r="E30" s="35"/>
      <c r="F30" s="149" t="s">
        <v>39</v>
      </c>
      <c r="G30" s="35"/>
      <c r="H30" s="35"/>
      <c r="I30" s="150" t="s">
        <v>38</v>
      </c>
      <c r="J30" s="149" t="s">
        <v>40</v>
      </c>
      <c r="K30" s="35"/>
      <c r="L30" s="60"/>
      <c r="S30" s="35"/>
      <c r="T30" s="35"/>
      <c r="U30" s="35"/>
      <c r="V30" s="35"/>
      <c r="W30" s="35"/>
      <c r="X30" s="35"/>
      <c r="Y30" s="35"/>
      <c r="Z30" s="35"/>
      <c r="AA30" s="35"/>
      <c r="AB30" s="35"/>
      <c r="AC30" s="35"/>
      <c r="AD30" s="35"/>
      <c r="AE30" s="35"/>
    </row>
    <row r="31" spans="1:31" s="2" customFormat="1" ht="14.4" customHeight="1">
      <c r="A31" s="35"/>
      <c r="B31" s="41"/>
      <c r="C31" s="35"/>
      <c r="D31" s="151" t="s">
        <v>41</v>
      </c>
      <c r="E31" s="134" t="s">
        <v>42</v>
      </c>
      <c r="F31" s="152">
        <f>ROUND((SUM(BE116:BE192)),2)</f>
        <v>0</v>
      </c>
      <c r="G31" s="35"/>
      <c r="H31" s="35"/>
      <c r="I31" s="153">
        <v>0.21</v>
      </c>
      <c r="J31" s="152">
        <f>ROUND(((SUM(BE116:BE192))*I31),2)</f>
        <v>0</v>
      </c>
      <c r="K31" s="35"/>
      <c r="L31" s="60"/>
      <c r="S31" s="35"/>
      <c r="T31" s="35"/>
      <c r="U31" s="35"/>
      <c r="V31" s="35"/>
      <c r="W31" s="35"/>
      <c r="X31" s="35"/>
      <c r="Y31" s="35"/>
      <c r="Z31" s="35"/>
      <c r="AA31" s="35"/>
      <c r="AB31" s="35"/>
      <c r="AC31" s="35"/>
      <c r="AD31" s="35"/>
      <c r="AE31" s="35"/>
    </row>
    <row r="32" spans="1:31" s="2" customFormat="1" ht="14.4" customHeight="1">
      <c r="A32" s="35"/>
      <c r="B32" s="41"/>
      <c r="C32" s="35"/>
      <c r="D32" s="35"/>
      <c r="E32" s="134" t="s">
        <v>43</v>
      </c>
      <c r="F32" s="152">
        <f>ROUND((SUM(BF116:BF192)),2)</f>
        <v>0</v>
      </c>
      <c r="G32" s="35"/>
      <c r="H32" s="35"/>
      <c r="I32" s="153">
        <v>0.15</v>
      </c>
      <c r="J32" s="152">
        <f>ROUND(((SUM(BF116:BF192))*I32),2)</f>
        <v>0</v>
      </c>
      <c r="K32" s="35"/>
      <c r="L32" s="60"/>
      <c r="S32" s="35"/>
      <c r="T32" s="35"/>
      <c r="U32" s="35"/>
      <c r="V32" s="35"/>
      <c r="W32" s="35"/>
      <c r="X32" s="35"/>
      <c r="Y32" s="35"/>
      <c r="Z32" s="35"/>
      <c r="AA32" s="35"/>
      <c r="AB32" s="35"/>
      <c r="AC32" s="35"/>
      <c r="AD32" s="35"/>
      <c r="AE32" s="35"/>
    </row>
    <row r="33" spans="1:31" s="2" customFormat="1" ht="14.4" customHeight="1" hidden="1">
      <c r="A33" s="35"/>
      <c r="B33" s="41"/>
      <c r="C33" s="35"/>
      <c r="D33" s="35"/>
      <c r="E33" s="134" t="s">
        <v>44</v>
      </c>
      <c r="F33" s="152">
        <f>ROUND((SUM(BG116:BG192)),2)</f>
        <v>0</v>
      </c>
      <c r="G33" s="35"/>
      <c r="H33" s="35"/>
      <c r="I33" s="153">
        <v>0.21</v>
      </c>
      <c r="J33" s="152">
        <f>0</f>
        <v>0</v>
      </c>
      <c r="K33" s="35"/>
      <c r="L33" s="60"/>
      <c r="S33" s="35"/>
      <c r="T33" s="35"/>
      <c r="U33" s="35"/>
      <c r="V33" s="35"/>
      <c r="W33" s="35"/>
      <c r="X33" s="35"/>
      <c r="Y33" s="35"/>
      <c r="Z33" s="35"/>
      <c r="AA33" s="35"/>
      <c r="AB33" s="35"/>
      <c r="AC33" s="35"/>
      <c r="AD33" s="35"/>
      <c r="AE33" s="35"/>
    </row>
    <row r="34" spans="1:31" s="2" customFormat="1" ht="14.4" customHeight="1" hidden="1">
      <c r="A34" s="35"/>
      <c r="B34" s="41"/>
      <c r="C34" s="35"/>
      <c r="D34" s="35"/>
      <c r="E34" s="134" t="s">
        <v>45</v>
      </c>
      <c r="F34" s="152">
        <f>ROUND((SUM(BH116:BH192)),2)</f>
        <v>0</v>
      </c>
      <c r="G34" s="35"/>
      <c r="H34" s="35"/>
      <c r="I34" s="153">
        <v>0.15</v>
      </c>
      <c r="J34" s="152">
        <f>0</f>
        <v>0</v>
      </c>
      <c r="K34" s="35"/>
      <c r="L34" s="60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35"/>
      <c r="AD34" s="35"/>
      <c r="AE34" s="35"/>
    </row>
    <row r="35" spans="1:31" s="2" customFormat="1" ht="14.4" customHeight="1" hidden="1">
      <c r="A35" s="35"/>
      <c r="B35" s="41"/>
      <c r="C35" s="35"/>
      <c r="D35" s="35"/>
      <c r="E35" s="134" t="s">
        <v>46</v>
      </c>
      <c r="F35" s="152">
        <f>ROUND((SUM(BI116:BI192)),2)</f>
        <v>0</v>
      </c>
      <c r="G35" s="35"/>
      <c r="H35" s="35"/>
      <c r="I35" s="153">
        <v>0</v>
      </c>
      <c r="J35" s="152">
        <f>0</f>
        <v>0</v>
      </c>
      <c r="K35" s="35"/>
      <c r="L35" s="60"/>
      <c r="S35" s="35"/>
      <c r="T35" s="35"/>
      <c r="U35" s="35"/>
      <c r="V35" s="35"/>
      <c r="W35" s="35"/>
      <c r="X35" s="35"/>
      <c r="Y35" s="35"/>
      <c r="Z35" s="35"/>
      <c r="AA35" s="35"/>
      <c r="AB35" s="35"/>
      <c r="AC35" s="35"/>
      <c r="AD35" s="35"/>
      <c r="AE35" s="35"/>
    </row>
    <row r="36" spans="1:31" s="2" customFormat="1" ht="6.95" customHeight="1">
      <c r="A36" s="35"/>
      <c r="B36" s="41"/>
      <c r="C36" s="35"/>
      <c r="D36" s="35"/>
      <c r="E36" s="35"/>
      <c r="F36" s="35"/>
      <c r="G36" s="35"/>
      <c r="H36" s="35"/>
      <c r="I36" s="135"/>
      <c r="J36" s="35"/>
      <c r="K36" s="35"/>
      <c r="L36" s="60"/>
      <c r="S36" s="35"/>
      <c r="T36" s="35"/>
      <c r="U36" s="35"/>
      <c r="V36" s="35"/>
      <c r="W36" s="35"/>
      <c r="X36" s="35"/>
      <c r="Y36" s="35"/>
      <c r="Z36" s="35"/>
      <c r="AA36" s="35"/>
      <c r="AB36" s="35"/>
      <c r="AC36" s="35"/>
      <c r="AD36" s="35"/>
      <c r="AE36" s="35"/>
    </row>
    <row r="37" spans="1:31" s="2" customFormat="1" ht="25.4" customHeight="1">
      <c r="A37" s="35"/>
      <c r="B37" s="41"/>
      <c r="C37" s="154"/>
      <c r="D37" s="155" t="s">
        <v>47</v>
      </c>
      <c r="E37" s="156"/>
      <c r="F37" s="156"/>
      <c r="G37" s="157" t="s">
        <v>48</v>
      </c>
      <c r="H37" s="158" t="s">
        <v>49</v>
      </c>
      <c r="I37" s="159"/>
      <c r="J37" s="160">
        <f>SUM(J28:J35)</f>
        <v>0</v>
      </c>
      <c r="K37" s="161"/>
      <c r="L37" s="60"/>
      <c r="S37" s="35"/>
      <c r="T37" s="35"/>
      <c r="U37" s="35"/>
      <c r="V37" s="35"/>
      <c r="W37" s="35"/>
      <c r="X37" s="35"/>
      <c r="Y37" s="35"/>
      <c r="Z37" s="35"/>
      <c r="AA37" s="35"/>
      <c r="AB37" s="35"/>
      <c r="AC37" s="35"/>
      <c r="AD37" s="35"/>
      <c r="AE37" s="35"/>
    </row>
    <row r="38" spans="1:31" s="2" customFormat="1" ht="14.4" customHeight="1">
      <c r="A38" s="35"/>
      <c r="B38" s="41"/>
      <c r="C38" s="35"/>
      <c r="D38" s="35"/>
      <c r="E38" s="35"/>
      <c r="F38" s="35"/>
      <c r="G38" s="35"/>
      <c r="H38" s="35"/>
      <c r="I38" s="135"/>
      <c r="J38" s="35"/>
      <c r="K38" s="35"/>
      <c r="L38" s="60"/>
      <c r="S38" s="35"/>
      <c r="T38" s="35"/>
      <c r="U38" s="35"/>
      <c r="V38" s="35"/>
      <c r="W38" s="35"/>
      <c r="X38" s="35"/>
      <c r="Y38" s="35"/>
      <c r="Z38" s="35"/>
      <c r="AA38" s="35"/>
      <c r="AB38" s="35"/>
      <c r="AC38" s="35"/>
      <c r="AD38" s="35"/>
      <c r="AE38" s="35"/>
    </row>
    <row r="39" spans="2:12" s="1" customFormat="1" ht="14.4" customHeight="1">
      <c r="B39" s="17"/>
      <c r="I39" s="128"/>
      <c r="L39" s="17"/>
    </row>
    <row r="40" spans="2:12" s="1" customFormat="1" ht="14.4" customHeight="1">
      <c r="B40" s="17"/>
      <c r="I40" s="128"/>
      <c r="L40" s="17"/>
    </row>
    <row r="41" spans="2:12" s="1" customFormat="1" ht="14.4" customHeight="1">
      <c r="B41" s="17"/>
      <c r="I41" s="128"/>
      <c r="L41" s="17"/>
    </row>
    <row r="42" spans="2:12" s="1" customFormat="1" ht="14.4" customHeight="1">
      <c r="B42" s="17"/>
      <c r="I42" s="128"/>
      <c r="L42" s="17"/>
    </row>
    <row r="43" spans="2:12" s="1" customFormat="1" ht="14.4" customHeight="1">
      <c r="B43" s="17"/>
      <c r="I43" s="128"/>
      <c r="L43" s="17"/>
    </row>
    <row r="44" spans="2:12" s="1" customFormat="1" ht="14.4" customHeight="1">
      <c r="B44" s="17"/>
      <c r="I44" s="128"/>
      <c r="L44" s="17"/>
    </row>
    <row r="45" spans="2:12" s="1" customFormat="1" ht="14.4" customHeight="1">
      <c r="B45" s="17"/>
      <c r="I45" s="128"/>
      <c r="L45" s="17"/>
    </row>
    <row r="46" spans="2:12" s="1" customFormat="1" ht="14.4" customHeight="1">
      <c r="B46" s="17"/>
      <c r="I46" s="128"/>
      <c r="L46" s="17"/>
    </row>
    <row r="47" spans="2:12" s="1" customFormat="1" ht="14.4" customHeight="1">
      <c r="B47" s="17"/>
      <c r="I47" s="128"/>
      <c r="L47" s="17"/>
    </row>
    <row r="48" spans="2:12" s="1" customFormat="1" ht="14.4" customHeight="1">
      <c r="B48" s="17"/>
      <c r="I48" s="128"/>
      <c r="L48" s="17"/>
    </row>
    <row r="49" spans="2:12" s="1" customFormat="1" ht="14.4" customHeight="1">
      <c r="B49" s="17"/>
      <c r="I49" s="128"/>
      <c r="L49" s="17"/>
    </row>
    <row r="50" spans="2:12" s="2" customFormat="1" ht="14.4" customHeight="1">
      <c r="B50" s="60"/>
      <c r="D50" s="162" t="s">
        <v>50</v>
      </c>
      <c r="E50" s="163"/>
      <c r="F50" s="163"/>
      <c r="G50" s="162" t="s">
        <v>51</v>
      </c>
      <c r="H50" s="163"/>
      <c r="I50" s="164"/>
      <c r="J50" s="163"/>
      <c r="K50" s="163"/>
      <c r="L50" s="60"/>
    </row>
    <row r="51" spans="2:12" ht="12">
      <c r="B51" s="17"/>
      <c r="L51" s="17"/>
    </row>
    <row r="52" spans="2:12" ht="12">
      <c r="B52" s="17"/>
      <c r="L52" s="17"/>
    </row>
    <row r="53" spans="2:12" ht="12">
      <c r="B53" s="17"/>
      <c r="L53" s="17"/>
    </row>
    <row r="54" spans="2:12" ht="12">
      <c r="B54" s="17"/>
      <c r="L54" s="17"/>
    </row>
    <row r="55" spans="2:12" ht="12">
      <c r="B55" s="17"/>
      <c r="L55" s="17"/>
    </row>
    <row r="56" spans="2:12" ht="12">
      <c r="B56" s="17"/>
      <c r="L56" s="17"/>
    </row>
    <row r="57" spans="2:12" ht="12">
      <c r="B57" s="17"/>
      <c r="L57" s="17"/>
    </row>
    <row r="58" spans="2:12" ht="12">
      <c r="B58" s="17"/>
      <c r="L58" s="17"/>
    </row>
    <row r="59" spans="2:12" ht="12">
      <c r="B59" s="17"/>
      <c r="L59" s="17"/>
    </row>
    <row r="60" spans="2:12" ht="12">
      <c r="B60" s="17"/>
      <c r="L60" s="17"/>
    </row>
    <row r="61" spans="1:31" s="2" customFormat="1" ht="12">
      <c r="A61" s="35"/>
      <c r="B61" s="41"/>
      <c r="C61" s="35"/>
      <c r="D61" s="165" t="s">
        <v>52</v>
      </c>
      <c r="E61" s="166"/>
      <c r="F61" s="167" t="s">
        <v>53</v>
      </c>
      <c r="G61" s="165" t="s">
        <v>52</v>
      </c>
      <c r="H61" s="166"/>
      <c r="I61" s="168"/>
      <c r="J61" s="169" t="s">
        <v>53</v>
      </c>
      <c r="K61" s="166"/>
      <c r="L61" s="60"/>
      <c r="S61" s="35"/>
      <c r="T61" s="35"/>
      <c r="U61" s="35"/>
      <c r="V61" s="35"/>
      <c r="W61" s="35"/>
      <c r="X61" s="35"/>
      <c r="Y61" s="35"/>
      <c r="Z61" s="35"/>
      <c r="AA61" s="35"/>
      <c r="AB61" s="35"/>
      <c r="AC61" s="35"/>
      <c r="AD61" s="35"/>
      <c r="AE61" s="35"/>
    </row>
    <row r="62" spans="2:12" ht="12">
      <c r="B62" s="17"/>
      <c r="L62" s="17"/>
    </row>
    <row r="63" spans="2:12" ht="12">
      <c r="B63" s="17"/>
      <c r="L63" s="17"/>
    </row>
    <row r="64" spans="2:12" ht="12">
      <c r="B64" s="17"/>
      <c r="L64" s="17"/>
    </row>
    <row r="65" spans="1:31" s="2" customFormat="1" ht="12">
      <c r="A65" s="35"/>
      <c r="B65" s="41"/>
      <c r="C65" s="35"/>
      <c r="D65" s="162" t="s">
        <v>54</v>
      </c>
      <c r="E65" s="170"/>
      <c r="F65" s="170"/>
      <c r="G65" s="162" t="s">
        <v>55</v>
      </c>
      <c r="H65" s="170"/>
      <c r="I65" s="171"/>
      <c r="J65" s="170"/>
      <c r="K65" s="170"/>
      <c r="L65" s="60"/>
      <c r="S65" s="35"/>
      <c r="T65" s="35"/>
      <c r="U65" s="35"/>
      <c r="V65" s="35"/>
      <c r="W65" s="35"/>
      <c r="X65" s="35"/>
      <c r="Y65" s="35"/>
      <c r="Z65" s="35"/>
      <c r="AA65" s="35"/>
      <c r="AB65" s="35"/>
      <c r="AC65" s="35"/>
      <c r="AD65" s="35"/>
      <c r="AE65" s="35"/>
    </row>
    <row r="66" spans="2:12" ht="12">
      <c r="B66" s="17"/>
      <c r="L66" s="17"/>
    </row>
    <row r="67" spans="2:12" ht="12">
      <c r="B67" s="17"/>
      <c r="L67" s="17"/>
    </row>
    <row r="68" spans="2:12" ht="12">
      <c r="B68" s="17"/>
      <c r="L68" s="17"/>
    </row>
    <row r="69" spans="2:12" ht="12">
      <c r="B69" s="17"/>
      <c r="L69" s="17"/>
    </row>
    <row r="70" spans="2:12" ht="12">
      <c r="B70" s="17"/>
      <c r="L70" s="17"/>
    </row>
    <row r="71" spans="2:12" ht="12">
      <c r="B71" s="17"/>
      <c r="L71" s="17"/>
    </row>
    <row r="72" spans="2:12" ht="12">
      <c r="B72" s="17"/>
      <c r="L72" s="17"/>
    </row>
    <row r="73" spans="2:12" ht="12">
      <c r="B73" s="17"/>
      <c r="L73" s="17"/>
    </row>
    <row r="74" spans="2:12" ht="12">
      <c r="B74" s="17"/>
      <c r="L74" s="17"/>
    </row>
    <row r="75" spans="2:12" ht="12">
      <c r="B75" s="17"/>
      <c r="L75" s="17"/>
    </row>
    <row r="76" spans="1:31" s="2" customFormat="1" ht="12">
      <c r="A76" s="35"/>
      <c r="B76" s="41"/>
      <c r="C76" s="35"/>
      <c r="D76" s="165" t="s">
        <v>52</v>
      </c>
      <c r="E76" s="166"/>
      <c r="F76" s="167" t="s">
        <v>53</v>
      </c>
      <c r="G76" s="165" t="s">
        <v>52</v>
      </c>
      <c r="H76" s="166"/>
      <c r="I76" s="168"/>
      <c r="J76" s="169" t="s">
        <v>53</v>
      </c>
      <c r="K76" s="166"/>
      <c r="L76" s="60"/>
      <c r="S76" s="35"/>
      <c r="T76" s="35"/>
      <c r="U76" s="35"/>
      <c r="V76" s="35"/>
      <c r="W76" s="35"/>
      <c r="X76" s="35"/>
      <c r="Y76" s="35"/>
      <c r="Z76" s="35"/>
      <c r="AA76" s="35"/>
      <c r="AB76" s="35"/>
      <c r="AC76" s="35"/>
      <c r="AD76" s="35"/>
      <c r="AE76" s="35"/>
    </row>
    <row r="77" spans="1:31" s="2" customFormat="1" ht="14.4" customHeight="1">
      <c r="A77" s="35"/>
      <c r="B77" s="172"/>
      <c r="C77" s="173"/>
      <c r="D77" s="173"/>
      <c r="E77" s="173"/>
      <c r="F77" s="173"/>
      <c r="G77" s="173"/>
      <c r="H77" s="173"/>
      <c r="I77" s="174"/>
      <c r="J77" s="173"/>
      <c r="K77" s="173"/>
      <c r="L77" s="60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</row>
    <row r="81" spans="1:31" s="2" customFormat="1" ht="6.95" customHeight="1">
      <c r="A81" s="35"/>
      <c r="B81" s="175"/>
      <c r="C81" s="176"/>
      <c r="D81" s="176"/>
      <c r="E81" s="176"/>
      <c r="F81" s="176"/>
      <c r="G81" s="176"/>
      <c r="H81" s="176"/>
      <c r="I81" s="177"/>
      <c r="J81" s="176"/>
      <c r="K81" s="176"/>
      <c r="L81" s="60"/>
      <c r="S81" s="35"/>
      <c r="T81" s="35"/>
      <c r="U81" s="35"/>
      <c r="V81" s="35"/>
      <c r="W81" s="35"/>
      <c r="X81" s="35"/>
      <c r="Y81" s="35"/>
      <c r="Z81" s="35"/>
      <c r="AA81" s="35"/>
      <c r="AB81" s="35"/>
      <c r="AC81" s="35"/>
      <c r="AD81" s="35"/>
      <c r="AE81" s="35"/>
    </row>
    <row r="82" spans="1:31" s="2" customFormat="1" ht="24.95" customHeight="1">
      <c r="A82" s="35"/>
      <c r="B82" s="36"/>
      <c r="C82" s="20" t="s">
        <v>86</v>
      </c>
      <c r="D82" s="37"/>
      <c r="E82" s="37"/>
      <c r="F82" s="37"/>
      <c r="G82" s="37"/>
      <c r="H82" s="37"/>
      <c r="I82" s="135"/>
      <c r="J82" s="37"/>
      <c r="K82" s="37"/>
      <c r="L82" s="60"/>
      <c r="S82" s="35"/>
      <c r="T82" s="35"/>
      <c r="U82" s="35"/>
      <c r="V82" s="35"/>
      <c r="W82" s="35"/>
      <c r="X82" s="35"/>
      <c r="Y82" s="35"/>
      <c r="Z82" s="35"/>
      <c r="AA82" s="35"/>
      <c r="AB82" s="35"/>
      <c r="AC82" s="35"/>
      <c r="AD82" s="35"/>
      <c r="AE82" s="35"/>
    </row>
    <row r="83" spans="1:31" s="2" customFormat="1" ht="6.95" customHeight="1">
      <c r="A83" s="35"/>
      <c r="B83" s="36"/>
      <c r="C83" s="37"/>
      <c r="D83" s="37"/>
      <c r="E83" s="37"/>
      <c r="F83" s="37"/>
      <c r="G83" s="37"/>
      <c r="H83" s="37"/>
      <c r="I83" s="135"/>
      <c r="J83" s="37"/>
      <c r="K83" s="37"/>
      <c r="L83" s="60"/>
      <c r="S83" s="35"/>
      <c r="T83" s="35"/>
      <c r="U83" s="35"/>
      <c r="V83" s="35"/>
      <c r="W83" s="35"/>
      <c r="X83" s="35"/>
      <c r="Y83" s="35"/>
      <c r="Z83" s="35"/>
      <c r="AA83" s="35"/>
      <c r="AB83" s="35"/>
      <c r="AC83" s="35"/>
      <c r="AD83" s="35"/>
      <c r="AE83" s="35"/>
    </row>
    <row r="84" spans="1:31" s="2" customFormat="1" ht="12" customHeight="1">
      <c r="A84" s="35"/>
      <c r="B84" s="36"/>
      <c r="C84" s="29" t="s">
        <v>16</v>
      </c>
      <c r="D84" s="37"/>
      <c r="E84" s="37"/>
      <c r="F84" s="37"/>
      <c r="G84" s="37"/>
      <c r="H84" s="37"/>
      <c r="I84" s="135"/>
      <c r="J84" s="37"/>
      <c r="K84" s="37"/>
      <c r="L84" s="60"/>
      <c r="S84" s="35"/>
      <c r="T84" s="35"/>
      <c r="U84" s="35"/>
      <c r="V84" s="35"/>
      <c r="W84" s="35"/>
      <c r="X84" s="35"/>
      <c r="Y84" s="35"/>
      <c r="Z84" s="35"/>
      <c r="AA84" s="35"/>
      <c r="AB84" s="35"/>
      <c r="AC84" s="35"/>
      <c r="AD84" s="35"/>
      <c r="AE84" s="35"/>
    </row>
    <row r="85" spans="1:31" s="2" customFormat="1" ht="27" customHeight="1">
      <c r="A85" s="35"/>
      <c r="B85" s="36"/>
      <c r="C85" s="37"/>
      <c r="D85" s="37"/>
      <c r="E85" s="73" t="str">
        <f>E7</f>
        <v>IDVT 10171112, Čermná n. O., odstranění nánosů a porostů z úpravy, ř. km 0,222 – 1,547</v>
      </c>
      <c r="F85" s="37"/>
      <c r="G85" s="37"/>
      <c r="H85" s="37"/>
      <c r="I85" s="135"/>
      <c r="J85" s="37"/>
      <c r="K85" s="37"/>
      <c r="L85" s="60"/>
      <c r="S85" s="35"/>
      <c r="T85" s="35"/>
      <c r="U85" s="35"/>
      <c r="V85" s="35"/>
      <c r="W85" s="35"/>
      <c r="X85" s="35"/>
      <c r="Y85" s="35"/>
      <c r="Z85" s="35"/>
      <c r="AA85" s="35"/>
      <c r="AB85" s="35"/>
      <c r="AC85" s="35"/>
      <c r="AD85" s="35"/>
      <c r="AE85" s="35"/>
    </row>
    <row r="86" spans="1:31" s="2" customFormat="1" ht="6.95" customHeight="1">
      <c r="A86" s="35"/>
      <c r="B86" s="36"/>
      <c r="C86" s="37"/>
      <c r="D86" s="37"/>
      <c r="E86" s="37"/>
      <c r="F86" s="37"/>
      <c r="G86" s="37"/>
      <c r="H86" s="37"/>
      <c r="I86" s="135"/>
      <c r="J86" s="37"/>
      <c r="K86" s="37"/>
      <c r="L86" s="60"/>
      <c r="S86" s="35"/>
      <c r="T86" s="35"/>
      <c r="U86" s="35"/>
      <c r="V86" s="35"/>
      <c r="W86" s="35"/>
      <c r="X86" s="35"/>
      <c r="Y86" s="35"/>
      <c r="Z86" s="35"/>
      <c r="AA86" s="35"/>
      <c r="AB86" s="35"/>
      <c r="AC86" s="35"/>
      <c r="AD86" s="35"/>
      <c r="AE86" s="35"/>
    </row>
    <row r="87" spans="1:31" s="2" customFormat="1" ht="12" customHeight="1">
      <c r="A87" s="35"/>
      <c r="B87" s="36"/>
      <c r="C87" s="29" t="s">
        <v>20</v>
      </c>
      <c r="D87" s="37"/>
      <c r="E87" s="37"/>
      <c r="F87" s="24" t="str">
        <f>F10</f>
        <v>Čermná nad Orlicí</v>
      </c>
      <c r="G87" s="37"/>
      <c r="H87" s="37"/>
      <c r="I87" s="138" t="s">
        <v>22</v>
      </c>
      <c r="J87" s="76" t="str">
        <f>IF(J10="","",J10)</f>
        <v>12.9.2019</v>
      </c>
      <c r="K87" s="37"/>
      <c r="L87" s="60"/>
      <c r="S87" s="35"/>
      <c r="T87" s="35"/>
      <c r="U87" s="35"/>
      <c r="V87" s="35"/>
      <c r="W87" s="35"/>
      <c r="X87" s="35"/>
      <c r="Y87" s="35"/>
      <c r="Z87" s="35"/>
      <c r="AA87" s="35"/>
      <c r="AB87" s="35"/>
      <c r="AC87" s="35"/>
      <c r="AD87" s="35"/>
      <c r="AE87" s="35"/>
    </row>
    <row r="88" spans="1:31" s="2" customFormat="1" ht="6.95" customHeight="1">
      <c r="A88" s="35"/>
      <c r="B88" s="36"/>
      <c r="C88" s="37"/>
      <c r="D88" s="37"/>
      <c r="E88" s="37"/>
      <c r="F88" s="37"/>
      <c r="G88" s="37"/>
      <c r="H88" s="37"/>
      <c r="I88" s="135"/>
      <c r="J88" s="37"/>
      <c r="K88" s="37"/>
      <c r="L88" s="60"/>
      <c r="S88" s="35"/>
      <c r="T88" s="35"/>
      <c r="U88" s="35"/>
      <c r="V88" s="35"/>
      <c r="W88" s="35"/>
      <c r="X88" s="35"/>
      <c r="Y88" s="35"/>
      <c r="Z88" s="35"/>
      <c r="AA88" s="35"/>
      <c r="AB88" s="35"/>
      <c r="AC88" s="35"/>
      <c r="AD88" s="35"/>
      <c r="AE88" s="35"/>
    </row>
    <row r="89" spans="1:31" s="2" customFormat="1" ht="15.15" customHeight="1">
      <c r="A89" s="35"/>
      <c r="B89" s="36"/>
      <c r="C89" s="29" t="s">
        <v>24</v>
      </c>
      <c r="D89" s="37"/>
      <c r="E89" s="37"/>
      <c r="F89" s="24" t="str">
        <f>E13</f>
        <v>Povodí Labe, s.p.</v>
      </c>
      <c r="G89" s="37"/>
      <c r="H89" s="37"/>
      <c r="I89" s="138" t="s">
        <v>31</v>
      </c>
      <c r="J89" s="33" t="str">
        <f>E19</f>
        <v xml:space="preserve"> </v>
      </c>
      <c r="K89" s="37"/>
      <c r="L89" s="60"/>
      <c r="S89" s="35"/>
      <c r="T89" s="35"/>
      <c r="U89" s="35"/>
      <c r="V89" s="35"/>
      <c r="W89" s="35"/>
      <c r="X89" s="35"/>
      <c r="Y89" s="35"/>
      <c r="Z89" s="35"/>
      <c r="AA89" s="35"/>
      <c r="AB89" s="35"/>
      <c r="AC89" s="35"/>
      <c r="AD89" s="35"/>
      <c r="AE89" s="35"/>
    </row>
    <row r="90" spans="1:31" s="2" customFormat="1" ht="15.15" customHeight="1">
      <c r="A90" s="35"/>
      <c r="B90" s="36"/>
      <c r="C90" s="29" t="s">
        <v>29</v>
      </c>
      <c r="D90" s="37"/>
      <c r="E90" s="37"/>
      <c r="F90" s="24" t="str">
        <f>IF(E16="","",E16)</f>
        <v>Vyplň údaj</v>
      </c>
      <c r="G90" s="37"/>
      <c r="H90" s="37"/>
      <c r="I90" s="138" t="s">
        <v>34</v>
      </c>
      <c r="J90" s="33" t="str">
        <f>E22</f>
        <v>Michal Kubík, DiS.</v>
      </c>
      <c r="K90" s="37"/>
      <c r="L90" s="60"/>
      <c r="S90" s="35"/>
      <c r="T90" s="35"/>
      <c r="U90" s="35"/>
      <c r="V90" s="35"/>
      <c r="W90" s="35"/>
      <c r="X90" s="35"/>
      <c r="Y90" s="35"/>
      <c r="Z90" s="35"/>
      <c r="AA90" s="35"/>
      <c r="AB90" s="35"/>
      <c r="AC90" s="35"/>
      <c r="AD90" s="35"/>
      <c r="AE90" s="35"/>
    </row>
    <row r="91" spans="1:31" s="2" customFormat="1" ht="10.3" customHeight="1">
      <c r="A91" s="35"/>
      <c r="B91" s="36"/>
      <c r="C91" s="37"/>
      <c r="D91" s="37"/>
      <c r="E91" s="37"/>
      <c r="F91" s="37"/>
      <c r="G91" s="37"/>
      <c r="H91" s="37"/>
      <c r="I91" s="135"/>
      <c r="J91" s="37"/>
      <c r="K91" s="37"/>
      <c r="L91" s="60"/>
      <c r="S91" s="35"/>
      <c r="T91" s="35"/>
      <c r="U91" s="35"/>
      <c r="V91" s="35"/>
      <c r="W91" s="35"/>
      <c r="X91" s="35"/>
      <c r="Y91" s="35"/>
      <c r="Z91" s="35"/>
      <c r="AA91" s="35"/>
      <c r="AB91" s="35"/>
      <c r="AC91" s="35"/>
      <c r="AD91" s="35"/>
      <c r="AE91" s="35"/>
    </row>
    <row r="92" spans="1:31" s="2" customFormat="1" ht="29.25" customHeight="1">
      <c r="A92" s="35"/>
      <c r="B92" s="36"/>
      <c r="C92" s="178" t="s">
        <v>87</v>
      </c>
      <c r="D92" s="179"/>
      <c r="E92" s="179"/>
      <c r="F92" s="179"/>
      <c r="G92" s="179"/>
      <c r="H92" s="179"/>
      <c r="I92" s="180"/>
      <c r="J92" s="181" t="s">
        <v>88</v>
      </c>
      <c r="K92" s="179"/>
      <c r="L92" s="60"/>
      <c r="S92" s="35"/>
      <c r="T92" s="35"/>
      <c r="U92" s="35"/>
      <c r="V92" s="35"/>
      <c r="W92" s="35"/>
      <c r="X92" s="35"/>
      <c r="Y92" s="35"/>
      <c r="Z92" s="35"/>
      <c r="AA92" s="35"/>
      <c r="AB92" s="35"/>
      <c r="AC92" s="35"/>
      <c r="AD92" s="35"/>
      <c r="AE92" s="35"/>
    </row>
    <row r="93" spans="1:31" s="2" customFormat="1" ht="10.3" customHeight="1">
      <c r="A93" s="35"/>
      <c r="B93" s="36"/>
      <c r="C93" s="37"/>
      <c r="D93" s="37"/>
      <c r="E93" s="37"/>
      <c r="F93" s="37"/>
      <c r="G93" s="37"/>
      <c r="H93" s="37"/>
      <c r="I93" s="135"/>
      <c r="J93" s="37"/>
      <c r="K93" s="37"/>
      <c r="L93" s="60"/>
      <c r="S93" s="35"/>
      <c r="T93" s="35"/>
      <c r="U93" s="35"/>
      <c r="V93" s="35"/>
      <c r="W93" s="35"/>
      <c r="X93" s="35"/>
      <c r="Y93" s="35"/>
      <c r="Z93" s="35"/>
      <c r="AA93" s="35"/>
      <c r="AB93" s="35"/>
      <c r="AC93" s="35"/>
      <c r="AD93" s="35"/>
      <c r="AE93" s="35"/>
    </row>
    <row r="94" spans="1:47" s="2" customFormat="1" ht="22.8" customHeight="1">
      <c r="A94" s="35"/>
      <c r="B94" s="36"/>
      <c r="C94" s="182" t="s">
        <v>89</v>
      </c>
      <c r="D94" s="37"/>
      <c r="E94" s="37"/>
      <c r="F94" s="37"/>
      <c r="G94" s="37"/>
      <c r="H94" s="37"/>
      <c r="I94" s="135"/>
      <c r="J94" s="107">
        <f>J116</f>
        <v>0</v>
      </c>
      <c r="K94" s="37"/>
      <c r="L94" s="60"/>
      <c r="S94" s="35"/>
      <c r="T94" s="35"/>
      <c r="U94" s="35"/>
      <c r="V94" s="35"/>
      <c r="W94" s="35"/>
      <c r="X94" s="35"/>
      <c r="Y94" s="35"/>
      <c r="Z94" s="35"/>
      <c r="AA94" s="35"/>
      <c r="AB94" s="35"/>
      <c r="AC94" s="35"/>
      <c r="AD94" s="35"/>
      <c r="AE94" s="35"/>
      <c r="AU94" s="14" t="s">
        <v>90</v>
      </c>
    </row>
    <row r="95" spans="1:31" s="9" customFormat="1" ht="24.95" customHeight="1">
      <c r="A95" s="9"/>
      <c r="B95" s="183"/>
      <c r="C95" s="184"/>
      <c r="D95" s="185" t="s">
        <v>91</v>
      </c>
      <c r="E95" s="186"/>
      <c r="F95" s="186"/>
      <c r="G95" s="186"/>
      <c r="H95" s="186"/>
      <c r="I95" s="187"/>
      <c r="J95" s="188">
        <f>J117</f>
        <v>0</v>
      </c>
      <c r="K95" s="184"/>
      <c r="L95" s="18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90"/>
      <c r="C96" s="191"/>
      <c r="D96" s="192" t="s">
        <v>92</v>
      </c>
      <c r="E96" s="193"/>
      <c r="F96" s="193"/>
      <c r="G96" s="193"/>
      <c r="H96" s="193"/>
      <c r="I96" s="194"/>
      <c r="J96" s="195">
        <f>J118</f>
        <v>0</v>
      </c>
      <c r="K96" s="191"/>
      <c r="L96" s="196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90"/>
      <c r="C97" s="191"/>
      <c r="D97" s="192" t="s">
        <v>93</v>
      </c>
      <c r="E97" s="193"/>
      <c r="F97" s="193"/>
      <c r="G97" s="193"/>
      <c r="H97" s="193"/>
      <c r="I97" s="194"/>
      <c r="J97" s="195">
        <f>J167</f>
        <v>0</v>
      </c>
      <c r="K97" s="191"/>
      <c r="L97" s="196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90"/>
      <c r="C98" s="191"/>
      <c r="D98" s="192" t="s">
        <v>94</v>
      </c>
      <c r="E98" s="193"/>
      <c r="F98" s="193"/>
      <c r="G98" s="193"/>
      <c r="H98" s="193"/>
      <c r="I98" s="194"/>
      <c r="J98" s="195">
        <f>J168</f>
        <v>0</v>
      </c>
      <c r="K98" s="191"/>
      <c r="L98" s="19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2" customFormat="1" ht="21.8" customHeight="1">
      <c r="A99" s="35"/>
      <c r="B99" s="36"/>
      <c r="C99" s="37"/>
      <c r="D99" s="37"/>
      <c r="E99" s="37"/>
      <c r="F99" s="37"/>
      <c r="G99" s="37"/>
      <c r="H99" s="37"/>
      <c r="I99" s="135"/>
      <c r="J99" s="37"/>
      <c r="K99" s="37"/>
      <c r="L99" s="60"/>
      <c r="S99" s="35"/>
      <c r="T99" s="35"/>
      <c r="U99" s="35"/>
      <c r="V99" s="35"/>
      <c r="W99" s="35"/>
      <c r="X99" s="35"/>
      <c r="Y99" s="35"/>
      <c r="Z99" s="35"/>
      <c r="AA99" s="35"/>
      <c r="AB99" s="35"/>
      <c r="AC99" s="35"/>
      <c r="AD99" s="35"/>
      <c r="AE99" s="35"/>
    </row>
    <row r="100" spans="1:31" s="2" customFormat="1" ht="6.95" customHeight="1">
      <c r="A100" s="35"/>
      <c r="B100" s="63"/>
      <c r="C100" s="64"/>
      <c r="D100" s="64"/>
      <c r="E100" s="64"/>
      <c r="F100" s="64"/>
      <c r="G100" s="64"/>
      <c r="H100" s="64"/>
      <c r="I100" s="174"/>
      <c r="J100" s="64"/>
      <c r="K100" s="64"/>
      <c r="L100" s="60"/>
      <c r="S100" s="35"/>
      <c r="T100" s="35"/>
      <c r="U100" s="35"/>
      <c r="V100" s="35"/>
      <c r="W100" s="35"/>
      <c r="X100" s="35"/>
      <c r="Y100" s="35"/>
      <c r="Z100" s="35"/>
      <c r="AA100" s="35"/>
      <c r="AB100" s="35"/>
      <c r="AC100" s="35"/>
      <c r="AD100" s="35"/>
      <c r="AE100" s="35"/>
    </row>
    <row r="104" spans="1:31" s="2" customFormat="1" ht="6.95" customHeight="1">
      <c r="A104" s="35"/>
      <c r="B104" s="65"/>
      <c r="C104" s="66"/>
      <c r="D104" s="66"/>
      <c r="E104" s="66"/>
      <c r="F104" s="66"/>
      <c r="G104" s="66"/>
      <c r="H104" s="66"/>
      <c r="I104" s="177"/>
      <c r="J104" s="66"/>
      <c r="K104" s="66"/>
      <c r="L104" s="60"/>
      <c r="S104" s="35"/>
      <c r="T104" s="35"/>
      <c r="U104" s="35"/>
      <c r="V104" s="35"/>
      <c r="W104" s="35"/>
      <c r="X104" s="35"/>
      <c r="Y104" s="35"/>
      <c r="Z104" s="35"/>
      <c r="AA104" s="35"/>
      <c r="AB104" s="35"/>
      <c r="AC104" s="35"/>
      <c r="AD104" s="35"/>
      <c r="AE104" s="35"/>
    </row>
    <row r="105" spans="1:31" s="2" customFormat="1" ht="24.95" customHeight="1">
      <c r="A105" s="35"/>
      <c r="B105" s="36"/>
      <c r="C105" s="20" t="s">
        <v>95</v>
      </c>
      <c r="D105" s="37"/>
      <c r="E105" s="37"/>
      <c r="F105" s="37"/>
      <c r="G105" s="37"/>
      <c r="H105" s="37"/>
      <c r="I105" s="135"/>
      <c r="J105" s="37"/>
      <c r="K105" s="37"/>
      <c r="L105" s="60"/>
      <c r="S105" s="35"/>
      <c r="T105" s="35"/>
      <c r="U105" s="35"/>
      <c r="V105" s="35"/>
      <c r="W105" s="35"/>
      <c r="X105" s="35"/>
      <c r="Y105" s="35"/>
      <c r="Z105" s="35"/>
      <c r="AA105" s="35"/>
      <c r="AB105" s="35"/>
      <c r="AC105" s="35"/>
      <c r="AD105" s="35"/>
      <c r="AE105" s="35"/>
    </row>
    <row r="106" spans="1:31" s="2" customFormat="1" ht="6.95" customHeight="1">
      <c r="A106" s="35"/>
      <c r="B106" s="36"/>
      <c r="C106" s="37"/>
      <c r="D106" s="37"/>
      <c r="E106" s="37"/>
      <c r="F106" s="37"/>
      <c r="G106" s="37"/>
      <c r="H106" s="37"/>
      <c r="I106" s="135"/>
      <c r="J106" s="37"/>
      <c r="K106" s="37"/>
      <c r="L106" s="60"/>
      <c r="S106" s="35"/>
      <c r="T106" s="35"/>
      <c r="U106" s="35"/>
      <c r="V106" s="35"/>
      <c r="W106" s="35"/>
      <c r="X106" s="35"/>
      <c r="Y106" s="35"/>
      <c r="Z106" s="35"/>
      <c r="AA106" s="35"/>
      <c r="AB106" s="35"/>
      <c r="AC106" s="35"/>
      <c r="AD106" s="35"/>
      <c r="AE106" s="35"/>
    </row>
    <row r="107" spans="1:31" s="2" customFormat="1" ht="12" customHeight="1">
      <c r="A107" s="35"/>
      <c r="B107" s="36"/>
      <c r="C107" s="29" t="s">
        <v>16</v>
      </c>
      <c r="D107" s="37"/>
      <c r="E107" s="37"/>
      <c r="F107" s="37"/>
      <c r="G107" s="37"/>
      <c r="H107" s="37"/>
      <c r="I107" s="135"/>
      <c r="J107" s="37"/>
      <c r="K107" s="37"/>
      <c r="L107" s="60"/>
      <c r="S107" s="35"/>
      <c r="T107" s="35"/>
      <c r="U107" s="35"/>
      <c r="V107" s="35"/>
      <c r="W107" s="35"/>
      <c r="X107" s="35"/>
      <c r="Y107" s="35"/>
      <c r="Z107" s="35"/>
      <c r="AA107" s="35"/>
      <c r="AB107" s="35"/>
      <c r="AC107" s="35"/>
      <c r="AD107" s="35"/>
      <c r="AE107" s="35"/>
    </row>
    <row r="108" spans="1:31" s="2" customFormat="1" ht="27" customHeight="1">
      <c r="A108" s="35"/>
      <c r="B108" s="36"/>
      <c r="C108" s="37"/>
      <c r="D108" s="37"/>
      <c r="E108" s="73" t="str">
        <f>E7</f>
        <v>IDVT 10171112, Čermná n. O., odstranění nánosů a porostů z úpravy, ř. km 0,222 – 1,547</v>
      </c>
      <c r="F108" s="37"/>
      <c r="G108" s="37"/>
      <c r="H108" s="37"/>
      <c r="I108" s="135"/>
      <c r="J108" s="37"/>
      <c r="K108" s="37"/>
      <c r="L108" s="60"/>
      <c r="S108" s="35"/>
      <c r="T108" s="35"/>
      <c r="U108" s="35"/>
      <c r="V108" s="35"/>
      <c r="W108" s="35"/>
      <c r="X108" s="35"/>
      <c r="Y108" s="35"/>
      <c r="Z108" s="35"/>
      <c r="AA108" s="35"/>
      <c r="AB108" s="35"/>
      <c r="AC108" s="35"/>
      <c r="AD108" s="35"/>
      <c r="AE108" s="35"/>
    </row>
    <row r="109" spans="1:31" s="2" customFormat="1" ht="6.95" customHeight="1">
      <c r="A109" s="35"/>
      <c r="B109" s="36"/>
      <c r="C109" s="37"/>
      <c r="D109" s="37"/>
      <c r="E109" s="37"/>
      <c r="F109" s="37"/>
      <c r="G109" s="37"/>
      <c r="H109" s="37"/>
      <c r="I109" s="135"/>
      <c r="J109" s="37"/>
      <c r="K109" s="37"/>
      <c r="L109" s="60"/>
      <c r="S109" s="35"/>
      <c r="T109" s="35"/>
      <c r="U109" s="35"/>
      <c r="V109" s="35"/>
      <c r="W109" s="35"/>
      <c r="X109" s="35"/>
      <c r="Y109" s="35"/>
      <c r="Z109" s="35"/>
      <c r="AA109" s="35"/>
      <c r="AB109" s="35"/>
      <c r="AC109" s="35"/>
      <c r="AD109" s="35"/>
      <c r="AE109" s="35"/>
    </row>
    <row r="110" spans="1:31" s="2" customFormat="1" ht="12" customHeight="1">
      <c r="A110" s="35"/>
      <c r="B110" s="36"/>
      <c r="C110" s="29" t="s">
        <v>20</v>
      </c>
      <c r="D110" s="37"/>
      <c r="E110" s="37"/>
      <c r="F110" s="24" t="str">
        <f>F10</f>
        <v>Čermná nad Orlicí</v>
      </c>
      <c r="G110" s="37"/>
      <c r="H110" s="37"/>
      <c r="I110" s="138" t="s">
        <v>22</v>
      </c>
      <c r="J110" s="76" t="str">
        <f>IF(J10="","",J10)</f>
        <v>12.9.2019</v>
      </c>
      <c r="K110" s="37"/>
      <c r="L110" s="60"/>
      <c r="S110" s="35"/>
      <c r="T110" s="35"/>
      <c r="U110" s="35"/>
      <c r="V110" s="35"/>
      <c r="W110" s="35"/>
      <c r="X110" s="35"/>
      <c r="Y110" s="35"/>
      <c r="Z110" s="35"/>
      <c r="AA110" s="35"/>
      <c r="AB110" s="35"/>
      <c r="AC110" s="35"/>
      <c r="AD110" s="35"/>
      <c r="AE110" s="35"/>
    </row>
    <row r="111" spans="1:31" s="2" customFormat="1" ht="6.95" customHeight="1">
      <c r="A111" s="35"/>
      <c r="B111" s="36"/>
      <c r="C111" s="37"/>
      <c r="D111" s="37"/>
      <c r="E111" s="37"/>
      <c r="F111" s="37"/>
      <c r="G111" s="37"/>
      <c r="H111" s="37"/>
      <c r="I111" s="135"/>
      <c r="J111" s="37"/>
      <c r="K111" s="37"/>
      <c r="L111" s="60"/>
      <c r="S111" s="35"/>
      <c r="T111" s="35"/>
      <c r="U111" s="35"/>
      <c r="V111" s="35"/>
      <c r="W111" s="35"/>
      <c r="X111" s="35"/>
      <c r="Y111" s="35"/>
      <c r="Z111" s="35"/>
      <c r="AA111" s="35"/>
      <c r="AB111" s="35"/>
      <c r="AC111" s="35"/>
      <c r="AD111" s="35"/>
      <c r="AE111" s="35"/>
    </row>
    <row r="112" spans="1:31" s="2" customFormat="1" ht="15.15" customHeight="1">
      <c r="A112" s="35"/>
      <c r="B112" s="36"/>
      <c r="C112" s="29" t="s">
        <v>24</v>
      </c>
      <c r="D112" s="37"/>
      <c r="E112" s="37"/>
      <c r="F112" s="24" t="str">
        <f>E13</f>
        <v>Povodí Labe, s.p.</v>
      </c>
      <c r="G112" s="37"/>
      <c r="H112" s="37"/>
      <c r="I112" s="138" t="s">
        <v>31</v>
      </c>
      <c r="J112" s="33" t="str">
        <f>E19</f>
        <v xml:space="preserve"> </v>
      </c>
      <c r="K112" s="37"/>
      <c r="L112" s="60"/>
      <c r="S112" s="35"/>
      <c r="T112" s="35"/>
      <c r="U112" s="35"/>
      <c r="V112" s="35"/>
      <c r="W112" s="35"/>
      <c r="X112" s="35"/>
      <c r="Y112" s="35"/>
      <c r="Z112" s="35"/>
      <c r="AA112" s="35"/>
      <c r="AB112" s="35"/>
      <c r="AC112" s="35"/>
      <c r="AD112" s="35"/>
      <c r="AE112" s="35"/>
    </row>
    <row r="113" spans="1:31" s="2" customFormat="1" ht="15.15" customHeight="1">
      <c r="A113" s="35"/>
      <c r="B113" s="36"/>
      <c r="C113" s="29" t="s">
        <v>29</v>
      </c>
      <c r="D113" s="37"/>
      <c r="E113" s="37"/>
      <c r="F113" s="24" t="str">
        <f>IF(E16="","",E16)</f>
        <v>Vyplň údaj</v>
      </c>
      <c r="G113" s="37"/>
      <c r="H113" s="37"/>
      <c r="I113" s="138" t="s">
        <v>34</v>
      </c>
      <c r="J113" s="33" t="str">
        <f>E22</f>
        <v>Michal Kubík, DiS.</v>
      </c>
      <c r="K113" s="37"/>
      <c r="L113" s="60"/>
      <c r="S113" s="35"/>
      <c r="T113" s="35"/>
      <c r="U113" s="35"/>
      <c r="V113" s="35"/>
      <c r="W113" s="35"/>
      <c r="X113" s="35"/>
      <c r="Y113" s="35"/>
      <c r="Z113" s="35"/>
      <c r="AA113" s="35"/>
      <c r="AB113" s="35"/>
      <c r="AC113" s="35"/>
      <c r="AD113" s="35"/>
      <c r="AE113" s="35"/>
    </row>
    <row r="114" spans="1:31" s="2" customFormat="1" ht="10.3" customHeight="1">
      <c r="A114" s="35"/>
      <c r="B114" s="36"/>
      <c r="C114" s="37"/>
      <c r="D114" s="37"/>
      <c r="E114" s="37"/>
      <c r="F114" s="37"/>
      <c r="G114" s="37"/>
      <c r="H114" s="37"/>
      <c r="I114" s="135"/>
      <c r="J114" s="37"/>
      <c r="K114" s="37"/>
      <c r="L114" s="60"/>
      <c r="S114" s="35"/>
      <c r="T114" s="35"/>
      <c r="U114" s="35"/>
      <c r="V114" s="35"/>
      <c r="W114" s="35"/>
      <c r="X114" s="35"/>
      <c r="Y114" s="35"/>
      <c r="Z114" s="35"/>
      <c r="AA114" s="35"/>
      <c r="AB114" s="35"/>
      <c r="AC114" s="35"/>
      <c r="AD114" s="35"/>
      <c r="AE114" s="35"/>
    </row>
    <row r="115" spans="1:31" s="11" customFormat="1" ht="29.25" customHeight="1">
      <c r="A115" s="197"/>
      <c r="B115" s="198"/>
      <c r="C115" s="199" t="s">
        <v>96</v>
      </c>
      <c r="D115" s="200" t="s">
        <v>62</v>
      </c>
      <c r="E115" s="200" t="s">
        <v>58</v>
      </c>
      <c r="F115" s="200" t="s">
        <v>59</v>
      </c>
      <c r="G115" s="200" t="s">
        <v>97</v>
      </c>
      <c r="H115" s="200" t="s">
        <v>98</v>
      </c>
      <c r="I115" s="201" t="s">
        <v>99</v>
      </c>
      <c r="J115" s="202" t="s">
        <v>88</v>
      </c>
      <c r="K115" s="203" t="s">
        <v>100</v>
      </c>
      <c r="L115" s="204"/>
      <c r="M115" s="97" t="s">
        <v>1</v>
      </c>
      <c r="N115" s="98" t="s">
        <v>41</v>
      </c>
      <c r="O115" s="98" t="s">
        <v>101</v>
      </c>
      <c r="P115" s="98" t="s">
        <v>102</v>
      </c>
      <c r="Q115" s="98" t="s">
        <v>103</v>
      </c>
      <c r="R115" s="98" t="s">
        <v>104</v>
      </c>
      <c r="S115" s="98" t="s">
        <v>105</v>
      </c>
      <c r="T115" s="99" t="s">
        <v>106</v>
      </c>
      <c r="U115" s="197"/>
      <c r="V115" s="197"/>
      <c r="W115" s="197"/>
      <c r="X115" s="197"/>
      <c r="Y115" s="197"/>
      <c r="Z115" s="197"/>
      <c r="AA115" s="197"/>
      <c r="AB115" s="197"/>
      <c r="AC115" s="197"/>
      <c r="AD115" s="197"/>
      <c r="AE115" s="197"/>
    </row>
    <row r="116" spans="1:63" s="2" customFormat="1" ht="22.8" customHeight="1">
      <c r="A116" s="35"/>
      <c r="B116" s="36"/>
      <c r="C116" s="104" t="s">
        <v>107</v>
      </c>
      <c r="D116" s="37"/>
      <c r="E116" s="37"/>
      <c r="F116" s="37"/>
      <c r="G116" s="37"/>
      <c r="H116" s="37"/>
      <c r="I116" s="135"/>
      <c r="J116" s="205">
        <f>BK116</f>
        <v>0</v>
      </c>
      <c r="K116" s="37"/>
      <c r="L116" s="41"/>
      <c r="M116" s="100"/>
      <c r="N116" s="206"/>
      <c r="O116" s="101"/>
      <c r="P116" s="207">
        <f>P117</f>
        <v>0</v>
      </c>
      <c r="Q116" s="101"/>
      <c r="R116" s="207">
        <f>R117</f>
        <v>5E-05</v>
      </c>
      <c r="S116" s="101"/>
      <c r="T116" s="208">
        <f>T117</f>
        <v>79.76</v>
      </c>
      <c r="U116" s="35"/>
      <c r="V116" s="35"/>
      <c r="W116" s="35"/>
      <c r="X116" s="35"/>
      <c r="Y116" s="35"/>
      <c r="Z116" s="35"/>
      <c r="AA116" s="35"/>
      <c r="AB116" s="35"/>
      <c r="AC116" s="35"/>
      <c r="AD116" s="35"/>
      <c r="AE116" s="35"/>
      <c r="AT116" s="14" t="s">
        <v>76</v>
      </c>
      <c r="AU116" s="14" t="s">
        <v>90</v>
      </c>
      <c r="BK116" s="209">
        <f>BK117</f>
        <v>0</v>
      </c>
    </row>
    <row r="117" spans="1:63" s="12" customFormat="1" ht="25.9" customHeight="1">
      <c r="A117" s="12"/>
      <c r="B117" s="210"/>
      <c r="C117" s="211"/>
      <c r="D117" s="212" t="s">
        <v>76</v>
      </c>
      <c r="E117" s="213" t="s">
        <v>108</v>
      </c>
      <c r="F117" s="213" t="s">
        <v>109</v>
      </c>
      <c r="G117" s="211"/>
      <c r="H117" s="211"/>
      <c r="I117" s="214"/>
      <c r="J117" s="215">
        <f>BK117</f>
        <v>0</v>
      </c>
      <c r="K117" s="211"/>
      <c r="L117" s="216"/>
      <c r="M117" s="217"/>
      <c r="N117" s="218"/>
      <c r="O117" s="218"/>
      <c r="P117" s="219">
        <f>P118+P167+P168</f>
        <v>0</v>
      </c>
      <c r="Q117" s="218"/>
      <c r="R117" s="219">
        <f>R118+R167+R168</f>
        <v>5E-05</v>
      </c>
      <c r="S117" s="218"/>
      <c r="T117" s="220">
        <f>T118+T167+T168</f>
        <v>79.76</v>
      </c>
      <c r="U117" s="12"/>
      <c r="V117" s="12"/>
      <c r="W117" s="12"/>
      <c r="X117" s="12"/>
      <c r="Y117" s="12"/>
      <c r="Z117" s="12"/>
      <c r="AA117" s="12"/>
      <c r="AB117" s="12"/>
      <c r="AC117" s="12"/>
      <c r="AD117" s="12"/>
      <c r="AE117" s="12"/>
      <c r="AR117" s="221" t="s">
        <v>82</v>
      </c>
      <c r="AT117" s="222" t="s">
        <v>76</v>
      </c>
      <c r="AU117" s="222" t="s">
        <v>77</v>
      </c>
      <c r="AY117" s="221" t="s">
        <v>110</v>
      </c>
      <c r="BK117" s="223">
        <f>BK118+BK167+BK168</f>
        <v>0</v>
      </c>
    </row>
    <row r="118" spans="1:63" s="12" customFormat="1" ht="22.8" customHeight="1">
      <c r="A118" s="12"/>
      <c r="B118" s="210"/>
      <c r="C118" s="211"/>
      <c r="D118" s="212" t="s">
        <v>76</v>
      </c>
      <c r="E118" s="224" t="s">
        <v>82</v>
      </c>
      <c r="F118" s="224" t="s">
        <v>111</v>
      </c>
      <c r="G118" s="211"/>
      <c r="H118" s="211"/>
      <c r="I118" s="214"/>
      <c r="J118" s="225">
        <f>BK118</f>
        <v>0</v>
      </c>
      <c r="K118" s="211"/>
      <c r="L118" s="216"/>
      <c r="M118" s="217"/>
      <c r="N118" s="218"/>
      <c r="O118" s="218"/>
      <c r="P118" s="219">
        <f>SUM(P119:P166)</f>
        <v>0</v>
      </c>
      <c r="Q118" s="218"/>
      <c r="R118" s="219">
        <f>SUM(R119:R166)</f>
        <v>5E-05</v>
      </c>
      <c r="S118" s="218"/>
      <c r="T118" s="220">
        <f>SUM(T119:T166)</f>
        <v>0</v>
      </c>
      <c r="U118" s="12"/>
      <c r="V118" s="12"/>
      <c r="W118" s="12"/>
      <c r="X118" s="12"/>
      <c r="Y118" s="12"/>
      <c r="Z118" s="12"/>
      <c r="AA118" s="12"/>
      <c r="AB118" s="12"/>
      <c r="AC118" s="12"/>
      <c r="AD118" s="12"/>
      <c r="AE118" s="12"/>
      <c r="AR118" s="221" t="s">
        <v>82</v>
      </c>
      <c r="AT118" s="222" t="s">
        <v>76</v>
      </c>
      <c r="AU118" s="222" t="s">
        <v>82</v>
      </c>
      <c r="AY118" s="221" t="s">
        <v>110</v>
      </c>
      <c r="BK118" s="223">
        <f>SUM(BK119:BK166)</f>
        <v>0</v>
      </c>
    </row>
    <row r="119" spans="1:65" s="2" customFormat="1" ht="16.5" customHeight="1">
      <c r="A119" s="35"/>
      <c r="B119" s="36"/>
      <c r="C119" s="226" t="s">
        <v>112</v>
      </c>
      <c r="D119" s="226" t="s">
        <v>113</v>
      </c>
      <c r="E119" s="227" t="s">
        <v>114</v>
      </c>
      <c r="F119" s="228" t="s">
        <v>115</v>
      </c>
      <c r="G119" s="229" t="s">
        <v>116</v>
      </c>
      <c r="H119" s="230">
        <v>1.44</v>
      </c>
      <c r="I119" s="231"/>
      <c r="J119" s="232">
        <f>ROUND(I119*H119,2)</f>
        <v>0</v>
      </c>
      <c r="K119" s="233"/>
      <c r="L119" s="41"/>
      <c r="M119" s="234" t="s">
        <v>1</v>
      </c>
      <c r="N119" s="235" t="s">
        <v>42</v>
      </c>
      <c r="O119" s="88"/>
      <c r="P119" s="236">
        <f>O119*H119</f>
        <v>0</v>
      </c>
      <c r="Q119" s="236">
        <v>0</v>
      </c>
      <c r="R119" s="236">
        <f>Q119*H119</f>
        <v>0</v>
      </c>
      <c r="S119" s="236">
        <v>0</v>
      </c>
      <c r="T119" s="237">
        <f>S119*H119</f>
        <v>0</v>
      </c>
      <c r="U119" s="35"/>
      <c r="V119" s="35"/>
      <c r="W119" s="35"/>
      <c r="X119" s="35"/>
      <c r="Y119" s="35"/>
      <c r="Z119" s="35"/>
      <c r="AA119" s="35"/>
      <c r="AB119" s="35"/>
      <c r="AC119" s="35"/>
      <c r="AD119" s="35"/>
      <c r="AE119" s="35"/>
      <c r="AR119" s="238" t="s">
        <v>117</v>
      </c>
      <c r="AT119" s="238" t="s">
        <v>113</v>
      </c>
      <c r="AU119" s="238" t="s">
        <v>84</v>
      </c>
      <c r="AY119" s="14" t="s">
        <v>110</v>
      </c>
      <c r="BE119" s="239">
        <f>IF(N119="základní",J119,0)</f>
        <v>0</v>
      </c>
      <c r="BF119" s="239">
        <f>IF(N119="snížená",J119,0)</f>
        <v>0</v>
      </c>
      <c r="BG119" s="239">
        <f>IF(N119="zákl. přenesená",J119,0)</f>
        <v>0</v>
      </c>
      <c r="BH119" s="239">
        <f>IF(N119="sníž. přenesená",J119,0)</f>
        <v>0</v>
      </c>
      <c r="BI119" s="239">
        <f>IF(N119="nulová",J119,0)</f>
        <v>0</v>
      </c>
      <c r="BJ119" s="14" t="s">
        <v>82</v>
      </c>
      <c r="BK119" s="239">
        <f>ROUND(I119*H119,2)</f>
        <v>0</v>
      </c>
      <c r="BL119" s="14" t="s">
        <v>117</v>
      </c>
      <c r="BM119" s="238" t="s">
        <v>118</v>
      </c>
    </row>
    <row r="120" spans="1:47" s="2" customFormat="1" ht="12">
      <c r="A120" s="35"/>
      <c r="B120" s="36"/>
      <c r="C120" s="37"/>
      <c r="D120" s="240" t="s">
        <v>119</v>
      </c>
      <c r="E120" s="37"/>
      <c r="F120" s="241" t="s">
        <v>120</v>
      </c>
      <c r="G120" s="37"/>
      <c r="H120" s="37"/>
      <c r="I120" s="135"/>
      <c r="J120" s="37"/>
      <c r="K120" s="37"/>
      <c r="L120" s="41"/>
      <c r="M120" s="242"/>
      <c r="N120" s="243"/>
      <c r="O120" s="88"/>
      <c r="P120" s="88"/>
      <c r="Q120" s="88"/>
      <c r="R120" s="88"/>
      <c r="S120" s="88"/>
      <c r="T120" s="89"/>
      <c r="U120" s="35"/>
      <c r="V120" s="35"/>
      <c r="W120" s="35"/>
      <c r="X120" s="35"/>
      <c r="Y120" s="35"/>
      <c r="Z120" s="35"/>
      <c r="AA120" s="35"/>
      <c r="AB120" s="35"/>
      <c r="AC120" s="35"/>
      <c r="AD120" s="35"/>
      <c r="AE120" s="35"/>
      <c r="AT120" s="14" t="s">
        <v>119</v>
      </c>
      <c r="AU120" s="14" t="s">
        <v>84</v>
      </c>
    </row>
    <row r="121" spans="1:65" s="2" customFormat="1" ht="16.5" customHeight="1">
      <c r="A121" s="35"/>
      <c r="B121" s="36"/>
      <c r="C121" s="226" t="s">
        <v>121</v>
      </c>
      <c r="D121" s="226" t="s">
        <v>113</v>
      </c>
      <c r="E121" s="227" t="s">
        <v>122</v>
      </c>
      <c r="F121" s="228" t="s">
        <v>123</v>
      </c>
      <c r="G121" s="229" t="s">
        <v>116</v>
      </c>
      <c r="H121" s="230">
        <v>0.2</v>
      </c>
      <c r="I121" s="231"/>
      <c r="J121" s="232">
        <f>ROUND(I121*H121,2)</f>
        <v>0</v>
      </c>
      <c r="K121" s="233"/>
      <c r="L121" s="41"/>
      <c r="M121" s="234" t="s">
        <v>1</v>
      </c>
      <c r="N121" s="235" t="s">
        <v>42</v>
      </c>
      <c r="O121" s="88"/>
      <c r="P121" s="236">
        <f>O121*H121</f>
        <v>0</v>
      </c>
      <c r="Q121" s="236">
        <v>0</v>
      </c>
      <c r="R121" s="236">
        <f>Q121*H121</f>
        <v>0</v>
      </c>
      <c r="S121" s="236">
        <v>0</v>
      </c>
      <c r="T121" s="237">
        <f>S121*H121</f>
        <v>0</v>
      </c>
      <c r="U121" s="35"/>
      <c r="V121" s="35"/>
      <c r="W121" s="35"/>
      <c r="X121" s="35"/>
      <c r="Y121" s="35"/>
      <c r="Z121" s="35"/>
      <c r="AA121" s="35"/>
      <c r="AB121" s="35"/>
      <c r="AC121" s="35"/>
      <c r="AD121" s="35"/>
      <c r="AE121" s="35"/>
      <c r="AR121" s="238" t="s">
        <v>117</v>
      </c>
      <c r="AT121" s="238" t="s">
        <v>113</v>
      </c>
      <c r="AU121" s="238" t="s">
        <v>84</v>
      </c>
      <c r="AY121" s="14" t="s">
        <v>110</v>
      </c>
      <c r="BE121" s="239">
        <f>IF(N121="základní",J121,0)</f>
        <v>0</v>
      </c>
      <c r="BF121" s="239">
        <f>IF(N121="snížená",J121,0)</f>
        <v>0</v>
      </c>
      <c r="BG121" s="239">
        <f>IF(N121="zákl. přenesená",J121,0)</f>
        <v>0</v>
      </c>
      <c r="BH121" s="239">
        <f>IF(N121="sníž. přenesená",J121,0)</f>
        <v>0</v>
      </c>
      <c r="BI121" s="239">
        <f>IF(N121="nulová",J121,0)</f>
        <v>0</v>
      </c>
      <c r="BJ121" s="14" t="s">
        <v>82</v>
      </c>
      <c r="BK121" s="239">
        <f>ROUND(I121*H121,2)</f>
        <v>0</v>
      </c>
      <c r="BL121" s="14" t="s">
        <v>117</v>
      </c>
      <c r="BM121" s="238" t="s">
        <v>124</v>
      </c>
    </row>
    <row r="122" spans="1:47" s="2" customFormat="1" ht="12">
      <c r="A122" s="35"/>
      <c r="B122" s="36"/>
      <c r="C122" s="37"/>
      <c r="D122" s="240" t="s">
        <v>119</v>
      </c>
      <c r="E122" s="37"/>
      <c r="F122" s="241" t="s">
        <v>125</v>
      </c>
      <c r="G122" s="37"/>
      <c r="H122" s="37"/>
      <c r="I122" s="135"/>
      <c r="J122" s="37"/>
      <c r="K122" s="37"/>
      <c r="L122" s="41"/>
      <c r="M122" s="242"/>
      <c r="N122" s="243"/>
      <c r="O122" s="88"/>
      <c r="P122" s="88"/>
      <c r="Q122" s="88"/>
      <c r="R122" s="88"/>
      <c r="S122" s="88"/>
      <c r="T122" s="89"/>
      <c r="U122" s="35"/>
      <c r="V122" s="35"/>
      <c r="W122" s="35"/>
      <c r="X122" s="35"/>
      <c r="Y122" s="35"/>
      <c r="Z122" s="35"/>
      <c r="AA122" s="35"/>
      <c r="AB122" s="35"/>
      <c r="AC122" s="35"/>
      <c r="AD122" s="35"/>
      <c r="AE122" s="35"/>
      <c r="AT122" s="14" t="s">
        <v>119</v>
      </c>
      <c r="AU122" s="14" t="s">
        <v>84</v>
      </c>
    </row>
    <row r="123" spans="1:65" s="2" customFormat="1" ht="24" customHeight="1">
      <c r="A123" s="35"/>
      <c r="B123" s="36"/>
      <c r="C123" s="226" t="s">
        <v>126</v>
      </c>
      <c r="D123" s="226" t="s">
        <v>113</v>
      </c>
      <c r="E123" s="227" t="s">
        <v>127</v>
      </c>
      <c r="F123" s="228" t="s">
        <v>128</v>
      </c>
      <c r="G123" s="229" t="s">
        <v>129</v>
      </c>
      <c r="H123" s="230">
        <v>2150</v>
      </c>
      <c r="I123" s="231"/>
      <c r="J123" s="232">
        <f>ROUND(I123*H123,2)</f>
        <v>0</v>
      </c>
      <c r="K123" s="233"/>
      <c r="L123" s="41"/>
      <c r="M123" s="234" t="s">
        <v>1</v>
      </c>
      <c r="N123" s="235" t="s">
        <v>42</v>
      </c>
      <c r="O123" s="88"/>
      <c r="P123" s="236">
        <f>O123*H123</f>
        <v>0</v>
      </c>
      <c r="Q123" s="236">
        <v>0</v>
      </c>
      <c r="R123" s="236">
        <f>Q123*H123</f>
        <v>0</v>
      </c>
      <c r="S123" s="236">
        <v>0</v>
      </c>
      <c r="T123" s="237">
        <f>S123*H123</f>
        <v>0</v>
      </c>
      <c r="U123" s="35"/>
      <c r="V123" s="35"/>
      <c r="W123" s="35"/>
      <c r="X123" s="35"/>
      <c r="Y123" s="35"/>
      <c r="Z123" s="35"/>
      <c r="AA123" s="35"/>
      <c r="AB123" s="35"/>
      <c r="AC123" s="35"/>
      <c r="AD123" s="35"/>
      <c r="AE123" s="35"/>
      <c r="AR123" s="238" t="s">
        <v>117</v>
      </c>
      <c r="AT123" s="238" t="s">
        <v>113</v>
      </c>
      <c r="AU123" s="238" t="s">
        <v>84</v>
      </c>
      <c r="AY123" s="14" t="s">
        <v>110</v>
      </c>
      <c r="BE123" s="239">
        <f>IF(N123="základní",J123,0)</f>
        <v>0</v>
      </c>
      <c r="BF123" s="239">
        <f>IF(N123="snížená",J123,0)</f>
        <v>0</v>
      </c>
      <c r="BG123" s="239">
        <f>IF(N123="zákl. přenesená",J123,0)</f>
        <v>0</v>
      </c>
      <c r="BH123" s="239">
        <f>IF(N123="sníž. přenesená",J123,0)</f>
        <v>0</v>
      </c>
      <c r="BI123" s="239">
        <f>IF(N123="nulová",J123,0)</f>
        <v>0</v>
      </c>
      <c r="BJ123" s="14" t="s">
        <v>82</v>
      </c>
      <c r="BK123" s="239">
        <f>ROUND(I123*H123,2)</f>
        <v>0</v>
      </c>
      <c r="BL123" s="14" t="s">
        <v>117</v>
      </c>
      <c r="BM123" s="238" t="s">
        <v>130</v>
      </c>
    </row>
    <row r="124" spans="1:47" s="2" customFormat="1" ht="12">
      <c r="A124" s="35"/>
      <c r="B124" s="36"/>
      <c r="C124" s="37"/>
      <c r="D124" s="240" t="s">
        <v>119</v>
      </c>
      <c r="E124" s="37"/>
      <c r="F124" s="241" t="s">
        <v>131</v>
      </c>
      <c r="G124" s="37"/>
      <c r="H124" s="37"/>
      <c r="I124" s="135"/>
      <c r="J124" s="37"/>
      <c r="K124" s="37"/>
      <c r="L124" s="41"/>
      <c r="M124" s="242"/>
      <c r="N124" s="243"/>
      <c r="O124" s="88"/>
      <c r="P124" s="88"/>
      <c r="Q124" s="88"/>
      <c r="R124" s="88"/>
      <c r="S124" s="88"/>
      <c r="T124" s="89"/>
      <c r="U124" s="35"/>
      <c r="V124" s="35"/>
      <c r="W124" s="35"/>
      <c r="X124" s="35"/>
      <c r="Y124" s="35"/>
      <c r="Z124" s="35"/>
      <c r="AA124" s="35"/>
      <c r="AB124" s="35"/>
      <c r="AC124" s="35"/>
      <c r="AD124" s="35"/>
      <c r="AE124" s="35"/>
      <c r="AT124" s="14" t="s">
        <v>119</v>
      </c>
      <c r="AU124" s="14" t="s">
        <v>84</v>
      </c>
    </row>
    <row r="125" spans="1:47" s="2" customFormat="1" ht="12">
      <c r="A125" s="35"/>
      <c r="B125" s="36"/>
      <c r="C125" s="37"/>
      <c r="D125" s="240" t="s">
        <v>132</v>
      </c>
      <c r="E125" s="37"/>
      <c r="F125" s="244" t="s">
        <v>133</v>
      </c>
      <c r="G125" s="37"/>
      <c r="H125" s="37"/>
      <c r="I125" s="135"/>
      <c r="J125" s="37"/>
      <c r="K125" s="37"/>
      <c r="L125" s="41"/>
      <c r="M125" s="242"/>
      <c r="N125" s="243"/>
      <c r="O125" s="88"/>
      <c r="P125" s="88"/>
      <c r="Q125" s="88"/>
      <c r="R125" s="88"/>
      <c r="S125" s="88"/>
      <c r="T125" s="89"/>
      <c r="U125" s="35"/>
      <c r="V125" s="35"/>
      <c r="W125" s="35"/>
      <c r="X125" s="35"/>
      <c r="Y125" s="35"/>
      <c r="Z125" s="35"/>
      <c r="AA125" s="35"/>
      <c r="AB125" s="35"/>
      <c r="AC125" s="35"/>
      <c r="AD125" s="35"/>
      <c r="AE125" s="35"/>
      <c r="AT125" s="14" t="s">
        <v>132</v>
      </c>
      <c r="AU125" s="14" t="s">
        <v>84</v>
      </c>
    </row>
    <row r="126" spans="1:65" s="2" customFormat="1" ht="24" customHeight="1">
      <c r="A126" s="35"/>
      <c r="B126" s="36"/>
      <c r="C126" s="226" t="s">
        <v>134</v>
      </c>
      <c r="D126" s="226" t="s">
        <v>113</v>
      </c>
      <c r="E126" s="227" t="s">
        <v>135</v>
      </c>
      <c r="F126" s="228" t="s">
        <v>136</v>
      </c>
      <c r="G126" s="229" t="s">
        <v>137</v>
      </c>
      <c r="H126" s="230">
        <v>79</v>
      </c>
      <c r="I126" s="231"/>
      <c r="J126" s="232">
        <f>ROUND(I126*H126,2)</f>
        <v>0</v>
      </c>
      <c r="K126" s="233"/>
      <c r="L126" s="41"/>
      <c r="M126" s="234" t="s">
        <v>1</v>
      </c>
      <c r="N126" s="235" t="s">
        <v>42</v>
      </c>
      <c r="O126" s="88"/>
      <c r="P126" s="236">
        <f>O126*H126</f>
        <v>0</v>
      </c>
      <c r="Q126" s="236">
        <v>0</v>
      </c>
      <c r="R126" s="236">
        <f>Q126*H126</f>
        <v>0</v>
      </c>
      <c r="S126" s="236">
        <v>0</v>
      </c>
      <c r="T126" s="237">
        <f>S126*H126</f>
        <v>0</v>
      </c>
      <c r="U126" s="35"/>
      <c r="V126" s="35"/>
      <c r="W126" s="35"/>
      <c r="X126" s="35"/>
      <c r="Y126" s="35"/>
      <c r="Z126" s="35"/>
      <c r="AA126" s="35"/>
      <c r="AB126" s="35"/>
      <c r="AC126" s="35"/>
      <c r="AD126" s="35"/>
      <c r="AE126" s="35"/>
      <c r="AR126" s="238" t="s">
        <v>117</v>
      </c>
      <c r="AT126" s="238" t="s">
        <v>113</v>
      </c>
      <c r="AU126" s="238" t="s">
        <v>84</v>
      </c>
      <c r="AY126" s="14" t="s">
        <v>110</v>
      </c>
      <c r="BE126" s="239">
        <f>IF(N126="základní",J126,0)</f>
        <v>0</v>
      </c>
      <c r="BF126" s="239">
        <f>IF(N126="snížená",J126,0)</f>
        <v>0</v>
      </c>
      <c r="BG126" s="239">
        <f>IF(N126="zákl. přenesená",J126,0)</f>
        <v>0</v>
      </c>
      <c r="BH126" s="239">
        <f>IF(N126="sníž. přenesená",J126,0)</f>
        <v>0</v>
      </c>
      <c r="BI126" s="239">
        <f>IF(N126="nulová",J126,0)</f>
        <v>0</v>
      </c>
      <c r="BJ126" s="14" t="s">
        <v>82</v>
      </c>
      <c r="BK126" s="239">
        <f>ROUND(I126*H126,2)</f>
        <v>0</v>
      </c>
      <c r="BL126" s="14" t="s">
        <v>117</v>
      </c>
      <c r="BM126" s="238" t="s">
        <v>138</v>
      </c>
    </row>
    <row r="127" spans="1:47" s="2" customFormat="1" ht="12">
      <c r="A127" s="35"/>
      <c r="B127" s="36"/>
      <c r="C127" s="37"/>
      <c r="D127" s="240" t="s">
        <v>119</v>
      </c>
      <c r="E127" s="37"/>
      <c r="F127" s="241" t="s">
        <v>139</v>
      </c>
      <c r="G127" s="37"/>
      <c r="H127" s="37"/>
      <c r="I127" s="135"/>
      <c r="J127" s="37"/>
      <c r="K127" s="37"/>
      <c r="L127" s="41"/>
      <c r="M127" s="242"/>
      <c r="N127" s="243"/>
      <c r="O127" s="88"/>
      <c r="P127" s="88"/>
      <c r="Q127" s="88"/>
      <c r="R127" s="88"/>
      <c r="S127" s="88"/>
      <c r="T127" s="89"/>
      <c r="U127" s="35"/>
      <c r="V127" s="35"/>
      <c r="W127" s="35"/>
      <c r="X127" s="35"/>
      <c r="Y127" s="35"/>
      <c r="Z127" s="35"/>
      <c r="AA127" s="35"/>
      <c r="AB127" s="35"/>
      <c r="AC127" s="35"/>
      <c r="AD127" s="35"/>
      <c r="AE127" s="35"/>
      <c r="AT127" s="14" t="s">
        <v>119</v>
      </c>
      <c r="AU127" s="14" t="s">
        <v>84</v>
      </c>
    </row>
    <row r="128" spans="1:65" s="2" customFormat="1" ht="24" customHeight="1">
      <c r="A128" s="35"/>
      <c r="B128" s="36"/>
      <c r="C128" s="226" t="s">
        <v>117</v>
      </c>
      <c r="D128" s="226" t="s">
        <v>113</v>
      </c>
      <c r="E128" s="227" t="s">
        <v>140</v>
      </c>
      <c r="F128" s="228" t="s">
        <v>141</v>
      </c>
      <c r="G128" s="229" t="s">
        <v>137</v>
      </c>
      <c r="H128" s="230">
        <v>18</v>
      </c>
      <c r="I128" s="231"/>
      <c r="J128" s="232">
        <f>ROUND(I128*H128,2)</f>
        <v>0</v>
      </c>
      <c r="K128" s="233"/>
      <c r="L128" s="41"/>
      <c r="M128" s="234" t="s">
        <v>1</v>
      </c>
      <c r="N128" s="235" t="s">
        <v>42</v>
      </c>
      <c r="O128" s="88"/>
      <c r="P128" s="236">
        <f>O128*H128</f>
        <v>0</v>
      </c>
      <c r="Q128" s="236">
        <v>0</v>
      </c>
      <c r="R128" s="236">
        <f>Q128*H128</f>
        <v>0</v>
      </c>
      <c r="S128" s="236">
        <v>0</v>
      </c>
      <c r="T128" s="237">
        <f>S128*H128</f>
        <v>0</v>
      </c>
      <c r="U128" s="35"/>
      <c r="V128" s="35"/>
      <c r="W128" s="35"/>
      <c r="X128" s="35"/>
      <c r="Y128" s="35"/>
      <c r="Z128" s="35"/>
      <c r="AA128" s="35"/>
      <c r="AB128" s="35"/>
      <c r="AC128" s="35"/>
      <c r="AD128" s="35"/>
      <c r="AE128" s="35"/>
      <c r="AR128" s="238" t="s">
        <v>117</v>
      </c>
      <c r="AT128" s="238" t="s">
        <v>113</v>
      </c>
      <c r="AU128" s="238" t="s">
        <v>84</v>
      </c>
      <c r="AY128" s="14" t="s">
        <v>110</v>
      </c>
      <c r="BE128" s="239">
        <f>IF(N128="základní",J128,0)</f>
        <v>0</v>
      </c>
      <c r="BF128" s="239">
        <f>IF(N128="snížená",J128,0)</f>
        <v>0</v>
      </c>
      <c r="BG128" s="239">
        <f>IF(N128="zákl. přenesená",J128,0)</f>
        <v>0</v>
      </c>
      <c r="BH128" s="239">
        <f>IF(N128="sníž. přenesená",J128,0)</f>
        <v>0</v>
      </c>
      <c r="BI128" s="239">
        <f>IF(N128="nulová",J128,0)</f>
        <v>0</v>
      </c>
      <c r="BJ128" s="14" t="s">
        <v>82</v>
      </c>
      <c r="BK128" s="239">
        <f>ROUND(I128*H128,2)</f>
        <v>0</v>
      </c>
      <c r="BL128" s="14" t="s">
        <v>117</v>
      </c>
      <c r="BM128" s="238" t="s">
        <v>142</v>
      </c>
    </row>
    <row r="129" spans="1:47" s="2" customFormat="1" ht="12">
      <c r="A129" s="35"/>
      <c r="B129" s="36"/>
      <c r="C129" s="37"/>
      <c r="D129" s="240" t="s">
        <v>119</v>
      </c>
      <c r="E129" s="37"/>
      <c r="F129" s="241" t="s">
        <v>143</v>
      </c>
      <c r="G129" s="37"/>
      <c r="H129" s="37"/>
      <c r="I129" s="135"/>
      <c r="J129" s="37"/>
      <c r="K129" s="37"/>
      <c r="L129" s="41"/>
      <c r="M129" s="242"/>
      <c r="N129" s="243"/>
      <c r="O129" s="88"/>
      <c r="P129" s="88"/>
      <c r="Q129" s="88"/>
      <c r="R129" s="88"/>
      <c r="S129" s="88"/>
      <c r="T129" s="89"/>
      <c r="U129" s="35"/>
      <c r="V129" s="35"/>
      <c r="W129" s="35"/>
      <c r="X129" s="35"/>
      <c r="Y129" s="35"/>
      <c r="Z129" s="35"/>
      <c r="AA129" s="35"/>
      <c r="AB129" s="35"/>
      <c r="AC129" s="35"/>
      <c r="AD129" s="35"/>
      <c r="AE129" s="35"/>
      <c r="AT129" s="14" t="s">
        <v>119</v>
      </c>
      <c r="AU129" s="14" t="s">
        <v>84</v>
      </c>
    </row>
    <row r="130" spans="1:65" s="2" customFormat="1" ht="24" customHeight="1">
      <c r="A130" s="35"/>
      <c r="B130" s="36"/>
      <c r="C130" s="226" t="s">
        <v>144</v>
      </c>
      <c r="D130" s="226" t="s">
        <v>113</v>
      </c>
      <c r="E130" s="227" t="s">
        <v>145</v>
      </c>
      <c r="F130" s="228" t="s">
        <v>146</v>
      </c>
      <c r="G130" s="229" t="s">
        <v>137</v>
      </c>
      <c r="H130" s="230">
        <v>4</v>
      </c>
      <c r="I130" s="231"/>
      <c r="J130" s="232">
        <f>ROUND(I130*H130,2)</f>
        <v>0</v>
      </c>
      <c r="K130" s="233"/>
      <c r="L130" s="41"/>
      <c r="M130" s="234" t="s">
        <v>1</v>
      </c>
      <c r="N130" s="235" t="s">
        <v>42</v>
      </c>
      <c r="O130" s="88"/>
      <c r="P130" s="236">
        <f>O130*H130</f>
        <v>0</v>
      </c>
      <c r="Q130" s="236">
        <v>0</v>
      </c>
      <c r="R130" s="236">
        <f>Q130*H130</f>
        <v>0</v>
      </c>
      <c r="S130" s="236">
        <v>0</v>
      </c>
      <c r="T130" s="237">
        <f>S130*H130</f>
        <v>0</v>
      </c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R130" s="238" t="s">
        <v>117</v>
      </c>
      <c r="AT130" s="238" t="s">
        <v>113</v>
      </c>
      <c r="AU130" s="238" t="s">
        <v>84</v>
      </c>
      <c r="AY130" s="14" t="s">
        <v>110</v>
      </c>
      <c r="BE130" s="239">
        <f>IF(N130="základní",J130,0)</f>
        <v>0</v>
      </c>
      <c r="BF130" s="239">
        <f>IF(N130="snížená",J130,0)</f>
        <v>0</v>
      </c>
      <c r="BG130" s="239">
        <f>IF(N130="zákl. přenesená",J130,0)</f>
        <v>0</v>
      </c>
      <c r="BH130" s="239">
        <f>IF(N130="sníž. přenesená",J130,0)</f>
        <v>0</v>
      </c>
      <c r="BI130" s="239">
        <f>IF(N130="nulová",J130,0)</f>
        <v>0</v>
      </c>
      <c r="BJ130" s="14" t="s">
        <v>82</v>
      </c>
      <c r="BK130" s="239">
        <f>ROUND(I130*H130,2)</f>
        <v>0</v>
      </c>
      <c r="BL130" s="14" t="s">
        <v>117</v>
      </c>
      <c r="BM130" s="238" t="s">
        <v>147</v>
      </c>
    </row>
    <row r="131" spans="1:47" s="2" customFormat="1" ht="12">
      <c r="A131" s="35"/>
      <c r="B131" s="36"/>
      <c r="C131" s="37"/>
      <c r="D131" s="240" t="s">
        <v>119</v>
      </c>
      <c r="E131" s="37"/>
      <c r="F131" s="241" t="s">
        <v>148</v>
      </c>
      <c r="G131" s="37"/>
      <c r="H131" s="37"/>
      <c r="I131" s="135"/>
      <c r="J131" s="37"/>
      <c r="K131" s="37"/>
      <c r="L131" s="41"/>
      <c r="M131" s="242"/>
      <c r="N131" s="243"/>
      <c r="O131" s="88"/>
      <c r="P131" s="88"/>
      <c r="Q131" s="88"/>
      <c r="R131" s="88"/>
      <c r="S131" s="88"/>
      <c r="T131" s="89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T131" s="14" t="s">
        <v>119</v>
      </c>
      <c r="AU131" s="14" t="s">
        <v>84</v>
      </c>
    </row>
    <row r="132" spans="1:65" s="2" customFormat="1" ht="24" customHeight="1">
      <c r="A132" s="35"/>
      <c r="B132" s="36"/>
      <c r="C132" s="226" t="s">
        <v>149</v>
      </c>
      <c r="D132" s="226" t="s">
        <v>113</v>
      </c>
      <c r="E132" s="227" t="s">
        <v>150</v>
      </c>
      <c r="F132" s="228" t="s">
        <v>151</v>
      </c>
      <c r="G132" s="229" t="s">
        <v>137</v>
      </c>
      <c r="H132" s="230">
        <v>1</v>
      </c>
      <c r="I132" s="231"/>
      <c r="J132" s="232">
        <f>ROUND(I132*H132,2)</f>
        <v>0</v>
      </c>
      <c r="K132" s="233"/>
      <c r="L132" s="41"/>
      <c r="M132" s="234" t="s">
        <v>1</v>
      </c>
      <c r="N132" s="235" t="s">
        <v>42</v>
      </c>
      <c r="O132" s="88"/>
      <c r="P132" s="236">
        <f>O132*H132</f>
        <v>0</v>
      </c>
      <c r="Q132" s="236">
        <v>0</v>
      </c>
      <c r="R132" s="236">
        <f>Q132*H132</f>
        <v>0</v>
      </c>
      <c r="S132" s="236">
        <v>0</v>
      </c>
      <c r="T132" s="237">
        <f>S132*H132</f>
        <v>0</v>
      </c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R132" s="238" t="s">
        <v>117</v>
      </c>
      <c r="AT132" s="238" t="s">
        <v>113</v>
      </c>
      <c r="AU132" s="238" t="s">
        <v>84</v>
      </c>
      <c r="AY132" s="14" t="s">
        <v>110</v>
      </c>
      <c r="BE132" s="239">
        <f>IF(N132="základní",J132,0)</f>
        <v>0</v>
      </c>
      <c r="BF132" s="239">
        <f>IF(N132="snížená",J132,0)</f>
        <v>0</v>
      </c>
      <c r="BG132" s="239">
        <f>IF(N132="zákl. přenesená",J132,0)</f>
        <v>0</v>
      </c>
      <c r="BH132" s="239">
        <f>IF(N132="sníž. přenesená",J132,0)</f>
        <v>0</v>
      </c>
      <c r="BI132" s="239">
        <f>IF(N132="nulová",J132,0)</f>
        <v>0</v>
      </c>
      <c r="BJ132" s="14" t="s">
        <v>82</v>
      </c>
      <c r="BK132" s="239">
        <f>ROUND(I132*H132,2)</f>
        <v>0</v>
      </c>
      <c r="BL132" s="14" t="s">
        <v>117</v>
      </c>
      <c r="BM132" s="238" t="s">
        <v>152</v>
      </c>
    </row>
    <row r="133" spans="1:47" s="2" customFormat="1" ht="12">
      <c r="A133" s="35"/>
      <c r="B133" s="36"/>
      <c r="C133" s="37"/>
      <c r="D133" s="240" t="s">
        <v>119</v>
      </c>
      <c r="E133" s="37"/>
      <c r="F133" s="241" t="s">
        <v>153</v>
      </c>
      <c r="G133" s="37"/>
      <c r="H133" s="37"/>
      <c r="I133" s="135"/>
      <c r="J133" s="37"/>
      <c r="K133" s="37"/>
      <c r="L133" s="41"/>
      <c r="M133" s="242"/>
      <c r="N133" s="243"/>
      <c r="O133" s="88"/>
      <c r="P133" s="88"/>
      <c r="Q133" s="88"/>
      <c r="R133" s="88"/>
      <c r="S133" s="88"/>
      <c r="T133" s="89"/>
      <c r="U133" s="35"/>
      <c r="V133" s="35"/>
      <c r="W133" s="35"/>
      <c r="X133" s="35"/>
      <c r="Y133" s="35"/>
      <c r="Z133" s="35"/>
      <c r="AA133" s="35"/>
      <c r="AB133" s="35"/>
      <c r="AC133" s="35"/>
      <c r="AD133" s="35"/>
      <c r="AE133" s="35"/>
      <c r="AT133" s="14" t="s">
        <v>119</v>
      </c>
      <c r="AU133" s="14" t="s">
        <v>84</v>
      </c>
    </row>
    <row r="134" spans="1:65" s="2" customFormat="1" ht="16.5" customHeight="1">
      <c r="A134" s="35"/>
      <c r="B134" s="36"/>
      <c r="C134" s="226" t="s">
        <v>154</v>
      </c>
      <c r="D134" s="226" t="s">
        <v>113</v>
      </c>
      <c r="E134" s="227" t="s">
        <v>155</v>
      </c>
      <c r="F134" s="228" t="s">
        <v>156</v>
      </c>
      <c r="G134" s="229" t="s">
        <v>137</v>
      </c>
      <c r="H134" s="230">
        <v>1</v>
      </c>
      <c r="I134" s="231"/>
      <c r="J134" s="232">
        <f>ROUND(I134*H134,2)</f>
        <v>0</v>
      </c>
      <c r="K134" s="233"/>
      <c r="L134" s="41"/>
      <c r="M134" s="234" t="s">
        <v>1</v>
      </c>
      <c r="N134" s="235" t="s">
        <v>42</v>
      </c>
      <c r="O134" s="88"/>
      <c r="P134" s="236">
        <f>O134*H134</f>
        <v>0</v>
      </c>
      <c r="Q134" s="236">
        <v>5E-05</v>
      </c>
      <c r="R134" s="236">
        <f>Q134*H134</f>
        <v>5E-05</v>
      </c>
      <c r="S134" s="236">
        <v>0</v>
      </c>
      <c r="T134" s="237">
        <f>S134*H134</f>
        <v>0</v>
      </c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R134" s="238" t="s">
        <v>117</v>
      </c>
      <c r="AT134" s="238" t="s">
        <v>113</v>
      </c>
      <c r="AU134" s="238" t="s">
        <v>84</v>
      </c>
      <c r="AY134" s="14" t="s">
        <v>110</v>
      </c>
      <c r="BE134" s="239">
        <f>IF(N134="základní",J134,0)</f>
        <v>0</v>
      </c>
      <c r="BF134" s="239">
        <f>IF(N134="snížená",J134,0)</f>
        <v>0</v>
      </c>
      <c r="BG134" s="239">
        <f>IF(N134="zákl. přenesená",J134,0)</f>
        <v>0</v>
      </c>
      <c r="BH134" s="239">
        <f>IF(N134="sníž. přenesená",J134,0)</f>
        <v>0</v>
      </c>
      <c r="BI134" s="239">
        <f>IF(N134="nulová",J134,0)</f>
        <v>0</v>
      </c>
      <c r="BJ134" s="14" t="s">
        <v>82</v>
      </c>
      <c r="BK134" s="239">
        <f>ROUND(I134*H134,2)</f>
        <v>0</v>
      </c>
      <c r="BL134" s="14" t="s">
        <v>117</v>
      </c>
      <c r="BM134" s="238" t="s">
        <v>157</v>
      </c>
    </row>
    <row r="135" spans="1:47" s="2" customFormat="1" ht="12">
      <c r="A135" s="35"/>
      <c r="B135" s="36"/>
      <c r="C135" s="37"/>
      <c r="D135" s="240" t="s">
        <v>119</v>
      </c>
      <c r="E135" s="37"/>
      <c r="F135" s="241" t="s">
        <v>158</v>
      </c>
      <c r="G135" s="37"/>
      <c r="H135" s="37"/>
      <c r="I135" s="135"/>
      <c r="J135" s="37"/>
      <c r="K135" s="37"/>
      <c r="L135" s="41"/>
      <c r="M135" s="242"/>
      <c r="N135" s="243"/>
      <c r="O135" s="88"/>
      <c r="P135" s="88"/>
      <c r="Q135" s="88"/>
      <c r="R135" s="88"/>
      <c r="S135" s="88"/>
      <c r="T135" s="89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T135" s="14" t="s">
        <v>119</v>
      </c>
      <c r="AU135" s="14" t="s">
        <v>84</v>
      </c>
    </row>
    <row r="136" spans="1:47" s="2" customFormat="1" ht="12">
      <c r="A136" s="35"/>
      <c r="B136" s="36"/>
      <c r="C136" s="37"/>
      <c r="D136" s="240" t="s">
        <v>132</v>
      </c>
      <c r="E136" s="37"/>
      <c r="F136" s="244" t="s">
        <v>159</v>
      </c>
      <c r="G136" s="37"/>
      <c r="H136" s="37"/>
      <c r="I136" s="135"/>
      <c r="J136" s="37"/>
      <c r="K136" s="37"/>
      <c r="L136" s="41"/>
      <c r="M136" s="242"/>
      <c r="N136" s="243"/>
      <c r="O136" s="88"/>
      <c r="P136" s="88"/>
      <c r="Q136" s="88"/>
      <c r="R136" s="88"/>
      <c r="S136" s="88"/>
      <c r="T136" s="89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T136" s="14" t="s">
        <v>132</v>
      </c>
      <c r="AU136" s="14" t="s">
        <v>84</v>
      </c>
    </row>
    <row r="137" spans="1:65" s="2" customFormat="1" ht="24" customHeight="1">
      <c r="A137" s="35"/>
      <c r="B137" s="36"/>
      <c r="C137" s="226" t="s">
        <v>160</v>
      </c>
      <c r="D137" s="226" t="s">
        <v>113</v>
      </c>
      <c r="E137" s="227" t="s">
        <v>161</v>
      </c>
      <c r="F137" s="228" t="s">
        <v>162</v>
      </c>
      <c r="G137" s="229" t="s">
        <v>163</v>
      </c>
      <c r="H137" s="230">
        <v>32.875</v>
      </c>
      <c r="I137" s="231"/>
      <c r="J137" s="232">
        <f>ROUND(I137*H137,2)</f>
        <v>0</v>
      </c>
      <c r="K137" s="233"/>
      <c r="L137" s="41"/>
      <c r="M137" s="234" t="s">
        <v>1</v>
      </c>
      <c r="N137" s="235" t="s">
        <v>42</v>
      </c>
      <c r="O137" s="88"/>
      <c r="P137" s="236">
        <f>O137*H137</f>
        <v>0</v>
      </c>
      <c r="Q137" s="236">
        <v>0</v>
      </c>
      <c r="R137" s="236">
        <f>Q137*H137</f>
        <v>0</v>
      </c>
      <c r="S137" s="236">
        <v>0</v>
      </c>
      <c r="T137" s="237">
        <f>S137*H137</f>
        <v>0</v>
      </c>
      <c r="U137" s="35"/>
      <c r="V137" s="35"/>
      <c r="W137" s="35"/>
      <c r="X137" s="35"/>
      <c r="Y137" s="35"/>
      <c r="Z137" s="35"/>
      <c r="AA137" s="35"/>
      <c r="AB137" s="35"/>
      <c r="AC137" s="35"/>
      <c r="AD137" s="35"/>
      <c r="AE137" s="35"/>
      <c r="AR137" s="238" t="s">
        <v>117</v>
      </c>
      <c r="AT137" s="238" t="s">
        <v>113</v>
      </c>
      <c r="AU137" s="238" t="s">
        <v>84</v>
      </c>
      <c r="AY137" s="14" t="s">
        <v>110</v>
      </c>
      <c r="BE137" s="239">
        <f>IF(N137="základní",J137,0)</f>
        <v>0</v>
      </c>
      <c r="BF137" s="239">
        <f>IF(N137="snížená",J137,0)</f>
        <v>0</v>
      </c>
      <c r="BG137" s="239">
        <f>IF(N137="zákl. přenesená",J137,0)</f>
        <v>0</v>
      </c>
      <c r="BH137" s="239">
        <f>IF(N137="sníž. přenesená",J137,0)</f>
        <v>0</v>
      </c>
      <c r="BI137" s="239">
        <f>IF(N137="nulová",J137,0)</f>
        <v>0</v>
      </c>
      <c r="BJ137" s="14" t="s">
        <v>82</v>
      </c>
      <c r="BK137" s="239">
        <f>ROUND(I137*H137,2)</f>
        <v>0</v>
      </c>
      <c r="BL137" s="14" t="s">
        <v>117</v>
      </c>
      <c r="BM137" s="238" t="s">
        <v>164</v>
      </c>
    </row>
    <row r="138" spans="1:47" s="2" customFormat="1" ht="12">
      <c r="A138" s="35"/>
      <c r="B138" s="36"/>
      <c r="C138" s="37"/>
      <c r="D138" s="240" t="s">
        <v>119</v>
      </c>
      <c r="E138" s="37"/>
      <c r="F138" s="241" t="s">
        <v>165</v>
      </c>
      <c r="G138" s="37"/>
      <c r="H138" s="37"/>
      <c r="I138" s="135"/>
      <c r="J138" s="37"/>
      <c r="K138" s="37"/>
      <c r="L138" s="41"/>
      <c r="M138" s="242"/>
      <c r="N138" s="243"/>
      <c r="O138" s="88"/>
      <c r="P138" s="88"/>
      <c r="Q138" s="88"/>
      <c r="R138" s="88"/>
      <c r="S138" s="88"/>
      <c r="T138" s="89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T138" s="14" t="s">
        <v>119</v>
      </c>
      <c r="AU138" s="14" t="s">
        <v>84</v>
      </c>
    </row>
    <row r="139" spans="1:47" s="2" customFormat="1" ht="12">
      <c r="A139" s="35"/>
      <c r="B139" s="36"/>
      <c r="C139" s="37"/>
      <c r="D139" s="240" t="s">
        <v>132</v>
      </c>
      <c r="E139" s="37"/>
      <c r="F139" s="244" t="s">
        <v>166</v>
      </c>
      <c r="G139" s="37"/>
      <c r="H139" s="37"/>
      <c r="I139" s="135"/>
      <c r="J139" s="37"/>
      <c r="K139" s="37"/>
      <c r="L139" s="41"/>
      <c r="M139" s="242"/>
      <c r="N139" s="243"/>
      <c r="O139" s="88"/>
      <c r="P139" s="88"/>
      <c r="Q139" s="88"/>
      <c r="R139" s="88"/>
      <c r="S139" s="88"/>
      <c r="T139" s="89"/>
      <c r="U139" s="35"/>
      <c r="V139" s="35"/>
      <c r="W139" s="35"/>
      <c r="X139" s="35"/>
      <c r="Y139" s="35"/>
      <c r="Z139" s="35"/>
      <c r="AA139" s="35"/>
      <c r="AB139" s="35"/>
      <c r="AC139" s="35"/>
      <c r="AD139" s="35"/>
      <c r="AE139" s="35"/>
      <c r="AT139" s="14" t="s">
        <v>132</v>
      </c>
      <c r="AU139" s="14" t="s">
        <v>84</v>
      </c>
    </row>
    <row r="140" spans="1:65" s="2" customFormat="1" ht="24" customHeight="1">
      <c r="A140" s="35"/>
      <c r="B140" s="36"/>
      <c r="C140" s="226" t="s">
        <v>167</v>
      </c>
      <c r="D140" s="226" t="s">
        <v>113</v>
      </c>
      <c r="E140" s="227" t="s">
        <v>168</v>
      </c>
      <c r="F140" s="228" t="s">
        <v>169</v>
      </c>
      <c r="G140" s="229" t="s">
        <v>163</v>
      </c>
      <c r="H140" s="230">
        <v>158.375</v>
      </c>
      <c r="I140" s="231"/>
      <c r="J140" s="232">
        <f>ROUND(I140*H140,2)</f>
        <v>0</v>
      </c>
      <c r="K140" s="233"/>
      <c r="L140" s="41"/>
      <c r="M140" s="234" t="s">
        <v>1</v>
      </c>
      <c r="N140" s="235" t="s">
        <v>42</v>
      </c>
      <c r="O140" s="88"/>
      <c r="P140" s="236">
        <f>O140*H140</f>
        <v>0</v>
      </c>
      <c r="Q140" s="236">
        <v>0</v>
      </c>
      <c r="R140" s="236">
        <f>Q140*H140</f>
        <v>0</v>
      </c>
      <c r="S140" s="236">
        <v>0</v>
      </c>
      <c r="T140" s="237">
        <f>S140*H140</f>
        <v>0</v>
      </c>
      <c r="U140" s="35"/>
      <c r="V140" s="35"/>
      <c r="W140" s="35"/>
      <c r="X140" s="35"/>
      <c r="Y140" s="35"/>
      <c r="Z140" s="35"/>
      <c r="AA140" s="35"/>
      <c r="AB140" s="35"/>
      <c r="AC140" s="35"/>
      <c r="AD140" s="35"/>
      <c r="AE140" s="35"/>
      <c r="AR140" s="238" t="s">
        <v>117</v>
      </c>
      <c r="AT140" s="238" t="s">
        <v>113</v>
      </c>
      <c r="AU140" s="238" t="s">
        <v>84</v>
      </c>
      <c r="AY140" s="14" t="s">
        <v>110</v>
      </c>
      <c r="BE140" s="239">
        <f>IF(N140="základní",J140,0)</f>
        <v>0</v>
      </c>
      <c r="BF140" s="239">
        <f>IF(N140="snížená",J140,0)</f>
        <v>0</v>
      </c>
      <c r="BG140" s="239">
        <f>IF(N140="zákl. přenesená",J140,0)</f>
        <v>0</v>
      </c>
      <c r="BH140" s="239">
        <f>IF(N140="sníž. přenesená",J140,0)</f>
        <v>0</v>
      </c>
      <c r="BI140" s="239">
        <f>IF(N140="nulová",J140,0)</f>
        <v>0</v>
      </c>
      <c r="BJ140" s="14" t="s">
        <v>82</v>
      </c>
      <c r="BK140" s="239">
        <f>ROUND(I140*H140,2)</f>
        <v>0</v>
      </c>
      <c r="BL140" s="14" t="s">
        <v>117</v>
      </c>
      <c r="BM140" s="238" t="s">
        <v>170</v>
      </c>
    </row>
    <row r="141" spans="1:47" s="2" customFormat="1" ht="12">
      <c r="A141" s="35"/>
      <c r="B141" s="36"/>
      <c r="C141" s="37"/>
      <c r="D141" s="240" t="s">
        <v>119</v>
      </c>
      <c r="E141" s="37"/>
      <c r="F141" s="241" t="s">
        <v>171</v>
      </c>
      <c r="G141" s="37"/>
      <c r="H141" s="37"/>
      <c r="I141" s="135"/>
      <c r="J141" s="37"/>
      <c r="K141" s="37"/>
      <c r="L141" s="41"/>
      <c r="M141" s="242"/>
      <c r="N141" s="243"/>
      <c r="O141" s="88"/>
      <c r="P141" s="88"/>
      <c r="Q141" s="88"/>
      <c r="R141" s="88"/>
      <c r="S141" s="88"/>
      <c r="T141" s="89"/>
      <c r="U141" s="35"/>
      <c r="V141" s="35"/>
      <c r="W141" s="35"/>
      <c r="X141" s="35"/>
      <c r="Y141" s="35"/>
      <c r="Z141" s="35"/>
      <c r="AA141" s="35"/>
      <c r="AB141" s="35"/>
      <c r="AC141" s="35"/>
      <c r="AD141" s="35"/>
      <c r="AE141" s="35"/>
      <c r="AT141" s="14" t="s">
        <v>119</v>
      </c>
      <c r="AU141" s="14" t="s">
        <v>84</v>
      </c>
    </row>
    <row r="142" spans="1:47" s="2" customFormat="1" ht="12">
      <c r="A142" s="35"/>
      <c r="B142" s="36"/>
      <c r="C142" s="37"/>
      <c r="D142" s="240" t="s">
        <v>132</v>
      </c>
      <c r="E142" s="37"/>
      <c r="F142" s="244" t="s">
        <v>166</v>
      </c>
      <c r="G142" s="37"/>
      <c r="H142" s="37"/>
      <c r="I142" s="135"/>
      <c r="J142" s="37"/>
      <c r="K142" s="37"/>
      <c r="L142" s="41"/>
      <c r="M142" s="242"/>
      <c r="N142" s="243"/>
      <c r="O142" s="88"/>
      <c r="P142" s="88"/>
      <c r="Q142" s="88"/>
      <c r="R142" s="88"/>
      <c r="S142" s="88"/>
      <c r="T142" s="89"/>
      <c r="U142" s="35"/>
      <c r="V142" s="35"/>
      <c r="W142" s="35"/>
      <c r="X142" s="35"/>
      <c r="Y142" s="35"/>
      <c r="Z142" s="35"/>
      <c r="AA142" s="35"/>
      <c r="AB142" s="35"/>
      <c r="AC142" s="35"/>
      <c r="AD142" s="35"/>
      <c r="AE142" s="35"/>
      <c r="AT142" s="14" t="s">
        <v>132</v>
      </c>
      <c r="AU142" s="14" t="s">
        <v>84</v>
      </c>
    </row>
    <row r="143" spans="1:65" s="2" customFormat="1" ht="24" customHeight="1">
      <c r="A143" s="35"/>
      <c r="B143" s="36"/>
      <c r="C143" s="226" t="s">
        <v>7</v>
      </c>
      <c r="D143" s="226" t="s">
        <v>113</v>
      </c>
      <c r="E143" s="227" t="s">
        <v>172</v>
      </c>
      <c r="F143" s="228" t="s">
        <v>173</v>
      </c>
      <c r="G143" s="229" t="s">
        <v>163</v>
      </c>
      <c r="H143" s="230">
        <v>839.15</v>
      </c>
      <c r="I143" s="231"/>
      <c r="J143" s="232">
        <f>ROUND(I143*H143,2)</f>
        <v>0</v>
      </c>
      <c r="K143" s="233"/>
      <c r="L143" s="41"/>
      <c r="M143" s="234" t="s">
        <v>1</v>
      </c>
      <c r="N143" s="235" t="s">
        <v>42</v>
      </c>
      <c r="O143" s="88"/>
      <c r="P143" s="236">
        <f>O143*H143</f>
        <v>0</v>
      </c>
      <c r="Q143" s="236">
        <v>0</v>
      </c>
      <c r="R143" s="236">
        <f>Q143*H143</f>
        <v>0</v>
      </c>
      <c r="S143" s="236">
        <v>0</v>
      </c>
      <c r="T143" s="237">
        <f>S143*H143</f>
        <v>0</v>
      </c>
      <c r="U143" s="35"/>
      <c r="V143" s="35"/>
      <c r="W143" s="35"/>
      <c r="X143" s="35"/>
      <c r="Y143" s="35"/>
      <c r="Z143" s="35"/>
      <c r="AA143" s="35"/>
      <c r="AB143" s="35"/>
      <c r="AC143" s="35"/>
      <c r="AD143" s="35"/>
      <c r="AE143" s="35"/>
      <c r="AR143" s="238" t="s">
        <v>117</v>
      </c>
      <c r="AT143" s="238" t="s">
        <v>113</v>
      </c>
      <c r="AU143" s="238" t="s">
        <v>84</v>
      </c>
      <c r="AY143" s="14" t="s">
        <v>110</v>
      </c>
      <c r="BE143" s="239">
        <f>IF(N143="základní",J143,0)</f>
        <v>0</v>
      </c>
      <c r="BF143" s="239">
        <f>IF(N143="snížená",J143,0)</f>
        <v>0</v>
      </c>
      <c r="BG143" s="239">
        <f>IF(N143="zákl. přenesená",J143,0)</f>
        <v>0</v>
      </c>
      <c r="BH143" s="239">
        <f>IF(N143="sníž. přenesená",J143,0)</f>
        <v>0</v>
      </c>
      <c r="BI143" s="239">
        <f>IF(N143="nulová",J143,0)</f>
        <v>0</v>
      </c>
      <c r="BJ143" s="14" t="s">
        <v>82</v>
      </c>
      <c r="BK143" s="239">
        <f>ROUND(I143*H143,2)</f>
        <v>0</v>
      </c>
      <c r="BL143" s="14" t="s">
        <v>117</v>
      </c>
      <c r="BM143" s="238" t="s">
        <v>174</v>
      </c>
    </row>
    <row r="144" spans="1:47" s="2" customFormat="1" ht="12">
      <c r="A144" s="35"/>
      <c r="B144" s="36"/>
      <c r="C144" s="37"/>
      <c r="D144" s="240" t="s">
        <v>119</v>
      </c>
      <c r="E144" s="37"/>
      <c r="F144" s="241" t="s">
        <v>175</v>
      </c>
      <c r="G144" s="37"/>
      <c r="H144" s="37"/>
      <c r="I144" s="135"/>
      <c r="J144" s="37"/>
      <c r="K144" s="37"/>
      <c r="L144" s="41"/>
      <c r="M144" s="242"/>
      <c r="N144" s="243"/>
      <c r="O144" s="88"/>
      <c r="P144" s="88"/>
      <c r="Q144" s="88"/>
      <c r="R144" s="88"/>
      <c r="S144" s="88"/>
      <c r="T144" s="89"/>
      <c r="U144" s="35"/>
      <c r="V144" s="35"/>
      <c r="W144" s="35"/>
      <c r="X144" s="35"/>
      <c r="Y144" s="35"/>
      <c r="Z144" s="35"/>
      <c r="AA144" s="35"/>
      <c r="AB144" s="35"/>
      <c r="AC144" s="35"/>
      <c r="AD144" s="35"/>
      <c r="AE144" s="35"/>
      <c r="AT144" s="14" t="s">
        <v>119</v>
      </c>
      <c r="AU144" s="14" t="s">
        <v>84</v>
      </c>
    </row>
    <row r="145" spans="1:47" s="2" customFormat="1" ht="12">
      <c r="A145" s="35"/>
      <c r="B145" s="36"/>
      <c r="C145" s="37"/>
      <c r="D145" s="240" t="s">
        <v>132</v>
      </c>
      <c r="E145" s="37"/>
      <c r="F145" s="244" t="s">
        <v>166</v>
      </c>
      <c r="G145" s="37"/>
      <c r="H145" s="37"/>
      <c r="I145" s="135"/>
      <c r="J145" s="37"/>
      <c r="K145" s="37"/>
      <c r="L145" s="41"/>
      <c r="M145" s="242"/>
      <c r="N145" s="243"/>
      <c r="O145" s="88"/>
      <c r="P145" s="88"/>
      <c r="Q145" s="88"/>
      <c r="R145" s="88"/>
      <c r="S145" s="88"/>
      <c r="T145" s="89"/>
      <c r="U145" s="35"/>
      <c r="V145" s="35"/>
      <c r="W145" s="35"/>
      <c r="X145" s="35"/>
      <c r="Y145" s="35"/>
      <c r="Z145" s="35"/>
      <c r="AA145" s="35"/>
      <c r="AB145" s="35"/>
      <c r="AC145" s="35"/>
      <c r="AD145" s="35"/>
      <c r="AE145" s="35"/>
      <c r="AT145" s="14" t="s">
        <v>132</v>
      </c>
      <c r="AU145" s="14" t="s">
        <v>84</v>
      </c>
    </row>
    <row r="146" spans="1:65" s="2" customFormat="1" ht="24" customHeight="1">
      <c r="A146" s="35"/>
      <c r="B146" s="36"/>
      <c r="C146" s="226" t="s">
        <v>176</v>
      </c>
      <c r="D146" s="226" t="s">
        <v>113</v>
      </c>
      <c r="E146" s="227" t="s">
        <v>177</v>
      </c>
      <c r="F146" s="228" t="s">
        <v>178</v>
      </c>
      <c r="G146" s="229" t="s">
        <v>137</v>
      </c>
      <c r="H146" s="230">
        <v>97</v>
      </c>
      <c r="I146" s="231"/>
      <c r="J146" s="232">
        <f>ROUND(I146*H146,2)</f>
        <v>0</v>
      </c>
      <c r="K146" s="233"/>
      <c r="L146" s="41"/>
      <c r="M146" s="234" t="s">
        <v>1</v>
      </c>
      <c r="N146" s="235" t="s">
        <v>42</v>
      </c>
      <c r="O146" s="88"/>
      <c r="P146" s="236">
        <f>O146*H146</f>
        <v>0</v>
      </c>
      <c r="Q146" s="236">
        <v>0</v>
      </c>
      <c r="R146" s="236">
        <f>Q146*H146</f>
        <v>0</v>
      </c>
      <c r="S146" s="236">
        <v>0</v>
      </c>
      <c r="T146" s="237">
        <f>S146*H146</f>
        <v>0</v>
      </c>
      <c r="U146" s="35"/>
      <c r="V146" s="35"/>
      <c r="W146" s="35"/>
      <c r="X146" s="35"/>
      <c r="Y146" s="35"/>
      <c r="Z146" s="35"/>
      <c r="AA146" s="35"/>
      <c r="AB146" s="35"/>
      <c r="AC146" s="35"/>
      <c r="AD146" s="35"/>
      <c r="AE146" s="35"/>
      <c r="AR146" s="238" t="s">
        <v>117</v>
      </c>
      <c r="AT146" s="238" t="s">
        <v>113</v>
      </c>
      <c r="AU146" s="238" t="s">
        <v>84</v>
      </c>
      <c r="AY146" s="14" t="s">
        <v>110</v>
      </c>
      <c r="BE146" s="239">
        <f>IF(N146="základní",J146,0)</f>
        <v>0</v>
      </c>
      <c r="BF146" s="239">
        <f>IF(N146="snížená",J146,0)</f>
        <v>0</v>
      </c>
      <c r="BG146" s="239">
        <f>IF(N146="zákl. přenesená",J146,0)</f>
        <v>0</v>
      </c>
      <c r="BH146" s="239">
        <f>IF(N146="sníž. přenesená",J146,0)</f>
        <v>0</v>
      </c>
      <c r="BI146" s="239">
        <f>IF(N146="nulová",J146,0)</f>
        <v>0</v>
      </c>
      <c r="BJ146" s="14" t="s">
        <v>82</v>
      </c>
      <c r="BK146" s="239">
        <f>ROUND(I146*H146,2)</f>
        <v>0</v>
      </c>
      <c r="BL146" s="14" t="s">
        <v>117</v>
      </c>
      <c r="BM146" s="238" t="s">
        <v>179</v>
      </c>
    </row>
    <row r="147" spans="1:47" s="2" customFormat="1" ht="12">
      <c r="A147" s="35"/>
      <c r="B147" s="36"/>
      <c r="C147" s="37"/>
      <c r="D147" s="240" t="s">
        <v>119</v>
      </c>
      <c r="E147" s="37"/>
      <c r="F147" s="241" t="s">
        <v>180</v>
      </c>
      <c r="G147" s="37"/>
      <c r="H147" s="37"/>
      <c r="I147" s="135"/>
      <c r="J147" s="37"/>
      <c r="K147" s="37"/>
      <c r="L147" s="41"/>
      <c r="M147" s="242"/>
      <c r="N147" s="243"/>
      <c r="O147" s="88"/>
      <c r="P147" s="88"/>
      <c r="Q147" s="88"/>
      <c r="R147" s="88"/>
      <c r="S147" s="88"/>
      <c r="T147" s="89"/>
      <c r="U147" s="35"/>
      <c r="V147" s="35"/>
      <c r="W147" s="35"/>
      <c r="X147" s="35"/>
      <c r="Y147" s="35"/>
      <c r="Z147" s="35"/>
      <c r="AA147" s="35"/>
      <c r="AB147" s="35"/>
      <c r="AC147" s="35"/>
      <c r="AD147" s="35"/>
      <c r="AE147" s="35"/>
      <c r="AT147" s="14" t="s">
        <v>119</v>
      </c>
      <c r="AU147" s="14" t="s">
        <v>84</v>
      </c>
    </row>
    <row r="148" spans="1:47" s="2" customFormat="1" ht="12">
      <c r="A148" s="35"/>
      <c r="B148" s="36"/>
      <c r="C148" s="37"/>
      <c r="D148" s="240" t="s">
        <v>132</v>
      </c>
      <c r="E148" s="37"/>
      <c r="F148" s="244" t="s">
        <v>181</v>
      </c>
      <c r="G148" s="37"/>
      <c r="H148" s="37"/>
      <c r="I148" s="135"/>
      <c r="J148" s="37"/>
      <c r="K148" s="37"/>
      <c r="L148" s="41"/>
      <c r="M148" s="242"/>
      <c r="N148" s="243"/>
      <c r="O148" s="88"/>
      <c r="P148" s="88"/>
      <c r="Q148" s="88"/>
      <c r="R148" s="88"/>
      <c r="S148" s="88"/>
      <c r="T148" s="89"/>
      <c r="U148" s="35"/>
      <c r="V148" s="35"/>
      <c r="W148" s="35"/>
      <c r="X148" s="35"/>
      <c r="Y148" s="35"/>
      <c r="Z148" s="35"/>
      <c r="AA148" s="35"/>
      <c r="AB148" s="35"/>
      <c r="AC148" s="35"/>
      <c r="AD148" s="35"/>
      <c r="AE148" s="35"/>
      <c r="AT148" s="14" t="s">
        <v>132</v>
      </c>
      <c r="AU148" s="14" t="s">
        <v>84</v>
      </c>
    </row>
    <row r="149" spans="1:65" s="2" customFormat="1" ht="24" customHeight="1">
      <c r="A149" s="35"/>
      <c r="B149" s="36"/>
      <c r="C149" s="226" t="s">
        <v>182</v>
      </c>
      <c r="D149" s="226" t="s">
        <v>113</v>
      </c>
      <c r="E149" s="227" t="s">
        <v>183</v>
      </c>
      <c r="F149" s="228" t="s">
        <v>184</v>
      </c>
      <c r="G149" s="229" t="s">
        <v>137</v>
      </c>
      <c r="H149" s="230">
        <v>5</v>
      </c>
      <c r="I149" s="231"/>
      <c r="J149" s="232">
        <f>ROUND(I149*H149,2)</f>
        <v>0</v>
      </c>
      <c r="K149" s="233"/>
      <c r="L149" s="41"/>
      <c r="M149" s="234" t="s">
        <v>1</v>
      </c>
      <c r="N149" s="235" t="s">
        <v>42</v>
      </c>
      <c r="O149" s="88"/>
      <c r="P149" s="236">
        <f>O149*H149</f>
        <v>0</v>
      </c>
      <c r="Q149" s="236">
        <v>0</v>
      </c>
      <c r="R149" s="236">
        <f>Q149*H149</f>
        <v>0</v>
      </c>
      <c r="S149" s="236">
        <v>0</v>
      </c>
      <c r="T149" s="237">
        <f>S149*H149</f>
        <v>0</v>
      </c>
      <c r="U149" s="35"/>
      <c r="V149" s="35"/>
      <c r="W149" s="35"/>
      <c r="X149" s="35"/>
      <c r="Y149" s="35"/>
      <c r="Z149" s="35"/>
      <c r="AA149" s="35"/>
      <c r="AB149" s="35"/>
      <c r="AC149" s="35"/>
      <c r="AD149" s="35"/>
      <c r="AE149" s="35"/>
      <c r="AR149" s="238" t="s">
        <v>117</v>
      </c>
      <c r="AT149" s="238" t="s">
        <v>113</v>
      </c>
      <c r="AU149" s="238" t="s">
        <v>84</v>
      </c>
      <c r="AY149" s="14" t="s">
        <v>110</v>
      </c>
      <c r="BE149" s="239">
        <f>IF(N149="základní",J149,0)</f>
        <v>0</v>
      </c>
      <c r="BF149" s="239">
        <f>IF(N149="snížená",J149,0)</f>
        <v>0</v>
      </c>
      <c r="BG149" s="239">
        <f>IF(N149="zákl. přenesená",J149,0)</f>
        <v>0</v>
      </c>
      <c r="BH149" s="239">
        <f>IF(N149="sníž. přenesená",J149,0)</f>
        <v>0</v>
      </c>
      <c r="BI149" s="239">
        <f>IF(N149="nulová",J149,0)</f>
        <v>0</v>
      </c>
      <c r="BJ149" s="14" t="s">
        <v>82</v>
      </c>
      <c r="BK149" s="239">
        <f>ROUND(I149*H149,2)</f>
        <v>0</v>
      </c>
      <c r="BL149" s="14" t="s">
        <v>117</v>
      </c>
      <c r="BM149" s="238" t="s">
        <v>185</v>
      </c>
    </row>
    <row r="150" spans="1:47" s="2" customFormat="1" ht="12">
      <c r="A150" s="35"/>
      <c r="B150" s="36"/>
      <c r="C150" s="37"/>
      <c r="D150" s="240" t="s">
        <v>119</v>
      </c>
      <c r="E150" s="37"/>
      <c r="F150" s="241" t="s">
        <v>186</v>
      </c>
      <c r="G150" s="37"/>
      <c r="H150" s="37"/>
      <c r="I150" s="135"/>
      <c r="J150" s="37"/>
      <c r="K150" s="37"/>
      <c r="L150" s="41"/>
      <c r="M150" s="242"/>
      <c r="N150" s="243"/>
      <c r="O150" s="88"/>
      <c r="P150" s="88"/>
      <c r="Q150" s="88"/>
      <c r="R150" s="88"/>
      <c r="S150" s="88"/>
      <c r="T150" s="89"/>
      <c r="U150" s="35"/>
      <c r="V150" s="35"/>
      <c r="W150" s="35"/>
      <c r="X150" s="35"/>
      <c r="Y150" s="35"/>
      <c r="Z150" s="35"/>
      <c r="AA150" s="35"/>
      <c r="AB150" s="35"/>
      <c r="AC150" s="35"/>
      <c r="AD150" s="35"/>
      <c r="AE150" s="35"/>
      <c r="AT150" s="14" t="s">
        <v>119</v>
      </c>
      <c r="AU150" s="14" t="s">
        <v>84</v>
      </c>
    </row>
    <row r="151" spans="1:47" s="2" customFormat="1" ht="12">
      <c r="A151" s="35"/>
      <c r="B151" s="36"/>
      <c r="C151" s="37"/>
      <c r="D151" s="240" t="s">
        <v>132</v>
      </c>
      <c r="E151" s="37"/>
      <c r="F151" s="244" t="s">
        <v>181</v>
      </c>
      <c r="G151" s="37"/>
      <c r="H151" s="37"/>
      <c r="I151" s="135"/>
      <c r="J151" s="37"/>
      <c r="K151" s="37"/>
      <c r="L151" s="41"/>
      <c r="M151" s="242"/>
      <c r="N151" s="243"/>
      <c r="O151" s="88"/>
      <c r="P151" s="88"/>
      <c r="Q151" s="88"/>
      <c r="R151" s="88"/>
      <c r="S151" s="88"/>
      <c r="T151" s="89"/>
      <c r="U151" s="35"/>
      <c r="V151" s="35"/>
      <c r="W151" s="35"/>
      <c r="X151" s="35"/>
      <c r="Y151" s="35"/>
      <c r="Z151" s="35"/>
      <c r="AA151" s="35"/>
      <c r="AB151" s="35"/>
      <c r="AC151" s="35"/>
      <c r="AD151" s="35"/>
      <c r="AE151" s="35"/>
      <c r="AT151" s="14" t="s">
        <v>132</v>
      </c>
      <c r="AU151" s="14" t="s">
        <v>84</v>
      </c>
    </row>
    <row r="152" spans="1:65" s="2" customFormat="1" ht="24" customHeight="1">
      <c r="A152" s="35"/>
      <c r="B152" s="36"/>
      <c r="C152" s="226" t="s">
        <v>187</v>
      </c>
      <c r="D152" s="226" t="s">
        <v>113</v>
      </c>
      <c r="E152" s="227" t="s">
        <v>188</v>
      </c>
      <c r="F152" s="228" t="s">
        <v>189</v>
      </c>
      <c r="G152" s="229" t="s">
        <v>137</v>
      </c>
      <c r="H152" s="230">
        <v>97</v>
      </c>
      <c r="I152" s="231"/>
      <c r="J152" s="232">
        <f>ROUND(I152*H152,2)</f>
        <v>0</v>
      </c>
      <c r="K152" s="233"/>
      <c r="L152" s="41"/>
      <c r="M152" s="234" t="s">
        <v>1</v>
      </c>
      <c r="N152" s="235" t="s">
        <v>42</v>
      </c>
      <c r="O152" s="88"/>
      <c r="P152" s="236">
        <f>O152*H152</f>
        <v>0</v>
      </c>
      <c r="Q152" s="236">
        <v>0</v>
      </c>
      <c r="R152" s="236">
        <f>Q152*H152</f>
        <v>0</v>
      </c>
      <c r="S152" s="236">
        <v>0</v>
      </c>
      <c r="T152" s="237">
        <f>S152*H152</f>
        <v>0</v>
      </c>
      <c r="U152" s="35"/>
      <c r="V152" s="35"/>
      <c r="W152" s="35"/>
      <c r="X152" s="35"/>
      <c r="Y152" s="35"/>
      <c r="Z152" s="35"/>
      <c r="AA152" s="35"/>
      <c r="AB152" s="35"/>
      <c r="AC152" s="35"/>
      <c r="AD152" s="35"/>
      <c r="AE152" s="35"/>
      <c r="AR152" s="238" t="s">
        <v>117</v>
      </c>
      <c r="AT152" s="238" t="s">
        <v>113</v>
      </c>
      <c r="AU152" s="238" t="s">
        <v>84</v>
      </c>
      <c r="AY152" s="14" t="s">
        <v>110</v>
      </c>
      <c r="BE152" s="239">
        <f>IF(N152="základní",J152,0)</f>
        <v>0</v>
      </c>
      <c r="BF152" s="239">
        <f>IF(N152="snížená",J152,0)</f>
        <v>0</v>
      </c>
      <c r="BG152" s="239">
        <f>IF(N152="zákl. přenesená",J152,0)</f>
        <v>0</v>
      </c>
      <c r="BH152" s="239">
        <f>IF(N152="sníž. přenesená",J152,0)</f>
        <v>0</v>
      </c>
      <c r="BI152" s="239">
        <f>IF(N152="nulová",J152,0)</f>
        <v>0</v>
      </c>
      <c r="BJ152" s="14" t="s">
        <v>82</v>
      </c>
      <c r="BK152" s="239">
        <f>ROUND(I152*H152,2)</f>
        <v>0</v>
      </c>
      <c r="BL152" s="14" t="s">
        <v>117</v>
      </c>
      <c r="BM152" s="238" t="s">
        <v>190</v>
      </c>
    </row>
    <row r="153" spans="1:47" s="2" customFormat="1" ht="12">
      <c r="A153" s="35"/>
      <c r="B153" s="36"/>
      <c r="C153" s="37"/>
      <c r="D153" s="240" t="s">
        <v>119</v>
      </c>
      <c r="E153" s="37"/>
      <c r="F153" s="241" t="s">
        <v>191</v>
      </c>
      <c r="G153" s="37"/>
      <c r="H153" s="37"/>
      <c r="I153" s="135"/>
      <c r="J153" s="37"/>
      <c r="K153" s="37"/>
      <c r="L153" s="41"/>
      <c r="M153" s="242"/>
      <c r="N153" s="243"/>
      <c r="O153" s="88"/>
      <c r="P153" s="88"/>
      <c r="Q153" s="88"/>
      <c r="R153" s="88"/>
      <c r="S153" s="88"/>
      <c r="T153" s="89"/>
      <c r="U153" s="35"/>
      <c r="V153" s="35"/>
      <c r="W153" s="35"/>
      <c r="X153" s="35"/>
      <c r="Y153" s="35"/>
      <c r="Z153" s="35"/>
      <c r="AA153" s="35"/>
      <c r="AB153" s="35"/>
      <c r="AC153" s="35"/>
      <c r="AD153" s="35"/>
      <c r="AE153" s="35"/>
      <c r="AT153" s="14" t="s">
        <v>119</v>
      </c>
      <c r="AU153" s="14" t="s">
        <v>84</v>
      </c>
    </row>
    <row r="154" spans="1:47" s="2" customFormat="1" ht="12">
      <c r="A154" s="35"/>
      <c r="B154" s="36"/>
      <c r="C154" s="37"/>
      <c r="D154" s="240" t="s">
        <v>132</v>
      </c>
      <c r="E154" s="37"/>
      <c r="F154" s="244" t="s">
        <v>181</v>
      </c>
      <c r="G154" s="37"/>
      <c r="H154" s="37"/>
      <c r="I154" s="135"/>
      <c r="J154" s="37"/>
      <c r="K154" s="37"/>
      <c r="L154" s="41"/>
      <c r="M154" s="242"/>
      <c r="N154" s="243"/>
      <c r="O154" s="88"/>
      <c r="P154" s="88"/>
      <c r="Q154" s="88"/>
      <c r="R154" s="88"/>
      <c r="S154" s="88"/>
      <c r="T154" s="89"/>
      <c r="U154" s="35"/>
      <c r="V154" s="35"/>
      <c r="W154" s="35"/>
      <c r="X154" s="35"/>
      <c r="Y154" s="35"/>
      <c r="Z154" s="35"/>
      <c r="AA154" s="35"/>
      <c r="AB154" s="35"/>
      <c r="AC154" s="35"/>
      <c r="AD154" s="35"/>
      <c r="AE154" s="35"/>
      <c r="AT154" s="14" t="s">
        <v>132</v>
      </c>
      <c r="AU154" s="14" t="s">
        <v>84</v>
      </c>
    </row>
    <row r="155" spans="1:65" s="2" customFormat="1" ht="24" customHeight="1">
      <c r="A155" s="35"/>
      <c r="B155" s="36"/>
      <c r="C155" s="226" t="s">
        <v>192</v>
      </c>
      <c r="D155" s="226" t="s">
        <v>113</v>
      </c>
      <c r="E155" s="227" t="s">
        <v>193</v>
      </c>
      <c r="F155" s="228" t="s">
        <v>194</v>
      </c>
      <c r="G155" s="229" t="s">
        <v>137</v>
      </c>
      <c r="H155" s="230">
        <v>5</v>
      </c>
      <c r="I155" s="231"/>
      <c r="J155" s="232">
        <f>ROUND(I155*H155,2)</f>
        <v>0</v>
      </c>
      <c r="K155" s="233"/>
      <c r="L155" s="41"/>
      <c r="M155" s="234" t="s">
        <v>1</v>
      </c>
      <c r="N155" s="235" t="s">
        <v>42</v>
      </c>
      <c r="O155" s="88"/>
      <c r="P155" s="236">
        <f>O155*H155</f>
        <v>0</v>
      </c>
      <c r="Q155" s="236">
        <v>0</v>
      </c>
      <c r="R155" s="236">
        <f>Q155*H155</f>
        <v>0</v>
      </c>
      <c r="S155" s="236">
        <v>0</v>
      </c>
      <c r="T155" s="237">
        <f>S155*H155</f>
        <v>0</v>
      </c>
      <c r="U155" s="35"/>
      <c r="V155" s="35"/>
      <c r="W155" s="35"/>
      <c r="X155" s="35"/>
      <c r="Y155" s="35"/>
      <c r="Z155" s="35"/>
      <c r="AA155" s="35"/>
      <c r="AB155" s="35"/>
      <c r="AC155" s="35"/>
      <c r="AD155" s="35"/>
      <c r="AE155" s="35"/>
      <c r="AR155" s="238" t="s">
        <v>117</v>
      </c>
      <c r="AT155" s="238" t="s">
        <v>113</v>
      </c>
      <c r="AU155" s="238" t="s">
        <v>84</v>
      </c>
      <c r="AY155" s="14" t="s">
        <v>110</v>
      </c>
      <c r="BE155" s="239">
        <f>IF(N155="základní",J155,0)</f>
        <v>0</v>
      </c>
      <c r="BF155" s="239">
        <f>IF(N155="snížená",J155,0)</f>
        <v>0</v>
      </c>
      <c r="BG155" s="239">
        <f>IF(N155="zákl. přenesená",J155,0)</f>
        <v>0</v>
      </c>
      <c r="BH155" s="239">
        <f>IF(N155="sníž. přenesená",J155,0)</f>
        <v>0</v>
      </c>
      <c r="BI155" s="239">
        <f>IF(N155="nulová",J155,0)</f>
        <v>0</v>
      </c>
      <c r="BJ155" s="14" t="s">
        <v>82</v>
      </c>
      <c r="BK155" s="239">
        <f>ROUND(I155*H155,2)</f>
        <v>0</v>
      </c>
      <c r="BL155" s="14" t="s">
        <v>117</v>
      </c>
      <c r="BM155" s="238" t="s">
        <v>195</v>
      </c>
    </row>
    <row r="156" spans="1:47" s="2" customFormat="1" ht="12">
      <c r="A156" s="35"/>
      <c r="B156" s="36"/>
      <c r="C156" s="37"/>
      <c r="D156" s="240" t="s">
        <v>119</v>
      </c>
      <c r="E156" s="37"/>
      <c r="F156" s="241" t="s">
        <v>196</v>
      </c>
      <c r="G156" s="37"/>
      <c r="H156" s="37"/>
      <c r="I156" s="135"/>
      <c r="J156" s="37"/>
      <c r="K156" s="37"/>
      <c r="L156" s="41"/>
      <c r="M156" s="242"/>
      <c r="N156" s="243"/>
      <c r="O156" s="88"/>
      <c r="P156" s="88"/>
      <c r="Q156" s="88"/>
      <c r="R156" s="88"/>
      <c r="S156" s="88"/>
      <c r="T156" s="89"/>
      <c r="U156" s="35"/>
      <c r="V156" s="35"/>
      <c r="W156" s="35"/>
      <c r="X156" s="35"/>
      <c r="Y156" s="35"/>
      <c r="Z156" s="35"/>
      <c r="AA156" s="35"/>
      <c r="AB156" s="35"/>
      <c r="AC156" s="35"/>
      <c r="AD156" s="35"/>
      <c r="AE156" s="35"/>
      <c r="AT156" s="14" t="s">
        <v>119</v>
      </c>
      <c r="AU156" s="14" t="s">
        <v>84</v>
      </c>
    </row>
    <row r="157" spans="1:47" s="2" customFormat="1" ht="12">
      <c r="A157" s="35"/>
      <c r="B157" s="36"/>
      <c r="C157" s="37"/>
      <c r="D157" s="240" t="s">
        <v>132</v>
      </c>
      <c r="E157" s="37"/>
      <c r="F157" s="244" t="s">
        <v>181</v>
      </c>
      <c r="G157" s="37"/>
      <c r="H157" s="37"/>
      <c r="I157" s="135"/>
      <c r="J157" s="37"/>
      <c r="K157" s="37"/>
      <c r="L157" s="41"/>
      <c r="M157" s="242"/>
      <c r="N157" s="243"/>
      <c r="O157" s="88"/>
      <c r="P157" s="88"/>
      <c r="Q157" s="88"/>
      <c r="R157" s="88"/>
      <c r="S157" s="88"/>
      <c r="T157" s="89"/>
      <c r="U157" s="35"/>
      <c r="V157" s="35"/>
      <c r="W157" s="35"/>
      <c r="X157" s="35"/>
      <c r="Y157" s="35"/>
      <c r="Z157" s="35"/>
      <c r="AA157" s="35"/>
      <c r="AB157" s="35"/>
      <c r="AC157" s="35"/>
      <c r="AD157" s="35"/>
      <c r="AE157" s="35"/>
      <c r="AT157" s="14" t="s">
        <v>132</v>
      </c>
      <c r="AU157" s="14" t="s">
        <v>84</v>
      </c>
    </row>
    <row r="158" spans="1:65" s="2" customFormat="1" ht="24" customHeight="1">
      <c r="A158" s="35"/>
      <c r="B158" s="36"/>
      <c r="C158" s="226" t="s">
        <v>197</v>
      </c>
      <c r="D158" s="226" t="s">
        <v>113</v>
      </c>
      <c r="E158" s="227" t="s">
        <v>198</v>
      </c>
      <c r="F158" s="228" t="s">
        <v>199</v>
      </c>
      <c r="G158" s="229" t="s">
        <v>163</v>
      </c>
      <c r="H158" s="230">
        <v>1030.4</v>
      </c>
      <c r="I158" s="231"/>
      <c r="J158" s="232">
        <f>ROUND(I158*H158,2)</f>
        <v>0</v>
      </c>
      <c r="K158" s="233"/>
      <c r="L158" s="41"/>
      <c r="M158" s="234" t="s">
        <v>1</v>
      </c>
      <c r="N158" s="235" t="s">
        <v>42</v>
      </c>
      <c r="O158" s="88"/>
      <c r="P158" s="236">
        <f>O158*H158</f>
        <v>0</v>
      </c>
      <c r="Q158" s="236">
        <v>0</v>
      </c>
      <c r="R158" s="236">
        <f>Q158*H158</f>
        <v>0</v>
      </c>
      <c r="S158" s="236">
        <v>0</v>
      </c>
      <c r="T158" s="237">
        <f>S158*H158</f>
        <v>0</v>
      </c>
      <c r="U158" s="35"/>
      <c r="V158" s="35"/>
      <c r="W158" s="35"/>
      <c r="X158" s="35"/>
      <c r="Y158" s="35"/>
      <c r="Z158" s="35"/>
      <c r="AA158" s="35"/>
      <c r="AB158" s="35"/>
      <c r="AC158" s="35"/>
      <c r="AD158" s="35"/>
      <c r="AE158" s="35"/>
      <c r="AR158" s="238" t="s">
        <v>117</v>
      </c>
      <c r="AT158" s="238" t="s">
        <v>113</v>
      </c>
      <c r="AU158" s="238" t="s">
        <v>84</v>
      </c>
      <c r="AY158" s="14" t="s">
        <v>110</v>
      </c>
      <c r="BE158" s="239">
        <f>IF(N158="základní",J158,0)</f>
        <v>0</v>
      </c>
      <c r="BF158" s="239">
        <f>IF(N158="snížená",J158,0)</f>
        <v>0</v>
      </c>
      <c r="BG158" s="239">
        <f>IF(N158="zákl. přenesená",J158,0)</f>
        <v>0</v>
      </c>
      <c r="BH158" s="239">
        <f>IF(N158="sníž. přenesená",J158,0)</f>
        <v>0</v>
      </c>
      <c r="BI158" s="239">
        <f>IF(N158="nulová",J158,0)</f>
        <v>0</v>
      </c>
      <c r="BJ158" s="14" t="s">
        <v>82</v>
      </c>
      <c r="BK158" s="239">
        <f>ROUND(I158*H158,2)</f>
        <v>0</v>
      </c>
      <c r="BL158" s="14" t="s">
        <v>117</v>
      </c>
      <c r="BM158" s="238" t="s">
        <v>200</v>
      </c>
    </row>
    <row r="159" spans="1:47" s="2" customFormat="1" ht="12">
      <c r="A159" s="35"/>
      <c r="B159" s="36"/>
      <c r="C159" s="37"/>
      <c r="D159" s="240" t="s">
        <v>119</v>
      </c>
      <c r="E159" s="37"/>
      <c r="F159" s="241" t="s">
        <v>201</v>
      </c>
      <c r="G159" s="37"/>
      <c r="H159" s="37"/>
      <c r="I159" s="135"/>
      <c r="J159" s="37"/>
      <c r="K159" s="37"/>
      <c r="L159" s="41"/>
      <c r="M159" s="242"/>
      <c r="N159" s="243"/>
      <c r="O159" s="88"/>
      <c r="P159" s="88"/>
      <c r="Q159" s="88"/>
      <c r="R159" s="88"/>
      <c r="S159" s="88"/>
      <c r="T159" s="89"/>
      <c r="U159" s="35"/>
      <c r="V159" s="35"/>
      <c r="W159" s="35"/>
      <c r="X159" s="35"/>
      <c r="Y159" s="35"/>
      <c r="Z159" s="35"/>
      <c r="AA159" s="35"/>
      <c r="AB159" s="35"/>
      <c r="AC159" s="35"/>
      <c r="AD159" s="35"/>
      <c r="AE159" s="35"/>
      <c r="AT159" s="14" t="s">
        <v>119</v>
      </c>
      <c r="AU159" s="14" t="s">
        <v>84</v>
      </c>
    </row>
    <row r="160" spans="1:47" s="2" customFormat="1" ht="12">
      <c r="A160" s="35"/>
      <c r="B160" s="36"/>
      <c r="C160" s="37"/>
      <c r="D160" s="240" t="s">
        <v>132</v>
      </c>
      <c r="E160" s="37"/>
      <c r="F160" s="244" t="s">
        <v>202</v>
      </c>
      <c r="G160" s="37"/>
      <c r="H160" s="37"/>
      <c r="I160" s="135"/>
      <c r="J160" s="37"/>
      <c r="K160" s="37"/>
      <c r="L160" s="41"/>
      <c r="M160" s="242"/>
      <c r="N160" s="243"/>
      <c r="O160" s="88"/>
      <c r="P160" s="88"/>
      <c r="Q160" s="88"/>
      <c r="R160" s="88"/>
      <c r="S160" s="88"/>
      <c r="T160" s="89"/>
      <c r="U160" s="35"/>
      <c r="V160" s="35"/>
      <c r="W160" s="35"/>
      <c r="X160" s="35"/>
      <c r="Y160" s="35"/>
      <c r="Z160" s="35"/>
      <c r="AA160" s="35"/>
      <c r="AB160" s="35"/>
      <c r="AC160" s="35"/>
      <c r="AD160" s="35"/>
      <c r="AE160" s="35"/>
      <c r="AT160" s="14" t="s">
        <v>132</v>
      </c>
      <c r="AU160" s="14" t="s">
        <v>84</v>
      </c>
    </row>
    <row r="161" spans="1:65" s="2" customFormat="1" ht="24" customHeight="1">
      <c r="A161" s="35"/>
      <c r="B161" s="36"/>
      <c r="C161" s="226" t="s">
        <v>203</v>
      </c>
      <c r="D161" s="226" t="s">
        <v>113</v>
      </c>
      <c r="E161" s="227" t="s">
        <v>204</v>
      </c>
      <c r="F161" s="228" t="s">
        <v>205</v>
      </c>
      <c r="G161" s="229" t="s">
        <v>163</v>
      </c>
      <c r="H161" s="230">
        <v>2060.8</v>
      </c>
      <c r="I161" s="231"/>
      <c r="J161" s="232">
        <f>ROUND(I161*H161,2)</f>
        <v>0</v>
      </c>
      <c r="K161" s="233"/>
      <c r="L161" s="41"/>
      <c r="M161" s="234" t="s">
        <v>1</v>
      </c>
      <c r="N161" s="235" t="s">
        <v>42</v>
      </c>
      <c r="O161" s="88"/>
      <c r="P161" s="236">
        <f>O161*H161</f>
        <v>0</v>
      </c>
      <c r="Q161" s="236">
        <v>0</v>
      </c>
      <c r="R161" s="236">
        <f>Q161*H161</f>
        <v>0</v>
      </c>
      <c r="S161" s="236">
        <v>0</v>
      </c>
      <c r="T161" s="237">
        <f>S161*H161</f>
        <v>0</v>
      </c>
      <c r="U161" s="35"/>
      <c r="V161" s="35"/>
      <c r="W161" s="35"/>
      <c r="X161" s="35"/>
      <c r="Y161" s="35"/>
      <c r="Z161" s="35"/>
      <c r="AA161" s="35"/>
      <c r="AB161" s="35"/>
      <c r="AC161" s="35"/>
      <c r="AD161" s="35"/>
      <c r="AE161" s="35"/>
      <c r="AR161" s="238" t="s">
        <v>117</v>
      </c>
      <c r="AT161" s="238" t="s">
        <v>113</v>
      </c>
      <c r="AU161" s="238" t="s">
        <v>84</v>
      </c>
      <c r="AY161" s="14" t="s">
        <v>110</v>
      </c>
      <c r="BE161" s="239">
        <f>IF(N161="základní",J161,0)</f>
        <v>0</v>
      </c>
      <c r="BF161" s="239">
        <f>IF(N161="snížená",J161,0)</f>
        <v>0</v>
      </c>
      <c r="BG161" s="239">
        <f>IF(N161="zákl. přenesená",J161,0)</f>
        <v>0</v>
      </c>
      <c r="BH161" s="239">
        <f>IF(N161="sníž. přenesená",J161,0)</f>
        <v>0</v>
      </c>
      <c r="BI161" s="239">
        <f>IF(N161="nulová",J161,0)</f>
        <v>0</v>
      </c>
      <c r="BJ161" s="14" t="s">
        <v>82</v>
      </c>
      <c r="BK161" s="239">
        <f>ROUND(I161*H161,2)</f>
        <v>0</v>
      </c>
      <c r="BL161" s="14" t="s">
        <v>117</v>
      </c>
      <c r="BM161" s="238" t="s">
        <v>206</v>
      </c>
    </row>
    <row r="162" spans="1:47" s="2" customFormat="1" ht="12">
      <c r="A162" s="35"/>
      <c r="B162" s="36"/>
      <c r="C162" s="37"/>
      <c r="D162" s="240" t="s">
        <v>119</v>
      </c>
      <c r="E162" s="37"/>
      <c r="F162" s="241" t="s">
        <v>207</v>
      </c>
      <c r="G162" s="37"/>
      <c r="H162" s="37"/>
      <c r="I162" s="135"/>
      <c r="J162" s="37"/>
      <c r="K162" s="37"/>
      <c r="L162" s="41"/>
      <c r="M162" s="242"/>
      <c r="N162" s="243"/>
      <c r="O162" s="88"/>
      <c r="P162" s="88"/>
      <c r="Q162" s="88"/>
      <c r="R162" s="88"/>
      <c r="S162" s="88"/>
      <c r="T162" s="89"/>
      <c r="U162" s="35"/>
      <c r="V162" s="35"/>
      <c r="W162" s="35"/>
      <c r="X162" s="35"/>
      <c r="Y162" s="35"/>
      <c r="Z162" s="35"/>
      <c r="AA162" s="35"/>
      <c r="AB162" s="35"/>
      <c r="AC162" s="35"/>
      <c r="AD162" s="35"/>
      <c r="AE162" s="35"/>
      <c r="AT162" s="14" t="s">
        <v>119</v>
      </c>
      <c r="AU162" s="14" t="s">
        <v>84</v>
      </c>
    </row>
    <row r="163" spans="1:65" s="2" customFormat="1" ht="16.5" customHeight="1">
      <c r="A163" s="35"/>
      <c r="B163" s="36"/>
      <c r="C163" s="226" t="s">
        <v>208</v>
      </c>
      <c r="D163" s="226" t="s">
        <v>113</v>
      </c>
      <c r="E163" s="227" t="s">
        <v>209</v>
      </c>
      <c r="F163" s="228" t="s">
        <v>210</v>
      </c>
      <c r="G163" s="229" t="s">
        <v>163</v>
      </c>
      <c r="H163" s="230">
        <v>1030.4</v>
      </c>
      <c r="I163" s="231"/>
      <c r="J163" s="232">
        <f>ROUND(I163*H163,2)</f>
        <v>0</v>
      </c>
      <c r="K163" s="233"/>
      <c r="L163" s="41"/>
      <c r="M163" s="234" t="s">
        <v>1</v>
      </c>
      <c r="N163" s="235" t="s">
        <v>42</v>
      </c>
      <c r="O163" s="88"/>
      <c r="P163" s="236">
        <f>O163*H163</f>
        <v>0</v>
      </c>
      <c r="Q163" s="236">
        <v>0</v>
      </c>
      <c r="R163" s="236">
        <f>Q163*H163</f>
        <v>0</v>
      </c>
      <c r="S163" s="236">
        <v>0</v>
      </c>
      <c r="T163" s="237">
        <f>S163*H163</f>
        <v>0</v>
      </c>
      <c r="U163" s="35"/>
      <c r="V163" s="35"/>
      <c r="W163" s="35"/>
      <c r="X163" s="35"/>
      <c r="Y163" s="35"/>
      <c r="Z163" s="35"/>
      <c r="AA163" s="35"/>
      <c r="AB163" s="35"/>
      <c r="AC163" s="35"/>
      <c r="AD163" s="35"/>
      <c r="AE163" s="35"/>
      <c r="AR163" s="238" t="s">
        <v>117</v>
      </c>
      <c r="AT163" s="238" t="s">
        <v>113</v>
      </c>
      <c r="AU163" s="238" t="s">
        <v>84</v>
      </c>
      <c r="AY163" s="14" t="s">
        <v>110</v>
      </c>
      <c r="BE163" s="239">
        <f>IF(N163="základní",J163,0)</f>
        <v>0</v>
      </c>
      <c r="BF163" s="239">
        <f>IF(N163="snížená",J163,0)</f>
        <v>0</v>
      </c>
      <c r="BG163" s="239">
        <f>IF(N163="zákl. přenesená",J163,0)</f>
        <v>0</v>
      </c>
      <c r="BH163" s="239">
        <f>IF(N163="sníž. přenesená",J163,0)</f>
        <v>0</v>
      </c>
      <c r="BI163" s="239">
        <f>IF(N163="nulová",J163,0)</f>
        <v>0</v>
      </c>
      <c r="BJ163" s="14" t="s">
        <v>82</v>
      </c>
      <c r="BK163" s="239">
        <f>ROUND(I163*H163,2)</f>
        <v>0</v>
      </c>
      <c r="BL163" s="14" t="s">
        <v>117</v>
      </c>
      <c r="BM163" s="238" t="s">
        <v>211</v>
      </c>
    </row>
    <row r="164" spans="1:47" s="2" customFormat="1" ht="12">
      <c r="A164" s="35"/>
      <c r="B164" s="36"/>
      <c r="C164" s="37"/>
      <c r="D164" s="240" t="s">
        <v>119</v>
      </c>
      <c r="E164" s="37"/>
      <c r="F164" s="241" t="s">
        <v>212</v>
      </c>
      <c r="G164" s="37"/>
      <c r="H164" s="37"/>
      <c r="I164" s="135"/>
      <c r="J164" s="37"/>
      <c r="K164" s="37"/>
      <c r="L164" s="41"/>
      <c r="M164" s="242"/>
      <c r="N164" s="243"/>
      <c r="O164" s="88"/>
      <c r="P164" s="88"/>
      <c r="Q164" s="88"/>
      <c r="R164" s="88"/>
      <c r="S164" s="88"/>
      <c r="T164" s="89"/>
      <c r="U164" s="35"/>
      <c r="V164" s="35"/>
      <c r="W164" s="35"/>
      <c r="X164" s="35"/>
      <c r="Y164" s="35"/>
      <c r="Z164" s="35"/>
      <c r="AA164" s="35"/>
      <c r="AB164" s="35"/>
      <c r="AC164" s="35"/>
      <c r="AD164" s="35"/>
      <c r="AE164" s="35"/>
      <c r="AT164" s="14" t="s">
        <v>119</v>
      </c>
      <c r="AU164" s="14" t="s">
        <v>84</v>
      </c>
    </row>
    <row r="165" spans="1:65" s="2" customFormat="1" ht="24" customHeight="1">
      <c r="A165" s="35"/>
      <c r="B165" s="36"/>
      <c r="C165" s="226" t="s">
        <v>213</v>
      </c>
      <c r="D165" s="226" t="s">
        <v>113</v>
      </c>
      <c r="E165" s="227" t="s">
        <v>214</v>
      </c>
      <c r="F165" s="228" t="s">
        <v>215</v>
      </c>
      <c r="G165" s="229" t="s">
        <v>216</v>
      </c>
      <c r="H165" s="230">
        <v>1958</v>
      </c>
      <c r="I165" s="231"/>
      <c r="J165" s="232">
        <f>ROUND(I165*H165,2)</f>
        <v>0</v>
      </c>
      <c r="K165" s="233"/>
      <c r="L165" s="41"/>
      <c r="M165" s="234" t="s">
        <v>1</v>
      </c>
      <c r="N165" s="235" t="s">
        <v>42</v>
      </c>
      <c r="O165" s="88"/>
      <c r="P165" s="236">
        <f>O165*H165</f>
        <v>0</v>
      </c>
      <c r="Q165" s="236">
        <v>0</v>
      </c>
      <c r="R165" s="236">
        <f>Q165*H165</f>
        <v>0</v>
      </c>
      <c r="S165" s="236">
        <v>0</v>
      </c>
      <c r="T165" s="237">
        <f>S165*H165</f>
        <v>0</v>
      </c>
      <c r="U165" s="35"/>
      <c r="V165" s="35"/>
      <c r="W165" s="35"/>
      <c r="X165" s="35"/>
      <c r="Y165" s="35"/>
      <c r="Z165" s="35"/>
      <c r="AA165" s="35"/>
      <c r="AB165" s="35"/>
      <c r="AC165" s="35"/>
      <c r="AD165" s="35"/>
      <c r="AE165" s="35"/>
      <c r="AR165" s="238" t="s">
        <v>117</v>
      </c>
      <c r="AT165" s="238" t="s">
        <v>113</v>
      </c>
      <c r="AU165" s="238" t="s">
        <v>84</v>
      </c>
      <c r="AY165" s="14" t="s">
        <v>110</v>
      </c>
      <c r="BE165" s="239">
        <f>IF(N165="základní",J165,0)</f>
        <v>0</v>
      </c>
      <c r="BF165" s="239">
        <f>IF(N165="snížená",J165,0)</f>
        <v>0</v>
      </c>
      <c r="BG165" s="239">
        <f>IF(N165="zákl. přenesená",J165,0)</f>
        <v>0</v>
      </c>
      <c r="BH165" s="239">
        <f>IF(N165="sníž. přenesená",J165,0)</f>
        <v>0</v>
      </c>
      <c r="BI165" s="239">
        <f>IF(N165="nulová",J165,0)</f>
        <v>0</v>
      </c>
      <c r="BJ165" s="14" t="s">
        <v>82</v>
      </c>
      <c r="BK165" s="239">
        <f>ROUND(I165*H165,2)</f>
        <v>0</v>
      </c>
      <c r="BL165" s="14" t="s">
        <v>117</v>
      </c>
      <c r="BM165" s="238" t="s">
        <v>217</v>
      </c>
    </row>
    <row r="166" spans="1:47" s="2" customFormat="1" ht="12">
      <c r="A166" s="35"/>
      <c r="B166" s="36"/>
      <c r="C166" s="37"/>
      <c r="D166" s="240" t="s">
        <v>119</v>
      </c>
      <c r="E166" s="37"/>
      <c r="F166" s="241" t="s">
        <v>218</v>
      </c>
      <c r="G166" s="37"/>
      <c r="H166" s="37"/>
      <c r="I166" s="135"/>
      <c r="J166" s="37"/>
      <c r="K166" s="37"/>
      <c r="L166" s="41"/>
      <c r="M166" s="242"/>
      <c r="N166" s="243"/>
      <c r="O166" s="88"/>
      <c r="P166" s="88"/>
      <c r="Q166" s="88"/>
      <c r="R166" s="88"/>
      <c r="S166" s="88"/>
      <c r="T166" s="89"/>
      <c r="U166" s="35"/>
      <c r="V166" s="35"/>
      <c r="W166" s="35"/>
      <c r="X166" s="35"/>
      <c r="Y166" s="35"/>
      <c r="Z166" s="35"/>
      <c r="AA166" s="35"/>
      <c r="AB166" s="35"/>
      <c r="AC166" s="35"/>
      <c r="AD166" s="35"/>
      <c r="AE166" s="35"/>
      <c r="AT166" s="14" t="s">
        <v>119</v>
      </c>
      <c r="AU166" s="14" t="s">
        <v>84</v>
      </c>
    </row>
    <row r="167" spans="1:63" s="12" customFormat="1" ht="22.8" customHeight="1">
      <c r="A167" s="12"/>
      <c r="B167" s="210"/>
      <c r="C167" s="211"/>
      <c r="D167" s="212" t="s">
        <v>76</v>
      </c>
      <c r="E167" s="224" t="s">
        <v>117</v>
      </c>
      <c r="F167" s="224" t="s">
        <v>219</v>
      </c>
      <c r="G167" s="211"/>
      <c r="H167" s="211"/>
      <c r="I167" s="214"/>
      <c r="J167" s="225">
        <f>BK167</f>
        <v>0</v>
      </c>
      <c r="K167" s="211"/>
      <c r="L167" s="216"/>
      <c r="M167" s="217"/>
      <c r="N167" s="218"/>
      <c r="O167" s="218"/>
      <c r="P167" s="219">
        <v>0</v>
      </c>
      <c r="Q167" s="218"/>
      <c r="R167" s="219">
        <v>0</v>
      </c>
      <c r="S167" s="218"/>
      <c r="T167" s="220">
        <v>0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21" t="s">
        <v>82</v>
      </c>
      <c r="AT167" s="222" t="s">
        <v>76</v>
      </c>
      <c r="AU167" s="222" t="s">
        <v>82</v>
      </c>
      <c r="AY167" s="221" t="s">
        <v>110</v>
      </c>
      <c r="BK167" s="223">
        <v>0</v>
      </c>
    </row>
    <row r="168" spans="1:63" s="12" customFormat="1" ht="22.8" customHeight="1">
      <c r="A168" s="12"/>
      <c r="B168" s="210"/>
      <c r="C168" s="211"/>
      <c r="D168" s="212" t="s">
        <v>76</v>
      </c>
      <c r="E168" s="224" t="s">
        <v>203</v>
      </c>
      <c r="F168" s="224" t="s">
        <v>220</v>
      </c>
      <c r="G168" s="211"/>
      <c r="H168" s="211"/>
      <c r="I168" s="214"/>
      <c r="J168" s="225">
        <f>BK168</f>
        <v>0</v>
      </c>
      <c r="K168" s="211"/>
      <c r="L168" s="216"/>
      <c r="M168" s="217"/>
      <c r="N168" s="218"/>
      <c r="O168" s="218"/>
      <c r="P168" s="219">
        <f>SUM(P169:P192)</f>
        <v>0</v>
      </c>
      <c r="Q168" s="218"/>
      <c r="R168" s="219">
        <f>SUM(R169:R192)</f>
        <v>0</v>
      </c>
      <c r="S168" s="218"/>
      <c r="T168" s="220">
        <f>SUM(T169:T192)</f>
        <v>79.76</v>
      </c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R168" s="221" t="s">
        <v>82</v>
      </c>
      <c r="AT168" s="222" t="s">
        <v>76</v>
      </c>
      <c r="AU168" s="222" t="s">
        <v>82</v>
      </c>
      <c r="AY168" s="221" t="s">
        <v>110</v>
      </c>
      <c r="BK168" s="223">
        <f>SUM(BK169:BK192)</f>
        <v>0</v>
      </c>
    </row>
    <row r="169" spans="1:65" s="2" customFormat="1" ht="24" customHeight="1">
      <c r="A169" s="35"/>
      <c r="B169" s="36"/>
      <c r="C169" s="226" t="s">
        <v>221</v>
      </c>
      <c r="D169" s="226" t="s">
        <v>113</v>
      </c>
      <c r="E169" s="227" t="s">
        <v>222</v>
      </c>
      <c r="F169" s="228" t="s">
        <v>223</v>
      </c>
      <c r="G169" s="229" t="s">
        <v>224</v>
      </c>
      <c r="H169" s="230">
        <v>20</v>
      </c>
      <c r="I169" s="231"/>
      <c r="J169" s="232">
        <f>ROUND(I169*H169,2)</f>
        <v>0</v>
      </c>
      <c r="K169" s="233"/>
      <c r="L169" s="41"/>
      <c r="M169" s="234" t="s">
        <v>1</v>
      </c>
      <c r="N169" s="235" t="s">
        <v>42</v>
      </c>
      <c r="O169" s="88"/>
      <c r="P169" s="236">
        <f>O169*H169</f>
        <v>0</v>
      </c>
      <c r="Q169" s="236">
        <v>0</v>
      </c>
      <c r="R169" s="236">
        <f>Q169*H169</f>
        <v>0</v>
      </c>
      <c r="S169" s="236">
        <v>0.388</v>
      </c>
      <c r="T169" s="237">
        <f>S169*H169</f>
        <v>7.76</v>
      </c>
      <c r="U169" s="35"/>
      <c r="V169" s="35"/>
      <c r="W169" s="35"/>
      <c r="X169" s="35"/>
      <c r="Y169" s="35"/>
      <c r="Z169" s="35"/>
      <c r="AA169" s="35"/>
      <c r="AB169" s="35"/>
      <c r="AC169" s="35"/>
      <c r="AD169" s="35"/>
      <c r="AE169" s="35"/>
      <c r="AR169" s="238" t="s">
        <v>117</v>
      </c>
      <c r="AT169" s="238" t="s">
        <v>113</v>
      </c>
      <c r="AU169" s="238" t="s">
        <v>84</v>
      </c>
      <c r="AY169" s="14" t="s">
        <v>110</v>
      </c>
      <c r="BE169" s="239">
        <f>IF(N169="základní",J169,0)</f>
        <v>0</v>
      </c>
      <c r="BF169" s="239">
        <f>IF(N169="snížená",J169,0)</f>
        <v>0</v>
      </c>
      <c r="BG169" s="239">
        <f>IF(N169="zákl. přenesená",J169,0)</f>
        <v>0</v>
      </c>
      <c r="BH169" s="239">
        <f>IF(N169="sníž. přenesená",J169,0)</f>
        <v>0</v>
      </c>
      <c r="BI169" s="239">
        <f>IF(N169="nulová",J169,0)</f>
        <v>0</v>
      </c>
      <c r="BJ169" s="14" t="s">
        <v>82</v>
      </c>
      <c r="BK169" s="239">
        <f>ROUND(I169*H169,2)</f>
        <v>0</v>
      </c>
      <c r="BL169" s="14" t="s">
        <v>117</v>
      </c>
      <c r="BM169" s="238" t="s">
        <v>225</v>
      </c>
    </row>
    <row r="170" spans="1:47" s="2" customFormat="1" ht="12">
      <c r="A170" s="35"/>
      <c r="B170" s="36"/>
      <c r="C170" s="37"/>
      <c r="D170" s="240" t="s">
        <v>119</v>
      </c>
      <c r="E170" s="37"/>
      <c r="F170" s="241" t="s">
        <v>226</v>
      </c>
      <c r="G170" s="37"/>
      <c r="H170" s="37"/>
      <c r="I170" s="135"/>
      <c r="J170" s="37"/>
      <c r="K170" s="37"/>
      <c r="L170" s="41"/>
      <c r="M170" s="242"/>
      <c r="N170" s="243"/>
      <c r="O170" s="88"/>
      <c r="P170" s="88"/>
      <c r="Q170" s="88"/>
      <c r="R170" s="88"/>
      <c r="S170" s="88"/>
      <c r="T170" s="89"/>
      <c r="U170" s="35"/>
      <c r="V170" s="35"/>
      <c r="W170" s="35"/>
      <c r="X170" s="35"/>
      <c r="Y170" s="35"/>
      <c r="Z170" s="35"/>
      <c r="AA170" s="35"/>
      <c r="AB170" s="35"/>
      <c r="AC170" s="35"/>
      <c r="AD170" s="35"/>
      <c r="AE170" s="35"/>
      <c r="AT170" s="14" t="s">
        <v>119</v>
      </c>
      <c r="AU170" s="14" t="s">
        <v>84</v>
      </c>
    </row>
    <row r="171" spans="1:47" s="2" customFormat="1" ht="12">
      <c r="A171" s="35"/>
      <c r="B171" s="36"/>
      <c r="C171" s="37"/>
      <c r="D171" s="240" t="s">
        <v>132</v>
      </c>
      <c r="E171" s="37"/>
      <c r="F171" s="244" t="s">
        <v>227</v>
      </c>
      <c r="G171" s="37"/>
      <c r="H171" s="37"/>
      <c r="I171" s="135"/>
      <c r="J171" s="37"/>
      <c r="K171" s="37"/>
      <c r="L171" s="41"/>
      <c r="M171" s="242"/>
      <c r="N171" s="243"/>
      <c r="O171" s="88"/>
      <c r="P171" s="88"/>
      <c r="Q171" s="88"/>
      <c r="R171" s="88"/>
      <c r="S171" s="88"/>
      <c r="T171" s="89"/>
      <c r="U171" s="35"/>
      <c r="V171" s="35"/>
      <c r="W171" s="35"/>
      <c r="X171" s="35"/>
      <c r="Y171" s="35"/>
      <c r="Z171" s="35"/>
      <c r="AA171" s="35"/>
      <c r="AB171" s="35"/>
      <c r="AC171" s="35"/>
      <c r="AD171" s="35"/>
      <c r="AE171" s="35"/>
      <c r="AT171" s="14" t="s">
        <v>132</v>
      </c>
      <c r="AU171" s="14" t="s">
        <v>84</v>
      </c>
    </row>
    <row r="172" spans="1:65" s="2" customFormat="1" ht="24" customHeight="1">
      <c r="A172" s="35"/>
      <c r="B172" s="36"/>
      <c r="C172" s="226" t="s">
        <v>8</v>
      </c>
      <c r="D172" s="226" t="s">
        <v>113</v>
      </c>
      <c r="E172" s="227" t="s">
        <v>228</v>
      </c>
      <c r="F172" s="228" t="s">
        <v>229</v>
      </c>
      <c r="G172" s="229" t="s">
        <v>129</v>
      </c>
      <c r="H172" s="230">
        <v>3600</v>
      </c>
      <c r="I172" s="231"/>
      <c r="J172" s="232">
        <f>ROUND(I172*H172,2)</f>
        <v>0</v>
      </c>
      <c r="K172" s="233"/>
      <c r="L172" s="41"/>
      <c r="M172" s="234" t="s">
        <v>1</v>
      </c>
      <c r="N172" s="235" t="s">
        <v>42</v>
      </c>
      <c r="O172" s="88"/>
      <c r="P172" s="236">
        <f>O172*H172</f>
        <v>0</v>
      </c>
      <c r="Q172" s="236">
        <v>0</v>
      </c>
      <c r="R172" s="236">
        <f>Q172*H172</f>
        <v>0</v>
      </c>
      <c r="S172" s="236">
        <v>0.02</v>
      </c>
      <c r="T172" s="237">
        <f>S172*H172</f>
        <v>72</v>
      </c>
      <c r="U172" s="35"/>
      <c r="V172" s="35"/>
      <c r="W172" s="35"/>
      <c r="X172" s="35"/>
      <c r="Y172" s="35"/>
      <c r="Z172" s="35"/>
      <c r="AA172" s="35"/>
      <c r="AB172" s="35"/>
      <c r="AC172" s="35"/>
      <c r="AD172" s="35"/>
      <c r="AE172" s="35"/>
      <c r="AR172" s="238" t="s">
        <v>117</v>
      </c>
      <c r="AT172" s="238" t="s">
        <v>113</v>
      </c>
      <c r="AU172" s="238" t="s">
        <v>84</v>
      </c>
      <c r="AY172" s="14" t="s">
        <v>110</v>
      </c>
      <c r="BE172" s="239">
        <f>IF(N172="základní",J172,0)</f>
        <v>0</v>
      </c>
      <c r="BF172" s="239">
        <f>IF(N172="snížená",J172,0)</f>
        <v>0</v>
      </c>
      <c r="BG172" s="239">
        <f>IF(N172="zákl. přenesená",J172,0)</f>
        <v>0</v>
      </c>
      <c r="BH172" s="239">
        <f>IF(N172="sníž. přenesená",J172,0)</f>
        <v>0</v>
      </c>
      <c r="BI172" s="239">
        <f>IF(N172="nulová",J172,0)</f>
        <v>0</v>
      </c>
      <c r="BJ172" s="14" t="s">
        <v>82</v>
      </c>
      <c r="BK172" s="239">
        <f>ROUND(I172*H172,2)</f>
        <v>0</v>
      </c>
      <c r="BL172" s="14" t="s">
        <v>117</v>
      </c>
      <c r="BM172" s="238" t="s">
        <v>230</v>
      </c>
    </row>
    <row r="173" spans="1:47" s="2" customFormat="1" ht="12">
      <c r="A173" s="35"/>
      <c r="B173" s="36"/>
      <c r="C173" s="37"/>
      <c r="D173" s="240" t="s">
        <v>119</v>
      </c>
      <c r="E173" s="37"/>
      <c r="F173" s="241" t="s">
        <v>231</v>
      </c>
      <c r="G173" s="37"/>
      <c r="H173" s="37"/>
      <c r="I173" s="135"/>
      <c r="J173" s="37"/>
      <c r="K173" s="37"/>
      <c r="L173" s="41"/>
      <c r="M173" s="242"/>
      <c r="N173" s="243"/>
      <c r="O173" s="88"/>
      <c r="P173" s="88"/>
      <c r="Q173" s="88"/>
      <c r="R173" s="88"/>
      <c r="S173" s="88"/>
      <c r="T173" s="89"/>
      <c r="U173" s="35"/>
      <c r="V173" s="35"/>
      <c r="W173" s="35"/>
      <c r="X173" s="35"/>
      <c r="Y173" s="35"/>
      <c r="Z173" s="35"/>
      <c r="AA173" s="35"/>
      <c r="AB173" s="35"/>
      <c r="AC173" s="35"/>
      <c r="AD173" s="35"/>
      <c r="AE173" s="35"/>
      <c r="AT173" s="14" t="s">
        <v>119</v>
      </c>
      <c r="AU173" s="14" t="s">
        <v>84</v>
      </c>
    </row>
    <row r="174" spans="1:47" s="2" customFormat="1" ht="12">
      <c r="A174" s="35"/>
      <c r="B174" s="36"/>
      <c r="C174" s="37"/>
      <c r="D174" s="240" t="s">
        <v>132</v>
      </c>
      <c r="E174" s="37"/>
      <c r="F174" s="244" t="s">
        <v>232</v>
      </c>
      <c r="G174" s="37"/>
      <c r="H174" s="37"/>
      <c r="I174" s="135"/>
      <c r="J174" s="37"/>
      <c r="K174" s="37"/>
      <c r="L174" s="41"/>
      <c r="M174" s="242"/>
      <c r="N174" s="243"/>
      <c r="O174" s="88"/>
      <c r="P174" s="88"/>
      <c r="Q174" s="88"/>
      <c r="R174" s="88"/>
      <c r="S174" s="88"/>
      <c r="T174" s="89"/>
      <c r="U174" s="35"/>
      <c r="V174" s="35"/>
      <c r="W174" s="35"/>
      <c r="X174" s="35"/>
      <c r="Y174" s="35"/>
      <c r="Z174" s="35"/>
      <c r="AA174" s="35"/>
      <c r="AB174" s="35"/>
      <c r="AC174" s="35"/>
      <c r="AD174" s="35"/>
      <c r="AE174" s="35"/>
      <c r="AT174" s="14" t="s">
        <v>132</v>
      </c>
      <c r="AU174" s="14" t="s">
        <v>84</v>
      </c>
    </row>
    <row r="175" spans="1:65" s="2" customFormat="1" ht="16.5" customHeight="1">
      <c r="A175" s="35"/>
      <c r="B175" s="36"/>
      <c r="C175" s="226" t="s">
        <v>233</v>
      </c>
      <c r="D175" s="226" t="s">
        <v>113</v>
      </c>
      <c r="E175" s="227" t="s">
        <v>234</v>
      </c>
      <c r="F175" s="228" t="s">
        <v>235</v>
      </c>
      <c r="G175" s="229" t="s">
        <v>236</v>
      </c>
      <c r="H175" s="230">
        <v>1</v>
      </c>
      <c r="I175" s="231"/>
      <c r="J175" s="232">
        <f>ROUND(I175*H175,2)</f>
        <v>0</v>
      </c>
      <c r="K175" s="233"/>
      <c r="L175" s="41"/>
      <c r="M175" s="234" t="s">
        <v>1</v>
      </c>
      <c r="N175" s="235" t="s">
        <v>42</v>
      </c>
      <c r="O175" s="88"/>
      <c r="P175" s="236">
        <f>O175*H175</f>
        <v>0</v>
      </c>
      <c r="Q175" s="236">
        <v>0</v>
      </c>
      <c r="R175" s="236">
        <f>Q175*H175</f>
        <v>0</v>
      </c>
      <c r="S175" s="236">
        <v>0</v>
      </c>
      <c r="T175" s="237">
        <f>S175*H175</f>
        <v>0</v>
      </c>
      <c r="U175" s="35"/>
      <c r="V175" s="35"/>
      <c r="W175" s="35"/>
      <c r="X175" s="35"/>
      <c r="Y175" s="35"/>
      <c r="Z175" s="35"/>
      <c r="AA175" s="35"/>
      <c r="AB175" s="35"/>
      <c r="AC175" s="35"/>
      <c r="AD175" s="35"/>
      <c r="AE175" s="35"/>
      <c r="AR175" s="238" t="s">
        <v>117</v>
      </c>
      <c r="AT175" s="238" t="s">
        <v>113</v>
      </c>
      <c r="AU175" s="238" t="s">
        <v>84</v>
      </c>
      <c r="AY175" s="14" t="s">
        <v>110</v>
      </c>
      <c r="BE175" s="239">
        <f>IF(N175="základní",J175,0)</f>
        <v>0</v>
      </c>
      <c r="BF175" s="239">
        <f>IF(N175="snížená",J175,0)</f>
        <v>0</v>
      </c>
      <c r="BG175" s="239">
        <f>IF(N175="zákl. přenesená",J175,0)</f>
        <v>0</v>
      </c>
      <c r="BH175" s="239">
        <f>IF(N175="sníž. přenesená",J175,0)</f>
        <v>0</v>
      </c>
      <c r="BI175" s="239">
        <f>IF(N175="nulová",J175,0)</f>
        <v>0</v>
      </c>
      <c r="BJ175" s="14" t="s">
        <v>82</v>
      </c>
      <c r="BK175" s="239">
        <f>ROUND(I175*H175,2)</f>
        <v>0</v>
      </c>
      <c r="BL175" s="14" t="s">
        <v>117</v>
      </c>
      <c r="BM175" s="238" t="s">
        <v>237</v>
      </c>
    </row>
    <row r="176" spans="1:47" s="2" customFormat="1" ht="12">
      <c r="A176" s="35"/>
      <c r="B176" s="36"/>
      <c r="C176" s="37"/>
      <c r="D176" s="240" t="s">
        <v>119</v>
      </c>
      <c r="E176" s="37"/>
      <c r="F176" s="241" t="s">
        <v>235</v>
      </c>
      <c r="G176" s="37"/>
      <c r="H176" s="37"/>
      <c r="I176" s="135"/>
      <c r="J176" s="37"/>
      <c r="K176" s="37"/>
      <c r="L176" s="41"/>
      <c r="M176" s="242"/>
      <c r="N176" s="243"/>
      <c r="O176" s="88"/>
      <c r="P176" s="88"/>
      <c r="Q176" s="88"/>
      <c r="R176" s="88"/>
      <c r="S176" s="88"/>
      <c r="T176" s="89"/>
      <c r="U176" s="35"/>
      <c r="V176" s="35"/>
      <c r="W176" s="35"/>
      <c r="X176" s="35"/>
      <c r="Y176" s="35"/>
      <c r="Z176" s="35"/>
      <c r="AA176" s="35"/>
      <c r="AB176" s="35"/>
      <c r="AC176" s="35"/>
      <c r="AD176" s="35"/>
      <c r="AE176" s="35"/>
      <c r="AT176" s="14" t="s">
        <v>119</v>
      </c>
      <c r="AU176" s="14" t="s">
        <v>84</v>
      </c>
    </row>
    <row r="177" spans="1:47" s="2" customFormat="1" ht="12">
      <c r="A177" s="35"/>
      <c r="B177" s="36"/>
      <c r="C177" s="37"/>
      <c r="D177" s="240" t="s">
        <v>132</v>
      </c>
      <c r="E177" s="37"/>
      <c r="F177" s="244" t="s">
        <v>238</v>
      </c>
      <c r="G177" s="37"/>
      <c r="H177" s="37"/>
      <c r="I177" s="135"/>
      <c r="J177" s="37"/>
      <c r="K177" s="37"/>
      <c r="L177" s="41"/>
      <c r="M177" s="242"/>
      <c r="N177" s="243"/>
      <c r="O177" s="88"/>
      <c r="P177" s="88"/>
      <c r="Q177" s="88"/>
      <c r="R177" s="88"/>
      <c r="S177" s="88"/>
      <c r="T177" s="89"/>
      <c r="U177" s="35"/>
      <c r="V177" s="35"/>
      <c r="W177" s="35"/>
      <c r="X177" s="35"/>
      <c r="Y177" s="35"/>
      <c r="Z177" s="35"/>
      <c r="AA177" s="35"/>
      <c r="AB177" s="35"/>
      <c r="AC177" s="35"/>
      <c r="AD177" s="35"/>
      <c r="AE177" s="35"/>
      <c r="AT177" s="14" t="s">
        <v>132</v>
      </c>
      <c r="AU177" s="14" t="s">
        <v>84</v>
      </c>
    </row>
    <row r="178" spans="1:65" s="2" customFormat="1" ht="16.5" customHeight="1">
      <c r="A178" s="35"/>
      <c r="B178" s="36"/>
      <c r="C178" s="226" t="s">
        <v>239</v>
      </c>
      <c r="D178" s="226" t="s">
        <v>113</v>
      </c>
      <c r="E178" s="227" t="s">
        <v>240</v>
      </c>
      <c r="F178" s="228" t="s">
        <v>241</v>
      </c>
      <c r="G178" s="229" t="s">
        <v>137</v>
      </c>
      <c r="H178" s="230">
        <v>4</v>
      </c>
      <c r="I178" s="231"/>
      <c r="J178" s="232">
        <f>ROUND(I178*H178,2)</f>
        <v>0</v>
      </c>
      <c r="K178" s="233"/>
      <c r="L178" s="41"/>
      <c r="M178" s="234" t="s">
        <v>1</v>
      </c>
      <c r="N178" s="235" t="s">
        <v>42</v>
      </c>
      <c r="O178" s="88"/>
      <c r="P178" s="236">
        <f>O178*H178</f>
        <v>0</v>
      </c>
      <c r="Q178" s="236">
        <v>0</v>
      </c>
      <c r="R178" s="236">
        <f>Q178*H178</f>
        <v>0</v>
      </c>
      <c r="S178" s="236">
        <v>0</v>
      </c>
      <c r="T178" s="237">
        <f>S178*H178</f>
        <v>0</v>
      </c>
      <c r="U178" s="35"/>
      <c r="V178" s="35"/>
      <c r="W178" s="35"/>
      <c r="X178" s="35"/>
      <c r="Y178" s="35"/>
      <c r="Z178" s="35"/>
      <c r="AA178" s="35"/>
      <c r="AB178" s="35"/>
      <c r="AC178" s="35"/>
      <c r="AD178" s="35"/>
      <c r="AE178" s="35"/>
      <c r="AR178" s="238" t="s">
        <v>117</v>
      </c>
      <c r="AT178" s="238" t="s">
        <v>113</v>
      </c>
      <c r="AU178" s="238" t="s">
        <v>84</v>
      </c>
      <c r="AY178" s="14" t="s">
        <v>110</v>
      </c>
      <c r="BE178" s="239">
        <f>IF(N178="základní",J178,0)</f>
        <v>0</v>
      </c>
      <c r="BF178" s="239">
        <f>IF(N178="snížená",J178,0)</f>
        <v>0</v>
      </c>
      <c r="BG178" s="239">
        <f>IF(N178="zákl. přenesená",J178,0)</f>
        <v>0</v>
      </c>
      <c r="BH178" s="239">
        <f>IF(N178="sníž. přenesená",J178,0)</f>
        <v>0</v>
      </c>
      <c r="BI178" s="239">
        <f>IF(N178="nulová",J178,0)</f>
        <v>0</v>
      </c>
      <c r="BJ178" s="14" t="s">
        <v>82</v>
      </c>
      <c r="BK178" s="239">
        <f>ROUND(I178*H178,2)</f>
        <v>0</v>
      </c>
      <c r="BL178" s="14" t="s">
        <v>117</v>
      </c>
      <c r="BM178" s="238" t="s">
        <v>242</v>
      </c>
    </row>
    <row r="179" spans="1:47" s="2" customFormat="1" ht="12">
      <c r="A179" s="35"/>
      <c r="B179" s="36"/>
      <c r="C179" s="37"/>
      <c r="D179" s="240" t="s">
        <v>119</v>
      </c>
      <c r="E179" s="37"/>
      <c r="F179" s="241" t="s">
        <v>241</v>
      </c>
      <c r="G179" s="37"/>
      <c r="H179" s="37"/>
      <c r="I179" s="135"/>
      <c r="J179" s="37"/>
      <c r="K179" s="37"/>
      <c r="L179" s="41"/>
      <c r="M179" s="242"/>
      <c r="N179" s="243"/>
      <c r="O179" s="88"/>
      <c r="P179" s="88"/>
      <c r="Q179" s="88"/>
      <c r="R179" s="88"/>
      <c r="S179" s="88"/>
      <c r="T179" s="89"/>
      <c r="U179" s="35"/>
      <c r="V179" s="35"/>
      <c r="W179" s="35"/>
      <c r="X179" s="35"/>
      <c r="Y179" s="35"/>
      <c r="Z179" s="35"/>
      <c r="AA179" s="35"/>
      <c r="AB179" s="35"/>
      <c r="AC179" s="35"/>
      <c r="AD179" s="35"/>
      <c r="AE179" s="35"/>
      <c r="AT179" s="14" t="s">
        <v>119</v>
      </c>
      <c r="AU179" s="14" t="s">
        <v>84</v>
      </c>
    </row>
    <row r="180" spans="1:47" s="2" customFormat="1" ht="12">
      <c r="A180" s="35"/>
      <c r="B180" s="36"/>
      <c r="C180" s="37"/>
      <c r="D180" s="240" t="s">
        <v>132</v>
      </c>
      <c r="E180" s="37"/>
      <c r="F180" s="244" t="s">
        <v>243</v>
      </c>
      <c r="G180" s="37"/>
      <c r="H180" s="37"/>
      <c r="I180" s="135"/>
      <c r="J180" s="37"/>
      <c r="K180" s="37"/>
      <c r="L180" s="41"/>
      <c r="M180" s="242"/>
      <c r="N180" s="243"/>
      <c r="O180" s="88"/>
      <c r="P180" s="88"/>
      <c r="Q180" s="88"/>
      <c r="R180" s="88"/>
      <c r="S180" s="88"/>
      <c r="T180" s="89"/>
      <c r="U180" s="35"/>
      <c r="V180" s="35"/>
      <c r="W180" s="35"/>
      <c r="X180" s="35"/>
      <c r="Y180" s="35"/>
      <c r="Z180" s="35"/>
      <c r="AA180" s="35"/>
      <c r="AB180" s="35"/>
      <c r="AC180" s="35"/>
      <c r="AD180" s="35"/>
      <c r="AE180" s="35"/>
      <c r="AT180" s="14" t="s">
        <v>132</v>
      </c>
      <c r="AU180" s="14" t="s">
        <v>84</v>
      </c>
    </row>
    <row r="181" spans="1:65" s="2" customFormat="1" ht="16.5" customHeight="1">
      <c r="A181" s="35"/>
      <c r="B181" s="36"/>
      <c r="C181" s="226" t="s">
        <v>244</v>
      </c>
      <c r="D181" s="226" t="s">
        <v>113</v>
      </c>
      <c r="E181" s="227" t="s">
        <v>245</v>
      </c>
      <c r="F181" s="228" t="s">
        <v>246</v>
      </c>
      <c r="G181" s="229" t="s">
        <v>236</v>
      </c>
      <c r="H181" s="230">
        <v>1</v>
      </c>
      <c r="I181" s="231"/>
      <c r="J181" s="232">
        <f>ROUND(I181*H181,2)</f>
        <v>0</v>
      </c>
      <c r="K181" s="233"/>
      <c r="L181" s="41"/>
      <c r="M181" s="234" t="s">
        <v>1</v>
      </c>
      <c r="N181" s="235" t="s">
        <v>42</v>
      </c>
      <c r="O181" s="88"/>
      <c r="P181" s="236">
        <f>O181*H181</f>
        <v>0</v>
      </c>
      <c r="Q181" s="236">
        <v>0</v>
      </c>
      <c r="R181" s="236">
        <f>Q181*H181</f>
        <v>0</v>
      </c>
      <c r="S181" s="236">
        <v>0</v>
      </c>
      <c r="T181" s="237">
        <f>S181*H181</f>
        <v>0</v>
      </c>
      <c r="U181" s="35"/>
      <c r="V181" s="35"/>
      <c r="W181" s="35"/>
      <c r="X181" s="35"/>
      <c r="Y181" s="35"/>
      <c r="Z181" s="35"/>
      <c r="AA181" s="35"/>
      <c r="AB181" s="35"/>
      <c r="AC181" s="35"/>
      <c r="AD181" s="35"/>
      <c r="AE181" s="35"/>
      <c r="AR181" s="238" t="s">
        <v>117</v>
      </c>
      <c r="AT181" s="238" t="s">
        <v>113</v>
      </c>
      <c r="AU181" s="238" t="s">
        <v>84</v>
      </c>
      <c r="AY181" s="14" t="s">
        <v>110</v>
      </c>
      <c r="BE181" s="239">
        <f>IF(N181="základní",J181,0)</f>
        <v>0</v>
      </c>
      <c r="BF181" s="239">
        <f>IF(N181="snížená",J181,0)</f>
        <v>0</v>
      </c>
      <c r="BG181" s="239">
        <f>IF(N181="zákl. přenesená",J181,0)</f>
        <v>0</v>
      </c>
      <c r="BH181" s="239">
        <f>IF(N181="sníž. přenesená",J181,0)</f>
        <v>0</v>
      </c>
      <c r="BI181" s="239">
        <f>IF(N181="nulová",J181,0)</f>
        <v>0</v>
      </c>
      <c r="BJ181" s="14" t="s">
        <v>82</v>
      </c>
      <c r="BK181" s="239">
        <f>ROUND(I181*H181,2)</f>
        <v>0</v>
      </c>
      <c r="BL181" s="14" t="s">
        <v>117</v>
      </c>
      <c r="BM181" s="238" t="s">
        <v>247</v>
      </c>
    </row>
    <row r="182" spans="1:47" s="2" customFormat="1" ht="12">
      <c r="A182" s="35"/>
      <c r="B182" s="36"/>
      <c r="C182" s="37"/>
      <c r="D182" s="240" t="s">
        <v>119</v>
      </c>
      <c r="E182" s="37"/>
      <c r="F182" s="241" t="s">
        <v>246</v>
      </c>
      <c r="G182" s="37"/>
      <c r="H182" s="37"/>
      <c r="I182" s="135"/>
      <c r="J182" s="37"/>
      <c r="K182" s="37"/>
      <c r="L182" s="41"/>
      <c r="M182" s="242"/>
      <c r="N182" s="243"/>
      <c r="O182" s="88"/>
      <c r="P182" s="88"/>
      <c r="Q182" s="88"/>
      <c r="R182" s="88"/>
      <c r="S182" s="88"/>
      <c r="T182" s="89"/>
      <c r="U182" s="35"/>
      <c r="V182" s="35"/>
      <c r="W182" s="35"/>
      <c r="X182" s="35"/>
      <c r="Y182" s="35"/>
      <c r="Z182" s="35"/>
      <c r="AA182" s="35"/>
      <c r="AB182" s="35"/>
      <c r="AC182" s="35"/>
      <c r="AD182" s="35"/>
      <c r="AE182" s="35"/>
      <c r="AT182" s="14" t="s">
        <v>119</v>
      </c>
      <c r="AU182" s="14" t="s">
        <v>84</v>
      </c>
    </row>
    <row r="183" spans="1:47" s="2" customFormat="1" ht="12">
      <c r="A183" s="35"/>
      <c r="B183" s="36"/>
      <c r="C183" s="37"/>
      <c r="D183" s="240" t="s">
        <v>132</v>
      </c>
      <c r="E183" s="37"/>
      <c r="F183" s="244" t="s">
        <v>248</v>
      </c>
      <c r="G183" s="37"/>
      <c r="H183" s="37"/>
      <c r="I183" s="135"/>
      <c r="J183" s="37"/>
      <c r="K183" s="37"/>
      <c r="L183" s="41"/>
      <c r="M183" s="242"/>
      <c r="N183" s="243"/>
      <c r="O183" s="88"/>
      <c r="P183" s="88"/>
      <c r="Q183" s="88"/>
      <c r="R183" s="88"/>
      <c r="S183" s="88"/>
      <c r="T183" s="89"/>
      <c r="U183" s="35"/>
      <c r="V183" s="35"/>
      <c r="W183" s="35"/>
      <c r="X183" s="35"/>
      <c r="Y183" s="35"/>
      <c r="Z183" s="35"/>
      <c r="AA183" s="35"/>
      <c r="AB183" s="35"/>
      <c r="AC183" s="35"/>
      <c r="AD183" s="35"/>
      <c r="AE183" s="35"/>
      <c r="AT183" s="14" t="s">
        <v>132</v>
      </c>
      <c r="AU183" s="14" t="s">
        <v>84</v>
      </c>
    </row>
    <row r="184" spans="1:65" s="2" customFormat="1" ht="16.5" customHeight="1">
      <c r="A184" s="35"/>
      <c r="B184" s="36"/>
      <c r="C184" s="226" t="s">
        <v>249</v>
      </c>
      <c r="D184" s="226" t="s">
        <v>113</v>
      </c>
      <c r="E184" s="227" t="s">
        <v>250</v>
      </c>
      <c r="F184" s="228" t="s">
        <v>251</v>
      </c>
      <c r="G184" s="229" t="s">
        <v>236</v>
      </c>
      <c r="H184" s="230">
        <v>1</v>
      </c>
      <c r="I184" s="231"/>
      <c r="J184" s="232">
        <f>ROUND(I184*H184,2)</f>
        <v>0</v>
      </c>
      <c r="K184" s="233"/>
      <c r="L184" s="41"/>
      <c r="M184" s="234" t="s">
        <v>1</v>
      </c>
      <c r="N184" s="235" t="s">
        <v>42</v>
      </c>
      <c r="O184" s="88"/>
      <c r="P184" s="236">
        <f>O184*H184</f>
        <v>0</v>
      </c>
      <c r="Q184" s="236">
        <v>0</v>
      </c>
      <c r="R184" s="236">
        <f>Q184*H184</f>
        <v>0</v>
      </c>
      <c r="S184" s="236">
        <v>0</v>
      </c>
      <c r="T184" s="237">
        <f>S184*H184</f>
        <v>0</v>
      </c>
      <c r="U184" s="35"/>
      <c r="V184" s="35"/>
      <c r="W184" s="35"/>
      <c r="X184" s="35"/>
      <c r="Y184" s="35"/>
      <c r="Z184" s="35"/>
      <c r="AA184" s="35"/>
      <c r="AB184" s="35"/>
      <c r="AC184" s="35"/>
      <c r="AD184" s="35"/>
      <c r="AE184" s="35"/>
      <c r="AR184" s="238" t="s">
        <v>117</v>
      </c>
      <c r="AT184" s="238" t="s">
        <v>113</v>
      </c>
      <c r="AU184" s="238" t="s">
        <v>84</v>
      </c>
      <c r="AY184" s="14" t="s">
        <v>110</v>
      </c>
      <c r="BE184" s="239">
        <f>IF(N184="základní",J184,0)</f>
        <v>0</v>
      </c>
      <c r="BF184" s="239">
        <f>IF(N184="snížená",J184,0)</f>
        <v>0</v>
      </c>
      <c r="BG184" s="239">
        <f>IF(N184="zákl. přenesená",J184,0)</f>
        <v>0</v>
      </c>
      <c r="BH184" s="239">
        <f>IF(N184="sníž. přenesená",J184,0)</f>
        <v>0</v>
      </c>
      <c r="BI184" s="239">
        <f>IF(N184="nulová",J184,0)</f>
        <v>0</v>
      </c>
      <c r="BJ184" s="14" t="s">
        <v>82</v>
      </c>
      <c r="BK184" s="239">
        <f>ROUND(I184*H184,2)</f>
        <v>0</v>
      </c>
      <c r="BL184" s="14" t="s">
        <v>117</v>
      </c>
      <c r="BM184" s="238" t="s">
        <v>252</v>
      </c>
    </row>
    <row r="185" spans="1:47" s="2" customFormat="1" ht="12">
      <c r="A185" s="35"/>
      <c r="B185" s="36"/>
      <c r="C185" s="37"/>
      <c r="D185" s="240" t="s">
        <v>119</v>
      </c>
      <c r="E185" s="37"/>
      <c r="F185" s="241" t="s">
        <v>251</v>
      </c>
      <c r="G185" s="37"/>
      <c r="H185" s="37"/>
      <c r="I185" s="135"/>
      <c r="J185" s="37"/>
      <c r="K185" s="37"/>
      <c r="L185" s="41"/>
      <c r="M185" s="242"/>
      <c r="N185" s="243"/>
      <c r="O185" s="88"/>
      <c r="P185" s="88"/>
      <c r="Q185" s="88"/>
      <c r="R185" s="88"/>
      <c r="S185" s="88"/>
      <c r="T185" s="89"/>
      <c r="U185" s="35"/>
      <c r="V185" s="35"/>
      <c r="W185" s="35"/>
      <c r="X185" s="35"/>
      <c r="Y185" s="35"/>
      <c r="Z185" s="35"/>
      <c r="AA185" s="35"/>
      <c r="AB185" s="35"/>
      <c r="AC185" s="35"/>
      <c r="AD185" s="35"/>
      <c r="AE185" s="35"/>
      <c r="AT185" s="14" t="s">
        <v>119</v>
      </c>
      <c r="AU185" s="14" t="s">
        <v>84</v>
      </c>
    </row>
    <row r="186" spans="1:47" s="2" customFormat="1" ht="12">
      <c r="A186" s="35"/>
      <c r="B186" s="36"/>
      <c r="C186" s="37"/>
      <c r="D186" s="240" t="s">
        <v>132</v>
      </c>
      <c r="E186" s="37"/>
      <c r="F186" s="244" t="s">
        <v>253</v>
      </c>
      <c r="G186" s="37"/>
      <c r="H186" s="37"/>
      <c r="I186" s="135"/>
      <c r="J186" s="37"/>
      <c r="K186" s="37"/>
      <c r="L186" s="41"/>
      <c r="M186" s="242"/>
      <c r="N186" s="243"/>
      <c r="O186" s="88"/>
      <c r="P186" s="88"/>
      <c r="Q186" s="88"/>
      <c r="R186" s="88"/>
      <c r="S186" s="88"/>
      <c r="T186" s="89"/>
      <c r="U186" s="35"/>
      <c r="V186" s="35"/>
      <c r="W186" s="35"/>
      <c r="X186" s="35"/>
      <c r="Y186" s="35"/>
      <c r="Z186" s="35"/>
      <c r="AA186" s="35"/>
      <c r="AB186" s="35"/>
      <c r="AC186" s="35"/>
      <c r="AD186" s="35"/>
      <c r="AE186" s="35"/>
      <c r="AT186" s="14" t="s">
        <v>132</v>
      </c>
      <c r="AU186" s="14" t="s">
        <v>84</v>
      </c>
    </row>
    <row r="187" spans="1:65" s="2" customFormat="1" ht="16.5" customHeight="1">
      <c r="A187" s="35"/>
      <c r="B187" s="36"/>
      <c r="C187" s="226" t="s">
        <v>254</v>
      </c>
      <c r="D187" s="226" t="s">
        <v>113</v>
      </c>
      <c r="E187" s="227" t="s">
        <v>255</v>
      </c>
      <c r="F187" s="228" t="s">
        <v>256</v>
      </c>
      <c r="G187" s="229" t="s">
        <v>236</v>
      </c>
      <c r="H187" s="230">
        <v>1</v>
      </c>
      <c r="I187" s="231"/>
      <c r="J187" s="232">
        <f>ROUND(I187*H187,2)</f>
        <v>0</v>
      </c>
      <c r="K187" s="233"/>
      <c r="L187" s="41"/>
      <c r="M187" s="234" t="s">
        <v>1</v>
      </c>
      <c r="N187" s="235" t="s">
        <v>42</v>
      </c>
      <c r="O187" s="88"/>
      <c r="P187" s="236">
        <f>O187*H187</f>
        <v>0</v>
      </c>
      <c r="Q187" s="236">
        <v>0</v>
      </c>
      <c r="R187" s="236">
        <f>Q187*H187</f>
        <v>0</v>
      </c>
      <c r="S187" s="236">
        <v>0</v>
      </c>
      <c r="T187" s="237">
        <f>S187*H187</f>
        <v>0</v>
      </c>
      <c r="U187" s="35"/>
      <c r="V187" s="35"/>
      <c r="W187" s="35"/>
      <c r="X187" s="35"/>
      <c r="Y187" s="35"/>
      <c r="Z187" s="35"/>
      <c r="AA187" s="35"/>
      <c r="AB187" s="35"/>
      <c r="AC187" s="35"/>
      <c r="AD187" s="35"/>
      <c r="AE187" s="35"/>
      <c r="AR187" s="238" t="s">
        <v>117</v>
      </c>
      <c r="AT187" s="238" t="s">
        <v>113</v>
      </c>
      <c r="AU187" s="238" t="s">
        <v>84</v>
      </c>
      <c r="AY187" s="14" t="s">
        <v>110</v>
      </c>
      <c r="BE187" s="239">
        <f>IF(N187="základní",J187,0)</f>
        <v>0</v>
      </c>
      <c r="BF187" s="239">
        <f>IF(N187="snížená",J187,0)</f>
        <v>0</v>
      </c>
      <c r="BG187" s="239">
        <f>IF(N187="zákl. přenesená",J187,0)</f>
        <v>0</v>
      </c>
      <c r="BH187" s="239">
        <f>IF(N187="sníž. přenesená",J187,0)</f>
        <v>0</v>
      </c>
      <c r="BI187" s="239">
        <f>IF(N187="nulová",J187,0)</f>
        <v>0</v>
      </c>
      <c r="BJ187" s="14" t="s">
        <v>82</v>
      </c>
      <c r="BK187" s="239">
        <f>ROUND(I187*H187,2)</f>
        <v>0</v>
      </c>
      <c r="BL187" s="14" t="s">
        <v>117</v>
      </c>
      <c r="BM187" s="238" t="s">
        <v>257</v>
      </c>
    </row>
    <row r="188" spans="1:47" s="2" customFormat="1" ht="12">
      <c r="A188" s="35"/>
      <c r="B188" s="36"/>
      <c r="C188" s="37"/>
      <c r="D188" s="240" t="s">
        <v>119</v>
      </c>
      <c r="E188" s="37"/>
      <c r="F188" s="241" t="s">
        <v>256</v>
      </c>
      <c r="G188" s="37"/>
      <c r="H188" s="37"/>
      <c r="I188" s="135"/>
      <c r="J188" s="37"/>
      <c r="K188" s="37"/>
      <c r="L188" s="41"/>
      <c r="M188" s="242"/>
      <c r="N188" s="243"/>
      <c r="O188" s="88"/>
      <c r="P188" s="88"/>
      <c r="Q188" s="88"/>
      <c r="R188" s="88"/>
      <c r="S188" s="88"/>
      <c r="T188" s="89"/>
      <c r="U188" s="35"/>
      <c r="V188" s="35"/>
      <c r="W188" s="35"/>
      <c r="X188" s="35"/>
      <c r="Y188" s="35"/>
      <c r="Z188" s="35"/>
      <c r="AA188" s="35"/>
      <c r="AB188" s="35"/>
      <c r="AC188" s="35"/>
      <c r="AD188" s="35"/>
      <c r="AE188" s="35"/>
      <c r="AT188" s="14" t="s">
        <v>119</v>
      </c>
      <c r="AU188" s="14" t="s">
        <v>84</v>
      </c>
    </row>
    <row r="189" spans="1:47" s="2" customFormat="1" ht="12">
      <c r="A189" s="35"/>
      <c r="B189" s="36"/>
      <c r="C189" s="37"/>
      <c r="D189" s="240" t="s">
        <v>132</v>
      </c>
      <c r="E189" s="37"/>
      <c r="F189" s="244" t="s">
        <v>258</v>
      </c>
      <c r="G189" s="37"/>
      <c r="H189" s="37"/>
      <c r="I189" s="135"/>
      <c r="J189" s="37"/>
      <c r="K189" s="37"/>
      <c r="L189" s="41"/>
      <c r="M189" s="242"/>
      <c r="N189" s="243"/>
      <c r="O189" s="88"/>
      <c r="P189" s="88"/>
      <c r="Q189" s="88"/>
      <c r="R189" s="88"/>
      <c r="S189" s="88"/>
      <c r="T189" s="89"/>
      <c r="U189" s="35"/>
      <c r="V189" s="35"/>
      <c r="W189" s="35"/>
      <c r="X189" s="35"/>
      <c r="Y189" s="35"/>
      <c r="Z189" s="35"/>
      <c r="AA189" s="35"/>
      <c r="AB189" s="35"/>
      <c r="AC189" s="35"/>
      <c r="AD189" s="35"/>
      <c r="AE189" s="35"/>
      <c r="AT189" s="14" t="s">
        <v>132</v>
      </c>
      <c r="AU189" s="14" t="s">
        <v>84</v>
      </c>
    </row>
    <row r="190" spans="1:65" s="2" customFormat="1" ht="16.5" customHeight="1">
      <c r="A190" s="35"/>
      <c r="B190" s="36"/>
      <c r="C190" s="226" t="s">
        <v>259</v>
      </c>
      <c r="D190" s="226" t="s">
        <v>113</v>
      </c>
      <c r="E190" s="227" t="s">
        <v>260</v>
      </c>
      <c r="F190" s="228" t="s">
        <v>261</v>
      </c>
      <c r="G190" s="229" t="s">
        <v>236</v>
      </c>
      <c r="H190" s="230">
        <v>1</v>
      </c>
      <c r="I190" s="231"/>
      <c r="J190" s="232">
        <f>ROUND(I190*H190,2)</f>
        <v>0</v>
      </c>
      <c r="K190" s="233"/>
      <c r="L190" s="41"/>
      <c r="M190" s="234" t="s">
        <v>1</v>
      </c>
      <c r="N190" s="235" t="s">
        <v>42</v>
      </c>
      <c r="O190" s="88"/>
      <c r="P190" s="236">
        <f>O190*H190</f>
        <v>0</v>
      </c>
      <c r="Q190" s="236">
        <v>0</v>
      </c>
      <c r="R190" s="236">
        <f>Q190*H190</f>
        <v>0</v>
      </c>
      <c r="S190" s="236">
        <v>0</v>
      </c>
      <c r="T190" s="237">
        <f>S190*H190</f>
        <v>0</v>
      </c>
      <c r="U190" s="35"/>
      <c r="V190" s="35"/>
      <c r="W190" s="35"/>
      <c r="X190" s="35"/>
      <c r="Y190" s="35"/>
      <c r="Z190" s="35"/>
      <c r="AA190" s="35"/>
      <c r="AB190" s="35"/>
      <c r="AC190" s="35"/>
      <c r="AD190" s="35"/>
      <c r="AE190" s="35"/>
      <c r="AR190" s="238" t="s">
        <v>117</v>
      </c>
      <c r="AT190" s="238" t="s">
        <v>113</v>
      </c>
      <c r="AU190" s="238" t="s">
        <v>84</v>
      </c>
      <c r="AY190" s="14" t="s">
        <v>110</v>
      </c>
      <c r="BE190" s="239">
        <f>IF(N190="základní",J190,0)</f>
        <v>0</v>
      </c>
      <c r="BF190" s="239">
        <f>IF(N190="snížená",J190,0)</f>
        <v>0</v>
      </c>
      <c r="BG190" s="239">
        <f>IF(N190="zákl. přenesená",J190,0)</f>
        <v>0</v>
      </c>
      <c r="BH190" s="239">
        <f>IF(N190="sníž. přenesená",J190,0)</f>
        <v>0</v>
      </c>
      <c r="BI190" s="239">
        <f>IF(N190="nulová",J190,0)</f>
        <v>0</v>
      </c>
      <c r="BJ190" s="14" t="s">
        <v>82</v>
      </c>
      <c r="BK190" s="239">
        <f>ROUND(I190*H190,2)</f>
        <v>0</v>
      </c>
      <c r="BL190" s="14" t="s">
        <v>117</v>
      </c>
      <c r="BM190" s="238" t="s">
        <v>262</v>
      </c>
    </row>
    <row r="191" spans="1:47" s="2" customFormat="1" ht="12">
      <c r="A191" s="35"/>
      <c r="B191" s="36"/>
      <c r="C191" s="37"/>
      <c r="D191" s="240" t="s">
        <v>119</v>
      </c>
      <c r="E191" s="37"/>
      <c r="F191" s="241" t="s">
        <v>261</v>
      </c>
      <c r="G191" s="37"/>
      <c r="H191" s="37"/>
      <c r="I191" s="135"/>
      <c r="J191" s="37"/>
      <c r="K191" s="37"/>
      <c r="L191" s="41"/>
      <c r="M191" s="242"/>
      <c r="N191" s="243"/>
      <c r="O191" s="88"/>
      <c r="P191" s="88"/>
      <c r="Q191" s="88"/>
      <c r="R191" s="88"/>
      <c r="S191" s="88"/>
      <c r="T191" s="89"/>
      <c r="U191" s="35"/>
      <c r="V191" s="35"/>
      <c r="W191" s="35"/>
      <c r="X191" s="35"/>
      <c r="Y191" s="35"/>
      <c r="Z191" s="35"/>
      <c r="AA191" s="35"/>
      <c r="AB191" s="35"/>
      <c r="AC191" s="35"/>
      <c r="AD191" s="35"/>
      <c r="AE191" s="35"/>
      <c r="AT191" s="14" t="s">
        <v>119</v>
      </c>
      <c r="AU191" s="14" t="s">
        <v>84</v>
      </c>
    </row>
    <row r="192" spans="1:47" s="2" customFormat="1" ht="12">
      <c r="A192" s="35"/>
      <c r="B192" s="36"/>
      <c r="C192" s="37"/>
      <c r="D192" s="240" t="s">
        <v>132</v>
      </c>
      <c r="E192" s="37"/>
      <c r="F192" s="244" t="s">
        <v>263</v>
      </c>
      <c r="G192" s="37"/>
      <c r="H192" s="37"/>
      <c r="I192" s="135"/>
      <c r="J192" s="37"/>
      <c r="K192" s="37"/>
      <c r="L192" s="41"/>
      <c r="M192" s="245"/>
      <c r="N192" s="246"/>
      <c r="O192" s="247"/>
      <c r="P192" s="247"/>
      <c r="Q192" s="247"/>
      <c r="R192" s="247"/>
      <c r="S192" s="247"/>
      <c r="T192" s="248"/>
      <c r="U192" s="35"/>
      <c r="V192" s="35"/>
      <c r="W192" s="35"/>
      <c r="X192" s="35"/>
      <c r="Y192" s="35"/>
      <c r="Z192" s="35"/>
      <c r="AA192" s="35"/>
      <c r="AB192" s="35"/>
      <c r="AC192" s="35"/>
      <c r="AD192" s="35"/>
      <c r="AE192" s="35"/>
      <c r="AT192" s="14" t="s">
        <v>132</v>
      </c>
      <c r="AU192" s="14" t="s">
        <v>84</v>
      </c>
    </row>
    <row r="193" spans="1:31" s="2" customFormat="1" ht="6.95" customHeight="1">
      <c r="A193" s="35"/>
      <c r="B193" s="63"/>
      <c r="C193" s="64"/>
      <c r="D193" s="64"/>
      <c r="E193" s="64"/>
      <c r="F193" s="64"/>
      <c r="G193" s="64"/>
      <c r="H193" s="64"/>
      <c r="I193" s="174"/>
      <c r="J193" s="64"/>
      <c r="K193" s="64"/>
      <c r="L193" s="41"/>
      <c r="M193" s="35"/>
      <c r="O193" s="35"/>
      <c r="P193" s="35"/>
      <c r="Q193" s="35"/>
      <c r="R193" s="35"/>
      <c r="S193" s="35"/>
      <c r="T193" s="35"/>
      <c r="U193" s="35"/>
      <c r="V193" s="35"/>
      <c r="W193" s="35"/>
      <c r="X193" s="35"/>
      <c r="Y193" s="35"/>
      <c r="Z193" s="35"/>
      <c r="AA193" s="35"/>
      <c r="AB193" s="35"/>
      <c r="AC193" s="35"/>
      <c r="AD193" s="35"/>
      <c r="AE193" s="35"/>
    </row>
  </sheetData>
  <sheetProtection password="CC35" sheet="1" objects="1" scenarios="1" formatColumns="0" formatRows="0" autoFilter="0"/>
  <autoFilter ref="C115:K192"/>
  <mergeCells count="6">
    <mergeCell ref="E7:H7"/>
    <mergeCell ref="E16:H16"/>
    <mergeCell ref="E25:H25"/>
    <mergeCell ref="E85:H85"/>
    <mergeCell ref="E108:H10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DiS. Michal Kubík</dc:creator>
  <cp:keywords/>
  <dc:description/>
  <cp:lastModifiedBy>DiS. Michal Kubík</cp:lastModifiedBy>
  <dcterms:created xsi:type="dcterms:W3CDTF">2020-02-10T12:57:56Z</dcterms:created>
  <dcterms:modified xsi:type="dcterms:W3CDTF">2020-02-10T12:57:58Z</dcterms:modified>
  <cp:category/>
  <cp:version/>
  <cp:contentType/>
  <cp:contentStatus/>
</cp:coreProperties>
</file>